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lenovo\Documents\JGI 300 genomes\Trichoderma 20x20\FD\ready\"/>
    </mc:Choice>
  </mc:AlternateContent>
  <xr:revisionPtr revIDLastSave="0" documentId="8_{093CB526-4B45-42BC-B328-72411FDB94BD}" xr6:coauthVersionLast="45" xr6:coauthVersionMax="45" xr10:uidLastSave="{00000000-0000-0000-0000-000000000000}"/>
  <bookViews>
    <workbookView xWindow="-98" yWindow="-98" windowWidth="19396" windowHeight="10395" activeTab="1" xr2:uid="{17886E96-70C6-41E5-B060-67C151C80513}"/>
  </bookViews>
  <sheets>
    <sheet name="S1" sheetId="1" r:id="rId1"/>
    <sheet name="S2" sheetId="2" r:id="rId2"/>
  </sheets>
  <definedNames>
    <definedName name="_xlnm._FilterDatabase" localSheetId="0" hidden="1">'S1'!$A$3:$U$105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52" i="2" l="1"/>
  <c r="O53" i="2"/>
  <c r="O54" i="2"/>
  <c r="O55" i="2"/>
  <c r="O56" i="2"/>
  <c r="O57" i="2"/>
  <c r="O58" i="2"/>
  <c r="O59" i="2"/>
  <c r="O60" i="2"/>
  <c r="O61" i="2"/>
  <c r="O62" i="2"/>
  <c r="O63" i="2"/>
  <c r="O64" i="2"/>
  <c r="O65" i="2"/>
  <c r="O66" i="2"/>
  <c r="O67" i="2"/>
  <c r="O68" i="2"/>
  <c r="O69" i="2"/>
  <c r="O70" i="2"/>
  <c r="O71" i="2"/>
  <c r="O72" i="2"/>
  <c r="O73"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9" i="2"/>
  <c r="G8" i="2"/>
  <c r="G7" i="2"/>
  <c r="G6" i="2"/>
  <c r="G5" i="2"/>
  <c r="G4" i="2"/>
  <c r="G3" i="2"/>
  <c r="W10" i="2"/>
  <c r="W9" i="2"/>
  <c r="W8" i="2"/>
  <c r="W7" i="2"/>
  <c r="W6" i="2"/>
  <c r="W5" i="2"/>
  <c r="W4" i="2"/>
  <c r="W3" i="2"/>
  <c r="U103" i="1"/>
  <c r="P103" i="1"/>
  <c r="K103" i="1"/>
  <c r="F103" i="1"/>
  <c r="U102" i="1"/>
  <c r="P102" i="1"/>
  <c r="K102" i="1"/>
  <c r="F102" i="1"/>
  <c r="U101" i="1"/>
  <c r="P101" i="1"/>
  <c r="K101" i="1"/>
  <c r="F101" i="1"/>
  <c r="U100" i="1"/>
  <c r="P100" i="1"/>
  <c r="K100" i="1"/>
  <c r="F100" i="1"/>
  <c r="U99" i="1"/>
  <c r="P99" i="1"/>
  <c r="K99" i="1"/>
  <c r="F99" i="1"/>
  <c r="U98" i="1"/>
  <c r="P98" i="1"/>
  <c r="K98" i="1"/>
  <c r="F98" i="1"/>
  <c r="U97" i="1"/>
  <c r="P97" i="1"/>
  <c r="K97" i="1"/>
  <c r="F97" i="1"/>
  <c r="U96" i="1"/>
  <c r="P96" i="1"/>
  <c r="K96" i="1"/>
  <c r="F96" i="1"/>
  <c r="U95" i="1"/>
  <c r="P95" i="1"/>
  <c r="K95" i="1"/>
  <c r="F95" i="1"/>
  <c r="U94" i="1"/>
  <c r="P94" i="1"/>
  <c r="K94" i="1"/>
  <c r="F94" i="1"/>
  <c r="U93" i="1"/>
  <c r="P93" i="1"/>
  <c r="K93" i="1"/>
  <c r="F93" i="1"/>
  <c r="U92" i="1"/>
  <c r="P92" i="1"/>
  <c r="K92" i="1"/>
  <c r="F92" i="1"/>
  <c r="U91" i="1"/>
  <c r="P91" i="1"/>
  <c r="K91" i="1"/>
  <c r="F91" i="1"/>
  <c r="U90" i="1"/>
  <c r="P90" i="1"/>
  <c r="K90" i="1"/>
  <c r="F90" i="1"/>
  <c r="U89" i="1"/>
  <c r="P89" i="1"/>
  <c r="K89" i="1"/>
  <c r="F89" i="1"/>
  <c r="U88" i="1"/>
  <c r="P88" i="1"/>
  <c r="K88" i="1"/>
  <c r="F88" i="1"/>
  <c r="U87" i="1"/>
  <c r="P87" i="1"/>
  <c r="K87" i="1"/>
  <c r="F87" i="1"/>
  <c r="U86" i="1"/>
  <c r="P86" i="1"/>
  <c r="K86" i="1"/>
  <c r="F86" i="1"/>
  <c r="U85" i="1"/>
  <c r="P85" i="1"/>
  <c r="K85" i="1"/>
  <c r="F85" i="1"/>
  <c r="U84" i="1"/>
  <c r="P84" i="1"/>
  <c r="K84" i="1"/>
  <c r="F84" i="1"/>
  <c r="U83" i="1"/>
  <c r="P83" i="1"/>
  <c r="K83" i="1"/>
  <c r="F83" i="1"/>
  <c r="U82" i="1"/>
  <c r="P82" i="1"/>
  <c r="K82" i="1"/>
  <c r="F82" i="1"/>
  <c r="U81" i="1"/>
  <c r="P81" i="1"/>
  <c r="K81" i="1"/>
  <c r="F81" i="1"/>
  <c r="U80" i="1"/>
  <c r="P80" i="1"/>
  <c r="K80" i="1"/>
  <c r="F80" i="1"/>
  <c r="U79" i="1"/>
  <c r="P79" i="1"/>
  <c r="K79" i="1"/>
  <c r="F79" i="1"/>
  <c r="U78" i="1"/>
  <c r="P78" i="1"/>
  <c r="K78" i="1"/>
  <c r="F78" i="1"/>
  <c r="U77" i="1"/>
  <c r="P77" i="1"/>
  <c r="K77" i="1"/>
  <c r="F77" i="1"/>
  <c r="U76" i="1"/>
  <c r="P76" i="1"/>
  <c r="K76" i="1"/>
  <c r="F76" i="1"/>
  <c r="U75" i="1"/>
  <c r="P75" i="1"/>
  <c r="K75" i="1"/>
  <c r="F75" i="1"/>
  <c r="U74" i="1"/>
  <c r="P74" i="1"/>
  <c r="K74" i="1"/>
  <c r="F74" i="1"/>
  <c r="U73" i="1"/>
  <c r="P73" i="1"/>
  <c r="K73" i="1"/>
  <c r="F73" i="1"/>
  <c r="U72" i="1"/>
  <c r="P72" i="1"/>
  <c r="K72" i="1"/>
  <c r="F72" i="1"/>
  <c r="U71" i="1"/>
  <c r="P71" i="1"/>
  <c r="K71" i="1"/>
  <c r="F71" i="1"/>
  <c r="U70" i="1"/>
  <c r="P70" i="1"/>
  <c r="K70" i="1"/>
  <c r="F70" i="1"/>
  <c r="U69" i="1"/>
  <c r="P69" i="1"/>
  <c r="K69" i="1"/>
  <c r="F69" i="1"/>
  <c r="U68" i="1"/>
  <c r="P68" i="1"/>
  <c r="K68" i="1"/>
  <c r="F68" i="1"/>
  <c r="U67" i="1"/>
  <c r="P67" i="1"/>
  <c r="K67" i="1"/>
  <c r="F67" i="1"/>
  <c r="U66" i="1"/>
  <c r="P66" i="1"/>
  <c r="K66" i="1"/>
  <c r="F66" i="1"/>
  <c r="U65" i="1"/>
  <c r="P65" i="1"/>
  <c r="K65" i="1"/>
  <c r="F65" i="1"/>
  <c r="U64" i="1"/>
  <c r="P64" i="1"/>
  <c r="K64" i="1"/>
  <c r="F64" i="1"/>
  <c r="U63" i="1"/>
  <c r="P63" i="1"/>
  <c r="K63" i="1"/>
  <c r="F63" i="1"/>
  <c r="U62" i="1"/>
  <c r="P62" i="1"/>
  <c r="K62" i="1"/>
  <c r="F62" i="1"/>
  <c r="U61" i="1"/>
  <c r="P61" i="1"/>
  <c r="K61" i="1"/>
  <c r="F61" i="1"/>
  <c r="U60" i="1"/>
  <c r="P60" i="1"/>
  <c r="K60" i="1"/>
  <c r="F60" i="1"/>
  <c r="U59" i="1"/>
  <c r="P59" i="1"/>
  <c r="K59" i="1"/>
  <c r="F59" i="1"/>
  <c r="U58" i="1"/>
  <c r="P58" i="1"/>
  <c r="K58" i="1"/>
  <c r="F58" i="1"/>
  <c r="U57" i="1"/>
  <c r="P57" i="1"/>
  <c r="K57" i="1"/>
  <c r="F57" i="1"/>
  <c r="U56" i="1"/>
  <c r="P56" i="1"/>
  <c r="K56" i="1"/>
  <c r="F56" i="1"/>
  <c r="U55" i="1"/>
  <c r="P55" i="1"/>
  <c r="K55" i="1"/>
  <c r="F55" i="1"/>
  <c r="U54" i="1"/>
  <c r="P54" i="1"/>
  <c r="K54" i="1"/>
  <c r="F54" i="1"/>
  <c r="U53" i="1"/>
  <c r="P53" i="1"/>
  <c r="K53" i="1"/>
  <c r="F53" i="1"/>
  <c r="U52" i="1"/>
  <c r="P52" i="1"/>
  <c r="K52" i="1"/>
  <c r="F52" i="1"/>
  <c r="U51" i="1"/>
  <c r="P51" i="1"/>
  <c r="K51" i="1"/>
  <c r="F51" i="1"/>
  <c r="U50" i="1"/>
  <c r="P50" i="1"/>
  <c r="K50" i="1"/>
  <c r="F50" i="1"/>
  <c r="U49" i="1"/>
  <c r="P49" i="1"/>
  <c r="K49" i="1"/>
  <c r="F49" i="1"/>
  <c r="U48" i="1"/>
  <c r="P48" i="1"/>
  <c r="K48" i="1"/>
  <c r="F48" i="1"/>
  <c r="U47" i="1"/>
  <c r="P47" i="1"/>
  <c r="K47" i="1"/>
  <c r="F47" i="1"/>
  <c r="U46" i="1"/>
  <c r="P46" i="1"/>
  <c r="K46" i="1"/>
  <c r="F46" i="1"/>
  <c r="U45" i="1"/>
  <c r="P45" i="1"/>
  <c r="K45" i="1"/>
  <c r="F45" i="1"/>
  <c r="U44" i="1"/>
  <c r="P44" i="1"/>
  <c r="K44" i="1"/>
  <c r="F44" i="1"/>
  <c r="U43" i="1"/>
  <c r="P43" i="1"/>
  <c r="K43" i="1"/>
  <c r="F43" i="1"/>
  <c r="U42" i="1"/>
  <c r="P42" i="1"/>
  <c r="K42" i="1"/>
  <c r="F42" i="1"/>
  <c r="U41" i="1"/>
  <c r="P41" i="1"/>
  <c r="K41" i="1"/>
  <c r="F41" i="1"/>
  <c r="U40" i="1"/>
  <c r="P40" i="1"/>
  <c r="K40" i="1"/>
  <c r="F40" i="1"/>
  <c r="U39" i="1"/>
  <c r="P39" i="1"/>
  <c r="K39" i="1"/>
  <c r="F39" i="1"/>
  <c r="U38" i="1"/>
  <c r="P38" i="1"/>
  <c r="K38" i="1"/>
  <c r="F38" i="1"/>
  <c r="U37" i="1"/>
  <c r="P37" i="1"/>
  <c r="K37" i="1"/>
  <c r="F37" i="1"/>
  <c r="U36" i="1"/>
  <c r="P36" i="1"/>
  <c r="K36" i="1"/>
  <c r="F36" i="1"/>
  <c r="U35" i="1"/>
  <c r="P35" i="1"/>
  <c r="K35" i="1"/>
  <c r="F35" i="1"/>
  <c r="U34" i="1"/>
  <c r="P34" i="1"/>
  <c r="K34" i="1"/>
  <c r="F34" i="1"/>
  <c r="U33" i="1"/>
  <c r="P33" i="1"/>
  <c r="K33" i="1"/>
  <c r="F33" i="1"/>
  <c r="U32" i="1"/>
  <c r="P32" i="1"/>
  <c r="K32" i="1"/>
  <c r="F32" i="1"/>
  <c r="U31" i="1"/>
  <c r="P31" i="1"/>
  <c r="K31" i="1"/>
  <c r="F31" i="1"/>
  <c r="U30" i="1"/>
  <c r="P30" i="1"/>
  <c r="K30" i="1"/>
  <c r="F30" i="1"/>
  <c r="U29" i="1"/>
  <c r="P29" i="1"/>
  <c r="K29" i="1"/>
  <c r="F29" i="1"/>
  <c r="U28" i="1"/>
  <c r="P28" i="1"/>
  <c r="K28" i="1"/>
  <c r="F28" i="1"/>
  <c r="U27" i="1"/>
  <c r="P27" i="1"/>
  <c r="K27" i="1"/>
  <c r="F27" i="1"/>
  <c r="U26" i="1"/>
  <c r="P26" i="1"/>
  <c r="K26" i="1"/>
  <c r="F26" i="1"/>
  <c r="U25" i="1"/>
  <c r="P25" i="1"/>
  <c r="K25" i="1"/>
  <c r="F25" i="1"/>
  <c r="U24" i="1"/>
  <c r="P24" i="1"/>
  <c r="K24" i="1"/>
  <c r="F24" i="1"/>
  <c r="U23" i="1"/>
  <c r="P23" i="1"/>
  <c r="K23" i="1"/>
  <c r="F23" i="1"/>
  <c r="U22" i="1"/>
  <c r="P22" i="1"/>
  <c r="K22" i="1"/>
  <c r="F22" i="1"/>
  <c r="U21" i="1"/>
  <c r="P21" i="1"/>
  <c r="K21" i="1"/>
  <c r="F21" i="1"/>
  <c r="U20" i="1"/>
  <c r="P20" i="1"/>
  <c r="K20" i="1"/>
  <c r="F20" i="1"/>
  <c r="U19" i="1"/>
  <c r="P19" i="1"/>
  <c r="K19" i="1"/>
  <c r="F19" i="1"/>
  <c r="U18" i="1"/>
  <c r="P18" i="1"/>
  <c r="K18" i="1"/>
  <c r="F18" i="1"/>
  <c r="U17" i="1"/>
  <c r="P17" i="1"/>
  <c r="K17" i="1"/>
  <c r="F17" i="1"/>
  <c r="U16" i="1"/>
  <c r="P16" i="1"/>
  <c r="K16" i="1"/>
  <c r="F16" i="1"/>
  <c r="U15" i="1"/>
  <c r="P15" i="1"/>
  <c r="K15" i="1"/>
  <c r="F15" i="1"/>
  <c r="U14" i="1"/>
  <c r="P14" i="1"/>
  <c r="K14" i="1"/>
  <c r="F14" i="1"/>
  <c r="U13" i="1"/>
  <c r="P13" i="1"/>
  <c r="K13" i="1"/>
  <c r="F13" i="1"/>
  <c r="U12" i="1"/>
  <c r="P12" i="1"/>
  <c r="K12" i="1"/>
  <c r="F12" i="1"/>
  <c r="U11" i="1"/>
  <c r="P11" i="1"/>
  <c r="K11" i="1"/>
  <c r="F11" i="1"/>
  <c r="U10" i="1"/>
  <c r="P10" i="1"/>
  <c r="K10" i="1"/>
  <c r="F10" i="1"/>
  <c r="U9" i="1"/>
  <c r="P9" i="1"/>
  <c r="K9" i="1"/>
  <c r="F9" i="1"/>
  <c r="U8" i="1"/>
  <c r="P8" i="1"/>
  <c r="K8" i="1"/>
  <c r="F8" i="1"/>
  <c r="U7" i="1"/>
  <c r="P7" i="1"/>
  <c r="K7" i="1"/>
  <c r="F7" i="1"/>
  <c r="U6" i="1"/>
  <c r="P6" i="1"/>
  <c r="K6" i="1"/>
  <c r="F6" i="1"/>
  <c r="U5" i="1"/>
  <c r="P5" i="1"/>
  <c r="K5" i="1"/>
  <c r="F5" i="1"/>
  <c r="U4" i="1"/>
  <c r="P4" i="1"/>
  <c r="K4" i="1"/>
  <c r="F4" i="1"/>
</calcChain>
</file>

<file path=xl/sharedStrings.xml><?xml version="1.0" encoding="utf-8"?>
<sst xmlns="http://schemas.openxmlformats.org/spreadsheetml/2006/main" count="1541" uniqueCount="244">
  <si>
    <t>ITS</t>
  </si>
  <si>
    <t>tef1</t>
  </si>
  <si>
    <t>rpb2</t>
  </si>
  <si>
    <t>Description</t>
  </si>
  <si>
    <t>Query Cover</t>
  </si>
  <si>
    <t>Per. ident</t>
  </si>
  <si>
    <t xml:space="preserve">Accession  </t>
  </si>
  <si>
    <t>Trichoderma harzianum isolate T5 small subunit ribosomal RNA gene, partial sequence; internal transcribed spacer 1, 5.8S ribosomal RNA gene, and internal transcribed spacer 2, complete sequence; and large subunit ribosomal RNA gene, partial sequence</t>
  </si>
  <si>
    <t>Trichoderma</t>
  </si>
  <si>
    <t>harzianum</t>
  </si>
  <si>
    <t>semiorbis</t>
  </si>
  <si>
    <t>Trichoderma harzianum isolate DB small subunit ribosomal RNA gene, partial sequence; internal transcribed spacer 1, 5.8S ribosomal RNA gene, and internal transcribed spacer 2, complete sequence; and large subunit ribosomal RNA gene, partial sequence</t>
  </si>
  <si>
    <t>guizhouense</t>
  </si>
  <si>
    <t>Trichoderma harzianum isolate FIS21 voucher MBL201621 small subunit ribosomal RNA gene, partial sequence; internal transcribed spacer 1, 5.8S ribosomal RNA gene, and internal transcribed spacer 2, complete sequence; and large subunit ribosomal RNA gene, partial sequence</t>
  </si>
  <si>
    <t>Hypocrea</t>
  </si>
  <si>
    <t>lixii</t>
  </si>
  <si>
    <t>Trichoderma harzianum isolate M11 18S ribosomal RNA gene, partial sequence; internal transcribed spacer 1, 5.8S ribosomal RNA gene, and internal transcribed spacer 2, complete sequence; and 28S ribosomal RNA gene, partial sequence</t>
  </si>
  <si>
    <t>Uncultured Trichoderma clone Leof129 18S ribosomal RNA gene, partial sequence; internal transcribed spacer 1, 5.8S ribosomal RNA gene, and internal transcribed spacer 2, complete sequence; and 28S ribosomal RNA gene, partial sequence</t>
  </si>
  <si>
    <t>Uncultured</t>
  </si>
  <si>
    <t>sp.</t>
  </si>
  <si>
    <t>Trichoderma tawa strain IPBCC07_545 18S ribosomal RNA gene, partial sequence; internal transcribed spacer 1, 5.8S ribosomal RNA gene, and internal transcribed spacer 2, complete sequence; and 28S ribosomal RNA gene, partial sequence</t>
  </si>
  <si>
    <t>tawa</t>
  </si>
  <si>
    <t>Trichoderma harzianum strain IPBCC07_547 18S ribosomal RNA gene, partial sequence; internal transcribed spacer 1, 5.8S ribosomal RNA gene, and internal transcribed spacer 2, complete sequence; and 28S ribosomal RNA gene, partial sequence</t>
  </si>
  <si>
    <t>rugulosum</t>
  </si>
  <si>
    <t>Hypocrea lixii strain DAOM 231412 18S ribosomal RNA gene, partial sequence; internal transcribed spacer 1, 5.8S ribosomal RNA gene, and internal transcribed spacer 2, complete sequence; and 28S ribosomal RNA gene, partial sequence</t>
  </si>
  <si>
    <t>afroharzianum</t>
  </si>
  <si>
    <t>Hypocrea lixii isolate T17 18S ribosomal RNA gene, partial sequence; internal transcribed spacer 1, 5.8S ribosomal RNA gene, and internal transcribed spacer 2, complete sequence; and 28S ribosomal RNA gene, partial sequence</t>
  </si>
  <si>
    <t>Hypocrea lixii strain T12 18S ribosomal RNA gene, partial sequence; internal transcribed spacer 1, 5.8S ribosomal RNA gene, and internal transcribed spacer 2, complete sequence; and 28S ribosomal RNA gene, partial sequence</t>
  </si>
  <si>
    <t>Uncultured fungus clone NHITS42 small subunit ribosomal RNA gene, partial sequence; internal transcribed spacer 1, 5.8S ribosomal RNA gene, and internal transcribed spacer 2, complete sequence; and large subunit ribosomal RNA gene, partial sequence</t>
  </si>
  <si>
    <t>fungus</t>
  </si>
  <si>
    <t>Uncultured fungus clone NHITS31 small subunit ribosomal RNA gene, partial sequence; internal transcribed spacer 1, 5.8S ribosomal RNA gene, and internal transcribed spacer 2, complete sequence; and large subunit ribosomal RNA gene, partial sequence</t>
  </si>
  <si>
    <t>Uncultured fungus clone NHITS14 small subunit ribosomal RNA gene, partial sequence; internal transcribed spacer 1, 5.8S ribosomal RNA gene, and internal transcribed spacer 2, complete sequence; and large subunit ribosomal RNA gene, partial sequence</t>
  </si>
  <si>
    <t>simmonsii</t>
  </si>
  <si>
    <t>cf.</t>
  </si>
  <si>
    <t>Hypocrea lixii isolate T19 18S ribosomal RNA gene, partial sequence; internal transcribed spacer 1, 5.8S ribosomal RNA gene, and internal transcribed spacer 2, complete sequence; and 28S ribosomal RNA gene, partial sequence</t>
  </si>
  <si>
    <t>Trichoderma sp. T004-R1-1 genes for 18S rRNA, ITS1, 5.8S rRNA, ITS2, 28S rRNA, partial and complete sequence</t>
  </si>
  <si>
    <t>lentiforme</t>
  </si>
  <si>
    <t>Trichoderma harzianum isolate MYF-T8 small subunit ribosomal RNA gene, partial sequence; internal transcribed spacer 1, 5.8S ribosomal RNA gene, and internal transcribed spacer 2, complete sequence; and large subunit ribosomal RNA gene, partial sequence</t>
  </si>
  <si>
    <t>atrobrunneum</t>
  </si>
  <si>
    <t>Trichoderma harzianum isolate MYF-T7 small subunit ribosomal RNA gene, partial sequence; internal transcribed spacer 1, 5.8S ribosomal RNA gene, and internal transcribed spacer 2, complete sequence; and large subunit ribosomal RNA gene, partial sequence</t>
  </si>
  <si>
    <t>Trichoderma harzianum isolate ASF-T3 small subunit ribosomal RNA gene, partial sequence; internal transcribed spacer 1, 5.8S ribosomal RNA gene, and internal transcribed spacer 2, complete sequence; and large subunit ribosomal RNA gene, partial sequence</t>
  </si>
  <si>
    <t>Trichoderma harzianum isolate ASF-T2 small subunit ribosomal RNA gene, partial sequence; internal transcribed spacer 1, 5.8S ribosomal RNA gene, and internal transcribed spacer 2, complete sequence; and large subunit ribosomal RNA gene, partial sequence</t>
  </si>
  <si>
    <t>Trichoderma harzianum strain ASF-T4 small subunit ribosomal RNA gene, partial sequence; internal transcribed spacer 1, 5.8S ribosomal RNA gene, and internal transcribed spacer 2, complete sequence; and large subunit ribosomal RNA gene, partial sequence</t>
  </si>
  <si>
    <t>Trichoderma harzianum isolate T8 small subunit ribosomal RNA gene, partial sequence; internal transcribed spacer 1, 5.8S ribosomal RNA gene, and internal transcribed spacer 2, complete sequence; and large subunit ribosomal RNA gene, partial sequence</t>
  </si>
  <si>
    <t>Neofusicoccum</t>
  </si>
  <si>
    <t>umdonicola</t>
  </si>
  <si>
    <t>Trichoderma guizhouense isolate G.J.S. 85-119 internal transcribed spacer 1, 5.8S ribosomal RNA gene, and internal transcribed spacer 2, complete sequence; and 28S ribosomal RNA gene, partial sequence</t>
  </si>
  <si>
    <t>parvum</t>
  </si>
  <si>
    <t>Trichoderma harzianum strain PSU-ES207 18S ribosomal RNA gene, partial sequence; internal transcribed spacer 1, 5.8S ribosomal RNA gene, and internal transcribed spacer 2, complete sequence; and 28S ribosomal RNA gene, partial sequence</t>
  </si>
  <si>
    <t>longibrachiatum</t>
  </si>
  <si>
    <t>Fungal sp. 57555 18S ribosomal RNA gene, partial sequence; internal transcribed spacer 1, 5.8S ribosomal RNA gene, and internal transcribed spacer 2, complete sequence; and 28S ribosomal RNA gene, partial sequence</t>
  </si>
  <si>
    <t>Fungal</t>
  </si>
  <si>
    <t>Trichoderma harzianum strain GMS small subunit ribosomal RNA gene, partial sequence; internal transcribed spacer 1, 5.8S ribosomal RNA gene, and internal transcribed spacer 2, complete sequence; and large subunit ribosomal RNA gene, partial sequence</t>
  </si>
  <si>
    <t>Trichoderma sp. JCM 28003 genes for 18S rRNA, ITS1, 5.8S rRNA, ITS2 and 28S rRNA, partial and complete sequence</t>
  </si>
  <si>
    <t>Trichoderma harzianum strain Cef-B4 small subunit ribosomal RNA gene, partial sequence; internal transcribed spacer 1, 5.8S ribosomal RNA gene, and internal transcribed spacer 2, complete sequence; and large subunit ribosomal RNA gene, partial sequence</t>
  </si>
  <si>
    <t>Trichoderma harzianum strain Edf-12 small subunit ribosomal RNA gene, partial sequence; internal transcribed spacer 1, 5.8S ribosomal RNA gene, and internal transcribed spacer 2, complete sequence; and large subunit ribosomal RNA gene, partial sequence</t>
  </si>
  <si>
    <t>Hypocrea lixii strain xsd08094 18S ribosomal RNA gene, partial sequence; internal transcribed spacer 1, 5.8S ribosomal RNA gene, and internal transcribed spacer 2, complete sequence; and 28S ribosomal RNA gene, partial sequence</t>
  </si>
  <si>
    <t>Trichoderma lixii isolate TR100 18S ribosomal RNA gene, partial sequence; internal transcribed spacer 1, 5.8S ribosomal RNA gene, and internal transcribed spacer 2, complete sequence; and 28S ribosomal RNA gene, partial sequence</t>
  </si>
  <si>
    <t>Hypocrea lixii isolate FZ1302 18S ribosomal RNA gene, partial sequence; internal transcribed spacer 1, 5.8S ribosomal RNA gene, and internal transcribed spacer 2, complete sequence; and 28S ribosomal RNA gene, partial sequence</t>
  </si>
  <si>
    <t>Hypocrea lixii strain JB NZ12 18S ribosomal RNA gene, partial sequence; internal transcribed spacer 1 and 5.8S ribosomal RNA gene, complete sequence; and internal transcribed spacer 2, partial sequence</t>
  </si>
  <si>
    <t>Hypocrea lixii strain DAOM 222151 18S ribosomal RNA gene, partial sequence; internal transcribed spacer 1, 5.8S ribosomal RNA gene, and internal transcribed spacer 2, complete sequence; and 28S ribosomal RNA gene, partial sequence</t>
  </si>
  <si>
    <t>Trichoderma sp. isolate MoEF008 small subunit ribosomal RNA gene, partial sequence; internal transcribed spacer 1, 5.8S ribosomal RNA gene, and internal transcribed spacer 2, complete sequence; and large subunit ribosomal RNA gene, partial sequence</t>
  </si>
  <si>
    <t>Trichoderma harzianum isolate T1 small subunit ribosomal RNA gene, partial sequence; internal transcribed spacer 1, 5.8S ribosomal RNA gene, and internal transcribed spacer 2, complete sequence; and large subunit ribosomal RNA gene, partial sequence</t>
  </si>
  <si>
    <t>bannaense</t>
  </si>
  <si>
    <t>Trichoderma sp. strain Champ-75 small subunit ribosomal RNA gene, partial sequence; internal transcribed spacer 1, 5.8S ribosomal RNA gene, and internal transcribed spacer 2, complete sequence; and large subunit ribosomal RNA gene, partial sequence</t>
  </si>
  <si>
    <t>Trichoderma harzianum strain CBS 354.33 small subunit ribosomal RNA gene, partial sequence; internal transcribed spacer 1, 5.8S ribosomal RNA gene, and internal transcribed spacer 2, complete sequence; and large subunit ribosomal RNA gene, partial sequence</t>
  </si>
  <si>
    <t>Trichoderma atroviride isolate CTs10 small subunit ribosomal RNA gene, partial sequence; internal transcribed spacer 1, 5.8S ribosomal RNA gene, and internal transcribed spacer 2, complete sequence; and large subunit ribosomal RNA gene, partial sequence</t>
  </si>
  <si>
    <t>atroviride</t>
  </si>
  <si>
    <t>Trichoderma sp. strain LMZ-JA13 small subunit ribosomal RNA gene, partial sequence; internal transcribed spacer 1, 5.8S ribosomal RNA gene, and internal transcribed spacer 2, complete sequence; and large subunit ribosomal RNA gene, partial sequence</t>
  </si>
  <si>
    <t>Trichoderma atroviride isolate ACP-Ta5 small subunit ribosomal RNA gene, partial sequence; internal transcribed spacer 1, 5.8S ribosomal RNA gene, and internal transcribed spacer 2, complete sequence; and large subunit ribosomal RNA gene, partial sequence</t>
  </si>
  <si>
    <t>Trichoderma atroviride strain TAU8 18S ribosomal RNA, partial sequence; internal transcribed spacer 1, 5.8S ribosomal RNA, and internal transcribed spacer 2, complete sequence; and 28S ribosomal RNA, partial sequence</t>
  </si>
  <si>
    <t>Lasiodiplodia</t>
  </si>
  <si>
    <t>gilanensis</t>
  </si>
  <si>
    <t>Trichoderma atroviride strain T1 18S ribosomal RNA gene, partial sequence; internal transcribed spacer 1, 5.8S ribosomal RNA gene, and internal transcribed spacer 2, complete sequence; and 28S ribosomal RNA gene, partial sequence</t>
  </si>
  <si>
    <t>Trichoderma hamatum isolate PAN12-08 small subunit ribosomal RNA gene, partial sequence; internal transcribed spacer 1, 5.8S ribosomal RNA gene, and internal transcribed spacer 2, complete sequence; and large subunit ribosomal RNA gene, partial sequence</t>
  </si>
  <si>
    <t>hamatum</t>
  </si>
  <si>
    <t>pyramidale</t>
  </si>
  <si>
    <t>Trichoderma harzianum isolate PAN12-34 small subunit ribosomal RNA gene, partial sequence; internal transcribed spacer 1, 5.8S ribosomal RNA gene, and internal transcribed spacer 2, complete sequence; and large subunit ribosomal RNA gene, partial sequence</t>
  </si>
  <si>
    <t>Trichoderma harzianum isolate PAN12-13 small subunit ribosomal RNA gene, partial sequence; internal transcribed spacer 1, 5.8S ribosomal RNA gene, and internal transcribed spacer 2, complete sequence; and large subunit ribosomal RNA gene, partial sequence</t>
  </si>
  <si>
    <t>Trichoderma harzianum isolate PAN12-79 small subunit ribosomal RNA gene, partial sequence; internal transcribed spacer 1, 5.8S ribosomal RNA gene, and internal transcribed spacer 2, complete sequence; and large subunit ribosomal RNA gene, partial sequence</t>
  </si>
  <si>
    <t>Trichoderma harzianum isolate PAN12-58 small subunit ribosomal RNA gene, partial sequence; internal transcribed spacer 1, 5.8S ribosomal RNA gene, and internal transcribed spacer 2, complete sequence; and large subunit ribosomal RNA gene, partial sequence</t>
  </si>
  <si>
    <t>Trichoderma harzianum isolate PAN12-03 small subunit ribosomal RNA gene, partial sequence; internal transcribed spacer 1, 5.8S ribosomal RNA gene, and internal transcribed spacer 2, complete sequence; and large subunit ribosomal RNA gene, partial sequence</t>
  </si>
  <si>
    <t>Trichoderma sp. T003-F2-4 genes for 18S rRNA, ITS1, 5.8S rRNA, ITS2, 28S rRNA, partial and complete sequence</t>
  </si>
  <si>
    <t>Trichoderma harzianum strain TS-36 small subunit ribosomal RNA gene, partial sequence; internal transcribed spacer 1, 5.8S ribosomal RNA gene, and internal transcribed spacer 2, complete sequence; and large subunit ribosomal RNA gene, partial sequence</t>
  </si>
  <si>
    <t>Trichoderma harzianum strain N36 small subunit ribosomal RNA gene, partial sequence; internal transcribed spacer 1, 5.8S ribosomal RNA gene, and internal transcribed spacer 2, complete sequence; and large subunit ribosomal RNA gene, partial sequence</t>
  </si>
  <si>
    <t>Trichoderma sp. JCM 28533 genes for 18S rRNA, ITS1, 5.8S rRNA, ITS2 and 28S rRNA, partial and complete sequence</t>
  </si>
  <si>
    <t>Trichoderma sp. JCM 28534 genes for 18S rRNA, ITS1, 5.8S rRNA, ITS2 and 28S rRNA, partial and complete sequence</t>
  </si>
  <si>
    <t>Trichoderma aureoviride strain NR6938 18S ribosomal RNA gene, partial sequence; internal transcribed spacer 1, 5.8S ribosomal RNA gene and internal transcribed spacer 2, complete sequence; and 28S ribosomal RNA gene, partial sequence</t>
  </si>
  <si>
    <t>aureoviride</t>
  </si>
  <si>
    <t>Trichoderma sp. isolate SDAS204186 small subunit ribosomal RNA gene, partial sequence; internal transcribed spacer 1, 5.8S ribosomal RNA gene, and internal transcribed spacer 2, complete sequence; and large subunit ribosomal RNA gene, partial sequence</t>
  </si>
  <si>
    <t>breve</t>
  </si>
  <si>
    <t>Trichoderma sp. isolate yi1056_1 small subunit ribosomal RNA gene, partial sequence; internal transcribed spacer 1, 5.8S ribosomal RNA gene, and internal transcribed spacer 2, complete sequence; and large subunit ribosomal RNA gene, partial sequence</t>
  </si>
  <si>
    <t>Trichoderma guizhouense culture-collection BPI:GJS 08135 18S ribosomal RNA gene, partial sequence; internal transcribed spacer 1, 5.8S ribosomal RNA gene, and internal transcribed spacer 2, complete sequence; and 28S ribosomal RNA gene, partial sequence</t>
  </si>
  <si>
    <t>Trichoderma lixii CBS 110080 ITS region; from TYPE material</t>
  </si>
  <si>
    <t>Trichoderma guizhouense strain BG8 small subunit ribosomal RNA gene, partial sequence; internal transcribed spacer 1, 5.8S ribosomal RNA gene, and internal transcribed spacer 2, complete sequence; and large subunit ribosomal RNA gene, partial sequence</t>
  </si>
  <si>
    <t>Trichoderma cf. harzianum MO-2014 strain TRS73 18S ribosomal RNA gene, partial sequence; internal transcribed spacer 1, 5.8S ribosomal RNA gene, and internal transcribed spacer 2, complete sequence; and 28S ribosomal RNA gene, partial sequence</t>
  </si>
  <si>
    <t>Uncultured fungus clone FSR-94 18S ribosomal RNA gene, partial sequence; internal transcribed spacer 1, 5.8S ribosomal RNA gene, and internal transcribed spacer 2, complete sequence; and 28S ribosomal RNA gene, partial sequence</t>
  </si>
  <si>
    <t>alni</t>
  </si>
  <si>
    <t>Trichoderma harzianum strain CZF63 small subunit ribosomal RNA gene, partial sequence; internal transcribed spacer 1, 5.8S ribosomal RNA gene, and internal transcribed spacer 2, complete sequence; and large subunit ribosomal RNA gene, partial sequence</t>
  </si>
  <si>
    <t>Trichoderma harzianum strain S2625 small subunit ribosomal RNA gene, partial sequence; internal transcribed spacer 1, 5.8S ribosomal RNA gene, and internal transcribed spacer 2, complete sequence; and large subunit ribosomal RNA gene, partial sequence</t>
  </si>
  <si>
    <t>Hypocrea lixii genes for 18S rRNA, ITS1, 5.8S rRNA, ITS2, 28S rRNA, partial and complete sequence, strain: TAMA 151</t>
  </si>
  <si>
    <t>Trichoderma harzianum clone HC-1 small subunit ribosomal RNA gene, partial sequence; internal transcribed spacer 1, 5.8S ribosomal RNA gene, and internal transcribed spacer 2, complete sequence; and large subunit ribosomal RNA gene, partial sequence</t>
  </si>
  <si>
    <t>Trichoderma harzianum strain ZG-2-2-1 18S ribosomal RNA gene, partial sequence; internal transcribed spacer 1, 5.8S ribosomal RNA gene, and internal transcribed spacer 2, complete sequence; and 28S ribosomal RNA gene, partial sequence</t>
  </si>
  <si>
    <t>Trichoderma harzianum strain IPBCC08_606 18S ribosomal RNA gene, partial sequence; internal transcribed spacer 1, 5.8S ribosomal RNA gene, and internal transcribed spacer 2, complete sequence; and 28S ribosomal RNA gene, partial sequence</t>
  </si>
  <si>
    <t>Trichoderma lixii isolate TR092 18S ribosomal RNA gene, partial sequence; internal transcribed spacer 1, 5.8S ribosomal RNA gene, and internal transcribed spacer 2, complete sequence; and 28S ribosomal RNA gene, partial sequence</t>
  </si>
  <si>
    <t>Trichoderma harzianum strain KSRCT-BT-MS2 small subunit ribosomal RNA gene, partial sequence; internal transcribed spacer 1, 5.8S ribosomal RNA gene, and internal transcribed spacer 2, complete sequence; and large subunit ribosomal RNA gene, partial sequence</t>
  </si>
  <si>
    <t>Trichoderma tawa strain LIPIMC0384 18S ribosomal RNA gene, partial sequence; internal transcribed spacer 1, 5.8S ribosomal RNA gene, and internal transcribed spacer 2, complete sequence; and 28S ribosomal RNA gene, partial sequence</t>
  </si>
  <si>
    <t>Trichoderma simmonsii isolate G.J.S. 92-100 internal transcribed spacer 1, 5.8S ribosomal RNA gene, and internal transcribed spacer 2, complete sequence; and 28S ribosomal RNA gene, partial sequence</t>
  </si>
  <si>
    <t>Trichoderma simmonsii isolate G.J.S. 90-22 internal transcribed spacer 1, 5.8S ribosomal RNA gene, and internal transcribed spacer 2, complete sequence; and 28S ribosomal RNA gene, partial sequence</t>
  </si>
  <si>
    <t>Uncultured fungus clone NHITS19 small subunit ribosomal RNA gene, partial sequence; internal transcribed spacer 1, 5.8S ribosomal RNA gene, and internal transcribed spacer 2, complete sequence; and large subunit ribosomal RNA gene, partial sequence</t>
  </si>
  <si>
    <t>Trichoderma harzianum strain VRU-Th136 18S ribosomal RNA gene, partial sequence; internal transcribed spacer 1, 5.8S ribosomal RNA gene, and internal transcribed spacer 2, complete sequence; and 28S ribosomal RNA gene, partial sequence</t>
  </si>
  <si>
    <t>Trichoderma harzianum strain LIPIMC0572 18S ribosomal RNA gene, partial sequence; internal transcribed spacer 1, 5.8S ribosomal RNA gene, and internal transcribed spacer 2, complete sequence; and 28S ribosomal RNA gene, partial sequence</t>
  </si>
  <si>
    <t>Trichoderma harzianum clone SF_128 small subunit ribosomal RNA gene, partial sequence; internal transcribed spacer 1, 5.8S ribosomal RNA gene, and internal transcribed spacer 2, complete sequence; and large subunit ribosomal RNA gene, partial sequence</t>
  </si>
  <si>
    <t>Trichoderma sp. isolate SDAS203867 small subunit ribosomal RNA gene, partial sequence; internal transcribed spacer 1, 5.8S ribosomal RNA gene, and internal transcribed spacer 2, complete sequence; and large subunit ribosomal RNA gene, partial sequence</t>
  </si>
  <si>
    <t>Trichoderma harzianum strain 42315bDRJ 18S ribosomal RNA gene, partial sequence; internal transcribed spacer 1, 5.8S ribosomal RNA gene, and internal transcribed spacer 2, complete sequence; and 28S ribosomal RNA gene, partial sequence</t>
  </si>
  <si>
    <t>Trichoderma harzianum strain ACCC32895 18S ribosomal RNA gene, partial sequence; internal transcribed spacer 1, 5.8S ribosomal RNA gene, and internal transcribed spacer 2, complete sequence; and 28S ribosomal RNA gene, partial sequence</t>
  </si>
  <si>
    <t>Trichoderma harzianum strain ACCC32891 18S ribosomal RNA gene, partial sequence; internal transcribed spacer 1, 5.8S ribosomal RNA gene, and internal transcribed spacer 2, complete sequence; and 28S ribosomal RNA gene, partial sequence</t>
  </si>
  <si>
    <t>Trichoderma harzianum strain ACCC32889 18S ribosomal RNA gene, partial sequence; internal transcribed spacer 1, 5.8S ribosomal RNA gene, and internal transcribed spacer 2, complete sequence; and 28S ribosomal RNA gene, partial sequence</t>
  </si>
  <si>
    <t>Trichoderma sp. isolate yi1432_1 small subunit ribosomal RNA gene, partial sequence; internal transcribed spacer 1, 5.8S ribosomal RNA gene, and internal transcribed spacer 2, complete sequence; and large subunit ribosomal RNA gene, partial sequence</t>
  </si>
  <si>
    <t>rifaii</t>
  </si>
  <si>
    <t>Trichoderma sp. isolate S259 small subunit ribosomal RNA gene, partial sequence; internal transcribed spacer 1, 5.8S ribosomal RNA gene, and internal transcribed spacer 2, complete sequence; and large subunit ribosomal RNA gene, partial sequence</t>
  </si>
  <si>
    <t>rufobrunneum</t>
  </si>
  <si>
    <t>Trichoderma harzianum strain HB22070 18S ribosomal RNA gene, partial sequence; internal transcribed spacer 1, 5.8S ribosomal RNA gene, and internal transcribed spacer 2, complete sequence; and 28S ribosomal RNA gene, partial sequence</t>
  </si>
  <si>
    <t>Trichoderma harzianum strain BHU-BOT-RYRL19 18S ribosomal RNA gene, partial sequence; internal transcribed spacer 1, 5.8S ribosomal RNA gene, and internal transcribed spacer 2, complete sequence; and 28S ribosomal RNA gene, partial sequence</t>
  </si>
  <si>
    <t>priscilae</t>
  </si>
  <si>
    <t>Trichoderma harzianum strain BHU-BOT-RYRL13 18S ribosomal RNA gene, partial sequence; internal transcribed spacer 1, 5.8S ribosomal RNA gene, and internal transcribed spacer 2, complete sequence; and 28S ribosomal RNA gene, partial sequence</t>
  </si>
  <si>
    <t>Trichoderma harzianum strain BHU-BOT-RYRL12 18S ribosomal RNA gene, partial sequence; internal transcribed spacer 1, 5.8S ribosomal RNA gene, and internal transcribed spacer 2, complete sequence; and 28S ribosomal RNA gene, partial sequence</t>
  </si>
  <si>
    <t>Trichoderma harzianum strain BHU-BOT-RYRL8 18S ribosomal RNA gene, partial sequence; internal transcribed spacer 1, 5.8S ribosomal RNA gene, and internal transcribed spacer 2, complete sequence; and 28S ribosomal RNA gene, partial sequence</t>
  </si>
  <si>
    <t>Trichoderma sp. DUCC3046 18S ribosomal RNA gene, partial sequence; internal transcribed spacer 1, 5.8S ribosomal RNA gene, and internal transcribed spacer 2, complete sequence; and 28S ribosomal RNA gene, partial sequence</t>
  </si>
  <si>
    <t>compactum</t>
  </si>
  <si>
    <t>Trichoderma sp. DUCC3045 18S ribosomal RNA gene, partial sequence; internal transcribed spacer 1, 5.8S ribosomal RNA gene, and internal transcribed spacer 2, complete sequence; and 28S ribosomal RNA gene, partial sequence</t>
  </si>
  <si>
    <t>ingratum</t>
  </si>
  <si>
    <t>Trichoderma sp. DUCC3044 18S ribosomal RNA gene, partial sequence; internal transcribed spacer 1, 5.8S ribosomal RNA gene, and internal transcribed spacer 2, complete sequence; and 28S ribosomal RNA gene, partial sequence</t>
  </si>
  <si>
    <t>Trichoderma sp. DUCC3043 18S ribosomal RNA gene, partial sequence; internal transcribed spacer 1, 5.8S ribosomal RNA gene, and internal transcribed spacer 2, complete sequence; and 28S ribosomal RNA gene, partial sequence</t>
  </si>
  <si>
    <t>solum</t>
  </si>
  <si>
    <t>Trichoderma sp. DUCC3042 18S ribosomal RNA gene, partial sequence; internal transcribed spacer 1, 5.8S ribosomal RNA gene, and internal transcribed spacer 2, complete sequence; and 28S ribosomal RNA gene, partial sequence</t>
  </si>
  <si>
    <t>Trichoderma sp. DUCC3041 18S ribosomal RNA gene, partial sequence; internal transcribed spacer 1, 5.8S ribosomal RNA gene, and internal transcribed spacer 2, complete sequence; and 28S ribosomal RNA gene, partial sequence</t>
  </si>
  <si>
    <t>velutinum</t>
  </si>
  <si>
    <t>Trichoderma afroharzianum culture-collection BPI:GJS 08137 18S ribosomal RNA gene, partial sequence; internal transcribed spacer 1, 5.8S ribosomal RNA gene, and internal transcribed spacer 2, complete sequence; and 28S ribosomal RNA gene, partial sequence</t>
  </si>
  <si>
    <t>cerinum</t>
  </si>
  <si>
    <t>Trichoderma harzianum 18S ribosomal RNA gene, partial sequence; internal transcribed spacer 1, 5.8S ribosomal RNA gene, and internal transcribed spacer 2, complete sequence; and 28S ribosomal RNA gene, partial sequence</t>
  </si>
  <si>
    <t>Trichoderma sp. 17 BRO-2013 18S ribosomal RNA gene, partial sequence; internal transcribed spacer 1, 5.8S ribosomal RNA gene, and internal transcribed spacer 2, complete sequence; and 28S ribosomal RNA gene, partial sequence</t>
  </si>
  <si>
    <t>Trichoderma sp. 9 BRO-2013 18S ribosomal RNA gene, partial sequence; internal transcribed spacer 1, 5.8S ribosomal RNA gene, and internal transcribed spacer 2, complete sequence; and 28S ribosomal RNA gene, partial sequence</t>
  </si>
  <si>
    <t>Trichoderma sp. 5 BRO-2013 18S ribosomal RNA gene, partial sequence; internal transcribed spacer 1, 5.8S ribosomal RNA gene, and internal transcribed spacer 2, complete sequence; and 28S ribosomal RNA gene, partial sequence</t>
  </si>
  <si>
    <t>Trichoderma sp. 18 BRO-2013 18S ribosomal RNA gene, partial sequence; internal transcribed spacer 1, 5.8S ribosomal RNA gene, and internal transcribed spacer 2, complete sequence; and 28S ribosomal RNA gene, partial sequence</t>
  </si>
  <si>
    <t>brunneoviride</t>
  </si>
  <si>
    <t xml:space="preserve">		</t>
  </si>
  <si>
    <t>&gt;mycoparasite_ITS1and2</t>
  </si>
  <si>
    <t>CAAGGTCTCCGTTGGTGAACCAGCGGAGGGATCATTACCGAGTTTACAACTCCCAAACCCAATGTGAACGTTACCAAACTGTTGCCTCGGCGGGATCTCTGCCCCGGGTGCGTCGCAGCCCCGGACCAAGGCGCCCGCCGGAGGACCAACCAAAACTCTTTTTGTATACCCCCTCGCGGGTTTTTTATAATCTGAGCCTTCTCGGCGCCTCTCGTAGGCGTTTCGAAAATGAATCAAAACTTTCAACAACGGATCTCTTGGTTCTGGCATCGATGAAGAACGCAGCGAAATGCGATAAGTAATGTGAATTGCAGAATTCAGTGAATCATCGAATCTTTGAACGCACATTGCGCCCGCCAGTATTCTGGCGGGCATGCCTGTCCGAGCGTCATTTCAACCCTCGAACCCCTCCGGGGGGTCGGCGTTGGGGATCGGCCCTGCCTCTTGGCGGTGGCCGTCTCCGAAATACAGTGGCGGTCTCGCCGCAGCCTCTCCTGCGCAGTAGTTTGCACACTCGCATCGGGAGCGCGGCGCGTCCACAGCCGTTAAACACCCAACTTCTGAAATGTTGACCTCGGATCAGGTAGGAATACCCGCTGAACTTAAGCATATCAATAAGC</t>
  </si>
  <si>
    <t>&gt;mycoparasite_rpb2</t>
  </si>
  <si>
    <t>CGGCACTGATCTGCGGTCCTTGCTAGCTAGCTGTTCCGTGGTATCATGCGAAGGATGAACACTGAATTGGCCAACTATCTGAGACGGTGCGTTGAGGGCAACCGACACTTCAACCTGGCTGTGGGTATCAAGCCCGGCACACTTTCAAACGGATTGAAGTATTCGCTTGCCACAGGAAACTGGGGTGATCAGAAGAAGGCCATGAGCTCAACTGCTGGTGTGTCCCAGGTGCTTAACCGTTACACATTTGCTTCGACCTTGTCACATTTGCGTCGTACCAACACCCCCATCGGAAGAGATGGTAAGCTGGCAAAGCCTCGACAGCTTCACAACACGCATTGGGGTTTGGTCTGCCCAGCCGAGACACCCGAAGGACAGGCTTGTGGTCTGGTCAAGAACTTGTCTTTGATGTGTTACGTCAGTGTCGGTTCTCCCTCCGAACCTTTGATTGAGTTCATGATCAACAGAGGTATGGAAGTCGTCGAAGAGTACGAGCCGCTGCGGTATCCTCATGCTACAAAGATTTTTGTGAACGGTGTCTGGGTTGGAGTTCACCAAGACCCTAAGCACTTGGTGAACCAGGTCCTGGATACTCGTCGCAAGTCCTATCTGCAATACGAAGTCTCTCTCGTGAGAGAAATTCGAGACCAGGAATTCAAAATCTTTTCCGACGCAGGCCGTGTCATGCGACCAGTCTTTACCGTTCAGCAGGAAGATGACCCGGAAACGGGCATCAACAAGGGCCACCTGGTATTGACCAAGGAGCTCGTCAATAGATTGGCCAAGAGCAGGCTGAGCCTCCGGAAGACCCCAGCATGAAGATTGGATGGGAGGGATTGATTAGGCTGGTGCAGTTGAATATCTCGACGCCGAGAAGAGGAGACGTCCATGATCTGCATGACGCCAGAGGATCTCGAGCTGTATCGTCTTCAGAAGGCCGGTATTAACACTGAGAAGACATGGGAGATGACCCGAACAGCGACTAAAGACCAGACGAACCCGACAACTCACATGTACACCCATTGGCAGATTCACCCAGTATGATCTTAGTATCTGTGCTAGTATCATTCCTTTCCCCGATCCACACCAGG</t>
  </si>
  <si>
    <t>&gt;mycoparasite_tef1</t>
  </si>
  <si>
    <t>TCACGTGTCGTTATCGTACGTATCATCCTTTCTCACGTCGGCATCATTCGCCGGTCTGATTCTCAAACTTGTGCTAACCATCGCCTTCTAGGGGTGCGTATTCCATCAATCATCTTGAATGATATCGATCGAACACAATACTGACTTGCTACAACAGCCACGTCGACTCCGGAAAGTCGACCACCGTAAGTTACACCCTCTCTTGCTCCGATATCAAACGTCGTTTGATGCGGGACATCTACTCTTGAACACAGGGCTAACCATTCATCATACAGACCGGTCACTTGATCTACCAGTGCGGTGGTATCGACCGTCGTACCATCGAGAAGTTCGAGAAGGTAAGCGTCAACTGATTTTCGCCTCGATTCCTCTTCTTTCATATTCAATTGTGCCCGACAATTCTTCAGAGACTTTTTGGGTCGACAATTTTTCGTCACCCCGCTTTCCATTACCCCTCCTTTGCAGCGACGCAAATTTTTTTTGCTGCCGTTTGATTTTTAGTGGGGTTCTCTGTGCAACCCCACTAGCTCACTGCTTTTTTTGTGCTTCATTCACTTCCCAGTCATCATTCAACGTGCTCTGTGTCTTTGGTTATTCAACGATGCTAACCACTTTTCCATCAATAGGAAGCCGCCGAACTCGGCAAGGGTTCCTTCAAGTACGCTTGGGTTCTTGACAAGCTCAAGGCCGAGCGTGAGCGTGGTATCACCATCGACATTGCTCTGTGGAAGTTCGAGACTCCCAAGTACTATGTCACCGTCATTGGTATGTCTACTTCATCAACTTCATGCTGCAATTGCAACCCAGTGCTAACAGGCAATTCACAGACGCTCCCGGCCACCGTGATTCATCAG</t>
  </si>
  <si>
    <t>Species</t>
  </si>
  <si>
    <t>minimum number of incorrect records</t>
  </si>
  <si>
    <t>undefined records</t>
  </si>
  <si>
    <r>
      <rPr>
        <b/>
        <sz val="12"/>
        <color theme="1"/>
        <rFont val="Calibri"/>
        <family val="2"/>
        <scheme val="minor"/>
      </rPr>
      <t>Results of sequence similarity search analysis performed for the DNA Barcoding sequences of the query</t>
    </r>
    <r>
      <rPr>
        <b/>
        <i/>
        <sz val="12"/>
        <color theme="1"/>
        <rFont val="Calibri"/>
        <family val="2"/>
        <scheme val="minor"/>
      </rPr>
      <t xml:space="preserve"> Trichoderma guizhouense</t>
    </r>
    <r>
      <rPr>
        <b/>
        <sz val="12"/>
        <color theme="1"/>
        <rFont val="Calibri"/>
        <family val="2"/>
        <scheme val="minor"/>
      </rPr>
      <t xml:space="preserve"> isolate (provided below), July 17, 2020
</t>
    </r>
    <r>
      <rPr>
        <sz val="12"/>
        <color theme="1"/>
        <rFont val="Calibri"/>
        <family val="2"/>
        <scheme val="minor"/>
      </rPr>
      <t xml:space="preserve">
Red font indicates undoubtedly incorrect species names. Golden shadow shows the correct species name. Grey shadow highlights not identified records. Query Cover and Similarities are conditionally formatted with darker shades corresponding to higher values. In all runs, E values were zero.
</t>
    </r>
    <r>
      <rPr>
        <i/>
        <sz val="12"/>
        <color theme="1"/>
        <rFont val="Calibri"/>
        <family val="2"/>
        <scheme val="minor"/>
      </rPr>
      <t>tef1</t>
    </r>
    <r>
      <rPr>
        <sz val="12"/>
        <color theme="1"/>
        <rFont val="Calibri"/>
        <family val="2"/>
        <scheme val="minor"/>
      </rPr>
      <t xml:space="preserve"> intron was defined using TrichoMARK 2020 www.trichokey.com or as defined in Kopchinskiy et al., 2005</t>
    </r>
  </si>
  <si>
    <r>
      <t>tef1</t>
    </r>
    <r>
      <rPr>
        <b/>
        <sz val="18"/>
        <color theme="1"/>
        <rFont val="Calibri"/>
        <family val="2"/>
        <scheme val="minor"/>
      </rPr>
      <t xml:space="preserve"> not trimmed</t>
    </r>
  </si>
  <si>
    <r>
      <rPr>
        <b/>
        <i/>
        <sz val="18"/>
        <color theme="1"/>
        <rFont val="Calibri"/>
        <family val="2"/>
        <scheme val="minor"/>
      </rPr>
      <t>tef1</t>
    </r>
    <r>
      <rPr>
        <b/>
        <sz val="18"/>
        <color theme="1"/>
        <rFont val="Calibri"/>
        <family val="2"/>
        <scheme val="minor"/>
      </rPr>
      <t xml:space="preserve"> trimmed in </t>
    </r>
    <r>
      <rPr>
        <b/>
        <i/>
        <sz val="18"/>
        <color theme="1"/>
        <rFont val="Calibri"/>
        <family val="2"/>
        <scheme val="minor"/>
      </rPr>
      <t>Tricho</t>
    </r>
    <r>
      <rPr>
        <b/>
        <sz val="18"/>
        <color theme="1"/>
        <rFont val="Calibri"/>
        <family val="2"/>
        <scheme val="minor"/>
      </rPr>
      <t>MARK 2020</t>
    </r>
  </si>
  <si>
    <t>NCBI</t>
  </si>
  <si>
    <t>MH025986</t>
  </si>
  <si>
    <t>JQ901400</t>
  </si>
  <si>
    <t>MH158996</t>
  </si>
  <si>
    <t>zeloharzianum</t>
  </si>
  <si>
    <t>FJ442725</t>
  </si>
  <si>
    <t>inhamatum</t>
  </si>
  <si>
    <t>IMV00454</t>
  </si>
  <si>
    <t>simonsii</t>
  </si>
  <si>
    <t>FJ442777</t>
  </si>
  <si>
    <t>KJ665334</t>
  </si>
  <si>
    <t>KY687979</t>
  </si>
  <si>
    <t>KY687983</t>
  </si>
  <si>
    <t>FJ442687</t>
  </si>
  <si>
    <t>FJ442691</t>
  </si>
  <si>
    <t>TUCIM4742</t>
  </si>
  <si>
    <t>shenii</t>
  </si>
  <si>
    <t>FJ442720</t>
  </si>
  <si>
    <t>AF545549</t>
  </si>
  <si>
    <t>KJ665290</t>
  </si>
  <si>
    <t>KJ665333</t>
  </si>
  <si>
    <t>FJ442778</t>
  </si>
  <si>
    <t>afarasin</t>
  </si>
  <si>
    <t>KY687997</t>
  </si>
  <si>
    <t>concentricum</t>
  </si>
  <si>
    <t>KY687968</t>
  </si>
  <si>
    <t>pseudodensum</t>
  </si>
  <si>
    <t>KY687987</t>
  </si>
  <si>
    <t>FJ442721</t>
  </si>
  <si>
    <t>endophyticum</t>
  </si>
  <si>
    <t>EU498360</t>
  </si>
  <si>
    <t>epimyces</t>
  </si>
  <si>
    <t>KJ842183</t>
  </si>
  <si>
    <t>corneum</t>
  </si>
  <si>
    <t>KY687973</t>
  </si>
  <si>
    <t>KP115276</t>
  </si>
  <si>
    <t>KJ665282</t>
  </si>
  <si>
    <t>italicum</t>
  </si>
  <si>
    <t>KX026961</t>
  </si>
  <si>
    <t>purpureum</t>
  </si>
  <si>
    <t>KY688001</t>
  </si>
  <si>
    <t>aggregatum</t>
  </si>
  <si>
    <t>KY687959</t>
  </si>
  <si>
    <t>alpinum</t>
  </si>
  <si>
    <t>KY687974</t>
  </si>
  <si>
    <t>zayuense</t>
  </si>
  <si>
    <t>MK327580</t>
  </si>
  <si>
    <t>ceratophylli</t>
  </si>
  <si>
    <t>HM142372</t>
  </si>
  <si>
    <t>pleuroti</t>
  </si>
  <si>
    <t>EU498358</t>
  </si>
  <si>
    <t>KF730010</t>
  </si>
  <si>
    <t>EU498356</t>
  </si>
  <si>
    <t>MH612370</t>
  </si>
  <si>
    <t>subalni</t>
  </si>
  <si>
    <t>KY687991</t>
  </si>
  <si>
    <t>hengshanicum</t>
  </si>
  <si>
    <t>MF939604</t>
  </si>
  <si>
    <t>pollinicola</t>
  </si>
  <si>
    <t>FJ860562</t>
  </si>
  <si>
    <t>parepimyces</t>
  </si>
  <si>
    <t>MF371205</t>
  </si>
  <si>
    <t>confertum</t>
  </si>
  <si>
    <t>KX026960</t>
  </si>
  <si>
    <t>tenue</t>
  </si>
  <si>
    <t>TUCIM4902</t>
  </si>
  <si>
    <t>amazonicum</t>
  </si>
  <si>
    <t>KJ665244</t>
  </si>
  <si>
    <t>christiani</t>
  </si>
  <si>
    <t>KX026962</t>
  </si>
  <si>
    <t>perviride</t>
  </si>
  <si>
    <t>KF134794</t>
  </si>
  <si>
    <t>KF134788</t>
  </si>
  <si>
    <t>KY688011</t>
  </si>
  <si>
    <t>linzhiense</t>
  </si>
  <si>
    <t>AF545541</t>
  </si>
  <si>
    <t>aggressivum</t>
  </si>
  <si>
    <t>HM142371</t>
  </si>
  <si>
    <t>pleuroticola</t>
  </si>
  <si>
    <t>Locus</t>
  </si>
  <si>
    <t>Source</t>
  </si>
  <si>
    <t>TrichoBLAST 2020</t>
  </si>
  <si>
    <r>
      <t>The list of the most similar species (LiMoSiS) for</t>
    </r>
    <r>
      <rPr>
        <b/>
        <i/>
        <sz val="9"/>
        <color theme="1"/>
        <rFont val="Calibri"/>
        <family val="2"/>
        <scheme val="minor"/>
      </rPr>
      <t xml:space="preserve"> T. guizhouense</t>
    </r>
    <r>
      <rPr>
        <b/>
        <sz val="9"/>
        <color theme="1"/>
        <rFont val="Calibri"/>
        <family val="2"/>
        <scheme val="minor"/>
      </rPr>
      <t xml:space="preserve"> sample strain </t>
    </r>
    <r>
      <rPr>
        <b/>
        <i/>
        <sz val="9"/>
        <color theme="1"/>
        <rFont val="Calibri"/>
        <family val="2"/>
        <scheme val="minor"/>
      </rPr>
      <t>(rpb2</t>
    </r>
    <r>
      <rPr>
        <b/>
        <sz val="9"/>
        <color theme="1"/>
        <rFont val="Calibri"/>
        <family val="2"/>
        <scheme val="minor"/>
      </rPr>
      <t xml:space="preserve">) </t>
    </r>
  </si>
  <si>
    <r>
      <t xml:space="preserve">The list of the most similar species (LiMoSiS) for </t>
    </r>
    <r>
      <rPr>
        <b/>
        <i/>
        <sz val="9"/>
        <color theme="1"/>
        <rFont val="Calibri"/>
        <family val="2"/>
        <scheme val="minor"/>
      </rPr>
      <t>T. guizhouense</t>
    </r>
    <r>
      <rPr>
        <b/>
        <sz val="9"/>
        <color theme="1"/>
        <rFont val="Calibri"/>
        <family val="2"/>
        <scheme val="minor"/>
      </rPr>
      <t xml:space="preserve"> sample strain (ITS) </t>
    </r>
  </si>
  <si>
    <r>
      <t xml:space="preserve">The list of the most similar species for </t>
    </r>
    <r>
      <rPr>
        <b/>
        <i/>
        <sz val="9"/>
        <color theme="1"/>
        <rFont val="Calibri"/>
        <family val="2"/>
        <scheme val="minor"/>
      </rPr>
      <t>T. guizhouense</t>
    </r>
    <r>
      <rPr>
        <b/>
        <sz val="9"/>
        <color theme="1"/>
        <rFont val="Calibri"/>
        <family val="2"/>
        <scheme val="minor"/>
      </rPr>
      <t xml:space="preserve"> sample strain </t>
    </r>
    <r>
      <rPr>
        <b/>
        <i/>
        <sz val="9"/>
        <color theme="1"/>
        <rFont val="Calibri"/>
        <family val="2"/>
        <scheme val="minor"/>
      </rPr>
      <t>(tef1</t>
    </r>
    <r>
      <rPr>
        <b/>
        <sz val="9"/>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</si>
</sst>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color theme="1"/>
      <name val="Calibri"/>
      <family val="2"/>
      <scheme val="minor"/>
    </font>
    <font>
      <sz val="12"/>
      <color theme="1"/>
      <name val="Calibri"/>
      <family val="2"/>
      <scheme val="minor"/>
    </font>
    <font>
      <b/>
      <sz val="18"/>
      <color theme="1"/>
      <name val="Calibri"/>
      <family val="2"/>
      <scheme val="minor"/>
    </font>
    <font>
      <b/>
      <i/>
      <sz val="18"/>
      <color theme="1"/>
      <name val="Calibri"/>
      <family val="2"/>
      <scheme val="minor"/>
    </font>
    <font>
      <b/>
      <sz val="10"/>
      <color theme="1"/>
      <name val="Calibri"/>
      <family val="2"/>
      <scheme val="minor"/>
    </font>
    <font>
      <i/>
      <sz val="10"/>
      <color theme="1"/>
      <name val="Calibri"/>
      <family val="2"/>
      <scheme val="minor"/>
    </font>
    <font>
      <i/>
      <sz val="10"/>
      <color rgb="FFFF0000"/>
      <name val="Calibri"/>
      <family val="2"/>
      <scheme val="minor"/>
    </font>
    <font>
      <i/>
      <sz val="10"/>
      <name val="Calibri"/>
      <family val="2"/>
      <scheme val="minor"/>
    </font>
    <font>
      <b/>
      <i/>
      <sz val="10"/>
      <color theme="1"/>
      <name val="Calibri"/>
      <family val="2"/>
      <scheme val="minor"/>
    </font>
    <font>
      <i/>
      <sz val="12"/>
      <color theme="1"/>
      <name val="Calibri"/>
      <family val="2"/>
      <scheme val="minor"/>
    </font>
    <font>
      <b/>
      <i/>
      <sz val="10"/>
      <color rgb="FFFF0000"/>
      <name val="Calibri"/>
      <family val="2"/>
      <scheme val="minor"/>
    </font>
    <font>
      <b/>
      <sz val="16"/>
      <color theme="1"/>
      <name val="Calibri"/>
      <family val="2"/>
      <scheme val="minor"/>
    </font>
    <font>
      <b/>
      <sz val="10"/>
      <color theme="0" tint="-4.9989318521683403E-2"/>
      <name val="Calibri"/>
      <family val="2"/>
      <scheme val="minor"/>
    </font>
    <font>
      <b/>
      <sz val="16"/>
      <color theme="0" tint="-4.9989318521683403E-2"/>
      <name val="Calibri"/>
      <family val="2"/>
      <scheme val="minor"/>
    </font>
    <font>
      <b/>
      <sz val="12"/>
      <color theme="1"/>
      <name val="Calibri"/>
      <family val="2"/>
      <scheme val="minor"/>
    </font>
    <font>
      <b/>
      <i/>
      <sz val="12"/>
      <color theme="1"/>
      <name val="Calibri"/>
      <family val="2"/>
      <scheme val="minor"/>
    </font>
    <font>
      <sz val="9"/>
      <color theme="1"/>
      <name val="Calibri"/>
      <family val="2"/>
      <scheme val="minor"/>
    </font>
    <font>
      <i/>
      <sz val="9"/>
      <color theme="1"/>
      <name val="Calibri"/>
      <family val="2"/>
      <scheme val="minor"/>
    </font>
    <font>
      <i/>
      <sz val="9"/>
      <color rgb="FFFF0000"/>
      <name val="Calibri"/>
      <family val="2"/>
      <scheme val="minor"/>
    </font>
    <font>
      <i/>
      <sz val="9"/>
      <name val="Calibri"/>
      <family val="2"/>
      <scheme val="minor"/>
    </font>
    <font>
      <b/>
      <sz val="9"/>
      <color theme="1"/>
      <name val="Calibri"/>
      <family val="2"/>
      <scheme val="minor"/>
    </font>
    <font>
      <b/>
      <i/>
      <sz val="9"/>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1" tint="0.249977111117893"/>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theme="0" tint="-0.499984740745262"/>
      </bottom>
      <diagonal/>
    </border>
  </borders>
  <cellStyleXfs count="1">
    <xf numFmtId="0" fontId="0" fillId="0" borderId="0"/>
  </cellStyleXfs>
  <cellXfs count="103">
    <xf numFmtId="0" fontId="0" fillId="0" borderId="0" xfId="0"/>
    <xf numFmtId="0" fontId="1" fillId="0" borderId="0" xfId="0" applyFont="1"/>
    <xf numFmtId="0" fontId="1" fillId="0" borderId="1" xfId="0" applyFont="1" applyBorder="1"/>
    <xf numFmtId="0" fontId="1" fillId="0" borderId="2" xfId="0" applyFont="1" applyBorder="1"/>
    <xf numFmtId="0" fontId="5" fillId="0" borderId="2" xfId="0" applyFont="1" applyBorder="1" applyAlignment="1">
      <alignment horizontal="center"/>
    </xf>
    <xf numFmtId="49" fontId="1" fillId="0" borderId="3" xfId="0" applyNumberFormat="1" applyFont="1" applyBorder="1"/>
    <xf numFmtId="0" fontId="5" fillId="0" borderId="2" xfId="0" applyFont="1" applyBorder="1"/>
    <xf numFmtId="0" fontId="1" fillId="0" borderId="3" xfId="0" applyFont="1" applyBorder="1"/>
    <xf numFmtId="0" fontId="6" fillId="0" borderId="4" xfId="0" applyFont="1" applyBorder="1"/>
    <xf numFmtId="0" fontId="6" fillId="0" borderId="0" xfId="0" applyFont="1"/>
    <xf numFmtId="9" fontId="5" fillId="0" borderId="0" xfId="0" applyNumberFormat="1" applyFont="1" applyAlignment="1">
      <alignment horizontal="center"/>
    </xf>
    <xf numFmtId="0" fontId="5" fillId="0" borderId="0" xfId="0" applyFont="1" applyAlignment="1">
      <alignment horizontal="center"/>
    </xf>
    <xf numFmtId="49" fontId="1" fillId="0" borderId="5" xfId="0" applyNumberFormat="1" applyFont="1" applyBorder="1"/>
    <xf numFmtId="0" fontId="7" fillId="0" borderId="6" xfId="0" applyFont="1" applyBorder="1"/>
    <xf numFmtId="0" fontId="7" fillId="0" borderId="7" xfId="0" applyFont="1" applyBorder="1"/>
    <xf numFmtId="9" fontId="5" fillId="0" borderId="7" xfId="0" applyNumberFormat="1" applyFont="1" applyBorder="1" applyAlignment="1">
      <alignment horizontal="center"/>
    </xf>
    <xf numFmtId="0" fontId="5" fillId="0" borderId="8" xfId="0" applyFont="1" applyBorder="1" applyAlignment="1">
      <alignment horizontal="center"/>
    </xf>
    <xf numFmtId="0" fontId="1" fillId="0" borderId="5" xfId="0" applyFont="1" applyBorder="1"/>
    <xf numFmtId="0" fontId="8" fillId="0" borderId="6" xfId="0" applyFont="1" applyBorder="1"/>
    <xf numFmtId="0" fontId="8" fillId="0" borderId="7" xfId="0" applyFont="1" applyBorder="1"/>
    <xf numFmtId="0" fontId="9" fillId="2" borderId="4" xfId="0" applyFont="1" applyFill="1" applyBorder="1"/>
    <xf numFmtId="0" fontId="9" fillId="2" borderId="0" xfId="0" applyFont="1" applyFill="1"/>
    <xf numFmtId="0" fontId="5" fillId="0" borderId="5" xfId="0" applyFont="1" applyBorder="1" applyAlignment="1">
      <alignment horizontal="center"/>
    </xf>
    <xf numFmtId="0" fontId="7" fillId="0" borderId="9" xfId="0" applyFont="1" applyBorder="1"/>
    <xf numFmtId="0" fontId="7" fillId="0" borderId="10" xfId="0" applyFont="1" applyBorder="1"/>
    <xf numFmtId="9" fontId="5" fillId="0" borderId="10" xfId="0" applyNumberFormat="1" applyFont="1" applyBorder="1" applyAlignment="1">
      <alignment horizontal="center"/>
    </xf>
    <xf numFmtId="0" fontId="5" fillId="0" borderId="11" xfId="0" applyFont="1" applyBorder="1" applyAlignment="1">
      <alignment horizontal="center"/>
    </xf>
    <xf numFmtId="0" fontId="7" fillId="0" borderId="4" xfId="0" applyFont="1" applyBorder="1"/>
    <xf numFmtId="0" fontId="7" fillId="0" borderId="0" xfId="0" applyFont="1"/>
    <xf numFmtId="0" fontId="1" fillId="3" borderId="4" xfId="0" applyFont="1" applyFill="1" applyBorder="1"/>
    <xf numFmtId="0" fontId="6" fillId="3" borderId="0" xfId="0" applyFont="1" applyFill="1"/>
    <xf numFmtId="0" fontId="6" fillId="3" borderId="4" xfId="0" applyFont="1" applyFill="1" applyBorder="1"/>
    <xf numFmtId="0" fontId="1" fillId="3" borderId="0" xfId="0" applyFont="1" applyFill="1"/>
    <xf numFmtId="0" fontId="1" fillId="0" borderId="4" xfId="0" applyFont="1" applyBorder="1"/>
    <xf numFmtId="0" fontId="6" fillId="2" borderId="4" xfId="0" applyFont="1" applyFill="1" applyBorder="1"/>
    <xf numFmtId="0" fontId="1" fillId="2" borderId="0" xfId="0" applyFont="1" applyFill="1"/>
    <xf numFmtId="0" fontId="6" fillId="3" borderId="9" xfId="0" applyFont="1" applyFill="1" applyBorder="1"/>
    <xf numFmtId="0" fontId="1" fillId="3" borderId="10" xfId="0" applyFont="1" applyFill="1" applyBorder="1"/>
    <xf numFmtId="0" fontId="5" fillId="0" borderId="10" xfId="0" applyFont="1" applyBorder="1" applyAlignment="1">
      <alignment horizontal="center"/>
    </xf>
    <xf numFmtId="49" fontId="1" fillId="0" borderId="11" xfId="0" applyNumberFormat="1" applyFont="1" applyBorder="1"/>
    <xf numFmtId="0" fontId="6" fillId="0" borderId="9" xfId="0" applyFont="1" applyBorder="1"/>
    <xf numFmtId="0" fontId="6" fillId="0" borderId="10" xfId="0" applyFont="1" applyBorder="1"/>
    <xf numFmtId="0" fontId="1" fillId="0" borderId="10" xfId="0" applyFont="1" applyBorder="1"/>
    <xf numFmtId="0" fontId="1" fillId="0" borderId="11" xfId="0" applyFont="1" applyBorder="1"/>
    <xf numFmtId="49" fontId="1" fillId="0" borderId="0" xfId="0" applyNumberFormat="1" applyFont="1"/>
    <xf numFmtId="0" fontId="11" fillId="0" borderId="4" xfId="0" applyFont="1" applyBorder="1"/>
    <xf numFmtId="0" fontId="11" fillId="0" borderId="0" xfId="0" applyFont="1"/>
    <xf numFmtId="9" fontId="5" fillId="0" borderId="0" xfId="0" applyNumberFormat="1" applyFont="1" applyBorder="1" applyAlignment="1">
      <alignment horizontal="center"/>
    </xf>
    <xf numFmtId="0" fontId="5" fillId="0" borderId="0" xfId="0" applyFont="1" applyBorder="1" applyAlignment="1">
      <alignment horizontal="center"/>
    </xf>
    <xf numFmtId="49" fontId="1" fillId="0" borderId="0" xfId="0" applyNumberFormat="1" applyFont="1" applyBorder="1"/>
    <xf numFmtId="0" fontId="6" fillId="0" borderId="0" xfId="0" applyFont="1" applyBorder="1"/>
    <xf numFmtId="0" fontId="1" fillId="0" borderId="0" xfId="0" applyFont="1" applyBorder="1"/>
    <xf numFmtId="0" fontId="7" fillId="0" borderId="0" xfId="0" applyFont="1" applyBorder="1"/>
    <xf numFmtId="0" fontId="6" fillId="0" borderId="0" xfId="0" applyFont="1" applyFill="1" applyBorder="1"/>
    <xf numFmtId="0" fontId="1" fillId="0" borderId="0" xfId="0" applyFont="1" applyFill="1" applyBorder="1"/>
    <xf numFmtId="0" fontId="12" fillId="0" borderId="0" xfId="0" applyFont="1" applyAlignment="1">
      <alignment horizontal="center" vertical="center"/>
    </xf>
    <xf numFmtId="0" fontId="13" fillId="4" borderId="9" xfId="0" applyFont="1" applyFill="1" applyBorder="1" applyAlignment="1">
      <alignment horizontal="center" vertical="center" wrapText="1"/>
    </xf>
    <xf numFmtId="0" fontId="13" fillId="4" borderId="1" xfId="0" applyFont="1" applyFill="1" applyBorder="1" applyAlignment="1">
      <alignment horizontal="center" vertical="center" wrapText="1"/>
    </xf>
    <xf numFmtId="49" fontId="6" fillId="0" borderId="5" xfId="0" applyNumberFormat="1" applyFont="1" applyBorder="1"/>
    <xf numFmtId="9" fontId="9" fillId="0" borderId="0" xfId="0" applyNumberFormat="1" applyFont="1" applyAlignment="1">
      <alignment horizontal="center"/>
    </xf>
    <xf numFmtId="0" fontId="17" fillId="0" borderId="0" xfId="0" applyFont="1" applyFill="1" applyBorder="1"/>
    <xf numFmtId="0" fontId="18" fillId="0" borderId="13" xfId="0" applyFont="1" applyFill="1" applyBorder="1" applyAlignment="1"/>
    <xf numFmtId="0" fontId="17" fillId="0" borderId="13" xfId="0" applyFont="1" applyFill="1" applyBorder="1" applyAlignment="1">
      <alignment vertical="center"/>
    </xf>
    <xf numFmtId="0" fontId="19" fillId="0" borderId="13" xfId="0" applyFont="1" applyFill="1" applyBorder="1"/>
    <xf numFmtId="9" fontId="17" fillId="0" borderId="13" xfId="0" applyNumberFormat="1" applyFont="1" applyFill="1" applyBorder="1" applyAlignment="1">
      <alignment horizontal="center"/>
    </xf>
    <xf numFmtId="0" fontId="17" fillId="0" borderId="13" xfId="0" applyFont="1" applyFill="1" applyBorder="1" applyAlignment="1">
      <alignment horizontal="center"/>
    </xf>
    <xf numFmtId="0" fontId="18" fillId="0" borderId="0" xfId="0" applyFont="1" applyFill="1" applyBorder="1" applyAlignment="1"/>
    <xf numFmtId="0" fontId="17" fillId="0" borderId="0" xfId="0" applyFont="1" applyFill="1" applyBorder="1" applyAlignment="1">
      <alignment vertical="center"/>
    </xf>
    <xf numFmtId="0" fontId="18" fillId="0" borderId="13" xfId="0" applyFont="1" applyFill="1" applyBorder="1"/>
    <xf numFmtId="0" fontId="18" fillId="0" borderId="0" xfId="0" applyFont="1" applyFill="1" applyBorder="1"/>
    <xf numFmtId="9" fontId="17" fillId="0" borderId="0" xfId="0" applyNumberFormat="1" applyFont="1" applyFill="1" applyBorder="1" applyAlignment="1">
      <alignment horizontal="center"/>
    </xf>
    <xf numFmtId="0" fontId="17" fillId="0" borderId="0" xfId="0" applyFont="1" applyFill="1" applyBorder="1" applyAlignment="1">
      <alignment horizontal="center"/>
    </xf>
    <xf numFmtId="0" fontId="17" fillId="0" borderId="14" xfId="0" applyFont="1" applyFill="1" applyBorder="1" applyAlignment="1">
      <alignment vertical="center"/>
    </xf>
    <xf numFmtId="0" fontId="19" fillId="0" borderId="14" xfId="0" applyFont="1" applyFill="1" applyBorder="1"/>
    <xf numFmtId="9" fontId="17" fillId="0" borderId="14" xfId="0" applyNumberFormat="1" applyFont="1" applyFill="1" applyBorder="1" applyAlignment="1">
      <alignment horizontal="center"/>
    </xf>
    <xf numFmtId="0" fontId="17" fillId="0" borderId="14" xfId="0" applyFont="1" applyFill="1" applyBorder="1" applyAlignment="1">
      <alignment horizontal="center"/>
    </xf>
    <xf numFmtId="0" fontId="19" fillId="0" borderId="0" xfId="0" applyFont="1" applyFill="1" applyBorder="1"/>
    <xf numFmtId="0" fontId="20" fillId="0" borderId="0" xfId="0" applyFont="1" applyFill="1" applyBorder="1"/>
    <xf numFmtId="0" fontId="18" fillId="0" borderId="14" xfId="0" applyFont="1" applyFill="1" applyBorder="1" applyAlignment="1"/>
    <xf numFmtId="0" fontId="18" fillId="0" borderId="14" xfId="0" applyFont="1" applyFill="1" applyBorder="1"/>
    <xf numFmtId="0" fontId="21" fillId="0" borderId="0" xfId="0" applyFont="1" applyFill="1" applyBorder="1" applyAlignment="1">
      <alignment vertical="center"/>
    </xf>
    <xf numFmtId="0" fontId="21" fillId="0" borderId="0" xfId="0" applyFont="1" applyFill="1" applyBorder="1" applyAlignment="1">
      <alignment horizontal="center" vertical="center"/>
    </xf>
    <xf numFmtId="49" fontId="17" fillId="0" borderId="0" xfId="0" applyNumberFormat="1" applyFont="1" applyFill="1" applyBorder="1" applyAlignment="1">
      <alignment horizontal="center"/>
    </xf>
    <xf numFmtId="49" fontId="17" fillId="0" borderId="13" xfId="0" applyNumberFormat="1" applyFont="1" applyFill="1" applyBorder="1" applyAlignment="1">
      <alignment horizontal="center"/>
    </xf>
    <xf numFmtId="49" fontId="17" fillId="0" borderId="14" xfId="0" applyNumberFormat="1" applyFont="1" applyFill="1" applyBorder="1" applyAlignment="1">
      <alignment horizontal="center"/>
    </xf>
    <xf numFmtId="0" fontId="21" fillId="0" borderId="12" xfId="0" applyFont="1" applyFill="1" applyBorder="1" applyAlignment="1">
      <alignment vertical="center"/>
    </xf>
    <xf numFmtId="0" fontId="21" fillId="0" borderId="12" xfId="0" applyFont="1" applyFill="1" applyBorder="1" applyAlignment="1">
      <alignment horizontal="center" vertical="center"/>
    </xf>
    <xf numFmtId="49" fontId="21" fillId="0" borderId="12" xfId="0" applyNumberFormat="1" applyFont="1" applyFill="1" applyBorder="1" applyAlignment="1">
      <alignment horizontal="center" vertical="center"/>
    </xf>
    <xf numFmtId="0" fontId="21" fillId="0" borderId="15" xfId="0" applyFont="1" applyFill="1" applyBorder="1" applyAlignment="1">
      <alignment vertical="center"/>
    </xf>
    <xf numFmtId="0" fontId="14" fillId="4" borderId="9"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4" fillId="4" borderId="1"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A22F5-25E3-45DE-9813-E1E7CC4D4205}">
  <dimension ref="A1:U115"/>
  <sheetViews>
    <sheetView topLeftCell="B1" zoomScale="98" zoomScaleNormal="98" workbookViewId="0">
      <selection activeCell="B1" sqref="B1:U1"/>
    </sheetView>
  </sheetViews>
  <sheetFormatPr defaultRowHeight="13.15" x14ac:dyDescent="0.4"/>
  <cols>
    <col min="1" max="1" width="72.33203125" style="1" hidden="1" customWidth="1"/>
    <col min="2" max="2" width="12.33203125" style="1" customWidth="1"/>
    <col min="3" max="3" width="12.9296875" style="1" customWidth="1"/>
    <col min="4" max="4" width="10.3984375" style="11" customWidth="1"/>
    <col min="5" max="5" width="9.06640625" style="11"/>
    <col min="6" max="6" width="11" style="44" customWidth="1"/>
    <col min="7" max="7" width="12.796875" style="1" customWidth="1"/>
    <col min="8" max="8" width="15.06640625" style="1" customWidth="1"/>
    <col min="9" max="9" width="11.86328125" style="11" customWidth="1"/>
    <col min="10" max="10" width="9.06640625" style="11"/>
    <col min="11" max="11" width="9.06640625" style="1"/>
    <col min="12" max="12" width="14.265625" style="1" customWidth="1"/>
    <col min="13" max="13" width="15.46484375" style="1" customWidth="1"/>
    <col min="14" max="14" width="11.33203125" style="11" customWidth="1"/>
    <col min="15" max="15" width="9.06640625" style="11"/>
    <col min="16" max="16" width="13.59765625" style="1" customWidth="1"/>
    <col min="17" max="17" width="13.33203125" style="1" customWidth="1"/>
    <col min="18" max="18" width="17.33203125" style="1" customWidth="1"/>
    <col min="19" max="19" width="12" style="11" customWidth="1"/>
    <col min="20" max="20" width="9.06640625" style="11"/>
    <col min="21" max="21" width="14.1328125" style="1" customWidth="1"/>
    <col min="22" max="16384" width="9.06640625" style="1"/>
  </cols>
  <sheetData>
    <row r="1" spans="1:21" ht="85.15" customHeight="1" thickBot="1" x14ac:dyDescent="0.45">
      <c r="B1" s="92" t="s">
        <v>156</v>
      </c>
      <c r="C1" s="93"/>
      <c r="D1" s="93"/>
      <c r="E1" s="93"/>
      <c r="F1" s="93"/>
      <c r="G1" s="93"/>
      <c r="H1" s="93"/>
      <c r="I1" s="93"/>
      <c r="J1" s="93"/>
      <c r="K1" s="93"/>
      <c r="L1" s="93"/>
      <c r="M1" s="93"/>
      <c r="N1" s="93"/>
      <c r="O1" s="93"/>
      <c r="P1" s="93"/>
      <c r="Q1" s="93"/>
      <c r="R1" s="93"/>
      <c r="S1" s="93"/>
      <c r="T1" s="93"/>
      <c r="U1" s="93"/>
    </row>
    <row r="2" spans="1:21" ht="30.75" customHeight="1" thickBot="1" x14ac:dyDescent="0.45">
      <c r="B2" s="94" t="s">
        <v>0</v>
      </c>
      <c r="C2" s="95"/>
      <c r="D2" s="95"/>
      <c r="E2" s="95"/>
      <c r="F2" s="96"/>
      <c r="G2" s="97" t="s">
        <v>157</v>
      </c>
      <c r="H2" s="95"/>
      <c r="I2" s="95"/>
      <c r="J2" s="95"/>
      <c r="K2" s="96"/>
      <c r="L2" s="94" t="s">
        <v>158</v>
      </c>
      <c r="M2" s="95"/>
      <c r="N2" s="95"/>
      <c r="O2" s="95"/>
      <c r="P2" s="96"/>
      <c r="Q2" s="97" t="s">
        <v>2</v>
      </c>
      <c r="R2" s="98"/>
      <c r="S2" s="98"/>
      <c r="T2" s="98"/>
      <c r="U2" s="99"/>
    </row>
    <row r="3" spans="1:21" ht="13.5" thickBot="1" x14ac:dyDescent="0.45">
      <c r="A3" s="1" t="s">
        <v>3</v>
      </c>
      <c r="B3" s="2" t="s">
        <v>153</v>
      </c>
      <c r="C3" s="3"/>
      <c r="D3" s="4" t="s">
        <v>4</v>
      </c>
      <c r="E3" s="4" t="s">
        <v>5</v>
      </c>
      <c r="F3" s="5" t="s">
        <v>6</v>
      </c>
      <c r="G3" s="2" t="s">
        <v>153</v>
      </c>
      <c r="H3" s="3"/>
      <c r="I3" s="4" t="s">
        <v>4</v>
      </c>
      <c r="J3" s="4" t="s">
        <v>5</v>
      </c>
      <c r="K3" s="6" t="s">
        <v>6</v>
      </c>
      <c r="L3" s="2" t="s">
        <v>153</v>
      </c>
      <c r="M3" s="3"/>
      <c r="N3" s="4" t="s">
        <v>4</v>
      </c>
      <c r="O3" s="4" t="s">
        <v>5</v>
      </c>
      <c r="P3" s="7" t="s">
        <v>6</v>
      </c>
      <c r="Q3" s="2" t="s">
        <v>153</v>
      </c>
      <c r="R3" s="3"/>
      <c r="S3" s="4" t="s">
        <v>4</v>
      </c>
      <c r="T3" s="4" t="s">
        <v>5</v>
      </c>
      <c r="U3" s="7" t="s">
        <v>6</v>
      </c>
    </row>
    <row r="4" spans="1:21" x14ac:dyDescent="0.4">
      <c r="A4" s="1" t="s">
        <v>7</v>
      </c>
      <c r="B4" s="8" t="s">
        <v>8</v>
      </c>
      <c r="C4" s="9" t="s">
        <v>9</v>
      </c>
      <c r="D4" s="10">
        <v>1</v>
      </c>
      <c r="E4" s="11">
        <v>100</v>
      </c>
      <c r="F4" s="58" t="str">
        <f>HYPERLINK("https://www.ncbi.nlm.nih.gov/nucleotide/MG707197.1?report=genbank&amp;log$=nucltop&amp;blast_rank=1&amp;RID=H2S6C9HC014","MG707197.1")</f>
        <v>MG707197.1</v>
      </c>
      <c r="G4" s="8" t="s">
        <v>8</v>
      </c>
      <c r="H4" s="9" t="s">
        <v>9</v>
      </c>
      <c r="I4" s="59">
        <v>0.97</v>
      </c>
      <c r="J4" s="11">
        <v>97.85</v>
      </c>
      <c r="K4" s="1" t="str">
        <f>HYPERLINK("https://www.ncbi.nlm.nih.gov/nucleotide/MG917685.1?report=genbank&amp;log$=nucltop&amp;blast_rank=1&amp;RID=H2TF4G90014","MG917685.1")</f>
        <v>MG917685.1</v>
      </c>
      <c r="L4" s="13" t="s">
        <v>8</v>
      </c>
      <c r="M4" s="14" t="s">
        <v>10</v>
      </c>
      <c r="N4" s="15">
        <v>1</v>
      </c>
      <c r="O4" s="16">
        <v>100</v>
      </c>
      <c r="P4" s="17" t="str">
        <f>HYPERLINK("https://www.ncbi.nlm.nih.gov/nucleotide/MK435372.1?report=genbank&amp;log$=nucltop&amp;blast_rank=1&amp;RID=H2UM90J5014","MK435372.1")</f>
        <v>MK435372.1</v>
      </c>
      <c r="Q4" s="18" t="s">
        <v>8</v>
      </c>
      <c r="R4" s="19" t="s">
        <v>9</v>
      </c>
      <c r="S4" s="15">
        <v>0.99</v>
      </c>
      <c r="T4" s="16">
        <v>99.18</v>
      </c>
      <c r="U4" s="17" t="str">
        <f>HYPERLINK("https://www.ncbi.nlm.nih.gov/nucleotide/AY605764.1?report=genbank&amp;log$=nucltop&amp;blast_rank=1&amp;RID=H2TS9K7B014","AY605764.1")</f>
        <v>AY605764.1</v>
      </c>
    </row>
    <row r="5" spans="1:21" x14ac:dyDescent="0.4">
      <c r="A5" s="1" t="s">
        <v>11</v>
      </c>
      <c r="B5" s="8" t="s">
        <v>8</v>
      </c>
      <c r="C5" s="9" t="s">
        <v>9</v>
      </c>
      <c r="D5" s="10">
        <v>1</v>
      </c>
      <c r="E5" s="11">
        <v>100</v>
      </c>
      <c r="F5" s="58" t="str">
        <f>HYPERLINK("https://www.ncbi.nlm.nih.gov/nucleotide/MK007293.1?report=genbank&amp;log$=nucltop&amp;blast_rank=2&amp;RID=H2S6C9HC014","MK007293.1")</f>
        <v>MK007293.1</v>
      </c>
      <c r="G5" s="8" t="s">
        <v>8</v>
      </c>
      <c r="H5" s="9" t="s">
        <v>9</v>
      </c>
      <c r="I5" s="59">
        <v>0.96</v>
      </c>
      <c r="J5" s="11">
        <v>97.84</v>
      </c>
      <c r="K5" s="1" t="str">
        <f>HYPERLINK("https://www.ncbi.nlm.nih.gov/nucleotide/MG873465.1?report=genbank&amp;log$=nucltop&amp;blast_rank=2&amp;RID=H2TF4G90014","MG873465.1")</f>
        <v>MG873465.1</v>
      </c>
      <c r="L5" s="20" t="s">
        <v>8</v>
      </c>
      <c r="M5" s="21" t="s">
        <v>12</v>
      </c>
      <c r="N5" s="10">
        <v>1</v>
      </c>
      <c r="O5" s="22">
        <v>100</v>
      </c>
      <c r="P5" s="17" t="str">
        <f>HYPERLINK("https://www.ncbi.nlm.nih.gov/nucleotide/MG797484.1?report=genbank&amp;log$=nucltop&amp;blast_rank=2&amp;RID=H2UM90J5014","MG797484.1")</f>
        <v>MG797484.1</v>
      </c>
      <c r="Q5" s="20" t="s">
        <v>8</v>
      </c>
      <c r="R5" s="21" t="s">
        <v>12</v>
      </c>
      <c r="S5" s="10">
        <v>0.97</v>
      </c>
      <c r="T5" s="22">
        <v>99.16</v>
      </c>
      <c r="U5" s="17" t="str">
        <f>HYPERLINK("https://www.ncbi.nlm.nih.gov/nucleotide/KP292611.1?report=genbank&amp;log$=nucltop&amp;blast_rank=2&amp;RID=H2TS9K7B014","KP292611.1")</f>
        <v>KP292611.1</v>
      </c>
    </row>
    <row r="6" spans="1:21" ht="13.5" thickBot="1" x14ac:dyDescent="0.45">
      <c r="A6" s="1" t="s">
        <v>13</v>
      </c>
      <c r="B6" s="8" t="s">
        <v>8</v>
      </c>
      <c r="C6" s="9" t="s">
        <v>9</v>
      </c>
      <c r="D6" s="10">
        <v>1</v>
      </c>
      <c r="E6" s="11">
        <v>100</v>
      </c>
      <c r="F6" s="58" t="str">
        <f>HYPERLINK("https://www.ncbi.nlm.nih.gov/nucleotide/KY378955.1?report=genbank&amp;log$=nucltop&amp;blast_rank=3&amp;RID=H2S6C9HC014","KY378955.1")</f>
        <v>KY378955.1</v>
      </c>
      <c r="G6" s="8" t="s">
        <v>8</v>
      </c>
      <c r="H6" s="9" t="s">
        <v>9</v>
      </c>
      <c r="I6" s="59">
        <v>0.96</v>
      </c>
      <c r="J6" s="11">
        <v>97.84</v>
      </c>
      <c r="K6" s="1" t="str">
        <f>HYPERLINK("https://www.ncbi.nlm.nih.gov/nucleotide/MG873464.1?report=genbank&amp;log$=nucltop&amp;blast_rank=3&amp;RID=H2TF4G90014","MG873464.1")</f>
        <v>MG873464.1</v>
      </c>
      <c r="L6" s="20" t="s">
        <v>8</v>
      </c>
      <c r="M6" s="21" t="s">
        <v>12</v>
      </c>
      <c r="N6" s="10">
        <v>1</v>
      </c>
      <c r="O6" s="22">
        <v>100</v>
      </c>
      <c r="P6" s="17" t="str">
        <f>HYPERLINK("https://www.ncbi.nlm.nih.gov/nucleotide/MG797483.1?report=genbank&amp;log$=nucltop&amp;blast_rank=3&amp;RID=H2UM90J5014","MG797483.1")</f>
        <v>MG797483.1</v>
      </c>
      <c r="Q6" s="23" t="s">
        <v>14</v>
      </c>
      <c r="R6" s="24" t="s">
        <v>15</v>
      </c>
      <c r="S6" s="25">
        <v>0.99</v>
      </c>
      <c r="T6" s="26">
        <v>99.06</v>
      </c>
      <c r="U6" s="17" t="str">
        <f>HYPERLINK("https://www.ncbi.nlm.nih.gov/nucleotide/EF191321.1?report=genbank&amp;log$=nucltop&amp;blast_rank=3&amp;RID=H2TS9K7B014","EF191321.1")</f>
        <v>EF191321.1</v>
      </c>
    </row>
    <row r="7" spans="1:21" x14ac:dyDescent="0.4">
      <c r="A7" s="1" t="s">
        <v>16</v>
      </c>
      <c r="B7" s="8" t="s">
        <v>8</v>
      </c>
      <c r="C7" s="9" t="s">
        <v>9</v>
      </c>
      <c r="D7" s="10">
        <v>1</v>
      </c>
      <c r="E7" s="11">
        <v>100</v>
      </c>
      <c r="F7" s="58" t="str">
        <f>HYPERLINK("https://www.ncbi.nlm.nih.gov/nucleotide/KT336515.1?report=genbank&amp;log$=nucltop&amp;blast_rank=4&amp;RID=H2S6C9HC014","KT336515.1")</f>
        <v>KT336515.1</v>
      </c>
      <c r="G7" s="27" t="s">
        <v>14</v>
      </c>
      <c r="H7" s="28" t="s">
        <v>15</v>
      </c>
      <c r="I7" s="59">
        <v>0.92</v>
      </c>
      <c r="J7" s="11">
        <v>97.73</v>
      </c>
      <c r="K7" s="1" t="str">
        <f>HYPERLINK("https://www.ncbi.nlm.nih.gov/nucleotide/FJ442686.1?report=genbank&amp;log$=nucltop&amp;blast_rank=4&amp;RID=H2TF4G90014","FJ442686.1")</f>
        <v>FJ442686.1</v>
      </c>
      <c r="L7" s="20" t="s">
        <v>8</v>
      </c>
      <c r="M7" s="21" t="s">
        <v>12</v>
      </c>
      <c r="N7" s="10">
        <v>1</v>
      </c>
      <c r="O7" s="22">
        <v>100</v>
      </c>
      <c r="P7" s="17" t="str">
        <f>HYPERLINK("https://www.ncbi.nlm.nih.gov/nucleotide/KT619059.1?report=genbank&amp;log$=nucltop&amp;blast_rank=4&amp;RID=H2UM90J5014","KT619059.1")</f>
        <v>KT619059.1</v>
      </c>
      <c r="Q7" s="28" t="s">
        <v>14</v>
      </c>
      <c r="R7" s="28" t="s">
        <v>15</v>
      </c>
      <c r="S7" s="10">
        <v>0.99</v>
      </c>
      <c r="T7" s="11">
        <v>97.9</v>
      </c>
      <c r="U7" s="17" t="str">
        <f>HYPERLINK("https://www.ncbi.nlm.nih.gov/nucleotide/EF191330.1?report=genbank&amp;log$=nucltop&amp;blast_rank=4&amp;RID=H2TS9K7B014","EF191330.1")</f>
        <v>EF191330.1</v>
      </c>
    </row>
    <row r="8" spans="1:21" x14ac:dyDescent="0.4">
      <c r="A8" s="1" t="s">
        <v>17</v>
      </c>
      <c r="B8" s="29" t="s">
        <v>18</v>
      </c>
      <c r="C8" s="30" t="s">
        <v>8</v>
      </c>
      <c r="D8" s="10">
        <v>1</v>
      </c>
      <c r="E8" s="11">
        <v>100</v>
      </c>
      <c r="F8" s="58" t="str">
        <f>HYPERLINK("https://www.ncbi.nlm.nih.gov/nucleotide/KF225918.1?report=genbank&amp;log$=nucltop&amp;blast_rank=5&amp;RID=H2S6C9HC014","KF225918.1")</f>
        <v>KF225918.1</v>
      </c>
      <c r="G8" s="31" t="s">
        <v>8</v>
      </c>
      <c r="H8" s="30" t="s">
        <v>19</v>
      </c>
      <c r="I8" s="59">
        <v>0.97</v>
      </c>
      <c r="J8" s="11">
        <v>97.67</v>
      </c>
      <c r="K8" s="1" t="str">
        <f>HYPERLINK("https://www.ncbi.nlm.nih.gov/nucleotide/KF134791.1?report=genbank&amp;log$=nucltop&amp;blast_rank=5&amp;RID=H2TF4G90014","KF134791.1")</f>
        <v>KF134791.1</v>
      </c>
      <c r="L8" s="20" t="s">
        <v>8</v>
      </c>
      <c r="M8" s="21" t="s">
        <v>12</v>
      </c>
      <c r="N8" s="10">
        <v>1</v>
      </c>
      <c r="O8" s="22">
        <v>100</v>
      </c>
      <c r="P8" s="17" t="str">
        <f>HYPERLINK("https://www.ncbi.nlm.nih.gov/nucleotide/KP292611.1?report=genbank&amp;log$=nucltop&amp;blast_rank=5&amp;RID=H2UM90J5014","KP292611.1")</f>
        <v>KP292611.1</v>
      </c>
      <c r="Q8" s="28" t="s">
        <v>14</v>
      </c>
      <c r="R8" s="28" t="s">
        <v>15</v>
      </c>
      <c r="S8" s="10">
        <v>0.97</v>
      </c>
      <c r="T8" s="11">
        <v>97.85</v>
      </c>
      <c r="U8" s="17" t="str">
        <f>HYPERLINK("https://www.ncbi.nlm.nih.gov/nucleotide/EF191332.1?report=genbank&amp;log$=nucltop&amp;blast_rank=5&amp;RID=H2TS9K7B014","EF191332.1")</f>
        <v>EF191332.1</v>
      </c>
    </row>
    <row r="9" spans="1:21" x14ac:dyDescent="0.4">
      <c r="A9" s="1" t="s">
        <v>20</v>
      </c>
      <c r="B9" s="8" t="s">
        <v>8</v>
      </c>
      <c r="C9" s="9" t="s">
        <v>21</v>
      </c>
      <c r="D9" s="10">
        <v>1</v>
      </c>
      <c r="E9" s="11">
        <v>100</v>
      </c>
      <c r="F9" s="58" t="str">
        <f>HYPERLINK("https://www.ncbi.nlm.nih.gov/nucleotide/KC847191.1?report=genbank&amp;log$=nucltop&amp;blast_rank=6&amp;RID=H2S6C9HC014","KC847191.1")</f>
        <v>KC847191.1</v>
      </c>
      <c r="G9" s="20" t="s">
        <v>8</v>
      </c>
      <c r="H9" s="21" t="s">
        <v>12</v>
      </c>
      <c r="I9" s="59">
        <v>0.98</v>
      </c>
      <c r="J9" s="11">
        <v>97.59</v>
      </c>
      <c r="K9" s="1" t="str">
        <f>HYPERLINK("https://www.ncbi.nlm.nih.gov/nucleotide/KJ665273.1?report=genbank&amp;log$=nucltop&amp;blast_rank=6&amp;RID=H2TF4G90014","KJ665273.1")</f>
        <v>KJ665273.1</v>
      </c>
      <c r="L9" s="20" t="s">
        <v>8</v>
      </c>
      <c r="M9" s="21" t="s">
        <v>12</v>
      </c>
      <c r="N9" s="10">
        <v>1</v>
      </c>
      <c r="O9" s="22">
        <v>99.67</v>
      </c>
      <c r="P9" s="17" t="str">
        <f>HYPERLINK("https://www.ncbi.nlm.nih.gov/nucleotide/MH662569.1?report=genbank&amp;log$=nucltop&amp;blast_rank=6&amp;RID=H2UM90J5014","MH662569.1")</f>
        <v>MH662569.1</v>
      </c>
      <c r="Q9" s="9" t="s">
        <v>8</v>
      </c>
      <c r="R9" s="9" t="s">
        <v>9</v>
      </c>
      <c r="S9" s="10">
        <v>0.91</v>
      </c>
      <c r="T9" s="11">
        <v>97.71</v>
      </c>
      <c r="U9" s="17" t="str">
        <f>HYPERLINK("https://www.ncbi.nlm.nih.gov/nucleotide/KJ871174.1?report=genbank&amp;log$=nucltop&amp;blast_rank=6&amp;RID=H2TS9K7B014","KJ871174.1")</f>
        <v>KJ871174.1</v>
      </c>
    </row>
    <row r="10" spans="1:21" x14ac:dyDescent="0.4">
      <c r="A10" s="1" t="s">
        <v>22</v>
      </c>
      <c r="B10" s="8" t="s">
        <v>8</v>
      </c>
      <c r="C10" s="9" t="s">
        <v>9</v>
      </c>
      <c r="D10" s="10">
        <v>1</v>
      </c>
      <c r="E10" s="11">
        <v>100</v>
      </c>
      <c r="F10" s="58" t="str">
        <f>HYPERLINK("https://www.ncbi.nlm.nih.gov/nucleotide/KC847190.1?report=genbank&amp;log$=nucltop&amp;blast_rank=7&amp;RID=H2S6C9HC014","KC847190.1")</f>
        <v>KC847190.1</v>
      </c>
      <c r="G10" s="8" t="s">
        <v>8</v>
      </c>
      <c r="H10" s="9" t="s">
        <v>23</v>
      </c>
      <c r="I10" s="59">
        <v>0.95</v>
      </c>
      <c r="J10" s="11">
        <v>97.44</v>
      </c>
      <c r="K10" s="1" t="str">
        <f>HYPERLINK("https://www.ncbi.nlm.nih.gov/nucleotide/MH025986.1?report=genbank&amp;log$=nucltop&amp;blast_rank=7&amp;RID=H2TF4G90014","MH025986.1")</f>
        <v>MH025986.1</v>
      </c>
      <c r="L10" s="20" t="s">
        <v>8</v>
      </c>
      <c r="M10" s="21" t="s">
        <v>12</v>
      </c>
      <c r="N10" s="10">
        <v>1</v>
      </c>
      <c r="O10" s="22">
        <v>99.67</v>
      </c>
      <c r="P10" s="17" t="str">
        <f>HYPERLINK("https://www.ncbi.nlm.nih.gov/nucleotide/MG797486.1?report=genbank&amp;log$=nucltop&amp;blast_rank=7&amp;RID=H2UM90J5014","MG797486.1")</f>
        <v>MG797486.1</v>
      </c>
      <c r="Q10" s="9" t="s">
        <v>8</v>
      </c>
      <c r="R10" s="9" t="s">
        <v>9</v>
      </c>
      <c r="S10" s="10">
        <v>0.96</v>
      </c>
      <c r="T10" s="11">
        <v>97.71</v>
      </c>
      <c r="U10" s="17" t="str">
        <f>HYPERLINK("https://www.ncbi.nlm.nih.gov/nucleotide/MN610446.1?report=genbank&amp;log$=nucltop&amp;blast_rank=7&amp;RID=H2TS9K7B014","MN610446.1")</f>
        <v>MN610446.1</v>
      </c>
    </row>
    <row r="11" spans="1:21" x14ac:dyDescent="0.4">
      <c r="A11" s="1" t="s">
        <v>24</v>
      </c>
      <c r="B11" s="27" t="s">
        <v>14</v>
      </c>
      <c r="C11" s="28" t="s">
        <v>15</v>
      </c>
      <c r="D11" s="10">
        <v>1</v>
      </c>
      <c r="E11" s="11">
        <v>100</v>
      </c>
      <c r="F11" s="58" t="str">
        <f>HYPERLINK("https://www.ncbi.nlm.nih.gov/nucleotide/AY605721.1?report=genbank&amp;log$=nucltop&amp;blast_rank=8&amp;RID=H2S6C9HC014","AY605721.1")</f>
        <v>AY605721.1</v>
      </c>
      <c r="G11" s="20" t="s">
        <v>8</v>
      </c>
      <c r="H11" s="21" t="s">
        <v>12</v>
      </c>
      <c r="I11" s="59">
        <v>0.95</v>
      </c>
      <c r="J11" s="11">
        <v>97.34</v>
      </c>
      <c r="K11" s="1" t="str">
        <f>HYPERLINK("https://www.ncbi.nlm.nih.gov/nucleotide/JQ901400.1?report=genbank&amp;log$=nucltop&amp;blast_rank=8&amp;RID=H2TF4G90014","JQ901400.1")</f>
        <v>JQ901400.1</v>
      </c>
      <c r="L11" s="8" t="s">
        <v>8</v>
      </c>
      <c r="M11" s="9" t="s">
        <v>25</v>
      </c>
      <c r="N11" s="10">
        <v>0.99</v>
      </c>
      <c r="O11" s="22">
        <v>99.67</v>
      </c>
      <c r="P11" s="17" t="str">
        <f>HYPERLINK("https://www.ncbi.nlm.nih.gov/nucleotide/KT279017.1?report=genbank&amp;log$=nucltop&amp;blast_rank=8&amp;RID=H2UM90J5014","KT279017.1")</f>
        <v>KT279017.1</v>
      </c>
      <c r="Q11" s="9" t="s">
        <v>8</v>
      </c>
      <c r="R11" s="9" t="s">
        <v>9</v>
      </c>
      <c r="S11" s="10">
        <v>0.91</v>
      </c>
      <c r="T11" s="11">
        <v>97.71</v>
      </c>
      <c r="U11" s="17" t="str">
        <f>HYPERLINK("https://www.ncbi.nlm.nih.gov/nucleotide/KJ871175.1?report=genbank&amp;log$=nucltop&amp;blast_rank=8&amp;RID=H2TS9K7B014","KJ871175.1")</f>
        <v>KJ871175.1</v>
      </c>
    </row>
    <row r="12" spans="1:21" x14ac:dyDescent="0.4">
      <c r="A12" s="1" t="s">
        <v>26</v>
      </c>
      <c r="B12" s="27" t="s">
        <v>14</v>
      </c>
      <c r="C12" s="28" t="s">
        <v>15</v>
      </c>
      <c r="D12" s="10">
        <v>0.99</v>
      </c>
      <c r="E12" s="11">
        <v>100</v>
      </c>
      <c r="F12" s="58" t="str">
        <f>HYPERLINK("https://www.ncbi.nlm.nih.gov/nucleotide/JN108916.1?report=genbank&amp;log$=nucltop&amp;blast_rank=9&amp;RID=H2S6C9HC014","JN108916.1")</f>
        <v>JN108916.1</v>
      </c>
      <c r="G12" s="8" t="s">
        <v>8</v>
      </c>
      <c r="H12" s="9" t="s">
        <v>9</v>
      </c>
      <c r="I12" s="59">
        <v>0.91</v>
      </c>
      <c r="J12" s="11">
        <v>97.31</v>
      </c>
      <c r="K12" s="1" t="str">
        <f>HYPERLINK("https://www.ncbi.nlm.nih.gov/nucleotide/FJ442711.1?report=genbank&amp;log$=nucltop&amp;blast_rank=9&amp;RID=H2TF4G90014","FJ442711.1")</f>
        <v>FJ442711.1</v>
      </c>
      <c r="L12" s="8" t="s">
        <v>8</v>
      </c>
      <c r="M12" s="9" t="s">
        <v>9</v>
      </c>
      <c r="N12" s="10">
        <v>0.94</v>
      </c>
      <c r="O12" s="22">
        <v>99.65</v>
      </c>
      <c r="P12" s="17" t="str">
        <f>HYPERLINK("https://www.ncbi.nlm.nih.gov/nucleotide/KF923282.1?report=genbank&amp;log$=nucltop&amp;blast_rank=9&amp;RID=H2UM90J5014","KF923282.1")</f>
        <v>KF923282.1</v>
      </c>
      <c r="Q12" s="30" t="s">
        <v>8</v>
      </c>
      <c r="R12" s="32" t="s">
        <v>19</v>
      </c>
      <c r="S12" s="10">
        <v>0.84</v>
      </c>
      <c r="T12" s="11">
        <v>97.66</v>
      </c>
      <c r="U12" s="17" t="str">
        <f>HYPERLINK("https://www.ncbi.nlm.nih.gov/nucleotide/LN873993.1?report=genbank&amp;log$=nucltop&amp;blast_rank=9&amp;RID=H2TS9K7B014","LN873993.1")</f>
        <v>LN873993.1</v>
      </c>
    </row>
    <row r="13" spans="1:21" x14ac:dyDescent="0.4">
      <c r="A13" s="1" t="s">
        <v>27</v>
      </c>
      <c r="B13" s="27" t="s">
        <v>14</v>
      </c>
      <c r="C13" s="28" t="s">
        <v>15</v>
      </c>
      <c r="D13" s="10">
        <v>0.99</v>
      </c>
      <c r="E13" s="11">
        <v>100</v>
      </c>
      <c r="F13" s="58" t="str">
        <f>HYPERLINK("https://www.ncbi.nlm.nih.gov/nucleotide/HQ259981.1?report=genbank&amp;log$=nucltop&amp;blast_rank=10&amp;RID=H2S6C9HC014","HQ259981.1")</f>
        <v>HQ259981.1</v>
      </c>
      <c r="G13" s="8" t="s">
        <v>8</v>
      </c>
      <c r="H13" s="9" t="s">
        <v>9</v>
      </c>
      <c r="I13" s="59">
        <v>0.97</v>
      </c>
      <c r="J13" s="11">
        <v>97.29</v>
      </c>
      <c r="K13" s="1" t="str">
        <f>HYPERLINK("https://www.ncbi.nlm.nih.gov/nucleotide/MG917683.1?report=genbank&amp;log$=nucltop&amp;blast_rank=10&amp;RID=H2TF4G90014","MG917683.1")</f>
        <v>MG917683.1</v>
      </c>
      <c r="L13" s="20" t="s">
        <v>8</v>
      </c>
      <c r="M13" s="21" t="s">
        <v>12</v>
      </c>
      <c r="N13" s="10">
        <v>0.85</v>
      </c>
      <c r="O13" s="22">
        <v>99.61</v>
      </c>
      <c r="P13" s="17" t="str">
        <f>HYPERLINK("https://www.ncbi.nlm.nih.gov/nucleotide/MN307412.1?report=genbank&amp;log$=nucltop&amp;blast_rank=10&amp;RID=H2UM90J5014","MN307412.1")</f>
        <v>MN307412.1</v>
      </c>
      <c r="Q13" s="9" t="s">
        <v>8</v>
      </c>
      <c r="R13" s="9" t="s">
        <v>9</v>
      </c>
      <c r="S13" s="10">
        <v>0.91</v>
      </c>
      <c r="T13" s="11">
        <v>97.59</v>
      </c>
      <c r="U13" s="17" t="str">
        <f>HYPERLINK("https://www.ncbi.nlm.nih.gov/nucleotide/KJ871186.1?report=genbank&amp;log$=nucltop&amp;blast_rank=10&amp;RID=H2TS9K7B014","KJ871186.1")</f>
        <v>KJ871186.1</v>
      </c>
    </row>
    <row r="14" spans="1:21" x14ac:dyDescent="0.4">
      <c r="A14" s="1" t="s">
        <v>28</v>
      </c>
      <c r="B14" s="29" t="s">
        <v>18</v>
      </c>
      <c r="C14" s="32" t="s">
        <v>29</v>
      </c>
      <c r="D14" s="10">
        <v>0.99</v>
      </c>
      <c r="E14" s="11">
        <v>100</v>
      </c>
      <c r="F14" s="58" t="str">
        <f>HYPERLINK("https://www.ncbi.nlm.nih.gov/nucleotide/KT758170.1?report=genbank&amp;log$=nucltop&amp;blast_rank=11&amp;RID=H2S6C9HC014","KT758170.1")</f>
        <v>KT758170.1</v>
      </c>
      <c r="G14" s="8" t="s">
        <v>8</v>
      </c>
      <c r="H14" s="9" t="s">
        <v>25</v>
      </c>
      <c r="I14" s="59">
        <v>0.92</v>
      </c>
      <c r="J14" s="11">
        <v>97.14</v>
      </c>
      <c r="K14" s="1" t="str">
        <f>HYPERLINK("https://www.ncbi.nlm.nih.gov/nucleotide/KT278952.1?report=genbank&amp;log$=nucltop&amp;blast_rank=11&amp;RID=H2TF4G90014","KT278952.1")</f>
        <v>KT278952.1</v>
      </c>
      <c r="L14" s="20" t="s">
        <v>8</v>
      </c>
      <c r="M14" s="21" t="s">
        <v>12</v>
      </c>
      <c r="N14" s="10">
        <v>0.92</v>
      </c>
      <c r="O14" s="22">
        <v>99.28</v>
      </c>
      <c r="P14" s="17" t="str">
        <f>HYPERLINK("https://www.ncbi.nlm.nih.gov/nucleotide/KJ665505.1?report=genbank&amp;log$=nucltop&amp;blast_rank=11&amp;RID=H2UM90J5014","KJ665505.1")</f>
        <v>KJ665505.1</v>
      </c>
      <c r="Q14" s="30" t="s">
        <v>8</v>
      </c>
      <c r="R14" s="32" t="s">
        <v>19</v>
      </c>
      <c r="S14" s="10">
        <v>0.99</v>
      </c>
      <c r="T14" s="11">
        <v>97.55</v>
      </c>
      <c r="U14" s="17" t="str">
        <f>HYPERLINK("https://www.ncbi.nlm.nih.gov/nucleotide/AB294881.1?report=genbank&amp;log$=nucltop&amp;blast_rank=11&amp;RID=H2TS9K7B014","AB294881.1")</f>
        <v>AB294881.1</v>
      </c>
    </row>
    <row r="15" spans="1:21" x14ac:dyDescent="0.4">
      <c r="A15" s="1" t="s">
        <v>30</v>
      </c>
      <c r="B15" s="29" t="s">
        <v>18</v>
      </c>
      <c r="C15" s="32" t="s">
        <v>29</v>
      </c>
      <c r="D15" s="10">
        <v>0.99</v>
      </c>
      <c r="E15" s="11">
        <v>100</v>
      </c>
      <c r="F15" s="58" t="str">
        <f>HYPERLINK("https://www.ncbi.nlm.nih.gov/nucleotide/KT758159.1?report=genbank&amp;log$=nucltop&amp;blast_rank=12&amp;RID=H2S6C9HC014","KT758159.1")</f>
        <v>KT758159.1</v>
      </c>
      <c r="G15" s="27" t="s">
        <v>14</v>
      </c>
      <c r="H15" s="28" t="s">
        <v>15</v>
      </c>
      <c r="I15" s="59">
        <v>0.96</v>
      </c>
      <c r="J15" s="11">
        <v>97.08</v>
      </c>
      <c r="K15" s="1" t="str">
        <f>HYPERLINK("https://www.ncbi.nlm.nih.gov/nucleotide/FJ442750.1?report=genbank&amp;log$=nucltop&amp;blast_rank=12&amp;RID=H2TF4G90014","FJ442750.1")</f>
        <v>FJ442750.1</v>
      </c>
      <c r="L15" s="20" t="s">
        <v>8</v>
      </c>
      <c r="M15" s="21" t="s">
        <v>12</v>
      </c>
      <c r="N15" s="10">
        <v>0.9</v>
      </c>
      <c r="O15" s="22">
        <v>99.26</v>
      </c>
      <c r="P15" s="17" t="str">
        <f>HYPERLINK("https://www.ncbi.nlm.nih.gov/nucleotide/MK044084.1?report=genbank&amp;log$=nucltop&amp;blast_rank=12&amp;RID=H2UM90J5014","MK044084.1")</f>
        <v>MK044084.1</v>
      </c>
      <c r="Q15" s="30" t="s">
        <v>8</v>
      </c>
      <c r="R15" s="32" t="s">
        <v>19</v>
      </c>
      <c r="S15" s="10">
        <v>0.99</v>
      </c>
      <c r="T15" s="11">
        <v>97.55</v>
      </c>
      <c r="U15" s="17" t="str">
        <f>HYPERLINK("https://www.ncbi.nlm.nih.gov/nucleotide/AB294880.1?report=genbank&amp;log$=nucltop&amp;blast_rank=12&amp;RID=H2TS9K7B014","AB294880.1")</f>
        <v>AB294880.1</v>
      </c>
    </row>
    <row r="16" spans="1:21" x14ac:dyDescent="0.4">
      <c r="A16" s="1" t="s">
        <v>31</v>
      </c>
      <c r="B16" s="29" t="s">
        <v>18</v>
      </c>
      <c r="C16" s="32" t="s">
        <v>29</v>
      </c>
      <c r="D16" s="10">
        <v>0.99</v>
      </c>
      <c r="E16" s="11">
        <v>100</v>
      </c>
      <c r="F16" s="58" t="str">
        <f>HYPERLINK("https://www.ncbi.nlm.nih.gov/nucleotide/KT758143.1?report=genbank&amp;log$=nucltop&amp;blast_rank=13&amp;RID=H2S6C9HC014","KT758143.1")</f>
        <v>KT758143.1</v>
      </c>
      <c r="G16" s="8" t="s">
        <v>8</v>
      </c>
      <c r="H16" s="9" t="s">
        <v>32</v>
      </c>
      <c r="I16" s="59">
        <v>0.96</v>
      </c>
      <c r="J16" s="11">
        <v>97.08</v>
      </c>
      <c r="K16" s="1" t="str">
        <f>HYPERLINK("https://www.ncbi.nlm.nih.gov/nucleotide/FJ442710.1?report=genbank&amp;log$=nucltop&amp;blast_rank=13&amp;RID=H2TF4G90014","FJ442710.1")</f>
        <v>FJ442710.1</v>
      </c>
      <c r="L16" s="31" t="s">
        <v>8</v>
      </c>
      <c r="M16" s="32" t="s">
        <v>33</v>
      </c>
      <c r="N16" s="10">
        <v>0.85</v>
      </c>
      <c r="O16" s="22">
        <v>99.22</v>
      </c>
      <c r="P16" s="17" t="str">
        <f>HYPERLINK("https://www.ncbi.nlm.nih.gov/nucleotide/JQ425711.1?report=genbank&amp;log$=nucltop&amp;blast_rank=13&amp;RID=H2UM90J5014","JQ425711.1")</f>
        <v>JQ425711.1</v>
      </c>
      <c r="Q16" s="9" t="s">
        <v>8</v>
      </c>
      <c r="R16" s="9" t="s">
        <v>9</v>
      </c>
      <c r="S16" s="10">
        <v>0.99</v>
      </c>
      <c r="T16" s="11">
        <v>97.54</v>
      </c>
      <c r="U16" s="17" t="str">
        <f>HYPERLINK("https://www.ncbi.nlm.nih.gov/nucleotide/MH208253.1?report=genbank&amp;log$=nucltop&amp;blast_rank=13&amp;RID=H2TS9K7B014","MH208253.1")</f>
        <v>MH208253.1</v>
      </c>
    </row>
    <row r="17" spans="1:21" x14ac:dyDescent="0.4">
      <c r="A17" s="1" t="s">
        <v>34</v>
      </c>
      <c r="B17" s="27" t="s">
        <v>14</v>
      </c>
      <c r="C17" s="28" t="s">
        <v>15</v>
      </c>
      <c r="D17" s="10">
        <v>0.99</v>
      </c>
      <c r="E17" s="11">
        <v>100</v>
      </c>
      <c r="F17" s="58" t="str">
        <f>HYPERLINK("https://www.ncbi.nlm.nih.gov/nucleotide/JN108918.1?report=genbank&amp;log$=nucltop&amp;blast_rank=14&amp;RID=H2S6C9HC014","JN108918.1")</f>
        <v>JN108918.1</v>
      </c>
      <c r="G17" s="31" t="s">
        <v>8</v>
      </c>
      <c r="H17" s="30" t="s">
        <v>19</v>
      </c>
      <c r="I17" s="59">
        <v>0.97</v>
      </c>
      <c r="J17" s="11">
        <v>96.92</v>
      </c>
      <c r="K17" s="1" t="str">
        <f>HYPERLINK("https://www.ncbi.nlm.nih.gov/nucleotide/KT343765.1?report=genbank&amp;log$=nucltop&amp;blast_rank=14&amp;RID=H2TF4G90014","KT343765.1")</f>
        <v>KT343765.1</v>
      </c>
      <c r="L17" s="20" t="s">
        <v>8</v>
      </c>
      <c r="M17" s="21" t="s">
        <v>12</v>
      </c>
      <c r="N17" s="10">
        <v>0.84</v>
      </c>
      <c r="O17" s="22">
        <v>99.21</v>
      </c>
      <c r="P17" s="17" t="str">
        <f>HYPERLINK("https://www.ncbi.nlm.nih.gov/nucleotide/MH922983.1?report=genbank&amp;log$=nucltop&amp;blast_rank=14&amp;RID=H2UM90J5014","MH922983.1")</f>
        <v>MH922983.1</v>
      </c>
      <c r="Q17" s="9" t="s">
        <v>8</v>
      </c>
      <c r="R17" s="9" t="s">
        <v>9</v>
      </c>
      <c r="S17" s="10">
        <v>0.99</v>
      </c>
      <c r="T17" s="11">
        <v>97.54</v>
      </c>
      <c r="U17" s="17" t="str">
        <f>HYPERLINK("https://www.ncbi.nlm.nih.gov/nucleotide/MH208252.1?report=genbank&amp;log$=nucltop&amp;blast_rank=14&amp;RID=H2TS9K7B014","MH208252.1")</f>
        <v>MH208252.1</v>
      </c>
    </row>
    <row r="18" spans="1:21" x14ac:dyDescent="0.4">
      <c r="A18" s="1" t="s">
        <v>35</v>
      </c>
      <c r="B18" s="31" t="s">
        <v>8</v>
      </c>
      <c r="C18" s="32" t="s">
        <v>19</v>
      </c>
      <c r="D18" s="10">
        <v>0.98</v>
      </c>
      <c r="E18" s="11">
        <v>100</v>
      </c>
      <c r="F18" s="58" t="str">
        <f>HYPERLINK("https://www.ncbi.nlm.nih.gov/nucleotide/LC109302.1?report=genbank&amp;log$=nucltop&amp;blast_rank=15&amp;RID=H2S6C9HC014","LC109302.1")</f>
        <v>LC109302.1</v>
      </c>
      <c r="G18" s="8" t="s">
        <v>8</v>
      </c>
      <c r="H18" s="9" t="s">
        <v>36</v>
      </c>
      <c r="I18" s="59">
        <v>0.92</v>
      </c>
      <c r="J18" s="11">
        <v>96.84</v>
      </c>
      <c r="K18" s="1" t="str">
        <f>HYPERLINK("https://www.ncbi.nlm.nih.gov/nucleotide/FJ442760.1?report=genbank&amp;log$=nucltop&amp;blast_rank=15&amp;RID=H2TF4G90014","FJ442760.1")</f>
        <v>FJ442760.1</v>
      </c>
      <c r="L18" s="27" t="s">
        <v>14</v>
      </c>
      <c r="M18" s="28" t="s">
        <v>15</v>
      </c>
      <c r="N18" s="10">
        <v>0.84</v>
      </c>
      <c r="O18" s="22">
        <v>99.21</v>
      </c>
      <c r="P18" s="17" t="str">
        <f>HYPERLINK("https://www.ncbi.nlm.nih.gov/nucleotide/EU918168.1?report=genbank&amp;log$=nucltop&amp;blast_rank=15&amp;RID=H2UM90J5014","EU918168.1")</f>
        <v>EU918168.1</v>
      </c>
      <c r="Q18" s="9" t="s">
        <v>8</v>
      </c>
      <c r="R18" s="9" t="s">
        <v>9</v>
      </c>
      <c r="S18" s="10">
        <v>0.99</v>
      </c>
      <c r="T18" s="11">
        <v>97.54</v>
      </c>
      <c r="U18" s="17" t="str">
        <f>HYPERLINK("https://www.ncbi.nlm.nih.gov/nucleotide/MH208251.1?report=genbank&amp;log$=nucltop&amp;blast_rank=15&amp;RID=H2TS9K7B014","MH208251.1")</f>
        <v>MH208251.1</v>
      </c>
    </row>
    <row r="19" spans="1:21" x14ac:dyDescent="0.4">
      <c r="A19" s="1" t="s">
        <v>37</v>
      </c>
      <c r="B19" s="8" t="s">
        <v>8</v>
      </c>
      <c r="C19" s="9" t="s">
        <v>9</v>
      </c>
      <c r="D19" s="10">
        <v>0.98</v>
      </c>
      <c r="E19" s="11">
        <v>100</v>
      </c>
      <c r="F19" s="58" t="str">
        <f>HYPERLINK("https://www.ncbi.nlm.nih.gov/nucleotide/MH208245.1?report=genbank&amp;log$=nucltop&amp;blast_rank=16&amp;RID=H2S6C9HC014","MH208245.1")</f>
        <v>MH208245.1</v>
      </c>
      <c r="G19" s="8" t="s">
        <v>8</v>
      </c>
      <c r="H19" s="9" t="s">
        <v>38</v>
      </c>
      <c r="I19" s="59">
        <v>0.97</v>
      </c>
      <c r="J19" s="11">
        <v>96.83</v>
      </c>
      <c r="K19" s="1" t="str">
        <f>HYPERLINK("https://www.ncbi.nlm.nih.gov/nucleotide/KJ665241.1?report=genbank&amp;log$=nucltop&amp;blast_rank=16&amp;RID=H2TF4G90014","KJ665241.1")</f>
        <v>KJ665241.1</v>
      </c>
      <c r="L19" s="8" t="s">
        <v>8</v>
      </c>
      <c r="M19" s="9" t="s">
        <v>9</v>
      </c>
      <c r="N19" s="10">
        <v>1</v>
      </c>
      <c r="O19" s="22">
        <v>99</v>
      </c>
      <c r="P19" s="17" t="str">
        <f>HYPERLINK("https://www.ncbi.nlm.nih.gov/nucleotide/MK577776.1?report=genbank&amp;log$=nucltop&amp;blast_rank=16&amp;RID=H2UM90J5014","MK577776.1")</f>
        <v>MK577776.1</v>
      </c>
      <c r="Q19" s="9" t="s">
        <v>8</v>
      </c>
      <c r="R19" s="9" t="s">
        <v>9</v>
      </c>
      <c r="S19" s="10">
        <v>0.99</v>
      </c>
      <c r="T19" s="11">
        <v>97.54</v>
      </c>
      <c r="U19" s="17" t="str">
        <f>HYPERLINK("https://www.ncbi.nlm.nih.gov/nucleotide/MH208250.1?report=genbank&amp;log$=nucltop&amp;blast_rank=16&amp;RID=H2TS9K7B014","MH208250.1")</f>
        <v>MH208250.1</v>
      </c>
    </row>
    <row r="20" spans="1:21" x14ac:dyDescent="0.4">
      <c r="A20" s="1" t="s">
        <v>39</v>
      </c>
      <c r="B20" s="8" t="s">
        <v>8</v>
      </c>
      <c r="C20" s="9" t="s">
        <v>9</v>
      </c>
      <c r="D20" s="10">
        <v>0.98</v>
      </c>
      <c r="E20" s="11">
        <v>100</v>
      </c>
      <c r="F20" s="58" t="str">
        <f>HYPERLINK("https://www.ncbi.nlm.nih.gov/nucleotide/MH208244.1?report=genbank&amp;log$=nucltop&amp;blast_rank=17&amp;RID=H2S6C9HC014","MH208244.1")</f>
        <v>MH208244.1</v>
      </c>
      <c r="G20" s="8" t="s">
        <v>8</v>
      </c>
      <c r="H20" s="9" t="s">
        <v>32</v>
      </c>
      <c r="I20" s="59">
        <v>0.96</v>
      </c>
      <c r="J20" s="11">
        <v>96.79</v>
      </c>
      <c r="K20" s="1" t="str">
        <f>HYPERLINK("https://www.ncbi.nlm.nih.gov/nucleotide/FJ442757.1?report=genbank&amp;log$=nucltop&amp;blast_rank=17&amp;RID=H2TF4G90014","FJ442757.1")</f>
        <v>FJ442757.1</v>
      </c>
      <c r="L20" s="8" t="s">
        <v>8</v>
      </c>
      <c r="M20" s="9" t="s">
        <v>9</v>
      </c>
      <c r="N20" s="10">
        <v>1</v>
      </c>
      <c r="O20" s="22">
        <v>99</v>
      </c>
      <c r="P20" s="17" t="str">
        <f>HYPERLINK("https://www.ncbi.nlm.nih.gov/nucleotide/MK577775.1?report=genbank&amp;log$=nucltop&amp;blast_rank=17&amp;RID=H2UM90J5014","MK577775.1")</f>
        <v>MK577775.1</v>
      </c>
      <c r="Q20" s="9" t="s">
        <v>8</v>
      </c>
      <c r="R20" s="9" t="s">
        <v>9</v>
      </c>
      <c r="S20" s="10">
        <v>0.99</v>
      </c>
      <c r="T20" s="11">
        <v>97.54</v>
      </c>
      <c r="U20" s="17" t="str">
        <f>HYPERLINK("https://www.ncbi.nlm.nih.gov/nucleotide/MH208249.1?report=genbank&amp;log$=nucltop&amp;blast_rank=17&amp;RID=H2TS9K7B014","MH208249.1")</f>
        <v>MH208249.1</v>
      </c>
    </row>
    <row r="21" spans="1:21" x14ac:dyDescent="0.4">
      <c r="A21" s="1" t="s">
        <v>40</v>
      </c>
      <c r="B21" s="8" t="s">
        <v>8</v>
      </c>
      <c r="C21" s="9" t="s">
        <v>9</v>
      </c>
      <c r="D21" s="10">
        <v>0.98</v>
      </c>
      <c r="E21" s="11">
        <v>100</v>
      </c>
      <c r="F21" s="12" t="str">
        <f>HYPERLINK("https://www.ncbi.nlm.nih.gov/nucleotide/MH208243.1?report=genbank&amp;log$=nucltop&amp;blast_rank=18&amp;RID=H2S6C9HC014","MH208243.1")</f>
        <v>MH208243.1</v>
      </c>
      <c r="G21" s="8" t="s">
        <v>8</v>
      </c>
      <c r="H21" s="9" t="s">
        <v>9</v>
      </c>
      <c r="I21" s="10">
        <v>0.96</v>
      </c>
      <c r="J21" s="11">
        <v>96.79</v>
      </c>
      <c r="K21" s="1" t="str">
        <f>HYPERLINK("https://www.ncbi.nlm.nih.gov/nucleotide/FJ442719.1?report=genbank&amp;log$=nucltop&amp;blast_rank=18&amp;RID=H2TF4G90014","FJ442719.1")</f>
        <v>FJ442719.1</v>
      </c>
      <c r="L21" s="20" t="s">
        <v>8</v>
      </c>
      <c r="M21" s="21" t="s">
        <v>12</v>
      </c>
      <c r="N21" s="10">
        <v>1</v>
      </c>
      <c r="O21" s="22">
        <v>99</v>
      </c>
      <c r="P21" s="17" t="str">
        <f>HYPERLINK("https://www.ncbi.nlm.nih.gov/nucleotide/MK044085.1?report=genbank&amp;log$=nucltop&amp;blast_rank=18&amp;RID=H2UM90J5014","MK044085.1")</f>
        <v>MK044085.1</v>
      </c>
      <c r="Q21" s="9" t="s">
        <v>8</v>
      </c>
      <c r="R21" s="9" t="s">
        <v>9</v>
      </c>
      <c r="S21" s="10">
        <v>0.99</v>
      </c>
      <c r="T21" s="11">
        <v>97.54</v>
      </c>
      <c r="U21" s="17" t="str">
        <f>HYPERLINK("https://www.ncbi.nlm.nih.gov/nucleotide/MH208248.1?report=genbank&amp;log$=nucltop&amp;blast_rank=18&amp;RID=H2TS9K7B014","MH208248.1")</f>
        <v>MH208248.1</v>
      </c>
    </row>
    <row r="22" spans="1:21" x14ac:dyDescent="0.4">
      <c r="A22" s="1" t="s">
        <v>41</v>
      </c>
      <c r="B22" s="8" t="s">
        <v>8</v>
      </c>
      <c r="C22" s="9" t="s">
        <v>9</v>
      </c>
      <c r="D22" s="10">
        <v>0.98</v>
      </c>
      <c r="E22" s="11">
        <v>100</v>
      </c>
      <c r="F22" s="12" t="str">
        <f>HYPERLINK("https://www.ncbi.nlm.nih.gov/nucleotide/MH208242.1?report=genbank&amp;log$=nucltop&amp;blast_rank=19&amp;RID=H2S6C9HC014","MH208242.1")</f>
        <v>MH208242.1</v>
      </c>
      <c r="G22" s="8" t="s">
        <v>8</v>
      </c>
      <c r="H22" s="9" t="s">
        <v>32</v>
      </c>
      <c r="I22" s="10">
        <v>0.98</v>
      </c>
      <c r="J22" s="11">
        <v>96.76</v>
      </c>
      <c r="K22" s="1" t="str">
        <f>HYPERLINK("https://www.ncbi.nlm.nih.gov/nucleotide/KJ665337.1?report=genbank&amp;log$=nucltop&amp;blast_rank=19&amp;RID=H2TF4G90014","KJ665337.1")</f>
        <v>KJ665337.1</v>
      </c>
      <c r="L22" s="20" t="s">
        <v>8</v>
      </c>
      <c r="M22" s="21" t="s">
        <v>12</v>
      </c>
      <c r="N22" s="10">
        <v>1</v>
      </c>
      <c r="O22" s="22">
        <v>99</v>
      </c>
      <c r="P22" s="17" t="str">
        <f>HYPERLINK("https://www.ncbi.nlm.nih.gov/nucleotide/MH922984.1?report=genbank&amp;log$=nucltop&amp;blast_rank=19&amp;RID=H2UM90J5014","MH922984.1")</f>
        <v>MH922984.1</v>
      </c>
      <c r="Q22" s="21" t="s">
        <v>8</v>
      </c>
      <c r="R22" s="21" t="s">
        <v>12</v>
      </c>
      <c r="S22" s="10">
        <v>0.94</v>
      </c>
      <c r="T22" s="11">
        <v>96.91</v>
      </c>
      <c r="U22" s="17" t="str">
        <f>HYPERLINK("https://www.ncbi.nlm.nih.gov/nucleotide/KU238063.1?report=genbank&amp;log$=nucltop&amp;blast_rank=19&amp;RID=H2TS9K7B014","KU238063.1")</f>
        <v>KU238063.1</v>
      </c>
    </row>
    <row r="23" spans="1:21" x14ac:dyDescent="0.4">
      <c r="A23" s="1" t="s">
        <v>42</v>
      </c>
      <c r="B23" s="8" t="s">
        <v>8</v>
      </c>
      <c r="C23" s="9" t="s">
        <v>9</v>
      </c>
      <c r="D23" s="10">
        <v>0.98</v>
      </c>
      <c r="E23" s="11">
        <v>100</v>
      </c>
      <c r="F23" s="12" t="str">
        <f>HYPERLINK("https://www.ncbi.nlm.nih.gov/nucleotide/KY783939.1?report=genbank&amp;log$=nucltop&amp;blast_rank=20&amp;RID=H2S6C9HC014","KY783939.1")</f>
        <v>KY783939.1</v>
      </c>
      <c r="G23" s="8" t="s">
        <v>8</v>
      </c>
      <c r="H23" s="9" t="s">
        <v>9</v>
      </c>
      <c r="I23" s="10">
        <v>0.91</v>
      </c>
      <c r="J23" s="11">
        <v>96.72</v>
      </c>
      <c r="K23" s="1" t="str">
        <f>HYPERLINK("https://www.ncbi.nlm.nih.gov/nucleotide/KT278948.1?report=genbank&amp;log$=nucltop&amp;blast_rank=20&amp;RID=H2TF4G90014","KT278948.1")</f>
        <v>KT278948.1</v>
      </c>
      <c r="L23" s="20" t="s">
        <v>8</v>
      </c>
      <c r="M23" s="21" t="s">
        <v>12</v>
      </c>
      <c r="N23" s="10">
        <v>1</v>
      </c>
      <c r="O23" s="22">
        <v>99</v>
      </c>
      <c r="P23" s="17" t="str">
        <f>HYPERLINK("https://www.ncbi.nlm.nih.gov/nucleotide/MG797482.1?report=genbank&amp;log$=nucltop&amp;blast_rank=20&amp;RID=H2UM90J5014","MG797482.1")</f>
        <v>MG797482.1</v>
      </c>
      <c r="Q23" s="9" t="s">
        <v>8</v>
      </c>
      <c r="R23" s="9" t="s">
        <v>9</v>
      </c>
      <c r="S23" s="10">
        <v>0.95</v>
      </c>
      <c r="T23" s="11">
        <v>96.83</v>
      </c>
      <c r="U23" s="17" t="str">
        <f>HYPERLINK("https://www.ncbi.nlm.nih.gov/nucleotide/HG931204.1?report=genbank&amp;log$=nucltop&amp;blast_rank=20&amp;RID=H2TS9K7B014","HG931204.1")</f>
        <v>HG931204.1</v>
      </c>
    </row>
    <row r="24" spans="1:21" x14ac:dyDescent="0.4">
      <c r="A24" s="1" t="s">
        <v>43</v>
      </c>
      <c r="B24" s="8" t="s">
        <v>8</v>
      </c>
      <c r="C24" s="9" t="s">
        <v>9</v>
      </c>
      <c r="D24" s="10">
        <v>0.98</v>
      </c>
      <c r="E24" s="11">
        <v>100</v>
      </c>
      <c r="F24" s="12" t="str">
        <f>HYPERLINK("https://www.ncbi.nlm.nih.gov/nucleotide/MG707200.1?report=genbank&amp;log$=nucltop&amp;blast_rank=21&amp;RID=H2S6C9HC014","MG707200.1")</f>
        <v>MG707200.1</v>
      </c>
      <c r="G24" s="27" t="s">
        <v>14</v>
      </c>
      <c r="H24" s="28" t="s">
        <v>15</v>
      </c>
      <c r="I24" s="10">
        <v>0.96</v>
      </c>
      <c r="J24" s="11">
        <v>96.7</v>
      </c>
      <c r="K24" s="1" t="str">
        <f>HYPERLINK("https://www.ncbi.nlm.nih.gov/nucleotide/FJ442700.1?report=genbank&amp;log$=nucltop&amp;blast_rank=21&amp;RID=H2TF4G90014","FJ442700.1")</f>
        <v>FJ442700.1</v>
      </c>
      <c r="L24" s="45" t="s">
        <v>44</v>
      </c>
      <c r="M24" s="28" t="s">
        <v>45</v>
      </c>
      <c r="N24" s="10">
        <v>1</v>
      </c>
      <c r="O24" s="22">
        <v>99</v>
      </c>
      <c r="P24" s="17" t="str">
        <f>HYPERLINK("https://www.ncbi.nlm.nih.gov/nucleotide/KY024676.1?report=genbank&amp;log$=nucltop&amp;blast_rank=21&amp;RID=H2UM90J5014","KY024676.1")</f>
        <v>KY024676.1</v>
      </c>
      <c r="Q24" s="9" t="s">
        <v>8</v>
      </c>
      <c r="R24" s="9" t="s">
        <v>9</v>
      </c>
      <c r="S24" s="10">
        <v>0.96</v>
      </c>
      <c r="T24" s="11">
        <v>96.73</v>
      </c>
      <c r="U24" s="17" t="str">
        <f>HYPERLINK("https://www.ncbi.nlm.nih.gov/nucleotide/HG931202.1?report=genbank&amp;log$=nucltop&amp;blast_rank=21&amp;RID=H2TS9K7B014","HG931202.1")</f>
        <v>HG931202.1</v>
      </c>
    </row>
    <row r="25" spans="1:21" x14ac:dyDescent="0.4">
      <c r="A25" s="1" t="s">
        <v>46</v>
      </c>
      <c r="B25" s="20" t="s">
        <v>8</v>
      </c>
      <c r="C25" s="21" t="s">
        <v>12</v>
      </c>
      <c r="D25" s="10">
        <v>0.98</v>
      </c>
      <c r="E25" s="11">
        <v>100</v>
      </c>
      <c r="F25" s="12" t="str">
        <f>HYPERLINK("https://www.ncbi.nlm.nih.gov/nucleotide/AF443923.1?report=genbank&amp;log$=nucltop&amp;blast_rank=22&amp;RID=H2S6C9HC014","AF443923.1")</f>
        <v>AF443923.1</v>
      </c>
      <c r="G25" s="8" t="s">
        <v>8</v>
      </c>
      <c r="H25" s="9" t="s">
        <v>38</v>
      </c>
      <c r="I25" s="10">
        <v>0.98</v>
      </c>
      <c r="J25" s="11">
        <v>96.69</v>
      </c>
      <c r="K25" s="1" t="str">
        <f>HYPERLINK("https://www.ncbi.nlm.nih.gov/nucleotide/KX632572.1?report=genbank&amp;log$=nucltop&amp;blast_rank=22&amp;RID=H2TF4G90014","KX632572.1")</f>
        <v>KX632572.1</v>
      </c>
      <c r="L25" s="45" t="s">
        <v>44</v>
      </c>
      <c r="M25" s="28" t="s">
        <v>47</v>
      </c>
      <c r="N25" s="10">
        <v>1</v>
      </c>
      <c r="O25" s="22">
        <v>99</v>
      </c>
      <c r="P25" s="17" t="str">
        <f>HYPERLINK("https://www.ncbi.nlm.nih.gov/nucleotide/KY024614.1?report=genbank&amp;log$=nucltop&amp;blast_rank=22&amp;RID=H2UM90J5014","KY024614.1")</f>
        <v>KY024614.1</v>
      </c>
      <c r="Q25" s="21" t="s">
        <v>8</v>
      </c>
      <c r="R25" s="21" t="s">
        <v>12</v>
      </c>
      <c r="S25" s="10">
        <v>0.99</v>
      </c>
      <c r="T25" s="11">
        <v>96.6</v>
      </c>
      <c r="U25" s="17" t="str">
        <f>HYPERLINK("https://www.ncbi.nlm.nih.gov/nucleotide/MN307399.1?report=genbank&amp;log$=nucltop&amp;blast_rank=22&amp;RID=H2TS9K7B014","MN307399.1")</f>
        <v>MN307399.1</v>
      </c>
    </row>
    <row r="26" spans="1:21" x14ac:dyDescent="0.4">
      <c r="A26" s="1" t="s">
        <v>48</v>
      </c>
      <c r="B26" s="8" t="s">
        <v>8</v>
      </c>
      <c r="C26" s="9" t="s">
        <v>9</v>
      </c>
      <c r="D26" s="10">
        <v>0.98</v>
      </c>
      <c r="E26" s="11">
        <v>100</v>
      </c>
      <c r="F26" s="12" t="str">
        <f>HYPERLINK("https://www.ncbi.nlm.nih.gov/nucleotide/JN116715.1?report=genbank&amp;log$=nucltop&amp;blast_rank=23&amp;RID=H2S6C9HC014","JN116715.1")</f>
        <v>JN116715.1</v>
      </c>
      <c r="G26" s="27" t="s">
        <v>14</v>
      </c>
      <c r="H26" s="28" t="s">
        <v>15</v>
      </c>
      <c r="I26" s="10">
        <v>0.94</v>
      </c>
      <c r="J26" s="11">
        <v>96.63</v>
      </c>
      <c r="K26" s="1" t="str">
        <f>HYPERLINK("https://www.ncbi.nlm.nih.gov/nucleotide/FJ442782.1?report=genbank&amp;log$=nucltop&amp;blast_rank=23&amp;RID=H2TF4G90014","FJ442782.1")</f>
        <v>FJ442782.1</v>
      </c>
      <c r="L26" s="27" t="s">
        <v>14</v>
      </c>
      <c r="M26" s="28" t="s">
        <v>15</v>
      </c>
      <c r="N26" s="10">
        <v>1</v>
      </c>
      <c r="O26" s="22">
        <v>99</v>
      </c>
      <c r="P26" s="17" t="str">
        <f>HYPERLINK("https://www.ncbi.nlm.nih.gov/nucleotide/GU592402.1?report=genbank&amp;log$=nucltop&amp;blast_rank=23&amp;RID=H2UM90J5014","GU592402.1")</f>
        <v>GU592402.1</v>
      </c>
      <c r="Q26" s="28" t="s">
        <v>8</v>
      </c>
      <c r="R26" s="28" t="s">
        <v>49</v>
      </c>
      <c r="S26" s="10">
        <v>0.88</v>
      </c>
      <c r="T26" s="11">
        <v>94.92</v>
      </c>
      <c r="U26" s="17" t="str">
        <f>HYPERLINK("https://www.ncbi.nlm.nih.gov/nucleotide/FJ763181.1?report=genbank&amp;log$=nucltop&amp;blast_rank=23&amp;RID=H2TS9K7B014","FJ763181.1")</f>
        <v>FJ763181.1</v>
      </c>
    </row>
    <row r="27" spans="1:21" x14ac:dyDescent="0.4">
      <c r="A27" s="1" t="s">
        <v>50</v>
      </c>
      <c r="B27" s="29" t="s">
        <v>51</v>
      </c>
      <c r="C27" s="32" t="s">
        <v>19</v>
      </c>
      <c r="D27" s="10">
        <v>0.97</v>
      </c>
      <c r="E27" s="11">
        <v>100</v>
      </c>
      <c r="F27" s="12" t="str">
        <f>HYPERLINK("https://www.ncbi.nlm.nih.gov/nucleotide/KP890642.1?report=genbank&amp;log$=nucltop&amp;blast_rank=24&amp;RID=H2S6C9HC014","KP890642.1")</f>
        <v>KP890642.1</v>
      </c>
      <c r="G27" s="31" t="s">
        <v>8</v>
      </c>
      <c r="H27" s="32" t="s">
        <v>19</v>
      </c>
      <c r="I27" s="10">
        <v>0.95</v>
      </c>
      <c r="J27" s="11">
        <v>96.57</v>
      </c>
      <c r="K27" s="1" t="str">
        <f>HYPERLINK("https://www.ncbi.nlm.nih.gov/nucleotide/MN450663.1?report=genbank&amp;log$=nucltop&amp;blast_rank=24&amp;RID=H2TF4G90014","MN450663.1")</f>
        <v>MN450663.1</v>
      </c>
      <c r="L27" s="33" t="s">
        <v>14</v>
      </c>
      <c r="M27" s="1" t="s">
        <v>15</v>
      </c>
      <c r="N27" s="10">
        <v>1</v>
      </c>
      <c r="O27" s="22">
        <v>99</v>
      </c>
      <c r="P27" s="17" t="str">
        <f>HYPERLINK("https://www.ncbi.nlm.nih.gov/nucleotide/FJ463337.1?report=genbank&amp;log$=nucltop&amp;blast_rank=24&amp;RID=H2UM90J5014","FJ463337.1")</f>
        <v>FJ463337.1</v>
      </c>
      <c r="Q27" s="9" t="s">
        <v>8</v>
      </c>
      <c r="R27" s="9" t="s">
        <v>9</v>
      </c>
      <c r="S27" s="10">
        <v>0.88</v>
      </c>
      <c r="T27" s="11">
        <v>94.77</v>
      </c>
      <c r="U27" s="17" t="str">
        <f>HYPERLINK("https://www.ncbi.nlm.nih.gov/nucleotide/AY605760.1?report=genbank&amp;log$=nucltop&amp;blast_rank=24&amp;RID=H2TS9K7B014","AY605760.1")</f>
        <v>AY605760.1</v>
      </c>
    </row>
    <row r="28" spans="1:21" x14ac:dyDescent="0.4">
      <c r="A28" s="1" t="s">
        <v>52</v>
      </c>
      <c r="B28" s="8" t="s">
        <v>8</v>
      </c>
      <c r="C28" s="9" t="s">
        <v>9</v>
      </c>
      <c r="D28" s="10">
        <v>1</v>
      </c>
      <c r="E28" s="11">
        <v>99.84</v>
      </c>
      <c r="F28" s="12" t="str">
        <f>HYPERLINK("https://www.ncbi.nlm.nih.gov/nucleotide/MH333257.1?report=genbank&amp;log$=nucltop&amp;blast_rank=25&amp;RID=H2S6C9HC014","MH333257.1")</f>
        <v>MH333257.1</v>
      </c>
      <c r="G28" s="8" t="s">
        <v>8</v>
      </c>
      <c r="H28" s="9" t="s">
        <v>9</v>
      </c>
      <c r="I28" s="10">
        <v>0.92</v>
      </c>
      <c r="J28" s="11">
        <v>96.55</v>
      </c>
      <c r="K28" s="1" t="str">
        <f>HYPERLINK("https://www.ncbi.nlm.nih.gov/nucleotide/KT278951.1?report=genbank&amp;log$=nucltop&amp;blast_rank=25&amp;RID=H2TF4G90014","KT278951.1")</f>
        <v>KT278951.1</v>
      </c>
      <c r="L28" s="27" t="s">
        <v>14</v>
      </c>
      <c r="M28" s="28" t="s">
        <v>15</v>
      </c>
      <c r="N28" s="10">
        <v>1</v>
      </c>
      <c r="O28" s="22">
        <v>99</v>
      </c>
      <c r="P28" s="17" t="str">
        <f>HYPERLINK("https://www.ncbi.nlm.nih.gov/nucleotide/FJ463335.1?report=genbank&amp;log$=nucltop&amp;blast_rank=25&amp;RID=H2UM90J5014","FJ463335.1")</f>
        <v>FJ463335.1</v>
      </c>
      <c r="Q28" s="9" t="s">
        <v>8</v>
      </c>
      <c r="R28" s="9" t="s">
        <v>9</v>
      </c>
      <c r="S28" s="10">
        <v>0.99</v>
      </c>
      <c r="T28" s="11">
        <v>94.66</v>
      </c>
      <c r="U28" s="17" t="str">
        <f>HYPERLINK("https://www.ncbi.nlm.nih.gov/nucleotide/AY605779.1?report=genbank&amp;log$=nucltop&amp;blast_rank=25&amp;RID=H2TS9K7B014","AY605779.1")</f>
        <v>AY605779.1</v>
      </c>
    </row>
    <row r="29" spans="1:21" x14ac:dyDescent="0.4">
      <c r="A29" s="1" t="s">
        <v>53</v>
      </c>
      <c r="B29" s="31" t="s">
        <v>8</v>
      </c>
      <c r="C29" s="32" t="s">
        <v>19</v>
      </c>
      <c r="D29" s="10">
        <v>1</v>
      </c>
      <c r="E29" s="11">
        <v>99.84</v>
      </c>
      <c r="F29" s="12" t="str">
        <f>HYPERLINK("https://www.ncbi.nlm.nih.gov/nucleotide/LC133770.1?report=genbank&amp;log$=nucltop&amp;blast_rank=26&amp;RID=H2S6C9HC014","LC133770.1")</f>
        <v>LC133770.1</v>
      </c>
      <c r="G29" s="8" t="s">
        <v>8</v>
      </c>
      <c r="H29" s="9" t="s">
        <v>9</v>
      </c>
      <c r="I29" s="10">
        <v>0.92</v>
      </c>
      <c r="J29" s="11">
        <v>96.54</v>
      </c>
      <c r="K29" s="1" t="str">
        <f>HYPERLINK("https://www.ncbi.nlm.nih.gov/nucleotide/KT278949.1?report=genbank&amp;log$=nucltop&amp;blast_rank=26&amp;RID=H2TF4G90014","KT278949.1")</f>
        <v>KT278949.1</v>
      </c>
      <c r="L29" s="27" t="s">
        <v>14</v>
      </c>
      <c r="M29" s="28" t="s">
        <v>15</v>
      </c>
      <c r="N29" s="10">
        <v>1</v>
      </c>
      <c r="O29" s="22">
        <v>99</v>
      </c>
      <c r="P29" s="17" t="str">
        <f>HYPERLINK("https://www.ncbi.nlm.nih.gov/nucleotide/EF191321.1?report=genbank&amp;log$=nucltop&amp;blast_rank=26&amp;RID=H2UM90J5014","EF191321.1")</f>
        <v>EF191321.1</v>
      </c>
      <c r="Q29" s="9" t="s">
        <v>8</v>
      </c>
      <c r="R29" s="9" t="s">
        <v>9</v>
      </c>
      <c r="S29" s="10">
        <v>0.94</v>
      </c>
      <c r="T29" s="11">
        <v>94.47</v>
      </c>
      <c r="U29" s="17" t="str">
        <f>HYPERLINK("https://www.ncbi.nlm.nih.gov/nucleotide/MT508831.1?report=genbank&amp;log$=nucltop&amp;blast_rank=26&amp;RID=H2TS9K7B014","MT508831.1")</f>
        <v>MT508831.1</v>
      </c>
    </row>
    <row r="30" spans="1:21" x14ac:dyDescent="0.4">
      <c r="A30" s="1" t="s">
        <v>54</v>
      </c>
      <c r="B30" s="8" t="s">
        <v>8</v>
      </c>
      <c r="C30" s="9" t="s">
        <v>9</v>
      </c>
      <c r="D30" s="10">
        <v>1</v>
      </c>
      <c r="E30" s="11">
        <v>99.84</v>
      </c>
      <c r="F30" s="12" t="str">
        <f>HYPERLINK("https://www.ncbi.nlm.nih.gov/nucleotide/KX960805.1?report=genbank&amp;log$=nucltop&amp;blast_rank=27&amp;RID=H2S6C9HC014","KX960805.1")</f>
        <v>KX960805.1</v>
      </c>
      <c r="G30" s="8" t="s">
        <v>8</v>
      </c>
      <c r="H30" s="9" t="s">
        <v>36</v>
      </c>
      <c r="I30" s="10">
        <v>0.96</v>
      </c>
      <c r="J30" s="11">
        <v>96.51</v>
      </c>
      <c r="K30" s="1" t="str">
        <f>HYPERLINK("https://www.ncbi.nlm.nih.gov/nucleotide/FJ442793.1?report=genbank&amp;log$=nucltop&amp;blast_rank=27&amp;RID=H2TF4G90014","FJ442793.1")</f>
        <v>FJ442793.1</v>
      </c>
      <c r="L30" s="8" t="s">
        <v>8</v>
      </c>
      <c r="M30" s="9" t="s">
        <v>9</v>
      </c>
      <c r="N30" s="10">
        <v>1</v>
      </c>
      <c r="O30" s="22">
        <v>99</v>
      </c>
      <c r="P30" s="17" t="str">
        <f>HYPERLINK("https://www.ncbi.nlm.nih.gov/nucleotide/AY605764.1?report=genbank&amp;log$=nucltop&amp;blast_rank=27&amp;RID=H2UM90J5014","AY605764.1")</f>
        <v>AY605764.1</v>
      </c>
      <c r="Q30" s="28" t="s">
        <v>14</v>
      </c>
      <c r="R30" s="28" t="s">
        <v>15</v>
      </c>
      <c r="S30" s="10">
        <v>0.96</v>
      </c>
      <c r="T30" s="11">
        <v>94.1</v>
      </c>
      <c r="U30" s="17" t="str">
        <f>HYPERLINK("https://www.ncbi.nlm.nih.gov/nucleotide/FJ763164.1?report=genbank&amp;log$=nucltop&amp;blast_rank=27&amp;RID=H2TS9K7B014","FJ763164.1")</f>
        <v>FJ763164.1</v>
      </c>
    </row>
    <row r="31" spans="1:21" x14ac:dyDescent="0.4">
      <c r="A31" s="1" t="s">
        <v>55</v>
      </c>
      <c r="B31" s="8" t="s">
        <v>8</v>
      </c>
      <c r="C31" s="9" t="s">
        <v>9</v>
      </c>
      <c r="D31" s="10">
        <v>1</v>
      </c>
      <c r="E31" s="11">
        <v>99.84</v>
      </c>
      <c r="F31" s="12" t="str">
        <f>HYPERLINK("https://www.ncbi.nlm.nih.gov/nucleotide/KX960797.1?report=genbank&amp;log$=nucltop&amp;blast_rank=28&amp;RID=H2S6C9HC014","KX960797.1")</f>
        <v>KX960797.1</v>
      </c>
      <c r="G31" s="8" t="s">
        <v>8</v>
      </c>
      <c r="H31" s="9" t="s">
        <v>38</v>
      </c>
      <c r="I31" s="10">
        <v>0.96</v>
      </c>
      <c r="J31" s="11">
        <v>96.51</v>
      </c>
      <c r="K31" s="1" t="str">
        <f>HYPERLINK("https://www.ncbi.nlm.nih.gov/nucleotide/FJ442724.1?report=genbank&amp;log$=nucltop&amp;blast_rank=28&amp;RID=H2TF4G90014","FJ442724.1")</f>
        <v>FJ442724.1</v>
      </c>
      <c r="L31" s="8" t="s">
        <v>8</v>
      </c>
      <c r="M31" s="9" t="s">
        <v>9</v>
      </c>
      <c r="N31" s="10">
        <v>0.98</v>
      </c>
      <c r="O31" s="22">
        <v>98.98</v>
      </c>
      <c r="P31" s="17" t="str">
        <f>HYPERLINK("https://www.ncbi.nlm.nih.gov/nucleotide/KC572118.1?report=genbank&amp;log$=nucltop&amp;blast_rank=28&amp;RID=H2UM90J5014","KC572118.1")</f>
        <v>KC572118.1</v>
      </c>
      <c r="Q31" s="9" t="s">
        <v>8</v>
      </c>
      <c r="R31" s="9" t="s">
        <v>9</v>
      </c>
      <c r="S31" s="10">
        <v>0.91</v>
      </c>
      <c r="T31" s="11">
        <v>94.05</v>
      </c>
      <c r="U31" s="17" t="str">
        <f>HYPERLINK("https://www.ncbi.nlm.nih.gov/nucleotide/KJ871173.1?report=genbank&amp;log$=nucltop&amp;blast_rank=28&amp;RID=H2TS9K7B014","KJ871173.1")</f>
        <v>KJ871173.1</v>
      </c>
    </row>
    <row r="32" spans="1:21" x14ac:dyDescent="0.4">
      <c r="A32" s="1" t="s">
        <v>56</v>
      </c>
      <c r="B32" s="27" t="s">
        <v>14</v>
      </c>
      <c r="C32" s="28" t="s">
        <v>15</v>
      </c>
      <c r="D32" s="10">
        <v>1</v>
      </c>
      <c r="E32" s="11">
        <v>99.84</v>
      </c>
      <c r="F32" s="12" t="str">
        <f>HYPERLINK("https://www.ncbi.nlm.nih.gov/nucleotide/FJ478135.1?report=genbank&amp;log$=nucltop&amp;blast_rank=29&amp;RID=H2S6C9HC014","FJ478135.1")</f>
        <v>FJ478135.1</v>
      </c>
      <c r="G32" s="8" t="s">
        <v>8</v>
      </c>
      <c r="H32" s="9" t="s">
        <v>36</v>
      </c>
      <c r="I32" s="10">
        <v>0.93</v>
      </c>
      <c r="J32" s="11">
        <v>96.5</v>
      </c>
      <c r="K32" s="1" t="str">
        <f>HYPERLINK("https://www.ncbi.nlm.nih.gov/nucleotide/FJ442790.1?report=genbank&amp;log$=nucltop&amp;blast_rank=29&amp;RID=H2TF4G90014","FJ442790.1")</f>
        <v>FJ442790.1</v>
      </c>
      <c r="L32" s="31" t="s">
        <v>8</v>
      </c>
      <c r="M32" s="32" t="s">
        <v>19</v>
      </c>
      <c r="N32" s="10">
        <v>0.94</v>
      </c>
      <c r="O32" s="22">
        <v>98.94</v>
      </c>
      <c r="P32" s="17" t="str">
        <f>HYPERLINK("https://www.ncbi.nlm.nih.gov/nucleotide/KF134799.1?report=genbank&amp;log$=nucltop&amp;blast_rank=29&amp;RID=H2UM90J5014","KF134799.1")</f>
        <v>KF134799.1</v>
      </c>
      <c r="Q32" s="28" t="s">
        <v>14</v>
      </c>
      <c r="R32" s="28" t="s">
        <v>15</v>
      </c>
      <c r="S32" s="10">
        <v>0.98</v>
      </c>
      <c r="T32" s="11">
        <v>94.01</v>
      </c>
      <c r="U32" s="17" t="str">
        <f>HYPERLINK("https://www.ncbi.nlm.nih.gov/nucleotide/FJ763178.1?report=genbank&amp;log$=nucltop&amp;blast_rank=29&amp;RID=H2TS9K7B014","FJ763178.1")</f>
        <v>FJ763178.1</v>
      </c>
    </row>
    <row r="33" spans="1:21" x14ac:dyDescent="0.4">
      <c r="A33" s="1" t="s">
        <v>57</v>
      </c>
      <c r="B33" s="8" t="s">
        <v>8</v>
      </c>
      <c r="C33" s="9" t="s">
        <v>15</v>
      </c>
      <c r="D33" s="10">
        <v>1</v>
      </c>
      <c r="E33" s="11">
        <v>99.84</v>
      </c>
      <c r="F33" s="12" t="str">
        <f>HYPERLINK("https://www.ncbi.nlm.nih.gov/nucleotide/HQ608121.1?report=genbank&amp;log$=nucltop&amp;blast_rank=30&amp;RID=H2S6C9HC014","HQ608121.1")</f>
        <v>HQ608121.1</v>
      </c>
      <c r="G33" s="8" t="s">
        <v>8</v>
      </c>
      <c r="H33" s="9" t="s">
        <v>25</v>
      </c>
      <c r="I33" s="10">
        <v>0.94</v>
      </c>
      <c r="J33" s="11">
        <v>96.46</v>
      </c>
      <c r="K33" s="1" t="str">
        <f>HYPERLINK("https://www.ncbi.nlm.nih.gov/nucleotide/MH647793.1?report=genbank&amp;log$=nucltop&amp;blast_rank=30&amp;RID=H2TF4G90014","MH647793.1")</f>
        <v>MH647793.1</v>
      </c>
      <c r="L33" s="20" t="s">
        <v>8</v>
      </c>
      <c r="M33" s="21" t="s">
        <v>12</v>
      </c>
      <c r="N33" s="10">
        <v>0.93</v>
      </c>
      <c r="O33" s="22">
        <v>98.93</v>
      </c>
      <c r="P33" s="17" t="str">
        <f>HYPERLINK("https://www.ncbi.nlm.nih.gov/nucleotide/MN520084.1?report=genbank&amp;log$=nucltop&amp;blast_rank=30&amp;RID=H2UM90J5014","MN520084.1")</f>
        <v>MN520084.1</v>
      </c>
      <c r="Q33" s="28" t="s">
        <v>14</v>
      </c>
      <c r="R33" s="28" t="s">
        <v>15</v>
      </c>
      <c r="S33" s="10">
        <v>0.98</v>
      </c>
      <c r="T33" s="11">
        <v>94.01</v>
      </c>
      <c r="U33" s="17" t="str">
        <f>HYPERLINK("https://www.ncbi.nlm.nih.gov/nucleotide/FJ763167.1?report=genbank&amp;log$=nucltop&amp;blast_rank=30&amp;RID=H2TS9K7B014","FJ763167.1")</f>
        <v>FJ763167.1</v>
      </c>
    </row>
    <row r="34" spans="1:21" x14ac:dyDescent="0.4">
      <c r="A34" s="1" t="s">
        <v>58</v>
      </c>
      <c r="B34" s="27" t="s">
        <v>14</v>
      </c>
      <c r="C34" s="28" t="s">
        <v>15</v>
      </c>
      <c r="D34" s="10">
        <v>1</v>
      </c>
      <c r="E34" s="11">
        <v>99.84</v>
      </c>
      <c r="F34" s="12" t="str">
        <f>HYPERLINK("https://www.ncbi.nlm.nih.gov/nucleotide/HQ259308.1?report=genbank&amp;log$=nucltop&amp;blast_rank=31&amp;RID=H2S6C9HC014","HQ259308.1")</f>
        <v>HQ259308.1</v>
      </c>
      <c r="G34" s="31" t="s">
        <v>8</v>
      </c>
      <c r="H34" s="32" t="s">
        <v>19</v>
      </c>
      <c r="I34" s="10">
        <v>0.94</v>
      </c>
      <c r="J34" s="11">
        <v>96.46</v>
      </c>
      <c r="K34" s="1" t="str">
        <f>HYPERLINK("https://www.ncbi.nlm.nih.gov/nucleotide/JQ901402.1?report=genbank&amp;log$=nucltop&amp;blast_rank=31&amp;RID=H2TF4G90014","JQ901402.1")</f>
        <v>JQ901402.1</v>
      </c>
      <c r="L34" s="20" t="s">
        <v>8</v>
      </c>
      <c r="M34" s="21" t="s">
        <v>12</v>
      </c>
      <c r="N34" s="10">
        <v>0.92</v>
      </c>
      <c r="O34" s="22">
        <v>98.92</v>
      </c>
      <c r="P34" s="17" t="str">
        <f>HYPERLINK("https://www.ncbi.nlm.nih.gov/nucleotide/KJ665506.1?report=genbank&amp;log$=nucltop&amp;blast_rank=31&amp;RID=H2UM90J5014","KJ665506.1")</f>
        <v>KJ665506.1</v>
      </c>
      <c r="Q34" s="28" t="s">
        <v>14</v>
      </c>
      <c r="R34" s="28" t="s">
        <v>15</v>
      </c>
      <c r="S34" s="10">
        <v>0.98</v>
      </c>
      <c r="T34" s="11">
        <v>94.01</v>
      </c>
      <c r="U34" s="17" t="str">
        <f>HYPERLINK("https://www.ncbi.nlm.nih.gov/nucleotide/FJ763165.1?report=genbank&amp;log$=nucltop&amp;blast_rank=31&amp;RID=H2TS9K7B014","FJ763165.1")</f>
        <v>FJ763165.1</v>
      </c>
    </row>
    <row r="35" spans="1:21" x14ac:dyDescent="0.4">
      <c r="A35" s="1" t="s">
        <v>59</v>
      </c>
      <c r="B35" s="27" t="s">
        <v>14</v>
      </c>
      <c r="C35" s="28" t="s">
        <v>15</v>
      </c>
      <c r="D35" s="10">
        <v>1</v>
      </c>
      <c r="E35" s="11">
        <v>99.84</v>
      </c>
      <c r="F35" s="12" t="str">
        <f>HYPERLINK("https://www.ncbi.nlm.nih.gov/nucleotide/EF191302.1?report=genbank&amp;log$=nucltop&amp;blast_rank=32&amp;RID=H2S6C9HC014","EF191302.1")</f>
        <v>EF191302.1</v>
      </c>
      <c r="G35" s="8" t="s">
        <v>8</v>
      </c>
      <c r="H35" s="9" t="s">
        <v>36</v>
      </c>
      <c r="I35" s="10">
        <v>0.96</v>
      </c>
      <c r="J35" s="11">
        <v>96.42</v>
      </c>
      <c r="K35" s="1" t="str">
        <f>HYPERLINK("https://www.ncbi.nlm.nih.gov/nucleotide/FJ442787.1?report=genbank&amp;log$=nucltop&amp;blast_rank=32&amp;RID=H2TF4G90014","FJ442787.1")</f>
        <v>FJ442787.1</v>
      </c>
      <c r="L35" s="27" t="s">
        <v>14</v>
      </c>
      <c r="M35" s="28" t="s">
        <v>15</v>
      </c>
      <c r="N35" s="10">
        <v>0.92</v>
      </c>
      <c r="O35" s="22">
        <v>98.92</v>
      </c>
      <c r="P35" s="17" t="str">
        <f>HYPERLINK("https://www.ncbi.nlm.nih.gov/nucleotide/FJ619249.1?report=genbank&amp;log$=nucltop&amp;blast_rank=32&amp;RID=H2UM90J5014","FJ619249.1")</f>
        <v>FJ619249.1</v>
      </c>
      <c r="Q35" s="28" t="s">
        <v>14</v>
      </c>
      <c r="R35" s="28" t="s">
        <v>15</v>
      </c>
      <c r="S35" s="10">
        <v>0.98</v>
      </c>
      <c r="T35" s="11">
        <v>93.99</v>
      </c>
      <c r="U35" s="17" t="str">
        <f>HYPERLINK("https://www.ncbi.nlm.nih.gov/nucleotide/FJ763166.1?report=genbank&amp;log$=nucltop&amp;blast_rank=32&amp;RID=H2TS9K7B014","FJ763166.1")</f>
        <v>FJ763166.1</v>
      </c>
    </row>
    <row r="36" spans="1:21" x14ac:dyDescent="0.4">
      <c r="A36" s="1" t="s">
        <v>60</v>
      </c>
      <c r="B36" s="27" t="s">
        <v>14</v>
      </c>
      <c r="C36" s="28" t="s">
        <v>15</v>
      </c>
      <c r="D36" s="10">
        <v>1</v>
      </c>
      <c r="E36" s="11">
        <v>99.84</v>
      </c>
      <c r="F36" s="12" t="str">
        <f>HYPERLINK("https://www.ncbi.nlm.nih.gov/nucleotide/AY605753.1?report=genbank&amp;log$=nucltop&amp;blast_rank=33&amp;RID=H2S6C9HC014","AY605753.1")</f>
        <v>AY605753.1</v>
      </c>
      <c r="G36" s="8" t="s">
        <v>8</v>
      </c>
      <c r="H36" s="9" t="s">
        <v>36</v>
      </c>
      <c r="I36" s="10">
        <v>0.96</v>
      </c>
      <c r="J36" s="11">
        <v>96.42</v>
      </c>
      <c r="K36" s="1" t="str">
        <f>HYPERLINK("https://www.ncbi.nlm.nih.gov/nucleotide/FJ442695.1?report=genbank&amp;log$=nucltop&amp;blast_rank=33&amp;RID=H2TF4G90014","FJ442695.1")</f>
        <v>FJ442695.1</v>
      </c>
      <c r="L36" s="27" t="s">
        <v>14</v>
      </c>
      <c r="M36" s="28" t="s">
        <v>15</v>
      </c>
      <c r="N36" s="10">
        <v>0.87</v>
      </c>
      <c r="O36" s="22">
        <v>98.86</v>
      </c>
      <c r="P36" s="17" t="str">
        <f>HYPERLINK("https://www.ncbi.nlm.nih.gov/nucleotide/FJ436154.1?report=genbank&amp;log$=nucltop&amp;blast_rank=33&amp;RID=H2UM90J5014","FJ436154.1")</f>
        <v>FJ436154.1</v>
      </c>
      <c r="Q36" s="9" t="s">
        <v>8</v>
      </c>
      <c r="R36" s="9" t="s">
        <v>9</v>
      </c>
      <c r="S36" s="10">
        <v>0.96</v>
      </c>
      <c r="T36" s="11">
        <v>93.96</v>
      </c>
      <c r="U36" s="17" t="str">
        <f>HYPERLINK("https://www.ncbi.nlm.nih.gov/nucleotide/HG931208.1?report=genbank&amp;log$=nucltop&amp;blast_rank=33&amp;RID=H2TS9K7B014","HG931208.1")</f>
        <v>HG931208.1</v>
      </c>
    </row>
    <row r="37" spans="1:21" x14ac:dyDescent="0.4">
      <c r="A37" s="1" t="s">
        <v>61</v>
      </c>
      <c r="B37" s="31" t="s">
        <v>8</v>
      </c>
      <c r="C37" s="32" t="s">
        <v>19</v>
      </c>
      <c r="D37" s="10">
        <v>0.99</v>
      </c>
      <c r="E37" s="11">
        <v>99.84</v>
      </c>
      <c r="F37" s="12" t="str">
        <f>HYPERLINK("https://www.ncbi.nlm.nih.gov/nucleotide/KY951910.1?report=genbank&amp;log$=nucltop&amp;blast_rank=34&amp;RID=H2S6C9HC014","KY951910.1")</f>
        <v>KY951910.1</v>
      </c>
      <c r="G37" s="8" t="s">
        <v>8</v>
      </c>
      <c r="H37" s="9" t="s">
        <v>15</v>
      </c>
      <c r="I37" s="10">
        <v>0.96</v>
      </c>
      <c r="J37" s="11">
        <v>96.4</v>
      </c>
      <c r="K37" s="1" t="str">
        <f>HYPERLINK("https://www.ncbi.nlm.nih.gov/nucleotide/FJ179608.1?report=genbank&amp;log$=nucltop&amp;blast_rank=34&amp;RID=H2TF4G90014","FJ179608.1")</f>
        <v>FJ179608.1</v>
      </c>
      <c r="L37" s="27" t="s">
        <v>14</v>
      </c>
      <c r="M37" s="28" t="s">
        <v>15</v>
      </c>
      <c r="N37" s="10">
        <v>0.87</v>
      </c>
      <c r="O37" s="22">
        <v>98.86</v>
      </c>
      <c r="P37" s="17" t="str">
        <f>HYPERLINK("https://www.ncbi.nlm.nih.gov/nucleotide/EU595038.1?report=genbank&amp;log$=nucltop&amp;blast_rank=34&amp;RID=H2UM90J5014","EU595038.1")</f>
        <v>EU595038.1</v>
      </c>
      <c r="Q37" s="28" t="s">
        <v>14</v>
      </c>
      <c r="R37" s="28" t="s">
        <v>15</v>
      </c>
      <c r="S37" s="10">
        <v>0.97</v>
      </c>
      <c r="T37" s="11">
        <v>93.96</v>
      </c>
      <c r="U37" s="17" t="str">
        <f>HYPERLINK("https://www.ncbi.nlm.nih.gov/nucleotide/FJ763177.1?report=genbank&amp;log$=nucltop&amp;blast_rank=34&amp;RID=H2TS9K7B014","FJ763177.1")</f>
        <v>FJ763177.1</v>
      </c>
    </row>
    <row r="38" spans="1:21" x14ac:dyDescent="0.4">
      <c r="A38" s="1" t="s">
        <v>62</v>
      </c>
      <c r="B38" s="8" t="s">
        <v>8</v>
      </c>
      <c r="C38" s="9" t="s">
        <v>9</v>
      </c>
      <c r="D38" s="10">
        <v>0.99</v>
      </c>
      <c r="E38" s="11">
        <v>99.84</v>
      </c>
      <c r="F38" s="12" t="str">
        <f>HYPERLINK("https://www.ncbi.nlm.nih.gov/nucleotide/MG707193.1?report=genbank&amp;log$=nucltop&amp;blast_rank=35&amp;RID=H2S6C9HC014","MG707193.1")</f>
        <v>MG707193.1</v>
      </c>
      <c r="G38" s="8" t="s">
        <v>8</v>
      </c>
      <c r="H38" s="9" t="s">
        <v>63</v>
      </c>
      <c r="I38" s="10">
        <v>0.98</v>
      </c>
      <c r="J38" s="11">
        <v>96.4</v>
      </c>
      <c r="K38" s="1" t="str">
        <f>HYPERLINK("https://www.ncbi.nlm.nih.gov/nucleotide/KY688003.1?report=genbank&amp;log$=nucltop&amp;blast_rank=35&amp;RID=H2TF4G90014","KY688003.1")</f>
        <v>KY688003.1</v>
      </c>
      <c r="L38" s="27" t="s">
        <v>14</v>
      </c>
      <c r="M38" s="28" t="s">
        <v>15</v>
      </c>
      <c r="N38" s="10">
        <v>0.87</v>
      </c>
      <c r="O38" s="22">
        <v>98.86</v>
      </c>
      <c r="P38" s="17" t="str">
        <f>HYPERLINK("https://www.ncbi.nlm.nih.gov/nucleotide/EF113551.1?report=genbank&amp;log$=nucltop&amp;blast_rank=35&amp;RID=H2UM90J5014","EF113551.1")</f>
        <v>EF113551.1</v>
      </c>
      <c r="Q38" s="9" t="s">
        <v>8</v>
      </c>
      <c r="R38" s="9" t="s">
        <v>9</v>
      </c>
      <c r="S38" s="10">
        <v>0.91</v>
      </c>
      <c r="T38" s="11">
        <v>93.92</v>
      </c>
      <c r="U38" s="17" t="str">
        <f>HYPERLINK("https://www.ncbi.nlm.nih.gov/nucleotide/KJ871187.1?report=genbank&amp;log$=nucltop&amp;blast_rank=35&amp;RID=H2TS9K7B014","KJ871187.1")</f>
        <v>KJ871187.1</v>
      </c>
    </row>
    <row r="39" spans="1:21" x14ac:dyDescent="0.4">
      <c r="A39" s="1" t="s">
        <v>64</v>
      </c>
      <c r="B39" s="31" t="s">
        <v>8</v>
      </c>
      <c r="C39" s="32" t="s">
        <v>19</v>
      </c>
      <c r="D39" s="10">
        <v>0.99</v>
      </c>
      <c r="E39" s="11">
        <v>99.84</v>
      </c>
      <c r="F39" s="12" t="str">
        <f>HYPERLINK("https://www.ncbi.nlm.nih.gov/nucleotide/KX449479.1?report=genbank&amp;log$=nucltop&amp;blast_rank=36&amp;RID=H2S6C9HC014","KX449479.1")</f>
        <v>KX449479.1</v>
      </c>
      <c r="G39" s="8" t="s">
        <v>8</v>
      </c>
      <c r="H39" s="9" t="s">
        <v>63</v>
      </c>
      <c r="I39" s="10">
        <v>0.98</v>
      </c>
      <c r="J39" s="11">
        <v>96.4</v>
      </c>
      <c r="K39" s="1" t="str">
        <f>HYPERLINK("https://www.ncbi.nlm.nih.gov/nucleotide/KY687979.1?report=genbank&amp;log$=nucltop&amp;blast_rank=36&amp;RID=H2TF4G90014","KY687979.1")</f>
        <v>KY687979.1</v>
      </c>
      <c r="L39" s="27" t="s">
        <v>14</v>
      </c>
      <c r="M39" s="28" t="s">
        <v>15</v>
      </c>
      <c r="N39" s="10">
        <v>1</v>
      </c>
      <c r="O39" s="22">
        <v>98.67</v>
      </c>
      <c r="P39" s="17" t="str">
        <f>HYPERLINK("https://www.ncbi.nlm.nih.gov/nucleotide/GU592407.1?report=genbank&amp;log$=nucltop&amp;blast_rank=36&amp;RID=H2UM90J5014","GU592407.1")</f>
        <v>GU592407.1</v>
      </c>
      <c r="Q39" s="28" t="s">
        <v>14</v>
      </c>
      <c r="R39" s="28" t="s">
        <v>15</v>
      </c>
      <c r="S39" s="10">
        <v>0.99</v>
      </c>
      <c r="T39" s="11">
        <v>93.92</v>
      </c>
      <c r="U39" s="17" t="str">
        <f>HYPERLINK("https://www.ncbi.nlm.nih.gov/nucleotide/EF191338.1?report=genbank&amp;log$=nucltop&amp;blast_rank=36&amp;RID=H2TS9K7B014","EF191338.1")</f>
        <v>EF191338.1</v>
      </c>
    </row>
    <row r="40" spans="1:21" x14ac:dyDescent="0.4">
      <c r="A40" s="1" t="s">
        <v>65</v>
      </c>
      <c r="B40" s="8" t="s">
        <v>8</v>
      </c>
      <c r="C40" s="9" t="s">
        <v>9</v>
      </c>
      <c r="D40" s="10">
        <v>0.99</v>
      </c>
      <c r="E40" s="11">
        <v>99.84</v>
      </c>
      <c r="F40" s="12" t="str">
        <f>HYPERLINK("https://www.ncbi.nlm.nih.gov/nucleotide/MH855457.1?report=genbank&amp;log$=nucltop&amp;blast_rank=37&amp;RID=H2S6C9HC014","MH855457.1")</f>
        <v>MH855457.1</v>
      </c>
      <c r="G40" s="8" t="s">
        <v>8</v>
      </c>
      <c r="H40" s="9" t="s">
        <v>25</v>
      </c>
      <c r="I40" s="10">
        <v>0.96</v>
      </c>
      <c r="J40" s="11">
        <v>96.33</v>
      </c>
      <c r="K40" s="1" t="str">
        <f>HYPERLINK("https://www.ncbi.nlm.nih.gov/nucleotide/MT118246.1?report=genbank&amp;log$=nucltop&amp;blast_rank=37&amp;RID=H2TF4G90014","MT118246.1")</f>
        <v>MT118246.1</v>
      </c>
      <c r="L40" s="8" t="s">
        <v>8</v>
      </c>
      <c r="M40" s="9" t="s">
        <v>9</v>
      </c>
      <c r="N40" s="10">
        <v>1</v>
      </c>
      <c r="O40" s="22">
        <v>98.67</v>
      </c>
      <c r="P40" s="17" t="str">
        <f>HYPERLINK("https://www.ncbi.nlm.nih.gov/nucleotide/LR699205.1?report=genbank&amp;log$=nucltop&amp;blast_rank=37&amp;RID=H2UM90J5014","LR699205.1")</f>
        <v>LR699205.1</v>
      </c>
      <c r="Q40" s="28" t="s">
        <v>14</v>
      </c>
      <c r="R40" s="28" t="s">
        <v>15</v>
      </c>
      <c r="S40" s="10">
        <v>0.98</v>
      </c>
      <c r="T40" s="11">
        <v>93.88</v>
      </c>
      <c r="U40" s="17" t="str">
        <f>HYPERLINK("https://www.ncbi.nlm.nih.gov/nucleotide/EF191329.1?report=genbank&amp;log$=nucltop&amp;blast_rank=37&amp;RID=H2TS9K7B014","EF191329.1")</f>
        <v>EF191329.1</v>
      </c>
    </row>
    <row r="41" spans="1:21" x14ac:dyDescent="0.4">
      <c r="A41" s="1" t="s">
        <v>66</v>
      </c>
      <c r="B41" s="27" t="s">
        <v>8</v>
      </c>
      <c r="C41" s="28" t="s">
        <v>67</v>
      </c>
      <c r="D41" s="10">
        <v>0.98</v>
      </c>
      <c r="E41" s="11">
        <v>99.84</v>
      </c>
      <c r="F41" s="12" t="str">
        <f>HYPERLINK("https://www.ncbi.nlm.nih.gov/nucleotide/MK290382.1?report=genbank&amp;log$=nucltop&amp;blast_rank=38&amp;RID=H2S6C9HC014","MK290382.1")</f>
        <v>MK290382.1</v>
      </c>
      <c r="G41" s="8" t="s">
        <v>8</v>
      </c>
      <c r="H41" s="9" t="s">
        <v>36</v>
      </c>
      <c r="I41" s="10">
        <v>0.96</v>
      </c>
      <c r="J41" s="11">
        <v>96.32</v>
      </c>
      <c r="K41" s="1" t="str">
        <f>HYPERLINK("https://www.ncbi.nlm.nih.gov/nucleotide/FJ442707.1?report=genbank&amp;log$=nucltop&amp;blast_rank=38&amp;RID=H2TF4G90014","FJ442707.1")</f>
        <v>FJ442707.1</v>
      </c>
      <c r="L41" s="20" t="s">
        <v>8</v>
      </c>
      <c r="M41" s="21" t="s">
        <v>12</v>
      </c>
      <c r="N41" s="10">
        <v>0.87</v>
      </c>
      <c r="O41" s="22">
        <v>98.48</v>
      </c>
      <c r="P41" s="17" t="str">
        <f>HYPERLINK("https://www.ncbi.nlm.nih.gov/nucleotide/MK577772.1?report=genbank&amp;log$=nucltop&amp;blast_rank=38&amp;RID=H2UM90J5014","MK577772.1")</f>
        <v>MK577772.1</v>
      </c>
      <c r="Q41" s="9" t="s">
        <v>8</v>
      </c>
      <c r="R41" s="9" t="s">
        <v>9</v>
      </c>
      <c r="S41" s="10">
        <v>0.99</v>
      </c>
      <c r="T41" s="11">
        <v>93.84</v>
      </c>
      <c r="U41" s="17" t="str">
        <f>HYPERLINK("https://www.ncbi.nlm.nih.gov/nucleotide/KU738448.1?report=genbank&amp;log$=nucltop&amp;blast_rank=38&amp;RID=H2TS9K7B014","KU738448.1")</f>
        <v>KU738448.1</v>
      </c>
    </row>
    <row r="42" spans="1:21" x14ac:dyDescent="0.4">
      <c r="A42" s="1" t="s">
        <v>68</v>
      </c>
      <c r="B42" s="31" t="s">
        <v>8</v>
      </c>
      <c r="C42" s="32" t="s">
        <v>19</v>
      </c>
      <c r="D42" s="10">
        <v>0.98</v>
      </c>
      <c r="E42" s="11">
        <v>99.84</v>
      </c>
      <c r="F42" s="12" t="str">
        <f>HYPERLINK("https://www.ncbi.nlm.nih.gov/nucleotide/MG309697.1?report=genbank&amp;log$=nucltop&amp;blast_rank=39&amp;RID=H2S6C9HC014","MG309697.1")</f>
        <v>MG309697.1</v>
      </c>
      <c r="G42" s="27" t="s">
        <v>14</v>
      </c>
      <c r="H42" s="28" t="s">
        <v>15</v>
      </c>
      <c r="I42" s="10">
        <v>0.96</v>
      </c>
      <c r="J42" s="11">
        <v>96.32</v>
      </c>
      <c r="K42" s="1" t="str">
        <f>HYPERLINK("https://www.ncbi.nlm.nih.gov/nucleotide/FJ442697.1?report=genbank&amp;log$=nucltop&amp;blast_rank=39&amp;RID=H2TF4G90014","FJ442697.1")</f>
        <v>FJ442697.1</v>
      </c>
      <c r="L42" s="20" t="s">
        <v>8</v>
      </c>
      <c r="M42" s="21" t="s">
        <v>12</v>
      </c>
      <c r="N42" s="10">
        <v>0.85</v>
      </c>
      <c r="O42" s="22">
        <v>98.43</v>
      </c>
      <c r="P42" s="17" t="str">
        <f>HYPERLINK("https://www.ncbi.nlm.nih.gov/nucleotide/MK577771.1?report=genbank&amp;log$=nucltop&amp;blast_rank=39&amp;RID=H2UM90J5014","MK577771.1")</f>
        <v>MK577771.1</v>
      </c>
      <c r="Q42" s="28" t="s">
        <v>14</v>
      </c>
      <c r="R42" s="28" t="s">
        <v>15</v>
      </c>
      <c r="S42" s="10">
        <v>0.99</v>
      </c>
      <c r="T42" s="11">
        <v>93.84</v>
      </c>
      <c r="U42" s="17" t="str">
        <f>HYPERLINK("https://www.ncbi.nlm.nih.gov/nucleotide/EF191322.1?report=genbank&amp;log$=nucltop&amp;blast_rank=39&amp;RID=H2TS9K7B014","EF191322.1")</f>
        <v>EF191322.1</v>
      </c>
    </row>
    <row r="43" spans="1:21" x14ac:dyDescent="0.4">
      <c r="A43" s="1" t="s">
        <v>69</v>
      </c>
      <c r="B43" s="27" t="s">
        <v>8</v>
      </c>
      <c r="C43" s="28" t="s">
        <v>67</v>
      </c>
      <c r="D43" s="10">
        <v>0.98</v>
      </c>
      <c r="E43" s="11">
        <v>99.84</v>
      </c>
      <c r="F43" s="12" t="str">
        <f>HYPERLINK("https://www.ncbi.nlm.nih.gov/nucleotide/MH208260.1?report=genbank&amp;log$=nucltop&amp;blast_rank=40&amp;RID=H2S6C9HC014","MH208260.1")</f>
        <v>MH208260.1</v>
      </c>
      <c r="G43" s="8" t="s">
        <v>8</v>
      </c>
      <c r="H43" s="9" t="s">
        <v>25</v>
      </c>
      <c r="I43" s="10">
        <v>0.97</v>
      </c>
      <c r="J43" s="11">
        <v>96.27</v>
      </c>
      <c r="K43" s="1" t="str">
        <f>HYPERLINK("https://www.ncbi.nlm.nih.gov/nucleotide/MT081442.1?report=genbank&amp;log$=nucltop&amp;blast_rank=40&amp;RID=H2TF4G90014","MT081442.1")</f>
        <v>MT081442.1</v>
      </c>
      <c r="L43" s="27" t="s">
        <v>14</v>
      </c>
      <c r="M43" s="28" t="s">
        <v>15</v>
      </c>
      <c r="N43" s="10">
        <v>0.99</v>
      </c>
      <c r="O43" s="22">
        <v>98.32</v>
      </c>
      <c r="P43" s="17" t="str">
        <f>HYPERLINK("https://www.ncbi.nlm.nih.gov/nucleotide/JF719904.1?report=genbank&amp;log$=nucltop&amp;blast_rank=40&amp;RID=H2UM90J5014","JF719904.1")</f>
        <v>JF719904.1</v>
      </c>
      <c r="Q43" s="9" t="s">
        <v>8</v>
      </c>
      <c r="R43" s="9" t="s">
        <v>9</v>
      </c>
      <c r="S43" s="10">
        <v>0.92</v>
      </c>
      <c r="T43" s="11">
        <v>93.84</v>
      </c>
      <c r="U43" s="17" t="str">
        <f>HYPERLINK("https://www.ncbi.nlm.nih.gov/nucleotide/MH822531.1?report=genbank&amp;log$=nucltop&amp;blast_rank=40&amp;RID=H2TS9K7B014","MH822531.1")</f>
        <v>MH822531.1</v>
      </c>
    </row>
    <row r="44" spans="1:21" x14ac:dyDescent="0.4">
      <c r="A44" s="1" t="s">
        <v>70</v>
      </c>
      <c r="B44" s="27" t="s">
        <v>8</v>
      </c>
      <c r="C44" s="28" t="s">
        <v>67</v>
      </c>
      <c r="D44" s="10">
        <v>0.98</v>
      </c>
      <c r="E44" s="11">
        <v>99.84</v>
      </c>
      <c r="F44" s="12" t="str">
        <f>HYPERLINK("https://www.ncbi.nlm.nih.gov/nucleotide/KC008065.1?report=genbank&amp;log$=nucltop&amp;blast_rank=41&amp;RID=H2S6C9HC014","KC008065.1")</f>
        <v>KC008065.1</v>
      </c>
      <c r="G44" s="8" t="s">
        <v>8</v>
      </c>
      <c r="H44" s="9" t="s">
        <v>25</v>
      </c>
      <c r="I44" s="10">
        <v>0.97</v>
      </c>
      <c r="J44" s="11">
        <v>96.26</v>
      </c>
      <c r="K44" s="1" t="str">
        <f>HYPERLINK("https://www.ncbi.nlm.nih.gov/nucleotide/KY419895.1?report=genbank&amp;log$=nucltop&amp;blast_rank=41&amp;RID=H2TF4G90014","KY419895.1")</f>
        <v>KY419895.1</v>
      </c>
      <c r="L44" s="45" t="s">
        <v>71</v>
      </c>
      <c r="M44" s="46" t="s">
        <v>72</v>
      </c>
      <c r="N44" s="10">
        <v>0.89</v>
      </c>
      <c r="O44" s="22">
        <v>98.13</v>
      </c>
      <c r="P44" s="17" t="str">
        <f>HYPERLINK("https://www.ncbi.nlm.nih.gov/nucleotide/KY024673.1?report=genbank&amp;log$=nucltop&amp;blast_rank=41&amp;RID=H2UM90J5014","KY024673.1")</f>
        <v>KY024673.1</v>
      </c>
      <c r="Q44" s="28" t="s">
        <v>14</v>
      </c>
      <c r="R44" s="28" t="s">
        <v>15</v>
      </c>
      <c r="S44" s="10">
        <v>0.94</v>
      </c>
      <c r="T44" s="11">
        <v>93.7</v>
      </c>
      <c r="U44" s="17" t="str">
        <f>HYPERLINK("https://www.ncbi.nlm.nih.gov/nucleotide/JF906517.1?report=genbank&amp;log$=nucltop&amp;blast_rank=41&amp;RID=H2TS9K7B014","JF906517.1")</f>
        <v>JF906517.1</v>
      </c>
    </row>
    <row r="45" spans="1:21" x14ac:dyDescent="0.4">
      <c r="A45" s="1" t="s">
        <v>73</v>
      </c>
      <c r="B45" s="27" t="s">
        <v>8</v>
      </c>
      <c r="C45" s="28" t="s">
        <v>67</v>
      </c>
      <c r="D45" s="10">
        <v>0.98</v>
      </c>
      <c r="E45" s="11">
        <v>99.84</v>
      </c>
      <c r="F45" s="12" t="str">
        <f>HYPERLINK("https://www.ncbi.nlm.nih.gov/nucleotide/HQ259978.1?report=genbank&amp;log$=nucltop&amp;blast_rank=42&amp;RID=H2S6C9HC014","HQ259978.1")</f>
        <v>HQ259978.1</v>
      </c>
      <c r="G45" s="8" t="s">
        <v>8</v>
      </c>
      <c r="H45" s="9" t="s">
        <v>9</v>
      </c>
      <c r="I45" s="10">
        <v>0.97</v>
      </c>
      <c r="J45" s="11">
        <v>96.26</v>
      </c>
      <c r="K45" s="1" t="str">
        <f>HYPERLINK("https://www.ncbi.nlm.nih.gov/nucleotide/KF923308.1?report=genbank&amp;log$=nucltop&amp;blast_rank=42&amp;RID=H2TF4G90014","KF923308.1")</f>
        <v>KF923308.1</v>
      </c>
      <c r="L45" s="8" t="s">
        <v>8</v>
      </c>
      <c r="M45" s="9" t="s">
        <v>9</v>
      </c>
      <c r="N45" s="10">
        <v>1</v>
      </c>
      <c r="O45" s="22">
        <v>97.67</v>
      </c>
      <c r="P45" s="17" t="str">
        <f>HYPERLINK("https://www.ncbi.nlm.nih.gov/nucleotide/HG931204.1?report=genbank&amp;log$=nucltop&amp;blast_rank=42&amp;RID=H2UM90J5014","HG931204.1")</f>
        <v>HG931204.1</v>
      </c>
      <c r="Q45" s="9" t="s">
        <v>8</v>
      </c>
      <c r="R45" s="9" t="s">
        <v>9</v>
      </c>
      <c r="S45" s="10">
        <v>0.91</v>
      </c>
      <c r="T45" s="11">
        <v>93.67</v>
      </c>
      <c r="U45" s="17" t="str">
        <f>HYPERLINK("https://www.ncbi.nlm.nih.gov/nucleotide/KJ871188.1?report=genbank&amp;log$=nucltop&amp;blast_rank=42&amp;RID=H2TS9K7B014","KJ871188.1")</f>
        <v>KJ871188.1</v>
      </c>
    </row>
    <row r="46" spans="1:21" x14ac:dyDescent="0.4">
      <c r="A46" s="1" t="s">
        <v>74</v>
      </c>
      <c r="B46" s="27" t="s">
        <v>8</v>
      </c>
      <c r="C46" s="28" t="s">
        <v>75</v>
      </c>
      <c r="D46" s="10">
        <v>0.98</v>
      </c>
      <c r="E46" s="11">
        <v>99.84</v>
      </c>
      <c r="F46" s="12" t="str">
        <f>HYPERLINK("https://www.ncbi.nlm.nih.gov/nucleotide/MK322701.1?report=genbank&amp;log$=nucltop&amp;blast_rank=43&amp;RID=H2S6C9HC014","MK322701.1")</f>
        <v>MK322701.1</v>
      </c>
      <c r="G46" s="8" t="s">
        <v>8</v>
      </c>
      <c r="H46" s="9" t="s">
        <v>76</v>
      </c>
      <c r="I46" s="10">
        <v>0.96</v>
      </c>
      <c r="J46" s="11">
        <v>96.25</v>
      </c>
      <c r="K46" s="1" t="str">
        <f>HYPERLINK("https://www.ncbi.nlm.nih.gov/nucleotide/KU051702.1?report=genbank&amp;log$=nucltop&amp;blast_rank=43&amp;RID=H2TF4G90014","KU051702.1")</f>
        <v>KU051702.1</v>
      </c>
      <c r="L46" s="8" t="s">
        <v>8</v>
      </c>
      <c r="M46" s="9" t="s">
        <v>9</v>
      </c>
      <c r="N46" s="10">
        <v>1</v>
      </c>
      <c r="O46" s="22">
        <v>97.33</v>
      </c>
      <c r="P46" s="17" t="str">
        <f>HYPERLINK("https://www.ncbi.nlm.nih.gov/nucleotide/MK577777.1?report=genbank&amp;log$=nucltop&amp;blast_rank=43&amp;RID=H2UM90J5014","MK577777.1")</f>
        <v>MK577777.1</v>
      </c>
      <c r="Q46" s="9" t="s">
        <v>8</v>
      </c>
      <c r="R46" s="9" t="s">
        <v>9</v>
      </c>
      <c r="S46" s="10">
        <v>0.91</v>
      </c>
      <c r="T46" s="11">
        <v>93.66</v>
      </c>
      <c r="U46" s="17" t="str">
        <f>HYPERLINK("https://www.ncbi.nlm.nih.gov/nucleotide/KJ871189.1?report=genbank&amp;log$=nucltop&amp;blast_rank=43&amp;RID=H2TS9K7B014","KJ871189.1")</f>
        <v>KJ871189.1</v>
      </c>
    </row>
    <row r="47" spans="1:21" x14ac:dyDescent="0.4">
      <c r="A47" s="1" t="s">
        <v>77</v>
      </c>
      <c r="B47" s="8" t="s">
        <v>8</v>
      </c>
      <c r="C47" s="9" t="s">
        <v>9</v>
      </c>
      <c r="D47" s="10">
        <v>0.98</v>
      </c>
      <c r="E47" s="11">
        <v>99.84</v>
      </c>
      <c r="F47" s="12" t="str">
        <f>HYPERLINK("https://www.ncbi.nlm.nih.gov/nucleotide/MK322677.1?report=genbank&amp;log$=nucltop&amp;blast_rank=44&amp;RID=H2S6C9HC014","MK322677.1")</f>
        <v>MK322677.1</v>
      </c>
      <c r="G47" s="8" t="s">
        <v>8</v>
      </c>
      <c r="H47" s="9" t="s">
        <v>36</v>
      </c>
      <c r="I47" s="10">
        <v>0.96</v>
      </c>
      <c r="J47" s="11">
        <v>96.23</v>
      </c>
      <c r="K47" s="1" t="str">
        <f>HYPERLINK("https://www.ncbi.nlm.nih.gov/nucleotide/FJ442758.1?report=genbank&amp;log$=nucltop&amp;blast_rank=44&amp;RID=H2TF4G90014","FJ442758.1")</f>
        <v>FJ442758.1</v>
      </c>
      <c r="L47" s="8" t="s">
        <v>8</v>
      </c>
      <c r="M47" s="9" t="s">
        <v>9</v>
      </c>
      <c r="N47" s="10">
        <v>1</v>
      </c>
      <c r="O47" s="22">
        <v>97.33</v>
      </c>
      <c r="P47" s="17" t="str">
        <f>HYPERLINK("https://www.ncbi.nlm.nih.gov/nucleotide/MK577773.1?report=genbank&amp;log$=nucltop&amp;blast_rank=44&amp;RID=H2UM90J5014","MK577773.1")</f>
        <v>MK577773.1</v>
      </c>
      <c r="Q47" s="9" t="s">
        <v>8</v>
      </c>
      <c r="R47" s="9" t="s">
        <v>9</v>
      </c>
      <c r="S47" s="10">
        <v>0.96</v>
      </c>
      <c r="T47" s="11">
        <v>93.61</v>
      </c>
      <c r="U47" s="17" t="str">
        <f>HYPERLINK("https://www.ncbi.nlm.nih.gov/nucleotide/MH822528.1?report=genbank&amp;log$=nucltop&amp;blast_rank=44&amp;RID=H2TS9K7B014","MH822528.1")</f>
        <v>MH822528.1</v>
      </c>
    </row>
    <row r="48" spans="1:21" x14ac:dyDescent="0.4">
      <c r="A48" s="1" t="s">
        <v>78</v>
      </c>
      <c r="B48" s="8" t="s">
        <v>8</v>
      </c>
      <c r="C48" s="9" t="s">
        <v>9</v>
      </c>
      <c r="D48" s="10">
        <v>0.98</v>
      </c>
      <c r="E48" s="11">
        <v>99.84</v>
      </c>
      <c r="F48" s="12" t="str">
        <f>HYPERLINK("https://www.ncbi.nlm.nih.gov/nucleotide/MK322676.1?report=genbank&amp;log$=nucltop&amp;blast_rank=45&amp;RID=H2S6C9HC014","MK322676.1")</f>
        <v>MK322676.1</v>
      </c>
      <c r="G48" s="27" t="s">
        <v>14</v>
      </c>
      <c r="H48" s="28" t="s">
        <v>15</v>
      </c>
      <c r="I48" s="10">
        <v>0.96</v>
      </c>
      <c r="J48" s="11">
        <v>96.23</v>
      </c>
      <c r="K48" s="1" t="str">
        <f>HYPERLINK("https://www.ncbi.nlm.nih.gov/nucleotide/FJ442746.1?report=genbank&amp;log$=nucltop&amp;blast_rank=45&amp;RID=H2TF4G90014","FJ442746.1")</f>
        <v>FJ442746.1</v>
      </c>
      <c r="L48" s="27" t="s">
        <v>14</v>
      </c>
      <c r="M48" s="28" t="s">
        <v>15</v>
      </c>
      <c r="N48" s="10">
        <v>1</v>
      </c>
      <c r="O48" s="22">
        <v>97.33</v>
      </c>
      <c r="P48" s="17" t="str">
        <f>HYPERLINK("https://www.ncbi.nlm.nih.gov/nucleotide/FJ463331.1?report=genbank&amp;log$=nucltop&amp;blast_rank=45&amp;RID=H2UM90J5014","FJ463331.1")</f>
        <v>FJ463331.1</v>
      </c>
      <c r="Q48" s="30" t="s">
        <v>8</v>
      </c>
      <c r="R48" s="32" t="s">
        <v>19</v>
      </c>
      <c r="S48" s="10">
        <v>0.99</v>
      </c>
      <c r="T48" s="11">
        <v>93.58</v>
      </c>
      <c r="U48" s="17" t="str">
        <f>HYPERLINK("https://www.ncbi.nlm.nih.gov/nucleotide/MN307408.1?report=genbank&amp;log$=nucltop&amp;blast_rank=45&amp;RID=H2TS9K7B014","MN307408.1")</f>
        <v>MN307408.1</v>
      </c>
    </row>
    <row r="49" spans="1:21" ht="13.5" thickBot="1" x14ac:dyDescent="0.45">
      <c r="A49" s="1" t="s">
        <v>79</v>
      </c>
      <c r="B49" s="8" t="s">
        <v>8</v>
      </c>
      <c r="C49" s="9" t="s">
        <v>9</v>
      </c>
      <c r="D49" s="10">
        <v>0.98</v>
      </c>
      <c r="E49" s="11">
        <v>99.84</v>
      </c>
      <c r="F49" s="12" t="str">
        <f>HYPERLINK("https://www.ncbi.nlm.nih.gov/nucleotide/MK322675.1?report=genbank&amp;log$=nucltop&amp;blast_rank=46&amp;RID=H2S6C9HC014","MK322675.1")</f>
        <v>MK322675.1</v>
      </c>
      <c r="G49" s="8" t="s">
        <v>8</v>
      </c>
      <c r="H49" s="9" t="s">
        <v>36</v>
      </c>
      <c r="I49" s="10">
        <v>0.93</v>
      </c>
      <c r="J49" s="11">
        <v>96.2</v>
      </c>
      <c r="K49" s="1" t="str">
        <f>HYPERLINK("https://www.ncbi.nlm.nih.gov/nucleotide/LC422387.1?report=genbank&amp;log$=nucltop&amp;blast_rank=46&amp;RID=H2TF4G90014","LC422387.1")</f>
        <v>LC422387.1</v>
      </c>
      <c r="L49" s="23" t="s">
        <v>14</v>
      </c>
      <c r="M49" s="24" t="s">
        <v>15</v>
      </c>
      <c r="N49" s="25">
        <v>1</v>
      </c>
      <c r="O49" s="26">
        <v>97</v>
      </c>
      <c r="P49" s="17" t="str">
        <f>HYPERLINK("https://www.ncbi.nlm.nih.gov/nucleotide/FJ463391.1?report=genbank&amp;log$=nucltop&amp;blast_rank=46&amp;RID=H2UM90J5014","FJ463391.1")</f>
        <v>FJ463391.1</v>
      </c>
      <c r="Q49" s="9" t="s">
        <v>8</v>
      </c>
      <c r="R49" s="9" t="s">
        <v>9</v>
      </c>
      <c r="S49" s="10">
        <v>0.93</v>
      </c>
      <c r="T49" s="11">
        <v>93.53</v>
      </c>
      <c r="U49" s="17" t="str">
        <f>HYPERLINK("https://www.ncbi.nlm.nih.gov/nucleotide/MH822538.1?report=genbank&amp;log$=nucltop&amp;blast_rank=46&amp;RID=H2TS9K7B014","MH822538.1")</f>
        <v>MH822538.1</v>
      </c>
    </row>
    <row r="50" spans="1:21" x14ac:dyDescent="0.4">
      <c r="A50" s="1" t="s">
        <v>80</v>
      </c>
      <c r="B50" s="8" t="s">
        <v>8</v>
      </c>
      <c r="C50" s="9" t="s">
        <v>9</v>
      </c>
      <c r="D50" s="10">
        <v>0.98</v>
      </c>
      <c r="E50" s="11">
        <v>99.84</v>
      </c>
      <c r="F50" s="12" t="str">
        <f>HYPERLINK("https://www.ncbi.nlm.nih.gov/nucleotide/MK322674.1?report=genbank&amp;log$=nucltop&amp;blast_rank=47&amp;RID=H2S6C9HC014","MK322674.1")</f>
        <v>MK322674.1</v>
      </c>
      <c r="G50" s="8" t="s">
        <v>8</v>
      </c>
      <c r="H50" s="9" t="s">
        <v>9</v>
      </c>
      <c r="I50" s="10">
        <v>0.97</v>
      </c>
      <c r="J50" s="11">
        <v>96.18</v>
      </c>
      <c r="K50" s="1" t="str">
        <f>HYPERLINK("https://www.ncbi.nlm.nih.gov/nucleotide/MT118249.1?report=genbank&amp;log$=nucltop&amp;blast_rank=47&amp;RID=H2TF4G90014","MT118249.1")</f>
        <v>MT118249.1</v>
      </c>
      <c r="L50" s="27" t="s">
        <v>14</v>
      </c>
      <c r="M50" s="28" t="s">
        <v>15</v>
      </c>
      <c r="N50" s="10">
        <v>1</v>
      </c>
      <c r="O50" s="11">
        <v>96.68</v>
      </c>
      <c r="P50" s="17" t="str">
        <f>HYPERLINK("https://www.ncbi.nlm.nih.gov/nucleotide/FJ463357.1?report=genbank&amp;log$=nucltop&amp;blast_rank=47&amp;RID=H2UM90J5014","FJ463357.1")</f>
        <v>FJ463357.1</v>
      </c>
      <c r="Q50" s="9" t="s">
        <v>8</v>
      </c>
      <c r="R50" s="9" t="s">
        <v>9</v>
      </c>
      <c r="S50" s="10">
        <v>0.99</v>
      </c>
      <c r="T50" s="11">
        <v>93.5</v>
      </c>
      <c r="U50" s="17" t="str">
        <f>HYPERLINK("https://www.ncbi.nlm.nih.gov/nucleotide/MH208255.1?report=genbank&amp;log$=nucltop&amp;blast_rank=47&amp;RID=H2TS9K7B014","MH208255.1")</f>
        <v>MH208255.1</v>
      </c>
    </row>
    <row r="51" spans="1:21" x14ac:dyDescent="0.4">
      <c r="A51" s="1" t="s">
        <v>81</v>
      </c>
      <c r="B51" s="8" t="s">
        <v>8</v>
      </c>
      <c r="C51" s="9" t="s">
        <v>9</v>
      </c>
      <c r="D51" s="10">
        <v>0.98</v>
      </c>
      <c r="E51" s="11">
        <v>99.84</v>
      </c>
      <c r="F51" s="12" t="str">
        <f>HYPERLINK("https://www.ncbi.nlm.nih.gov/nucleotide/MK322673.1?report=genbank&amp;log$=nucltop&amp;blast_rank=48&amp;RID=H2S6C9HC014","MK322673.1")</f>
        <v>MK322673.1</v>
      </c>
      <c r="G51" s="8" t="s">
        <v>8</v>
      </c>
      <c r="H51" s="9" t="s">
        <v>9</v>
      </c>
      <c r="I51" s="10">
        <v>0.97</v>
      </c>
      <c r="J51" s="11">
        <v>96.18</v>
      </c>
      <c r="K51" s="1" t="str">
        <f>HYPERLINK("https://www.ncbi.nlm.nih.gov/nucleotide/MH647801.1?report=genbank&amp;log$=nucltop&amp;blast_rank=48&amp;RID=H2TF4G90014","MH647801.1")</f>
        <v>MH647801.1</v>
      </c>
      <c r="L51" s="27" t="s">
        <v>14</v>
      </c>
      <c r="M51" s="28" t="s">
        <v>15</v>
      </c>
      <c r="N51" s="10">
        <v>1</v>
      </c>
      <c r="O51" s="11">
        <v>96.68</v>
      </c>
      <c r="P51" s="17" t="str">
        <f>HYPERLINK("https://www.ncbi.nlm.nih.gov/nucleotide/FJ463332.1?report=genbank&amp;log$=nucltop&amp;blast_rank=48&amp;RID=H2UM90J5014","FJ463332.1")</f>
        <v>FJ463332.1</v>
      </c>
      <c r="Q51" s="9" t="s">
        <v>8</v>
      </c>
      <c r="R51" s="9" t="s">
        <v>9</v>
      </c>
      <c r="S51" s="10">
        <v>0.99</v>
      </c>
      <c r="T51" s="11">
        <v>93.5</v>
      </c>
      <c r="U51" s="17" t="str">
        <f>HYPERLINK("https://www.ncbi.nlm.nih.gov/nucleotide/MH208254.1?report=genbank&amp;log$=nucltop&amp;blast_rank=48&amp;RID=H2TS9K7B014","MH208254.1")</f>
        <v>MH208254.1</v>
      </c>
    </row>
    <row r="52" spans="1:21" x14ac:dyDescent="0.4">
      <c r="A52" s="1" t="s">
        <v>82</v>
      </c>
      <c r="B52" s="31" t="s">
        <v>8</v>
      </c>
      <c r="C52" s="32" t="s">
        <v>19</v>
      </c>
      <c r="D52" s="10">
        <v>0.98</v>
      </c>
      <c r="E52" s="11">
        <v>99.84</v>
      </c>
      <c r="F52" s="12" t="str">
        <f>HYPERLINK("https://www.ncbi.nlm.nih.gov/nucleotide/LC109292.1?report=genbank&amp;log$=nucltop&amp;blast_rank=49&amp;RID=H2S6C9HC014","LC109292.1")</f>
        <v>LC109292.1</v>
      </c>
      <c r="G52" s="8" t="s">
        <v>8</v>
      </c>
      <c r="H52" s="9" t="s">
        <v>76</v>
      </c>
      <c r="I52" s="10">
        <v>0.97</v>
      </c>
      <c r="J52" s="11">
        <v>96.18</v>
      </c>
      <c r="K52" s="1" t="str">
        <f>HYPERLINK("https://www.ncbi.nlm.nih.gov/nucleotide/KJ665334.1?report=genbank&amp;log$=nucltop&amp;blast_rank=49&amp;RID=H2TF4G90014","KJ665334.1")</f>
        <v>KJ665334.1</v>
      </c>
      <c r="L52" s="27" t="s">
        <v>14</v>
      </c>
      <c r="M52" s="28" t="s">
        <v>15</v>
      </c>
      <c r="N52" s="10">
        <v>1</v>
      </c>
      <c r="O52" s="11">
        <v>96.68</v>
      </c>
      <c r="P52" s="17" t="str">
        <f>HYPERLINK("https://www.ncbi.nlm.nih.gov/nucleotide/FJ463296.1?report=genbank&amp;log$=nucltop&amp;blast_rank=49&amp;RID=H2UM90J5014","FJ463296.1")</f>
        <v>FJ463296.1</v>
      </c>
      <c r="Q52" s="9" t="s">
        <v>8</v>
      </c>
      <c r="R52" s="9" t="s">
        <v>9</v>
      </c>
      <c r="S52" s="10">
        <v>0.99</v>
      </c>
      <c r="T52" s="11">
        <v>93.5</v>
      </c>
      <c r="U52" s="17" t="str">
        <f>HYPERLINK("https://www.ncbi.nlm.nih.gov/nucleotide/AY605783.1?report=genbank&amp;log$=nucltop&amp;blast_rank=49&amp;RID=H2TS9K7B014","AY605783.1")</f>
        <v>AY605783.1</v>
      </c>
    </row>
    <row r="53" spans="1:21" x14ac:dyDescent="0.4">
      <c r="A53" s="1" t="s">
        <v>83</v>
      </c>
      <c r="B53" s="8" t="s">
        <v>8</v>
      </c>
      <c r="C53" s="9" t="s">
        <v>9</v>
      </c>
      <c r="D53" s="10">
        <v>0.98</v>
      </c>
      <c r="E53" s="11">
        <v>99.84</v>
      </c>
      <c r="F53" s="12" t="str">
        <f>HYPERLINK("https://www.ncbi.nlm.nih.gov/nucleotide/MG832456.1?report=genbank&amp;log$=nucltop&amp;blast_rank=50&amp;RID=H2S6C9HC014","MG832456.1")</f>
        <v>MG832456.1</v>
      </c>
      <c r="G53" s="8" t="s">
        <v>8</v>
      </c>
      <c r="H53" s="9" t="s">
        <v>76</v>
      </c>
      <c r="I53" s="10">
        <v>0.97</v>
      </c>
      <c r="J53" s="11">
        <v>96.17</v>
      </c>
      <c r="K53" s="1" t="str">
        <f>HYPERLINK("https://www.ncbi.nlm.nih.gov/nucleotide/MT118255.1?report=genbank&amp;log$=nucltop&amp;blast_rank=50&amp;RID=H2TF4G90014","MT118255.1")</f>
        <v>MT118255.1</v>
      </c>
      <c r="L53" s="27" t="s">
        <v>14</v>
      </c>
      <c r="M53" s="28" t="s">
        <v>15</v>
      </c>
      <c r="N53" s="10">
        <v>1</v>
      </c>
      <c r="O53" s="11">
        <v>96.35</v>
      </c>
      <c r="P53" s="17" t="str">
        <f>HYPERLINK("https://www.ncbi.nlm.nih.gov/nucleotide/FJ463355.1?report=genbank&amp;log$=nucltop&amp;blast_rank=50&amp;RID=H2UM90J5014","FJ463355.1")</f>
        <v>FJ463355.1</v>
      </c>
      <c r="Q53" s="9" t="s">
        <v>8</v>
      </c>
      <c r="R53" s="9" t="s">
        <v>9</v>
      </c>
      <c r="S53" s="10">
        <v>0.99</v>
      </c>
      <c r="T53" s="11">
        <v>93.5</v>
      </c>
      <c r="U53" s="17" t="str">
        <f>HYPERLINK("https://www.ncbi.nlm.nih.gov/nucleotide/AY605770.1?report=genbank&amp;log$=nucltop&amp;blast_rank=50&amp;RID=H2TS9K7B014","AY605770.1")</f>
        <v>AY605770.1</v>
      </c>
    </row>
    <row r="54" spans="1:21" x14ac:dyDescent="0.4">
      <c r="A54" s="1" t="s">
        <v>84</v>
      </c>
      <c r="B54" s="8" t="s">
        <v>8</v>
      </c>
      <c r="C54" s="9" t="s">
        <v>9</v>
      </c>
      <c r="D54" s="10">
        <v>1</v>
      </c>
      <c r="E54" s="11">
        <v>99.68</v>
      </c>
      <c r="F54" s="12" t="str">
        <f>HYPERLINK("https://www.ncbi.nlm.nih.gov/nucleotide/KY967318.1?report=genbank&amp;log$=nucltop&amp;blast_rank=51&amp;RID=H2S6C9HC014","KY967318.1")</f>
        <v>KY967318.1</v>
      </c>
      <c r="G54" s="27" t="s">
        <v>14</v>
      </c>
      <c r="H54" s="28" t="s">
        <v>15</v>
      </c>
      <c r="I54" s="10">
        <v>0.96</v>
      </c>
      <c r="J54" s="11">
        <v>96.13</v>
      </c>
      <c r="K54" s="1" t="str">
        <f>HYPERLINK("https://www.ncbi.nlm.nih.gov/nucleotide/FJ442800.1?report=genbank&amp;log$=nucltop&amp;blast_rank=51&amp;RID=H2TF4G90014","FJ442800.1")</f>
        <v>FJ442800.1</v>
      </c>
      <c r="L54" s="27" t="s">
        <v>14</v>
      </c>
      <c r="M54" s="28" t="s">
        <v>15</v>
      </c>
      <c r="N54" s="10">
        <v>1</v>
      </c>
      <c r="O54" s="11">
        <v>96.35</v>
      </c>
      <c r="P54" s="17" t="str">
        <f>HYPERLINK("https://www.ncbi.nlm.nih.gov/nucleotide/FJ463340.1?report=genbank&amp;log$=nucltop&amp;blast_rank=51&amp;RID=H2UM90J5014","FJ463340.1")</f>
        <v>FJ463340.1</v>
      </c>
      <c r="Q54" s="9" t="s">
        <v>8</v>
      </c>
      <c r="R54" s="9" t="s">
        <v>9</v>
      </c>
      <c r="S54" s="10">
        <v>0.99</v>
      </c>
      <c r="T54" s="11">
        <v>93.45</v>
      </c>
      <c r="U54" s="17" t="str">
        <f>HYPERLINK("https://www.ncbi.nlm.nih.gov/nucleotide/MT133522.1?report=genbank&amp;log$=nucltop&amp;blast_rank=51&amp;RID=H2TS9K7B014","MT133522.1")</f>
        <v>MT133522.1</v>
      </c>
    </row>
    <row r="55" spans="1:21" x14ac:dyDescent="0.4">
      <c r="A55" s="1" t="s">
        <v>85</v>
      </c>
      <c r="B55" s="31" t="s">
        <v>8</v>
      </c>
      <c r="C55" s="32" t="s">
        <v>19</v>
      </c>
      <c r="D55" s="10">
        <v>1</v>
      </c>
      <c r="E55" s="11">
        <v>99.68</v>
      </c>
      <c r="F55" s="12" t="str">
        <f>HYPERLINK("https://www.ncbi.nlm.nih.gov/nucleotide/LC133890.1?report=genbank&amp;log$=nucltop&amp;blast_rank=52&amp;RID=H2S6C9HC014","LC133890.1")</f>
        <v>LC133890.1</v>
      </c>
      <c r="G55" s="27" t="s">
        <v>14</v>
      </c>
      <c r="H55" s="28" t="s">
        <v>15</v>
      </c>
      <c r="I55" s="10">
        <v>0.96</v>
      </c>
      <c r="J55" s="11">
        <v>96.13</v>
      </c>
      <c r="K55" s="1" t="str">
        <f>HYPERLINK("https://www.ncbi.nlm.nih.gov/nucleotide/FJ442767.1?report=genbank&amp;log$=nucltop&amp;blast_rank=52&amp;RID=H2TF4G90014","FJ442767.1")</f>
        <v>FJ442767.1</v>
      </c>
      <c r="L55" s="27" t="s">
        <v>14</v>
      </c>
      <c r="M55" s="28" t="s">
        <v>15</v>
      </c>
      <c r="N55" s="10">
        <v>1</v>
      </c>
      <c r="O55" s="11">
        <v>96.35</v>
      </c>
      <c r="P55" s="17" t="str">
        <f>HYPERLINK("https://www.ncbi.nlm.nih.gov/nucleotide/FJ463307.1?report=genbank&amp;log$=nucltop&amp;blast_rank=52&amp;RID=H2UM90J5014","FJ463307.1")</f>
        <v>FJ463307.1</v>
      </c>
      <c r="Q55" s="9" t="s">
        <v>8</v>
      </c>
      <c r="R55" s="9" t="s">
        <v>9</v>
      </c>
      <c r="S55" s="10">
        <v>0.99</v>
      </c>
      <c r="T55" s="11">
        <v>93.45</v>
      </c>
      <c r="U55" s="17" t="str">
        <f>HYPERLINK("https://www.ncbi.nlm.nih.gov/nucleotide/MT090036.1?report=genbank&amp;log$=nucltop&amp;blast_rank=52&amp;RID=H2TS9K7B014","MT090036.1")</f>
        <v>MT090036.1</v>
      </c>
    </row>
    <row r="56" spans="1:21" x14ac:dyDescent="0.4">
      <c r="A56" s="1" t="s">
        <v>86</v>
      </c>
      <c r="B56" s="31" t="s">
        <v>8</v>
      </c>
      <c r="C56" s="32" t="s">
        <v>19</v>
      </c>
      <c r="D56" s="10">
        <v>1</v>
      </c>
      <c r="E56" s="11">
        <v>99.68</v>
      </c>
      <c r="F56" s="12" t="str">
        <f>HYPERLINK("https://www.ncbi.nlm.nih.gov/nucleotide/LC133891.1?report=genbank&amp;log$=nucltop&amp;blast_rank=53&amp;RID=H2S6C9HC014","LC133891.1")</f>
        <v>LC133891.1</v>
      </c>
      <c r="G56" s="27" t="s">
        <v>14</v>
      </c>
      <c r="H56" s="28" t="s">
        <v>15</v>
      </c>
      <c r="I56" s="10">
        <v>0.96</v>
      </c>
      <c r="J56" s="11">
        <v>96.13</v>
      </c>
      <c r="K56" s="1" t="str">
        <f>HYPERLINK("https://www.ncbi.nlm.nih.gov/nucleotide/FJ442732.1?report=genbank&amp;log$=nucltop&amp;blast_rank=53&amp;RID=H2TF4G90014","FJ442732.1")</f>
        <v>FJ442732.1</v>
      </c>
      <c r="L56" s="20" t="s">
        <v>8</v>
      </c>
      <c r="M56" s="21" t="s">
        <v>12</v>
      </c>
      <c r="N56" s="10">
        <v>1</v>
      </c>
      <c r="O56" s="11">
        <v>96.35</v>
      </c>
      <c r="P56" s="17" t="str">
        <f>HYPERLINK("https://www.ncbi.nlm.nih.gov/nucleotide/MN307399.1?report=genbank&amp;log$=nucltop&amp;blast_rank=53&amp;RID=H2UM90J5014","MN307399.1")</f>
        <v>MN307399.1</v>
      </c>
      <c r="Q56" s="9" t="s">
        <v>8</v>
      </c>
      <c r="R56" s="9" t="s">
        <v>9</v>
      </c>
      <c r="S56" s="10">
        <v>0.99</v>
      </c>
      <c r="T56" s="11">
        <v>93.45</v>
      </c>
      <c r="U56" s="17" t="str">
        <f>HYPERLINK("https://www.ncbi.nlm.nih.gov/nucleotide/MH822550.1?report=genbank&amp;log$=nucltop&amp;blast_rank=53&amp;RID=H2TS9K7B014","MH822550.1")</f>
        <v>MH822550.1</v>
      </c>
    </row>
    <row r="57" spans="1:21" x14ac:dyDescent="0.4">
      <c r="A57" s="1" t="s">
        <v>87</v>
      </c>
      <c r="B57" s="27" t="s">
        <v>8</v>
      </c>
      <c r="C57" s="28" t="s">
        <v>88</v>
      </c>
      <c r="D57" s="10">
        <v>1</v>
      </c>
      <c r="E57" s="11">
        <v>99.68</v>
      </c>
      <c r="F57" s="12" t="str">
        <f>HYPERLINK("https://www.ncbi.nlm.nih.gov/nucleotide/AF194013.1?report=genbank&amp;log$=nucltop&amp;blast_rank=54&amp;RID=H2S6C9HC014","AF194013.1")</f>
        <v>AF194013.1</v>
      </c>
      <c r="G57" s="27" t="s">
        <v>14</v>
      </c>
      <c r="H57" s="28" t="s">
        <v>15</v>
      </c>
      <c r="I57" s="10">
        <v>0.96</v>
      </c>
      <c r="J57" s="11">
        <v>96.13</v>
      </c>
      <c r="K57" s="1" t="str">
        <f>HYPERLINK("https://www.ncbi.nlm.nih.gov/nucleotide/FJ442727.1?report=genbank&amp;log$=nucltop&amp;blast_rank=54&amp;RID=H2TF4G90014","FJ442727.1")</f>
        <v>FJ442727.1</v>
      </c>
      <c r="L57" s="20" t="s">
        <v>8</v>
      </c>
      <c r="M57" s="21" t="s">
        <v>12</v>
      </c>
      <c r="N57" s="10">
        <v>1</v>
      </c>
      <c r="O57" s="11">
        <v>96.33</v>
      </c>
      <c r="P57" s="17" t="str">
        <f>HYPERLINK("https://www.ncbi.nlm.nih.gov/nucleotide/AF443941.1?report=genbank&amp;log$=nucltop&amp;blast_rank=54&amp;RID=H2UM90J5014","AF443941.1")</f>
        <v>AF443941.1</v>
      </c>
      <c r="Q57" s="9" t="s">
        <v>8</v>
      </c>
      <c r="R57" s="9" t="s">
        <v>9</v>
      </c>
      <c r="S57" s="10">
        <v>0.99</v>
      </c>
      <c r="T57" s="11">
        <v>93.45</v>
      </c>
      <c r="U57" s="17" t="str">
        <f>HYPERLINK("https://www.ncbi.nlm.nih.gov/nucleotide/MH822536.1?report=genbank&amp;log$=nucltop&amp;blast_rank=54&amp;RID=H2TS9K7B014","MH822536.1")</f>
        <v>MH822536.1</v>
      </c>
    </row>
    <row r="58" spans="1:21" x14ac:dyDescent="0.4">
      <c r="A58" s="1" t="s">
        <v>89</v>
      </c>
      <c r="B58" s="31" t="s">
        <v>8</v>
      </c>
      <c r="C58" s="32" t="s">
        <v>19</v>
      </c>
      <c r="D58" s="10">
        <v>0.99</v>
      </c>
      <c r="E58" s="11">
        <v>99.68</v>
      </c>
      <c r="F58" s="12" t="str">
        <f>HYPERLINK("https://www.ncbi.nlm.nih.gov/nucleotide/MK871107.1?report=genbank&amp;log$=nucltop&amp;blast_rank=55&amp;RID=H2S6C9HC014","MK871107.1")</f>
        <v>MK871107.1</v>
      </c>
      <c r="G58" s="8" t="s">
        <v>8</v>
      </c>
      <c r="H58" s="9" t="s">
        <v>90</v>
      </c>
      <c r="I58" s="10">
        <v>0.97</v>
      </c>
      <c r="J58" s="11">
        <v>96.08</v>
      </c>
      <c r="K58" s="1" t="str">
        <f>HYPERLINK("https://www.ncbi.nlm.nih.gov/nucleotide/MN080533.1?report=genbank&amp;log$=nucltop&amp;blast_rank=55&amp;RID=H2TF4G90014","MN080533.1")</f>
        <v>MN080533.1</v>
      </c>
      <c r="L58" s="27" t="s">
        <v>14</v>
      </c>
      <c r="M58" s="28" t="s">
        <v>15</v>
      </c>
      <c r="N58" s="10">
        <v>1</v>
      </c>
      <c r="O58" s="11">
        <v>96.05</v>
      </c>
      <c r="P58" s="17" t="str">
        <f>HYPERLINK("https://www.ncbi.nlm.nih.gov/nucleotide/EF191332.1?report=genbank&amp;log$=nucltop&amp;blast_rank=55&amp;RID=H2UM90J5014","EF191332.1")</f>
        <v>EF191332.1</v>
      </c>
      <c r="Q58" s="9" t="s">
        <v>8</v>
      </c>
      <c r="R58" s="9" t="s">
        <v>9</v>
      </c>
      <c r="S58" s="10">
        <v>0.99</v>
      </c>
      <c r="T58" s="11">
        <v>93.38</v>
      </c>
      <c r="U58" s="17" t="str">
        <f>HYPERLINK("https://www.ncbi.nlm.nih.gov/nucleotide/MH822546.1?report=genbank&amp;log$=nucltop&amp;blast_rank=55&amp;RID=H2TS9K7B014","MH822546.1")</f>
        <v>MH822546.1</v>
      </c>
    </row>
    <row r="59" spans="1:21" x14ac:dyDescent="0.4">
      <c r="A59" s="1" t="s">
        <v>91</v>
      </c>
      <c r="B59" s="31" t="s">
        <v>8</v>
      </c>
      <c r="C59" s="32" t="s">
        <v>19</v>
      </c>
      <c r="D59" s="10">
        <v>0.99</v>
      </c>
      <c r="E59" s="11">
        <v>99.68</v>
      </c>
      <c r="F59" s="12" t="str">
        <f>HYPERLINK("https://www.ncbi.nlm.nih.gov/nucleotide/MH285014.1?report=genbank&amp;log$=nucltop&amp;blast_rank=56&amp;RID=H2S6C9HC014","MH285014.1")</f>
        <v>MH285014.1</v>
      </c>
      <c r="G59" s="8" t="s">
        <v>8</v>
      </c>
      <c r="H59" s="9" t="s">
        <v>76</v>
      </c>
      <c r="I59" s="10">
        <v>0.98</v>
      </c>
      <c r="J59" s="11">
        <v>96.05</v>
      </c>
      <c r="K59" s="1" t="str">
        <f>HYPERLINK("https://www.ncbi.nlm.nih.gov/nucleotide/KX632570.1?report=genbank&amp;log$=nucltop&amp;blast_rank=56&amp;RID=H2TF4G90014","KX632570.1")</f>
        <v>KX632570.1</v>
      </c>
      <c r="L59" s="27" t="s">
        <v>14</v>
      </c>
      <c r="M59" s="28" t="s">
        <v>15</v>
      </c>
      <c r="N59" s="10">
        <v>1</v>
      </c>
      <c r="O59" s="11">
        <v>96.05</v>
      </c>
      <c r="P59" s="17" t="str">
        <f>HYPERLINK("https://www.ncbi.nlm.nih.gov/nucleotide/EF191330.1?report=genbank&amp;log$=nucltop&amp;blast_rank=56&amp;RID=H2UM90J5014","EF191330.1")</f>
        <v>EF191330.1</v>
      </c>
      <c r="Q59" s="9" t="s">
        <v>8</v>
      </c>
      <c r="R59" s="9" t="s">
        <v>9</v>
      </c>
      <c r="S59" s="10">
        <v>0.99</v>
      </c>
      <c r="T59" s="11">
        <v>93.38</v>
      </c>
      <c r="U59" s="17" t="str">
        <f>HYPERLINK("https://www.ncbi.nlm.nih.gov/nucleotide/MH822545.1?report=genbank&amp;log$=nucltop&amp;blast_rank=56&amp;RID=H2TS9K7B014","MH822545.1")</f>
        <v>MH822545.1</v>
      </c>
    </row>
    <row r="60" spans="1:21" x14ac:dyDescent="0.4">
      <c r="A60" s="1" t="s">
        <v>92</v>
      </c>
      <c r="B60" s="20" t="s">
        <v>8</v>
      </c>
      <c r="C60" s="21" t="s">
        <v>12</v>
      </c>
      <c r="D60" s="10">
        <v>0.99</v>
      </c>
      <c r="E60" s="11">
        <v>99.68</v>
      </c>
      <c r="F60" s="12" t="str">
        <f>HYPERLINK("https://www.ncbi.nlm.nih.gov/nucleotide/KP115286.1?report=genbank&amp;log$=nucltop&amp;blast_rank=57&amp;RID=H2S6C9HC014","KP115286.1")</f>
        <v>KP115286.1</v>
      </c>
      <c r="G60" s="8" t="s">
        <v>8</v>
      </c>
      <c r="H60" s="9" t="s">
        <v>38</v>
      </c>
      <c r="I60" s="10">
        <v>0.96</v>
      </c>
      <c r="J60" s="11">
        <v>96.04</v>
      </c>
      <c r="K60" s="1" t="str">
        <f>HYPERLINK("https://www.ncbi.nlm.nih.gov/nucleotide/FJ442777.1?report=genbank&amp;log$=nucltop&amp;blast_rank=57&amp;RID=H2TF4G90014","FJ442777.1")</f>
        <v>FJ442777.1</v>
      </c>
      <c r="L60" s="20" t="s">
        <v>8</v>
      </c>
      <c r="M60" s="21" t="s">
        <v>12</v>
      </c>
      <c r="N60" s="10">
        <v>1</v>
      </c>
      <c r="O60" s="11">
        <v>95.33</v>
      </c>
      <c r="P60" s="17" t="str">
        <f>HYPERLINK("https://www.ncbi.nlm.nih.gov/nucleotide/KP115271.1?report=genbank&amp;log$=nucltop&amp;blast_rank=57&amp;RID=H2UM90J5014","KP115271.1")</f>
        <v>KP115271.1</v>
      </c>
      <c r="Q60" s="9" t="s">
        <v>8</v>
      </c>
      <c r="R60" s="9" t="s">
        <v>9</v>
      </c>
      <c r="S60" s="10">
        <v>0.99</v>
      </c>
      <c r="T60" s="11">
        <v>93.38</v>
      </c>
      <c r="U60" s="17" t="str">
        <f>HYPERLINK("https://www.ncbi.nlm.nih.gov/nucleotide/MH822544.1?report=genbank&amp;log$=nucltop&amp;blast_rank=57&amp;RID=H2TS9K7B014","MH822544.1")</f>
        <v>MH822544.1</v>
      </c>
    </row>
    <row r="61" spans="1:21" x14ac:dyDescent="0.4">
      <c r="A61" s="1" t="s">
        <v>93</v>
      </c>
      <c r="B61" s="8" t="s">
        <v>8</v>
      </c>
      <c r="C61" s="9" t="s">
        <v>15</v>
      </c>
      <c r="D61" s="10">
        <v>0.99</v>
      </c>
      <c r="E61" s="11">
        <v>99.68</v>
      </c>
      <c r="F61" s="12" t="str">
        <f>HYPERLINK("https://www.ncbi.nlm.nih.gov/nucleotide/NR_131264.1?report=genbank&amp;log$=nucltop&amp;blast_rank=58&amp;RID=H2S6C9HC014","NR_131264.1")</f>
        <v>NR_131264.1</v>
      </c>
      <c r="G61" s="8" t="s">
        <v>8</v>
      </c>
      <c r="H61" s="9" t="s">
        <v>25</v>
      </c>
      <c r="I61" s="10">
        <v>0.96</v>
      </c>
      <c r="J61" s="11">
        <v>96.04</v>
      </c>
      <c r="K61" s="1" t="str">
        <f>HYPERLINK("https://www.ncbi.nlm.nih.gov/nucleotide/FJ442709.1?report=genbank&amp;log$=nucltop&amp;blast_rank=58&amp;RID=H2TF4G90014","FJ442709.1")</f>
        <v>FJ442709.1</v>
      </c>
      <c r="L61" s="8" t="s">
        <v>8</v>
      </c>
      <c r="M61" s="9" t="s">
        <v>9</v>
      </c>
      <c r="N61" s="10">
        <v>1</v>
      </c>
      <c r="O61" s="11">
        <v>95.33</v>
      </c>
      <c r="P61" s="17" t="str">
        <f>HYPERLINK("https://www.ncbi.nlm.nih.gov/nucleotide/HG931202.1?report=genbank&amp;log$=nucltop&amp;blast_rank=58&amp;RID=H2UM90J5014","HG931202.1")</f>
        <v>HG931202.1</v>
      </c>
      <c r="Q61" s="9" t="s">
        <v>8</v>
      </c>
      <c r="R61" s="9" t="s">
        <v>9</v>
      </c>
      <c r="S61" s="10">
        <v>0.99</v>
      </c>
      <c r="T61" s="11">
        <v>93.38</v>
      </c>
      <c r="U61" s="17" t="str">
        <f>HYPERLINK("https://www.ncbi.nlm.nih.gov/nucleotide/MH822537.1?report=genbank&amp;log$=nucltop&amp;blast_rank=58&amp;RID=H2TS9K7B014","MH822537.1")</f>
        <v>MH822537.1</v>
      </c>
    </row>
    <row r="62" spans="1:21" x14ac:dyDescent="0.4">
      <c r="A62" s="1" t="s">
        <v>94</v>
      </c>
      <c r="B62" s="20" t="s">
        <v>8</v>
      </c>
      <c r="C62" s="21" t="s">
        <v>12</v>
      </c>
      <c r="D62" s="10">
        <v>0.99</v>
      </c>
      <c r="E62" s="11">
        <v>99.68</v>
      </c>
      <c r="F62" s="12" t="str">
        <f>HYPERLINK("https://www.ncbi.nlm.nih.gov/nucleotide/MH712265.1?report=genbank&amp;log$=nucltop&amp;blast_rank=59&amp;RID=H2S6C9HC014","MH712265.1")</f>
        <v>MH712265.1</v>
      </c>
      <c r="G62" s="27" t="s">
        <v>14</v>
      </c>
      <c r="H62" s="28" t="s">
        <v>15</v>
      </c>
      <c r="I62" s="10">
        <v>0.96</v>
      </c>
      <c r="J62" s="11">
        <v>96.04</v>
      </c>
      <c r="K62" s="1" t="str">
        <f>HYPERLINK("https://www.ncbi.nlm.nih.gov/nucleotide/FJ442699.1?report=genbank&amp;log$=nucltop&amp;blast_rank=59&amp;RID=H2TF4G90014","FJ442699.1")</f>
        <v>FJ442699.1</v>
      </c>
      <c r="L62" s="8" t="s">
        <v>8</v>
      </c>
      <c r="M62" s="9" t="s">
        <v>9</v>
      </c>
      <c r="N62" s="10">
        <v>1</v>
      </c>
      <c r="O62" s="11">
        <v>95.03</v>
      </c>
      <c r="P62" s="17" t="str">
        <f>HYPERLINK("https://www.ncbi.nlm.nih.gov/nucleotide/MN610446.1?report=genbank&amp;log$=nucltop&amp;blast_rank=59&amp;RID=H2UM90J5014","MN610446.1")</f>
        <v>MN610446.1</v>
      </c>
      <c r="Q62" s="9" t="s">
        <v>8</v>
      </c>
      <c r="R62" s="9" t="s">
        <v>9</v>
      </c>
      <c r="S62" s="10">
        <v>0.97</v>
      </c>
      <c r="T62" s="11">
        <v>93.36</v>
      </c>
      <c r="U62" s="17" t="str">
        <f>HYPERLINK("https://www.ncbi.nlm.nih.gov/nucleotide/MT239397.1?report=genbank&amp;log$=nucltop&amp;blast_rank=59&amp;RID=H2TS9K7B014","MT239397.1")</f>
        <v>MT239397.1</v>
      </c>
    </row>
    <row r="63" spans="1:21" x14ac:dyDescent="0.4">
      <c r="A63" s="1" t="s">
        <v>95</v>
      </c>
      <c r="B63" s="34" t="s">
        <v>8</v>
      </c>
      <c r="C63" s="35" t="s">
        <v>33</v>
      </c>
      <c r="D63" s="10">
        <v>0.99</v>
      </c>
      <c r="E63" s="11">
        <v>99.68</v>
      </c>
      <c r="F63" s="12" t="str">
        <f>HYPERLINK("https://www.ncbi.nlm.nih.gov/nucleotide/KP009263.1?report=genbank&amp;log$=nucltop&amp;blast_rank=60&amp;RID=H2S6C9HC014","KP009263.1")</f>
        <v>KP009263.1</v>
      </c>
      <c r="G63" s="8" t="s">
        <v>8</v>
      </c>
      <c r="H63" s="9" t="s">
        <v>9</v>
      </c>
      <c r="I63" s="10">
        <v>0.98</v>
      </c>
      <c r="J63" s="11">
        <v>95.96</v>
      </c>
      <c r="K63" s="1" t="str">
        <f>HYPERLINK("https://www.ncbi.nlm.nih.gov/nucleotide/MG917680.1?report=genbank&amp;log$=nucltop&amp;blast_rank=60&amp;RID=H2TF4G90014","MG917680.1")</f>
        <v>MG917680.1</v>
      </c>
      <c r="L63" s="8" t="s">
        <v>8</v>
      </c>
      <c r="M63" s="9" t="s">
        <v>9</v>
      </c>
      <c r="N63" s="10">
        <v>1</v>
      </c>
      <c r="O63" s="11">
        <v>95.03</v>
      </c>
      <c r="P63" s="17" t="str">
        <f>HYPERLINK("https://www.ncbi.nlm.nih.gov/nucleotide/MH208253.1?report=genbank&amp;log$=nucltop&amp;blast_rank=60&amp;RID=H2UM90J5014","MH208253.1")</f>
        <v>MH208253.1</v>
      </c>
      <c r="Q63" s="9" t="s">
        <v>8</v>
      </c>
      <c r="R63" s="9" t="s">
        <v>9</v>
      </c>
      <c r="S63" s="10">
        <v>0.97</v>
      </c>
      <c r="T63" s="11">
        <v>93.36</v>
      </c>
      <c r="U63" s="17" t="str">
        <f>HYPERLINK("https://www.ncbi.nlm.nih.gov/nucleotide/MT133520.1?report=genbank&amp;log$=nucltop&amp;blast_rank=60&amp;RID=H2TS9K7B014","MT133520.1")</f>
        <v>MT133520.1</v>
      </c>
    </row>
    <row r="64" spans="1:21" x14ac:dyDescent="0.4">
      <c r="A64" s="1" t="s">
        <v>96</v>
      </c>
      <c r="B64" s="29" t="s">
        <v>18</v>
      </c>
      <c r="C64" s="32" t="s">
        <v>29</v>
      </c>
      <c r="D64" s="10">
        <v>0.99</v>
      </c>
      <c r="E64" s="11">
        <v>99.68</v>
      </c>
      <c r="F64" s="12" t="str">
        <f>HYPERLINK("https://www.ncbi.nlm.nih.gov/nucleotide/KJ572258.1?report=genbank&amp;log$=nucltop&amp;blast_rank=61&amp;RID=H2S6C9HC014","KJ572258.1")</f>
        <v>KJ572258.1</v>
      </c>
      <c r="G64" s="8" t="s">
        <v>8</v>
      </c>
      <c r="H64" s="9" t="s">
        <v>97</v>
      </c>
      <c r="I64" s="10">
        <v>0.98</v>
      </c>
      <c r="J64" s="11">
        <v>95.96</v>
      </c>
      <c r="K64" s="1" t="str">
        <f>HYPERLINK("https://www.ncbi.nlm.nih.gov/nucleotide/KX632575.1?report=genbank&amp;log$=nucltop&amp;blast_rank=61&amp;RID=H2TF4G90014","KX632575.1")</f>
        <v>KX632575.1</v>
      </c>
      <c r="L64" s="8" t="s">
        <v>8</v>
      </c>
      <c r="M64" s="9" t="s">
        <v>9</v>
      </c>
      <c r="N64" s="10">
        <v>1</v>
      </c>
      <c r="O64" s="11">
        <v>95.03</v>
      </c>
      <c r="P64" s="17" t="str">
        <f>HYPERLINK("https://www.ncbi.nlm.nih.gov/nucleotide/MH208252.1?report=genbank&amp;log$=nucltop&amp;blast_rank=61&amp;RID=H2UM90J5014","MH208252.1")</f>
        <v>MH208252.1</v>
      </c>
      <c r="Q64" s="9" t="s">
        <v>8</v>
      </c>
      <c r="R64" s="9" t="s">
        <v>9</v>
      </c>
      <c r="S64" s="10">
        <v>0.97</v>
      </c>
      <c r="T64" s="11">
        <v>93.36</v>
      </c>
      <c r="U64" s="17" t="str">
        <f>HYPERLINK("https://www.ncbi.nlm.nih.gov/nucleotide/MT090035.1?report=genbank&amp;log$=nucltop&amp;blast_rank=61&amp;RID=H2TS9K7B014","MT090035.1")</f>
        <v>MT090035.1</v>
      </c>
    </row>
    <row r="65" spans="1:21" x14ac:dyDescent="0.4">
      <c r="A65" s="1" t="s">
        <v>98</v>
      </c>
      <c r="B65" s="8" t="s">
        <v>8</v>
      </c>
      <c r="C65" s="9" t="s">
        <v>9</v>
      </c>
      <c r="D65" s="10">
        <v>0.99</v>
      </c>
      <c r="E65" s="11">
        <v>99.67</v>
      </c>
      <c r="F65" s="12" t="str">
        <f>HYPERLINK("https://www.ncbi.nlm.nih.gov/nucleotide/KU904475.1?report=genbank&amp;log$=nucltop&amp;blast_rank=62&amp;RID=H2S6C9HC014","KU904475.1")</f>
        <v>KU904475.1</v>
      </c>
      <c r="G65" s="27" t="s">
        <v>14</v>
      </c>
      <c r="H65" s="28" t="s">
        <v>15</v>
      </c>
      <c r="I65" s="10">
        <v>0.96</v>
      </c>
      <c r="J65" s="11">
        <v>95.94</v>
      </c>
      <c r="K65" s="1" t="str">
        <f>HYPERLINK("https://www.ncbi.nlm.nih.gov/nucleotide/FJ442779.1?report=genbank&amp;log$=nucltop&amp;blast_rank=62&amp;RID=H2TF4G90014","FJ442779.1")</f>
        <v>FJ442779.1</v>
      </c>
      <c r="L65" s="8" t="s">
        <v>8</v>
      </c>
      <c r="M65" s="9" t="s">
        <v>9</v>
      </c>
      <c r="N65" s="10">
        <v>1</v>
      </c>
      <c r="O65" s="11">
        <v>95.03</v>
      </c>
      <c r="P65" s="17" t="str">
        <f>HYPERLINK("https://www.ncbi.nlm.nih.gov/nucleotide/MH208251.1?report=genbank&amp;log$=nucltop&amp;blast_rank=62&amp;RID=H2UM90J5014","MH208251.1")</f>
        <v>MH208251.1</v>
      </c>
      <c r="Q65" s="9" t="s">
        <v>8</v>
      </c>
      <c r="R65" s="9" t="s">
        <v>9</v>
      </c>
      <c r="S65" s="10">
        <v>0.97</v>
      </c>
      <c r="T65" s="11">
        <v>93.36</v>
      </c>
      <c r="U65" s="17" t="str">
        <f>HYPERLINK("https://www.ncbi.nlm.nih.gov/nucleotide/MH822552.1?report=genbank&amp;log$=nucltop&amp;blast_rank=62&amp;RID=H2TS9K7B014","MH822552.1")</f>
        <v>MH822552.1</v>
      </c>
    </row>
    <row r="66" spans="1:21" x14ac:dyDescent="0.4">
      <c r="A66" s="1" t="s">
        <v>99</v>
      </c>
      <c r="B66" s="8" t="s">
        <v>8</v>
      </c>
      <c r="C66" s="9" t="s">
        <v>9</v>
      </c>
      <c r="D66" s="10">
        <v>0.99</v>
      </c>
      <c r="E66" s="11">
        <v>99.67</v>
      </c>
      <c r="F66" s="12" t="str">
        <f>HYPERLINK("https://www.ncbi.nlm.nih.gov/nucleotide/MG575476.1?report=genbank&amp;log$=nucltop&amp;blast_rank=63&amp;RID=H2S6C9HC014","MG575476.1")</f>
        <v>MG575476.1</v>
      </c>
      <c r="G66" s="8" t="s">
        <v>8</v>
      </c>
      <c r="H66" s="9" t="s">
        <v>36</v>
      </c>
      <c r="I66" s="10">
        <v>0.96</v>
      </c>
      <c r="J66" s="11">
        <v>95.94</v>
      </c>
      <c r="K66" s="1" t="str">
        <f>HYPERLINK("https://www.ncbi.nlm.nih.gov/nucleotide/FJ442743.1?report=genbank&amp;log$=nucltop&amp;blast_rank=63&amp;RID=H2TF4G90014","FJ442743.1")</f>
        <v>FJ442743.1</v>
      </c>
      <c r="L66" s="8" t="s">
        <v>8</v>
      </c>
      <c r="M66" s="9" t="s">
        <v>9</v>
      </c>
      <c r="N66" s="10">
        <v>1</v>
      </c>
      <c r="O66" s="11">
        <v>95.03</v>
      </c>
      <c r="P66" s="17" t="str">
        <f>HYPERLINK("https://www.ncbi.nlm.nih.gov/nucleotide/MH208250.1?report=genbank&amp;log$=nucltop&amp;blast_rank=63&amp;RID=H2UM90J5014","MH208250.1")</f>
        <v>MH208250.1</v>
      </c>
      <c r="Q66" s="28" t="s">
        <v>14</v>
      </c>
      <c r="R66" s="28" t="s">
        <v>15</v>
      </c>
      <c r="S66" s="10">
        <v>0.97</v>
      </c>
      <c r="T66" s="11">
        <v>93.3</v>
      </c>
      <c r="U66" s="17" t="str">
        <f>HYPERLINK("https://www.ncbi.nlm.nih.gov/nucleotide/EF191339.1?report=genbank&amp;log$=nucltop&amp;blast_rank=63&amp;RID=H2TS9K7B014","EF191339.1")</f>
        <v>EF191339.1</v>
      </c>
    </row>
    <row r="67" spans="1:21" x14ac:dyDescent="0.4">
      <c r="A67" s="1" t="s">
        <v>100</v>
      </c>
      <c r="B67" s="27" t="s">
        <v>14</v>
      </c>
      <c r="C67" s="28" t="s">
        <v>15</v>
      </c>
      <c r="D67" s="10">
        <v>0.98</v>
      </c>
      <c r="E67" s="11">
        <v>99.67</v>
      </c>
      <c r="F67" s="12" t="str">
        <f>HYPERLINK("https://www.ncbi.nlm.nih.gov/nucleotide/AB563725.1?report=genbank&amp;log$=nucltop&amp;blast_rank=64&amp;RID=H2S6C9HC014","AB563725.1")</f>
        <v>AB563725.1</v>
      </c>
      <c r="G67" s="8" t="s">
        <v>8</v>
      </c>
      <c r="H67" s="9" t="s">
        <v>25</v>
      </c>
      <c r="I67" s="10">
        <v>0.96</v>
      </c>
      <c r="J67" s="11">
        <v>95.94</v>
      </c>
      <c r="K67" s="1" t="str">
        <f>HYPERLINK("https://www.ncbi.nlm.nih.gov/nucleotide/FJ442691.1?report=genbank&amp;log$=nucltop&amp;blast_rank=64&amp;RID=H2TF4G90014","FJ442691.1")</f>
        <v>FJ442691.1</v>
      </c>
      <c r="L67" s="8" t="s">
        <v>8</v>
      </c>
      <c r="M67" s="9" t="s">
        <v>9</v>
      </c>
      <c r="N67" s="10">
        <v>1</v>
      </c>
      <c r="O67" s="11">
        <v>95.03</v>
      </c>
      <c r="P67" s="17" t="str">
        <f>HYPERLINK("https://www.ncbi.nlm.nih.gov/nucleotide/MH208249.1?report=genbank&amp;log$=nucltop&amp;blast_rank=64&amp;RID=H2UM90J5014","MH208249.1")</f>
        <v>MH208249.1</v>
      </c>
      <c r="Q67" s="9" t="s">
        <v>8</v>
      </c>
      <c r="R67" s="9" t="s">
        <v>9</v>
      </c>
      <c r="S67" s="10">
        <v>0.99</v>
      </c>
      <c r="T67" s="11">
        <v>93.26</v>
      </c>
      <c r="U67" s="17" t="str">
        <f>HYPERLINK("https://www.ncbi.nlm.nih.gov/nucleotide/MH822551.1?report=genbank&amp;log$=nucltop&amp;blast_rank=64&amp;RID=H2TS9K7B014","MH822551.1")</f>
        <v>MH822551.1</v>
      </c>
    </row>
    <row r="68" spans="1:21" x14ac:dyDescent="0.4">
      <c r="A68" s="1" t="s">
        <v>101</v>
      </c>
      <c r="B68" s="8" t="s">
        <v>8</v>
      </c>
      <c r="C68" s="9" t="s">
        <v>9</v>
      </c>
      <c r="D68" s="10">
        <v>0.98</v>
      </c>
      <c r="E68" s="11">
        <v>99.67</v>
      </c>
      <c r="F68" s="12" t="str">
        <f>HYPERLINK("https://www.ncbi.nlm.nih.gov/nucleotide/MK552405.1?report=genbank&amp;log$=nucltop&amp;blast_rank=65&amp;RID=H2S6C9HC014","MK552405.1")</f>
        <v>MK552405.1</v>
      </c>
      <c r="G68" s="8" t="s">
        <v>8</v>
      </c>
      <c r="H68" s="9" t="s">
        <v>25</v>
      </c>
      <c r="I68" s="10">
        <v>0.96</v>
      </c>
      <c r="J68" s="11">
        <v>95.94</v>
      </c>
      <c r="K68" s="1" t="str">
        <f>HYPERLINK("https://www.ncbi.nlm.nih.gov/nucleotide/FJ442726.1?report=genbank&amp;log$=nucltop&amp;blast_rank=65&amp;RID=H2TF4G90014","FJ442726.1")</f>
        <v>FJ442726.1</v>
      </c>
      <c r="L68" s="8" t="s">
        <v>8</v>
      </c>
      <c r="M68" s="9" t="s">
        <v>9</v>
      </c>
      <c r="N68" s="10">
        <v>1</v>
      </c>
      <c r="O68" s="11">
        <v>95.03</v>
      </c>
      <c r="P68" s="17" t="str">
        <f>HYPERLINK("https://www.ncbi.nlm.nih.gov/nucleotide/MH208248.1?report=genbank&amp;log$=nucltop&amp;blast_rank=65&amp;RID=H2UM90J5014","MH208248.1")</f>
        <v>MH208248.1</v>
      </c>
      <c r="Q68" s="9" t="s">
        <v>8</v>
      </c>
      <c r="R68" s="9" t="s">
        <v>9</v>
      </c>
      <c r="S68" s="10">
        <v>0.99</v>
      </c>
      <c r="T68" s="11">
        <v>93.26</v>
      </c>
      <c r="U68" s="17" t="str">
        <f>HYPERLINK("https://www.ncbi.nlm.nih.gov/nucleotide/MH822548.1?report=genbank&amp;log$=nucltop&amp;blast_rank=65&amp;RID=H2TS9K7B014","MH822548.1")</f>
        <v>MH822548.1</v>
      </c>
    </row>
    <row r="69" spans="1:21" x14ac:dyDescent="0.4">
      <c r="A69" s="1" t="s">
        <v>102</v>
      </c>
      <c r="B69" s="8" t="s">
        <v>8</v>
      </c>
      <c r="C69" s="9" t="s">
        <v>9</v>
      </c>
      <c r="D69" s="10">
        <v>0.98</v>
      </c>
      <c r="E69" s="11">
        <v>99.67</v>
      </c>
      <c r="F69" s="12" t="str">
        <f>HYPERLINK("https://www.ncbi.nlm.nih.gov/nucleotide/KT192387.1?report=genbank&amp;log$=nucltop&amp;blast_rank=66&amp;RID=H2S6C9HC014","KT192387.1")</f>
        <v>KT192387.1</v>
      </c>
      <c r="G69" s="8" t="s">
        <v>8</v>
      </c>
      <c r="H69" s="9" t="s">
        <v>36</v>
      </c>
      <c r="I69" s="10">
        <v>0.96</v>
      </c>
      <c r="J69" s="11">
        <v>95.94</v>
      </c>
      <c r="K69" s="1" t="str">
        <f>HYPERLINK("https://www.ncbi.nlm.nih.gov/nucleotide/FJ442687.1?report=genbank&amp;log$=nucltop&amp;blast_rank=66&amp;RID=H2TF4G90014","FJ442687.1")</f>
        <v>FJ442687.1</v>
      </c>
      <c r="L69" s="31" t="s">
        <v>8</v>
      </c>
      <c r="M69" s="32" t="s">
        <v>19</v>
      </c>
      <c r="N69" s="10">
        <v>1</v>
      </c>
      <c r="O69" s="11">
        <v>95.03</v>
      </c>
      <c r="P69" s="17" t="str">
        <f>HYPERLINK("https://www.ncbi.nlm.nih.gov/nucleotide/LN873993.1?report=genbank&amp;log$=nucltop&amp;blast_rank=66&amp;RID=H2UM90J5014","LN873993.1")</f>
        <v>LN873993.1</v>
      </c>
      <c r="Q69" s="9" t="s">
        <v>8</v>
      </c>
      <c r="R69" s="9" t="s">
        <v>9</v>
      </c>
      <c r="S69" s="10">
        <v>0.99</v>
      </c>
      <c r="T69" s="11">
        <v>93.26</v>
      </c>
      <c r="U69" s="17" t="str">
        <f>HYPERLINK("https://www.ncbi.nlm.nih.gov/nucleotide/MH822543.1?report=genbank&amp;log$=nucltop&amp;blast_rank=66&amp;RID=H2TS9K7B014","MH822543.1")</f>
        <v>MH822543.1</v>
      </c>
    </row>
    <row r="70" spans="1:21" x14ac:dyDescent="0.4">
      <c r="A70" s="1" t="s">
        <v>103</v>
      </c>
      <c r="B70" s="8" t="s">
        <v>8</v>
      </c>
      <c r="C70" s="9" t="s">
        <v>9</v>
      </c>
      <c r="D70" s="10">
        <v>1</v>
      </c>
      <c r="E70" s="11">
        <v>99.52</v>
      </c>
      <c r="F70" s="12" t="str">
        <f>HYPERLINK("https://www.ncbi.nlm.nih.gov/nucleotide/KC847194.1?report=genbank&amp;log$=nucltop&amp;blast_rank=67&amp;RID=H2S6C9HC014","KC847194.1")</f>
        <v>KC847194.1</v>
      </c>
      <c r="G70" s="8" t="s">
        <v>8</v>
      </c>
      <c r="H70" s="9" t="s">
        <v>38</v>
      </c>
      <c r="I70" s="10">
        <v>0.98</v>
      </c>
      <c r="J70" s="11">
        <v>95.93</v>
      </c>
      <c r="K70" s="1" t="str">
        <f>HYPERLINK("https://www.ncbi.nlm.nih.gov/nucleotide/KX632573.1?report=genbank&amp;log$=nucltop&amp;blast_rank=67&amp;RID=H2TF4G90014","KX632573.1")</f>
        <v>KX632573.1</v>
      </c>
      <c r="L70" s="8" t="s">
        <v>8</v>
      </c>
      <c r="M70" s="9" t="s">
        <v>9</v>
      </c>
      <c r="N70" s="10">
        <v>1</v>
      </c>
      <c r="O70" s="11">
        <v>95.03</v>
      </c>
      <c r="P70" s="17" t="str">
        <f>HYPERLINK("https://www.ncbi.nlm.nih.gov/nucleotide/KJ871186.1?report=genbank&amp;log$=nucltop&amp;blast_rank=67&amp;RID=H2UM90J5014","KJ871186.1")</f>
        <v>KJ871186.1</v>
      </c>
      <c r="Q70" s="9" t="s">
        <v>8</v>
      </c>
      <c r="R70" s="9" t="s">
        <v>9</v>
      </c>
      <c r="S70" s="10">
        <v>0.93</v>
      </c>
      <c r="T70" s="11">
        <v>92.93</v>
      </c>
      <c r="U70" s="17" t="str">
        <f>HYPERLINK("https://www.ncbi.nlm.nih.gov/nucleotide/MN148441.1?report=genbank&amp;log$=nucltop&amp;blast_rank=67&amp;RID=H2TS9K7B014","MN148441.1")</f>
        <v>MN148441.1</v>
      </c>
    </row>
    <row r="71" spans="1:21" x14ac:dyDescent="0.4">
      <c r="A71" s="1" t="s">
        <v>104</v>
      </c>
      <c r="B71" s="8" t="s">
        <v>8</v>
      </c>
      <c r="C71" s="9" t="s">
        <v>15</v>
      </c>
      <c r="D71" s="10">
        <v>1</v>
      </c>
      <c r="E71" s="11">
        <v>99.52</v>
      </c>
      <c r="F71" s="12" t="str">
        <f>HYPERLINK("https://www.ncbi.nlm.nih.gov/nucleotide/HQ608117.1?report=genbank&amp;log$=nucltop&amp;blast_rank=68&amp;RID=H2S6C9HC014","HQ608117.1")</f>
        <v>HQ608117.1</v>
      </c>
      <c r="G71" s="8" t="s">
        <v>8</v>
      </c>
      <c r="H71" s="9" t="s">
        <v>38</v>
      </c>
      <c r="I71" s="10">
        <v>0.98</v>
      </c>
      <c r="J71" s="11">
        <v>95.93</v>
      </c>
      <c r="K71" s="1" t="str">
        <f>HYPERLINK("https://www.ncbi.nlm.nih.gov/nucleotide/KX632571.1?report=genbank&amp;log$=nucltop&amp;blast_rank=68&amp;RID=H2TF4G90014","KX632571.1")</f>
        <v>KX632571.1</v>
      </c>
      <c r="L71" s="8" t="s">
        <v>8</v>
      </c>
      <c r="M71" s="9" t="s">
        <v>9</v>
      </c>
      <c r="N71" s="10">
        <v>1</v>
      </c>
      <c r="O71" s="11">
        <v>95.03</v>
      </c>
      <c r="P71" s="17" t="str">
        <f>HYPERLINK("https://www.ncbi.nlm.nih.gov/nucleotide/KJ871174.1?report=genbank&amp;log$=nucltop&amp;blast_rank=68&amp;RID=H2UM90J5014","KJ871174.1")</f>
        <v>KJ871174.1</v>
      </c>
      <c r="Q71" s="9" t="s">
        <v>8</v>
      </c>
      <c r="R71" s="9" t="s">
        <v>9</v>
      </c>
      <c r="S71" s="10">
        <v>0.99</v>
      </c>
      <c r="T71" s="11">
        <v>92.51</v>
      </c>
      <c r="U71" s="17" t="str">
        <f>HYPERLINK("https://www.ncbi.nlm.nih.gov/nucleotide/AY605772.1?report=genbank&amp;log$=nucltop&amp;blast_rank=68&amp;RID=H2TS9K7B014","AY605772.1")</f>
        <v>AY605772.1</v>
      </c>
    </row>
    <row r="72" spans="1:21" x14ac:dyDescent="0.4">
      <c r="A72" s="1" t="s">
        <v>105</v>
      </c>
      <c r="B72" s="8" t="s">
        <v>8</v>
      </c>
      <c r="C72" s="9" t="s">
        <v>9</v>
      </c>
      <c r="D72" s="10">
        <v>1</v>
      </c>
      <c r="E72" s="11">
        <v>99.52</v>
      </c>
      <c r="F72" s="12" t="str">
        <f>HYPERLINK("https://www.ncbi.nlm.nih.gov/nucleotide/MT509807.1?report=genbank&amp;log$=nucltop&amp;blast_rank=69&amp;RID=H2S6C9HC014","MT509807.1")</f>
        <v>MT509807.1</v>
      </c>
      <c r="G72" s="8" t="s">
        <v>8</v>
      </c>
      <c r="H72" s="9" t="s">
        <v>9</v>
      </c>
      <c r="I72" s="10">
        <v>0.98</v>
      </c>
      <c r="J72" s="11">
        <v>95.86</v>
      </c>
      <c r="K72" s="1" t="str">
        <f>HYPERLINK("https://www.ncbi.nlm.nih.gov/nucleotide/KX632534.1?report=genbank&amp;log$=nucltop&amp;blast_rank=69&amp;RID=H2TF4G90014","KX632534.1")</f>
        <v>KX632534.1</v>
      </c>
      <c r="L72" s="8" t="s">
        <v>8</v>
      </c>
      <c r="M72" s="9" t="s">
        <v>9</v>
      </c>
      <c r="N72" s="10">
        <v>1</v>
      </c>
      <c r="O72" s="11">
        <v>95.03</v>
      </c>
      <c r="P72" s="17" t="str">
        <f>HYPERLINK("https://www.ncbi.nlm.nih.gov/nucleotide/KJ206538.1?report=genbank&amp;log$=nucltop&amp;blast_rank=69&amp;RID=H2UM90J5014","KJ206538.1")</f>
        <v>KJ206538.1</v>
      </c>
      <c r="Q72" s="9" t="s">
        <v>8</v>
      </c>
      <c r="R72" s="9" t="s">
        <v>9</v>
      </c>
      <c r="S72" s="10">
        <v>0.99</v>
      </c>
      <c r="T72" s="11">
        <v>92.29</v>
      </c>
      <c r="U72" s="17" t="str">
        <f>HYPERLINK("https://www.ncbi.nlm.nih.gov/nucleotide/AY605775.1?report=genbank&amp;log$=nucltop&amp;blast_rank=69&amp;RID=H2TS9K7B014","AY605775.1")</f>
        <v>AY605775.1</v>
      </c>
    </row>
    <row r="73" spans="1:21" x14ac:dyDescent="0.4">
      <c r="A73" s="1" t="s">
        <v>106</v>
      </c>
      <c r="B73" s="8" t="s">
        <v>8</v>
      </c>
      <c r="C73" s="9" t="s">
        <v>21</v>
      </c>
      <c r="D73" s="10">
        <v>0.99</v>
      </c>
      <c r="E73" s="11">
        <v>99.52</v>
      </c>
      <c r="F73" s="12" t="str">
        <f>HYPERLINK("https://www.ncbi.nlm.nih.gov/nucleotide/KC847178.1?report=genbank&amp;log$=nucltop&amp;blast_rank=70&amp;RID=H2S6C9HC014","KC847178.1")</f>
        <v>KC847178.1</v>
      </c>
      <c r="G73" s="8" t="s">
        <v>8</v>
      </c>
      <c r="H73" s="9" t="s">
        <v>9</v>
      </c>
      <c r="I73" s="10">
        <v>0.98</v>
      </c>
      <c r="J73" s="11">
        <v>95.86</v>
      </c>
      <c r="K73" s="1" t="str">
        <f>HYPERLINK("https://www.ncbi.nlm.nih.gov/nucleotide/KX632533.1?report=genbank&amp;log$=nucltop&amp;blast_rank=70&amp;RID=H2TF4G90014","KX632533.1")</f>
        <v>KX632533.1</v>
      </c>
      <c r="L73" s="8" t="s">
        <v>8</v>
      </c>
      <c r="M73" s="9" t="s">
        <v>9</v>
      </c>
      <c r="N73" s="10">
        <v>1</v>
      </c>
      <c r="O73" s="11">
        <v>95.03</v>
      </c>
      <c r="P73" s="17" t="str">
        <f>HYPERLINK("https://www.ncbi.nlm.nih.gov/nucleotide/KT002369.1?report=genbank&amp;log$=nucltop&amp;blast_rank=70&amp;RID=H2UM90J5014","KT002369.1")</f>
        <v>KT002369.1</v>
      </c>
      <c r="Q73" s="9" t="s">
        <v>8</v>
      </c>
      <c r="R73" s="9" t="s">
        <v>9</v>
      </c>
      <c r="S73" s="10">
        <v>0.99</v>
      </c>
      <c r="T73" s="11">
        <v>92.23</v>
      </c>
      <c r="U73" s="17" t="str">
        <f>HYPERLINK("https://www.ncbi.nlm.nih.gov/nucleotide/AY605786.1?report=genbank&amp;log$=nucltop&amp;blast_rank=70&amp;RID=H2TS9K7B014","AY605786.1")</f>
        <v>AY605786.1</v>
      </c>
    </row>
    <row r="74" spans="1:21" x14ac:dyDescent="0.4">
      <c r="A74" s="1" t="s">
        <v>107</v>
      </c>
      <c r="B74" s="8" t="s">
        <v>8</v>
      </c>
      <c r="C74" s="9" t="s">
        <v>32</v>
      </c>
      <c r="D74" s="10">
        <v>0.99</v>
      </c>
      <c r="E74" s="11">
        <v>99.51</v>
      </c>
      <c r="F74" s="12" t="str">
        <f>HYPERLINK("https://www.ncbi.nlm.nih.gov/nucleotide/AF443919.1?report=genbank&amp;log$=nucltop&amp;blast_rank=71&amp;RID=H2S6C9HC014","AF443919.1")</f>
        <v>AF443919.1</v>
      </c>
      <c r="G74" s="8" t="s">
        <v>8</v>
      </c>
      <c r="H74" s="9" t="s">
        <v>36</v>
      </c>
      <c r="I74" s="10">
        <v>0.96</v>
      </c>
      <c r="J74" s="11">
        <v>95.85</v>
      </c>
      <c r="K74" s="1" t="str">
        <f>HYPERLINK("https://www.ncbi.nlm.nih.gov/nucleotide/FJ442733.1?report=genbank&amp;log$=nucltop&amp;blast_rank=71&amp;RID=H2TF4G90014","FJ442733.1")</f>
        <v>FJ442733.1</v>
      </c>
      <c r="L74" s="20" t="s">
        <v>8</v>
      </c>
      <c r="M74" s="21" t="s">
        <v>12</v>
      </c>
      <c r="N74" s="10">
        <v>1</v>
      </c>
      <c r="O74" s="11">
        <v>95.02</v>
      </c>
      <c r="P74" s="17" t="str">
        <f>HYPERLINK("https://www.ncbi.nlm.nih.gov/nucleotide/MG797485.1?report=genbank&amp;log$=nucltop&amp;blast_rank=71&amp;RID=H2UM90J5014","MG797485.1")</f>
        <v>MG797485.1</v>
      </c>
      <c r="Q74" s="9" t="s">
        <v>8</v>
      </c>
      <c r="R74" s="9" t="s">
        <v>9</v>
      </c>
      <c r="S74" s="10">
        <v>0.99</v>
      </c>
      <c r="T74" s="11">
        <v>92.08</v>
      </c>
      <c r="U74" s="17" t="str">
        <f>HYPERLINK("https://www.ncbi.nlm.nih.gov/nucleotide/AY605768.1?report=genbank&amp;log$=nucltop&amp;blast_rank=71&amp;RID=H2TS9K7B014","AY605768.1")</f>
        <v>AY605768.1</v>
      </c>
    </row>
    <row r="75" spans="1:21" x14ac:dyDescent="0.4">
      <c r="A75" s="1" t="s">
        <v>108</v>
      </c>
      <c r="B75" s="8" t="s">
        <v>8</v>
      </c>
      <c r="C75" s="9" t="s">
        <v>32</v>
      </c>
      <c r="D75" s="10">
        <v>0.99</v>
      </c>
      <c r="E75" s="11">
        <v>99.51</v>
      </c>
      <c r="F75" s="12" t="str">
        <f>HYPERLINK("https://www.ncbi.nlm.nih.gov/nucleotide/AF443915.1?report=genbank&amp;log$=nucltop&amp;blast_rank=72&amp;RID=H2S6C9HC014","AF443915.1")</f>
        <v>AF443915.1</v>
      </c>
      <c r="G75" s="20" t="s">
        <v>8</v>
      </c>
      <c r="H75" s="21" t="s">
        <v>12</v>
      </c>
      <c r="I75" s="10">
        <v>0.96</v>
      </c>
      <c r="J75" s="11">
        <v>95.85</v>
      </c>
      <c r="K75" s="1" t="str">
        <f>HYPERLINK("https://www.ncbi.nlm.nih.gov/nucleotide/FJ442718.1?report=genbank&amp;log$=nucltop&amp;blast_rank=72&amp;RID=H2TF4G90014","FJ442718.1")</f>
        <v>FJ442718.1</v>
      </c>
      <c r="L75" s="8" t="s">
        <v>8</v>
      </c>
      <c r="M75" s="9" t="s">
        <v>9</v>
      </c>
      <c r="N75" s="10">
        <v>1</v>
      </c>
      <c r="O75" s="11">
        <v>95.02</v>
      </c>
      <c r="P75" s="17" t="str">
        <f>HYPERLINK("https://www.ncbi.nlm.nih.gov/nucleotide/AB856666.1?report=genbank&amp;log$=nucltop&amp;blast_rank=72&amp;RID=H2UM90J5014","AB856666.1")</f>
        <v>AB856666.1</v>
      </c>
      <c r="Q75" s="9" t="s">
        <v>8</v>
      </c>
      <c r="R75" s="9" t="s">
        <v>9</v>
      </c>
      <c r="S75" s="10">
        <v>0.99</v>
      </c>
      <c r="T75" s="11">
        <v>92.04</v>
      </c>
      <c r="U75" s="17" t="str">
        <f>HYPERLINK("https://www.ncbi.nlm.nih.gov/nucleotide/AY605774.1?report=genbank&amp;log$=nucltop&amp;blast_rank=72&amp;RID=H2TS9K7B014","AY605774.1")</f>
        <v>AY605774.1</v>
      </c>
    </row>
    <row r="76" spans="1:21" x14ac:dyDescent="0.4">
      <c r="A76" s="1" t="s">
        <v>109</v>
      </c>
      <c r="B76" s="29" t="s">
        <v>18</v>
      </c>
      <c r="C76" s="32" t="s">
        <v>29</v>
      </c>
      <c r="D76" s="10">
        <v>0.99</v>
      </c>
      <c r="E76" s="11">
        <v>99.51</v>
      </c>
      <c r="F76" s="12" t="str">
        <f>HYPERLINK("https://www.ncbi.nlm.nih.gov/nucleotide/KT758148.1?report=genbank&amp;log$=nucltop&amp;blast_rank=73&amp;RID=H2S6C9HC014","KT758148.1")</f>
        <v>KT758148.1</v>
      </c>
      <c r="G76" s="8" t="s">
        <v>8</v>
      </c>
      <c r="H76" s="9" t="s">
        <v>9</v>
      </c>
      <c r="I76" s="10">
        <v>0.96</v>
      </c>
      <c r="J76" s="11">
        <v>95.85</v>
      </c>
      <c r="K76" s="1" t="str">
        <f>HYPERLINK("https://www.ncbi.nlm.nih.gov/nucleotide/FJ442708.1?report=genbank&amp;log$=nucltop&amp;blast_rank=73&amp;RID=H2TF4G90014","FJ442708.1")</f>
        <v>FJ442708.1</v>
      </c>
      <c r="L76" s="31" t="s">
        <v>8</v>
      </c>
      <c r="M76" s="32" t="s">
        <v>19</v>
      </c>
      <c r="N76" s="10">
        <v>1</v>
      </c>
      <c r="O76" s="11">
        <v>95.02</v>
      </c>
      <c r="P76" s="17" t="str">
        <f>HYPERLINK("https://www.ncbi.nlm.nih.gov/nucleotide/AB294881.1?report=genbank&amp;log$=nucltop&amp;blast_rank=73&amp;RID=H2UM90J5014","AB294881.1")</f>
        <v>AB294881.1</v>
      </c>
      <c r="Q76" s="28" t="s">
        <v>14</v>
      </c>
      <c r="R76" s="28" t="s">
        <v>15</v>
      </c>
      <c r="S76" s="10">
        <v>0.97</v>
      </c>
      <c r="T76" s="11">
        <v>92.02</v>
      </c>
      <c r="U76" s="17" t="str">
        <f>HYPERLINK("https://www.ncbi.nlm.nih.gov/nucleotide/EF191336.1?report=genbank&amp;log$=nucltop&amp;blast_rank=73&amp;RID=H2TS9K7B014","EF191336.1")</f>
        <v>EF191336.1</v>
      </c>
    </row>
    <row r="77" spans="1:21" x14ac:dyDescent="0.4">
      <c r="A77" s="1" t="s">
        <v>110</v>
      </c>
      <c r="B77" s="8" t="s">
        <v>8</v>
      </c>
      <c r="C77" s="9" t="s">
        <v>9</v>
      </c>
      <c r="D77" s="10">
        <v>1</v>
      </c>
      <c r="E77" s="11">
        <v>99.36</v>
      </c>
      <c r="F77" s="12" t="str">
        <f>HYPERLINK("https://www.ncbi.nlm.nih.gov/nucleotide/KJ000310.1?report=genbank&amp;log$=nucltop&amp;blast_rank=74&amp;RID=H2S6C9HC014","KJ000310.1")</f>
        <v>KJ000310.1</v>
      </c>
      <c r="G77" s="8" t="s">
        <v>8</v>
      </c>
      <c r="H77" s="9" t="s">
        <v>36</v>
      </c>
      <c r="I77" s="10">
        <v>0.96</v>
      </c>
      <c r="J77" s="11">
        <v>95.85</v>
      </c>
      <c r="K77" s="1" t="str">
        <f>HYPERLINK("https://www.ncbi.nlm.nih.gov/nucleotide/FJ442692.1?report=genbank&amp;log$=nucltop&amp;blast_rank=74&amp;RID=H2TF4G90014","FJ442692.1")</f>
        <v>FJ442692.1</v>
      </c>
      <c r="L77" s="31" t="s">
        <v>8</v>
      </c>
      <c r="M77" s="32" t="s">
        <v>19</v>
      </c>
      <c r="N77" s="10">
        <v>1</v>
      </c>
      <c r="O77" s="11">
        <v>95.02</v>
      </c>
      <c r="P77" s="17" t="str">
        <f>HYPERLINK("https://www.ncbi.nlm.nih.gov/nucleotide/AB294880.1?report=genbank&amp;log$=nucltop&amp;blast_rank=74&amp;RID=H2UM90J5014","AB294880.1")</f>
        <v>AB294880.1</v>
      </c>
      <c r="Q77" s="9" t="s">
        <v>8</v>
      </c>
      <c r="R77" s="9" t="s">
        <v>9</v>
      </c>
      <c r="S77" s="10">
        <v>0.99</v>
      </c>
      <c r="T77" s="11">
        <v>91.9</v>
      </c>
      <c r="U77" s="17" t="str">
        <f>HYPERLINK("https://www.ncbi.nlm.nih.gov/nucleotide/AY605799.1?report=genbank&amp;log$=nucltop&amp;blast_rank=74&amp;RID=H2TS9K7B014","AY605799.1")</f>
        <v>AY605799.1</v>
      </c>
    </row>
    <row r="78" spans="1:21" x14ac:dyDescent="0.4">
      <c r="A78" s="1" t="s">
        <v>111</v>
      </c>
      <c r="B78" s="8" t="s">
        <v>8</v>
      </c>
      <c r="C78" s="9" t="s">
        <v>9</v>
      </c>
      <c r="D78" s="10">
        <v>1</v>
      </c>
      <c r="E78" s="11">
        <v>99.36</v>
      </c>
      <c r="F78" s="12" t="str">
        <f>HYPERLINK("https://www.ncbi.nlm.nih.gov/nucleotide/KC847182.1?report=genbank&amp;log$=nucltop&amp;blast_rank=75&amp;RID=H2S6C9HC014","KC847182.1")</f>
        <v>KC847182.1</v>
      </c>
      <c r="G78" s="8" t="s">
        <v>8</v>
      </c>
      <c r="H78" s="9" t="s">
        <v>9</v>
      </c>
      <c r="I78" s="10">
        <v>0.97</v>
      </c>
      <c r="J78" s="11">
        <v>95.8</v>
      </c>
      <c r="K78" s="1" t="str">
        <f>HYPERLINK("https://www.ncbi.nlm.nih.gov/nucleotide/MG917684.1?report=genbank&amp;log$=nucltop&amp;blast_rank=75&amp;RID=H2TF4G90014","MG917684.1")</f>
        <v>MG917684.1</v>
      </c>
      <c r="L78" s="20" t="s">
        <v>8</v>
      </c>
      <c r="M78" s="21" t="s">
        <v>12</v>
      </c>
      <c r="N78" s="10">
        <v>1</v>
      </c>
      <c r="O78" s="11">
        <v>95.02</v>
      </c>
      <c r="P78" s="17" t="str">
        <f>HYPERLINK("https://www.ncbi.nlm.nih.gov/nucleotide/AY937440.1?report=genbank&amp;log$=nucltop&amp;blast_rank=75&amp;RID=H2UM90J5014","AY937440.1")</f>
        <v>AY937440.1</v>
      </c>
      <c r="Q78" s="28" t="s">
        <v>14</v>
      </c>
      <c r="R78" s="28" t="s">
        <v>15</v>
      </c>
      <c r="S78" s="10">
        <v>0.97</v>
      </c>
      <c r="T78" s="11">
        <v>91.79</v>
      </c>
      <c r="U78" s="17" t="str">
        <f>HYPERLINK("https://www.ncbi.nlm.nih.gov/nucleotide/FJ763176.1?report=genbank&amp;log$=nucltop&amp;blast_rank=75&amp;RID=H2TS9K7B014","FJ763176.1")</f>
        <v>FJ763176.1</v>
      </c>
    </row>
    <row r="79" spans="1:21" x14ac:dyDescent="0.4">
      <c r="A79" s="1" t="s">
        <v>112</v>
      </c>
      <c r="B79" s="8" t="s">
        <v>8</v>
      </c>
      <c r="C79" s="9" t="s">
        <v>9</v>
      </c>
      <c r="D79" s="10">
        <v>1</v>
      </c>
      <c r="E79" s="11">
        <v>99.36</v>
      </c>
      <c r="F79" s="12" t="str">
        <f>HYPERLINK("https://www.ncbi.nlm.nih.gov/nucleotide/MT529404.1?report=genbank&amp;log$=nucltop&amp;blast_rank=76&amp;RID=H2S6C9HC014","MT529404.1")</f>
        <v>MT529404.1</v>
      </c>
      <c r="G79" s="8" t="s">
        <v>8</v>
      </c>
      <c r="H79" s="9" t="s">
        <v>9</v>
      </c>
      <c r="I79" s="10">
        <v>0.98</v>
      </c>
      <c r="J79" s="11">
        <v>95.77</v>
      </c>
      <c r="K79" s="1" t="str">
        <f>HYPERLINK("https://www.ncbi.nlm.nih.gov/nucleotide/KX632543.1?report=genbank&amp;log$=nucltop&amp;blast_rank=76&amp;RID=H2TF4G90014","KX632543.1")</f>
        <v>KX632543.1</v>
      </c>
      <c r="L79" s="8" t="s">
        <v>8</v>
      </c>
      <c r="M79" s="9" t="s">
        <v>9</v>
      </c>
      <c r="N79" s="10">
        <v>1</v>
      </c>
      <c r="O79" s="11">
        <v>95</v>
      </c>
      <c r="P79" s="17" t="str">
        <f>HYPERLINK("https://www.ncbi.nlm.nih.gov/nucleotide/KJ871175.1?report=genbank&amp;log$=nucltop&amp;blast_rank=76&amp;RID=H2UM90J5014","KJ871175.1")</f>
        <v>KJ871175.1</v>
      </c>
      <c r="Q79" s="9" t="s">
        <v>8</v>
      </c>
      <c r="R79" s="9" t="s">
        <v>9</v>
      </c>
      <c r="S79" s="10">
        <v>0.99</v>
      </c>
      <c r="T79" s="11">
        <v>91.79</v>
      </c>
      <c r="U79" s="17" t="str">
        <f>HYPERLINK("https://www.ncbi.nlm.nih.gov/nucleotide/AY605787.1?report=genbank&amp;log$=nucltop&amp;blast_rank=76&amp;RID=H2TS9K7B014","AY605787.1")</f>
        <v>AY605787.1</v>
      </c>
    </row>
    <row r="80" spans="1:21" x14ac:dyDescent="0.4">
      <c r="A80" s="1" t="s">
        <v>113</v>
      </c>
      <c r="B80" s="31" t="s">
        <v>8</v>
      </c>
      <c r="C80" s="32" t="s">
        <v>19</v>
      </c>
      <c r="D80" s="10">
        <v>1</v>
      </c>
      <c r="E80" s="11">
        <v>99.36</v>
      </c>
      <c r="F80" s="12" t="str">
        <f>HYPERLINK("https://www.ncbi.nlm.nih.gov/nucleotide/MK870946.1?report=genbank&amp;log$=nucltop&amp;blast_rank=77&amp;RID=H2S6C9HC014","MK870946.1")</f>
        <v>MK870946.1</v>
      </c>
      <c r="G80" s="8" t="s">
        <v>8</v>
      </c>
      <c r="H80" s="9" t="s">
        <v>90</v>
      </c>
      <c r="I80" s="10">
        <v>0.98</v>
      </c>
      <c r="J80" s="11">
        <v>95.75</v>
      </c>
      <c r="K80" s="1" t="str">
        <f>HYPERLINK("https://www.ncbi.nlm.nih.gov/nucleotide/KY687984.1?report=genbank&amp;log$=nucltop&amp;blast_rank=77&amp;RID=H2TF4G90014","KY687984.1")</f>
        <v>KY687984.1</v>
      </c>
      <c r="L80" s="20" t="s">
        <v>8</v>
      </c>
      <c r="M80" s="21" t="s">
        <v>12</v>
      </c>
      <c r="N80" s="10">
        <v>1</v>
      </c>
      <c r="O80" s="11">
        <v>94.7</v>
      </c>
      <c r="P80" s="17" t="str">
        <f>HYPERLINK("https://www.ncbi.nlm.nih.gov/nucleotide/MF185950.1?report=genbank&amp;log$=nucltop&amp;blast_rank=77&amp;RID=H2UM90J5014","MF185950.1")</f>
        <v>MF185950.1</v>
      </c>
      <c r="Q80" s="9" t="s">
        <v>8</v>
      </c>
      <c r="R80" s="9" t="s">
        <v>9</v>
      </c>
      <c r="S80" s="10">
        <v>0.99</v>
      </c>
      <c r="T80" s="11">
        <v>91.79</v>
      </c>
      <c r="U80" s="17" t="str">
        <f>HYPERLINK("https://www.ncbi.nlm.nih.gov/nucleotide/AY605784.1?report=genbank&amp;log$=nucltop&amp;blast_rank=77&amp;RID=H2TS9K7B014","AY605784.1")</f>
        <v>AY605784.1</v>
      </c>
    </row>
    <row r="81" spans="1:21" x14ac:dyDescent="0.4">
      <c r="A81" s="1" t="s">
        <v>114</v>
      </c>
      <c r="B81" s="8" t="s">
        <v>8</v>
      </c>
      <c r="C81" s="9" t="s">
        <v>9</v>
      </c>
      <c r="D81" s="10">
        <v>1</v>
      </c>
      <c r="E81" s="11">
        <v>99.36</v>
      </c>
      <c r="F81" s="12" t="str">
        <f>HYPERLINK("https://www.ncbi.nlm.nih.gov/nucleotide/MF782822.1?report=genbank&amp;log$=nucltop&amp;blast_rank=78&amp;RID=H2S6C9HC014","MF782822.1")</f>
        <v>MF782822.1</v>
      </c>
      <c r="G81" s="8" t="s">
        <v>8</v>
      </c>
      <c r="H81" s="9" t="s">
        <v>90</v>
      </c>
      <c r="I81" s="10">
        <v>0.98</v>
      </c>
      <c r="J81" s="11">
        <v>95.75</v>
      </c>
      <c r="K81" s="1" t="str">
        <f>HYPERLINK("https://www.ncbi.nlm.nih.gov/nucleotide/KY687983.1?report=genbank&amp;log$=nucltop&amp;blast_rank=78&amp;RID=H2TF4G90014","KY687983.1")</f>
        <v>KY687983.1</v>
      </c>
      <c r="L81" s="8" t="s">
        <v>8</v>
      </c>
      <c r="M81" s="9" t="s">
        <v>76</v>
      </c>
      <c r="N81" s="10">
        <v>1</v>
      </c>
      <c r="O81" s="11">
        <v>94.06</v>
      </c>
      <c r="P81" s="17" t="str">
        <f>HYPERLINK("https://www.ncbi.nlm.nih.gov/nucleotide/MF185943.1?report=genbank&amp;log$=nucltop&amp;blast_rank=78&amp;RID=H2UM90J5014","MF185943.1")</f>
        <v>MF185943.1</v>
      </c>
      <c r="Q81" s="9" t="s">
        <v>8</v>
      </c>
      <c r="R81" s="9" t="s">
        <v>9</v>
      </c>
      <c r="S81" s="10">
        <v>0.98</v>
      </c>
      <c r="T81" s="11">
        <v>91.78</v>
      </c>
      <c r="U81" s="17" t="str">
        <f>HYPERLINK("https://www.ncbi.nlm.nih.gov/nucleotide/AY605791.1?report=genbank&amp;log$=nucltop&amp;blast_rank=78&amp;RID=H2TS9K7B014","AY605791.1")</f>
        <v>AY605791.1</v>
      </c>
    </row>
    <row r="82" spans="1:21" x14ac:dyDescent="0.4">
      <c r="A82" s="1" t="s">
        <v>115</v>
      </c>
      <c r="B82" s="8" t="s">
        <v>8</v>
      </c>
      <c r="C82" s="9" t="s">
        <v>9</v>
      </c>
      <c r="D82" s="10">
        <v>1</v>
      </c>
      <c r="E82" s="11">
        <v>99.36</v>
      </c>
      <c r="F82" s="12" t="str">
        <f>HYPERLINK("https://www.ncbi.nlm.nih.gov/nucleotide/MF871551.1?report=genbank&amp;log$=nucltop&amp;blast_rank=79&amp;RID=H2S6C9HC014","MF871551.1")</f>
        <v>MF871551.1</v>
      </c>
      <c r="G82" s="8" t="s">
        <v>8</v>
      </c>
      <c r="H82" s="9" t="s">
        <v>9</v>
      </c>
      <c r="I82" s="10">
        <v>0.99</v>
      </c>
      <c r="J82" s="11">
        <v>95.71</v>
      </c>
      <c r="K82" s="1" t="str">
        <f>HYPERLINK("https://www.ncbi.nlm.nih.gov/nucleotide/XM_024924757.1?report=genbank&amp;log$=nucltop&amp;blast_rank=79&amp;RID=H2TF4G90014","XM_024924757.1")</f>
        <v>XM_024924757.1</v>
      </c>
      <c r="L82" s="8" t="s">
        <v>8</v>
      </c>
      <c r="M82" s="9" t="s">
        <v>9</v>
      </c>
      <c r="N82" s="10">
        <v>1</v>
      </c>
      <c r="O82" s="11">
        <v>93.77</v>
      </c>
      <c r="P82" s="17" t="str">
        <f>HYPERLINK("https://www.ncbi.nlm.nih.gov/nucleotide/AY605760.1?report=genbank&amp;log$=nucltop&amp;blast_rank=79&amp;RID=H2UM90J5014","AY605760.1")</f>
        <v>AY605760.1</v>
      </c>
      <c r="Q82" s="28" t="s">
        <v>14</v>
      </c>
      <c r="R82" s="28" t="s">
        <v>15</v>
      </c>
      <c r="S82" s="10">
        <v>0.99</v>
      </c>
      <c r="T82" s="11">
        <v>91.75</v>
      </c>
      <c r="U82" s="17" t="str">
        <f>HYPERLINK("https://www.ncbi.nlm.nih.gov/nucleotide/EF191331.1?report=genbank&amp;log$=nucltop&amp;blast_rank=79&amp;RID=H2TS9K7B014","EF191331.1")</f>
        <v>EF191331.1</v>
      </c>
    </row>
    <row r="83" spans="1:21" x14ac:dyDescent="0.4">
      <c r="A83" s="1" t="s">
        <v>116</v>
      </c>
      <c r="B83" s="8" t="s">
        <v>8</v>
      </c>
      <c r="C83" s="9" t="s">
        <v>9</v>
      </c>
      <c r="D83" s="10">
        <v>1</v>
      </c>
      <c r="E83" s="11">
        <v>99.36</v>
      </c>
      <c r="F83" s="12" t="str">
        <f>HYPERLINK("https://www.ncbi.nlm.nih.gov/nucleotide/MF871547.1?report=genbank&amp;log$=nucltop&amp;blast_rank=80&amp;RID=H2S6C9HC014","MF871547.1")</f>
        <v>MF871547.1</v>
      </c>
      <c r="G83" s="8" t="s">
        <v>8</v>
      </c>
      <c r="H83" s="9" t="s">
        <v>9</v>
      </c>
      <c r="I83" s="10">
        <v>0.98</v>
      </c>
      <c r="J83" s="11">
        <v>95.68</v>
      </c>
      <c r="K83" s="1" t="str">
        <f>HYPERLINK("https://www.ncbi.nlm.nih.gov/nucleotide/KX632561.1?report=genbank&amp;log$=nucltop&amp;blast_rank=80&amp;RID=H2TF4G90014","KX632561.1")</f>
        <v>KX632561.1</v>
      </c>
      <c r="L83" s="8" t="s">
        <v>8</v>
      </c>
      <c r="M83" s="9" t="s">
        <v>9</v>
      </c>
      <c r="N83" s="10">
        <v>1</v>
      </c>
      <c r="O83" s="11">
        <v>93.75</v>
      </c>
      <c r="P83" s="17" t="str">
        <f>HYPERLINK("https://www.ncbi.nlm.nih.gov/nucleotide/AY605779.1?report=genbank&amp;log$=nucltop&amp;blast_rank=80&amp;RID=H2UM90J5014","AY605779.1")</f>
        <v>AY605779.1</v>
      </c>
      <c r="Q83" s="28" t="s">
        <v>14</v>
      </c>
      <c r="R83" s="28" t="s">
        <v>15</v>
      </c>
      <c r="S83" s="10">
        <v>0.98</v>
      </c>
      <c r="T83" s="11">
        <v>91.75</v>
      </c>
      <c r="U83" s="17" t="str">
        <f>HYPERLINK("https://www.ncbi.nlm.nih.gov/nucleotide/FJ763168.1?report=genbank&amp;log$=nucltop&amp;blast_rank=80&amp;RID=H2TS9K7B014","FJ763168.1")</f>
        <v>FJ763168.1</v>
      </c>
    </row>
    <row r="84" spans="1:21" x14ac:dyDescent="0.4">
      <c r="A84" s="1" t="s">
        <v>117</v>
      </c>
      <c r="B84" s="8" t="s">
        <v>8</v>
      </c>
      <c r="C84" s="9" t="s">
        <v>9</v>
      </c>
      <c r="D84" s="10">
        <v>1</v>
      </c>
      <c r="E84" s="11">
        <v>99.36</v>
      </c>
      <c r="F84" s="12" t="str">
        <f>HYPERLINK("https://www.ncbi.nlm.nih.gov/nucleotide/MF871546.1?report=genbank&amp;log$=nucltop&amp;blast_rank=81&amp;RID=H2S6C9HC014","MF871546.1")</f>
        <v>MF871546.1</v>
      </c>
      <c r="G84" s="8" t="s">
        <v>8</v>
      </c>
      <c r="H84" s="9" t="s">
        <v>9</v>
      </c>
      <c r="I84" s="10">
        <v>0.97</v>
      </c>
      <c r="J84" s="11">
        <v>95.61</v>
      </c>
      <c r="K84" s="1" t="str">
        <f>HYPERLINK("https://www.ncbi.nlm.nih.gov/nucleotide/MG986724.1?report=genbank&amp;log$=nucltop&amp;blast_rank=81&amp;RID=H2TF4G90014","MG986724.1")</f>
        <v>MG986724.1</v>
      </c>
      <c r="L84" s="31" t="s">
        <v>8</v>
      </c>
      <c r="M84" s="32" t="s">
        <v>19</v>
      </c>
      <c r="N84" s="10">
        <v>1</v>
      </c>
      <c r="O84" s="11">
        <v>93.71</v>
      </c>
      <c r="P84" s="17" t="str">
        <f>HYPERLINK("https://www.ncbi.nlm.nih.gov/nucleotide/MT242301.1?report=genbank&amp;log$=nucltop&amp;blast_rank=81&amp;RID=H2UM90J5014","MT242301.1")</f>
        <v>MT242301.1</v>
      </c>
      <c r="Q84" s="28" t="s">
        <v>14</v>
      </c>
      <c r="R84" s="28" t="s">
        <v>15</v>
      </c>
      <c r="S84" s="10">
        <v>0.99</v>
      </c>
      <c r="T84" s="11">
        <v>91.74</v>
      </c>
      <c r="U84" s="17" t="str">
        <f>HYPERLINK("https://www.ncbi.nlm.nih.gov/nucleotide/EF392752.1?report=genbank&amp;log$=nucltop&amp;blast_rank=81&amp;RID=H2TS9K7B014","EF392752.1")</f>
        <v>EF392752.1</v>
      </c>
    </row>
    <row r="85" spans="1:21" x14ac:dyDescent="0.4">
      <c r="A85" s="1" t="s">
        <v>118</v>
      </c>
      <c r="B85" s="31" t="s">
        <v>8</v>
      </c>
      <c r="C85" s="32" t="s">
        <v>19</v>
      </c>
      <c r="D85" s="10">
        <v>1</v>
      </c>
      <c r="E85" s="11">
        <v>99.36</v>
      </c>
      <c r="F85" s="12" t="str">
        <f>HYPERLINK("https://www.ncbi.nlm.nih.gov/nucleotide/MH284887.1?report=genbank&amp;log$=nucltop&amp;blast_rank=82&amp;RID=H2S6C9HC014","MH284887.1")</f>
        <v>MH284887.1</v>
      </c>
      <c r="G85" s="8" t="s">
        <v>8</v>
      </c>
      <c r="H85" s="9" t="s">
        <v>119</v>
      </c>
      <c r="I85" s="10">
        <v>0.96</v>
      </c>
      <c r="J85" s="11">
        <v>95.47</v>
      </c>
      <c r="K85" s="1" t="str">
        <f>HYPERLINK("https://www.ncbi.nlm.nih.gov/nucleotide/FJ442720.1?report=genbank&amp;log$=nucltop&amp;blast_rank=82&amp;RID=H2TF4G90014","FJ442720.1")</f>
        <v>FJ442720.1</v>
      </c>
      <c r="L85" s="31" t="s">
        <v>8</v>
      </c>
      <c r="M85" s="32" t="s">
        <v>19</v>
      </c>
      <c r="N85" s="10">
        <v>1</v>
      </c>
      <c r="O85" s="11">
        <v>93.44</v>
      </c>
      <c r="P85" s="17" t="str">
        <f>HYPERLINK("https://www.ncbi.nlm.nih.gov/nucleotide/MK044171.1?report=genbank&amp;log$=nucltop&amp;blast_rank=82&amp;RID=H2UM90J5014","MK044171.1")</f>
        <v>MK044171.1</v>
      </c>
      <c r="Q85" s="28" t="s">
        <v>14</v>
      </c>
      <c r="R85" s="28" t="s">
        <v>15</v>
      </c>
      <c r="S85" s="10">
        <v>0.99</v>
      </c>
      <c r="T85" s="11">
        <v>91.74</v>
      </c>
      <c r="U85" s="17" t="str">
        <f>HYPERLINK("https://www.ncbi.nlm.nih.gov/nucleotide/EF392749.1?report=genbank&amp;log$=nucltop&amp;blast_rank=82&amp;RID=H2TS9K7B014","EF392749.1")</f>
        <v>EF392749.1</v>
      </c>
    </row>
    <row r="86" spans="1:21" x14ac:dyDescent="0.4">
      <c r="A86" s="1" t="s">
        <v>120</v>
      </c>
      <c r="B86" s="31" t="s">
        <v>8</v>
      </c>
      <c r="C86" s="32" t="s">
        <v>19</v>
      </c>
      <c r="D86" s="10">
        <v>1</v>
      </c>
      <c r="E86" s="11">
        <v>99.36</v>
      </c>
      <c r="F86" s="12" t="str">
        <f>HYPERLINK("https://www.ncbi.nlm.nih.gov/nucleotide/MF076625.1?report=genbank&amp;log$=nucltop&amp;blast_rank=83&amp;RID=H2S6C9HC014","MF076625.1")</f>
        <v>MF076625.1</v>
      </c>
      <c r="G86" s="8" t="s">
        <v>8</v>
      </c>
      <c r="H86" s="9" t="s">
        <v>121</v>
      </c>
      <c r="I86" s="10">
        <v>0.97</v>
      </c>
      <c r="J86" s="11">
        <v>95.42</v>
      </c>
      <c r="K86" s="1" t="str">
        <f>HYPERLINK("https://www.ncbi.nlm.nih.gov/nucleotide/KF730007.1?report=genbank&amp;log$=nucltop&amp;blast_rank=83&amp;RID=H2TF4G90014","KF730007.1")</f>
        <v>KF730007.1</v>
      </c>
      <c r="L86" s="31" t="s">
        <v>8</v>
      </c>
      <c r="M86" s="32" t="s">
        <v>19</v>
      </c>
      <c r="N86" s="10">
        <v>1</v>
      </c>
      <c r="O86" s="11">
        <v>93.44</v>
      </c>
      <c r="P86" s="17" t="str">
        <f>HYPERLINK("https://www.ncbi.nlm.nih.gov/nucleotide/MK044170.1?report=genbank&amp;log$=nucltop&amp;blast_rank=83&amp;RID=H2UM90J5014","MK044170.1")</f>
        <v>MK044170.1</v>
      </c>
      <c r="Q86" s="9" t="s">
        <v>8</v>
      </c>
      <c r="R86" s="9" t="s">
        <v>9</v>
      </c>
      <c r="S86" s="10">
        <v>0.98</v>
      </c>
      <c r="T86" s="11">
        <v>91.7</v>
      </c>
      <c r="U86" s="17" t="str">
        <f>HYPERLINK("https://www.ncbi.nlm.nih.gov/nucleotide/KP696462.1?report=genbank&amp;log$=nucltop&amp;blast_rank=83&amp;RID=H2TS9K7B014","KP696462.1")</f>
        <v>KP696462.1</v>
      </c>
    </row>
    <row r="87" spans="1:21" x14ac:dyDescent="0.4">
      <c r="A87" s="1" t="s">
        <v>122</v>
      </c>
      <c r="B87" s="8" t="s">
        <v>8</v>
      </c>
      <c r="C87" s="9" t="s">
        <v>9</v>
      </c>
      <c r="D87" s="10">
        <v>1</v>
      </c>
      <c r="E87" s="11">
        <v>99.36</v>
      </c>
      <c r="F87" s="12" t="str">
        <f>HYPERLINK("https://www.ncbi.nlm.nih.gov/nucleotide/KY225617.1?report=genbank&amp;log$=nucltop&amp;blast_rank=84&amp;RID=H2S6C9HC014","KY225617.1")</f>
        <v>KY225617.1</v>
      </c>
      <c r="G87" s="27" t="s">
        <v>14</v>
      </c>
      <c r="H87" s="28" t="s">
        <v>15</v>
      </c>
      <c r="I87" s="10">
        <v>0.96</v>
      </c>
      <c r="J87" s="11">
        <v>95.38</v>
      </c>
      <c r="K87" s="1" t="str">
        <f>HYPERLINK("https://www.ncbi.nlm.nih.gov/nucleotide/FJ442685.1?report=genbank&amp;log$=nucltop&amp;blast_rank=84&amp;RID=H2TF4G90014","FJ442685.1")</f>
        <v>FJ442685.1</v>
      </c>
      <c r="L87" s="31" t="s">
        <v>8</v>
      </c>
      <c r="M87" s="32" t="s">
        <v>19</v>
      </c>
      <c r="N87" s="10">
        <v>1</v>
      </c>
      <c r="O87" s="11">
        <v>93.44</v>
      </c>
      <c r="P87" s="17" t="str">
        <f>HYPERLINK("https://www.ncbi.nlm.nih.gov/nucleotide/MK044169.1?report=genbank&amp;log$=nucltop&amp;blast_rank=84&amp;RID=H2UM90J5014","MK044169.1")</f>
        <v>MK044169.1</v>
      </c>
      <c r="Q87" s="28" t="s">
        <v>14</v>
      </c>
      <c r="R87" s="28" t="s">
        <v>15</v>
      </c>
      <c r="S87" s="10">
        <v>0.99</v>
      </c>
      <c r="T87" s="11">
        <v>91.69</v>
      </c>
      <c r="U87" s="17" t="str">
        <f>HYPERLINK("https://www.ncbi.nlm.nih.gov/nucleotide/EF191333.1?report=genbank&amp;log$=nucltop&amp;blast_rank=84&amp;RID=H2TS9K7B014","EF191333.1")</f>
        <v>EF191333.1</v>
      </c>
    </row>
    <row r="88" spans="1:21" x14ac:dyDescent="0.4">
      <c r="A88" s="1" t="s">
        <v>123</v>
      </c>
      <c r="B88" s="8" t="s">
        <v>8</v>
      </c>
      <c r="C88" s="9" t="s">
        <v>9</v>
      </c>
      <c r="D88" s="10">
        <v>1</v>
      </c>
      <c r="E88" s="11">
        <v>99.36</v>
      </c>
      <c r="F88" s="12" t="str">
        <f>HYPERLINK("https://www.ncbi.nlm.nih.gov/nucleotide/KR856225.1?report=genbank&amp;log$=nucltop&amp;blast_rank=85&amp;RID=H2S6C9HC014","KR856225.1")</f>
        <v>KR856225.1</v>
      </c>
      <c r="G88" s="8" t="s">
        <v>8</v>
      </c>
      <c r="H88" s="9" t="s">
        <v>124</v>
      </c>
      <c r="I88" s="10">
        <v>0.96</v>
      </c>
      <c r="J88" s="11">
        <v>95.3</v>
      </c>
      <c r="K88" s="1" t="str">
        <f>HYPERLINK("https://www.ncbi.nlm.nih.gov/nucleotide/KT343764.1?report=genbank&amp;log$=nucltop&amp;blast_rank=85&amp;RID=H2TF4G90014","KT343764.1")</f>
        <v>KT343764.1</v>
      </c>
      <c r="L88" s="31" t="s">
        <v>8</v>
      </c>
      <c r="M88" s="32" t="s">
        <v>19</v>
      </c>
      <c r="N88" s="10">
        <v>1</v>
      </c>
      <c r="O88" s="11">
        <v>93.44</v>
      </c>
      <c r="P88" s="17" t="str">
        <f>HYPERLINK("https://www.ncbi.nlm.nih.gov/nucleotide/MK044167.1?report=genbank&amp;log$=nucltop&amp;blast_rank=85&amp;RID=H2UM90J5014","MK044167.1")</f>
        <v>MK044167.1</v>
      </c>
      <c r="Q88" s="9" t="s">
        <v>8</v>
      </c>
      <c r="R88" s="9" t="s">
        <v>9</v>
      </c>
      <c r="S88" s="10">
        <v>0.99</v>
      </c>
      <c r="T88" s="11">
        <v>91.68</v>
      </c>
      <c r="U88" s="17" t="str">
        <f>HYPERLINK("https://www.ncbi.nlm.nih.gov/nucleotide/MK050521.1?report=genbank&amp;log$=nucltop&amp;blast_rank=85&amp;RID=H2TS9K7B014","MK050521.1")</f>
        <v>MK050521.1</v>
      </c>
    </row>
    <row r="89" spans="1:21" x14ac:dyDescent="0.4">
      <c r="A89" s="1" t="s">
        <v>125</v>
      </c>
      <c r="B89" s="8" t="s">
        <v>8</v>
      </c>
      <c r="C89" s="9" t="s">
        <v>9</v>
      </c>
      <c r="D89" s="10">
        <v>1</v>
      </c>
      <c r="E89" s="11">
        <v>99.36</v>
      </c>
      <c r="F89" s="12" t="str">
        <f>HYPERLINK("https://www.ncbi.nlm.nih.gov/nucleotide/KR856219.1?report=genbank&amp;log$=nucltop&amp;blast_rank=86&amp;RID=H2S6C9HC014","KR856219.1")</f>
        <v>KR856219.1</v>
      </c>
      <c r="G89" s="8" t="s">
        <v>8</v>
      </c>
      <c r="H89" s="9" t="s">
        <v>124</v>
      </c>
      <c r="I89" s="10">
        <v>0.98</v>
      </c>
      <c r="J89" s="11">
        <v>95.28</v>
      </c>
      <c r="K89" s="1" t="str">
        <f>HYPERLINK("https://www.ncbi.nlm.nih.gov/nucleotide/KJ665332.1?report=genbank&amp;log$=nucltop&amp;blast_rank=86&amp;RID=H2TF4G90014","KJ665332.1")</f>
        <v>KJ665332.1</v>
      </c>
      <c r="L89" s="31" t="s">
        <v>8</v>
      </c>
      <c r="M89" s="32" t="s">
        <v>19</v>
      </c>
      <c r="N89" s="10">
        <v>1</v>
      </c>
      <c r="O89" s="11">
        <v>93.44</v>
      </c>
      <c r="P89" s="17" t="str">
        <f>HYPERLINK("https://www.ncbi.nlm.nih.gov/nucleotide/MK044166.1?report=genbank&amp;log$=nucltop&amp;blast_rank=86&amp;RID=H2UM90J5014","MK044166.1")</f>
        <v>MK044166.1</v>
      </c>
      <c r="Q89" s="9" t="s">
        <v>8</v>
      </c>
      <c r="R89" s="9" t="s">
        <v>9</v>
      </c>
      <c r="S89" s="10">
        <v>0.99</v>
      </c>
      <c r="T89" s="11">
        <v>91.68</v>
      </c>
      <c r="U89" s="17" t="str">
        <f>HYPERLINK("https://www.ncbi.nlm.nih.gov/nucleotide/KX463434.1?report=genbank&amp;log$=nucltop&amp;blast_rank=86&amp;RID=H2TS9K7B014","KX463434.1")</f>
        <v>KX463434.1</v>
      </c>
    </row>
    <row r="90" spans="1:21" x14ac:dyDescent="0.4">
      <c r="A90" s="1" t="s">
        <v>126</v>
      </c>
      <c r="B90" s="8" t="s">
        <v>8</v>
      </c>
      <c r="C90" s="9" t="s">
        <v>9</v>
      </c>
      <c r="D90" s="10">
        <v>1</v>
      </c>
      <c r="E90" s="11">
        <v>99.36</v>
      </c>
      <c r="F90" s="12" t="str">
        <f>HYPERLINK("https://www.ncbi.nlm.nih.gov/nucleotide/KR856218.1?report=genbank&amp;log$=nucltop&amp;blast_rank=87&amp;RID=H2S6C9HC014","KR856218.1")</f>
        <v>KR856218.1</v>
      </c>
      <c r="G90" s="31" t="s">
        <v>8</v>
      </c>
      <c r="H90" s="32" t="s">
        <v>19</v>
      </c>
      <c r="I90" s="10">
        <v>0.96</v>
      </c>
      <c r="J90" s="11">
        <v>95.28</v>
      </c>
      <c r="K90" s="1" t="str">
        <f>HYPERLINK("https://www.ncbi.nlm.nih.gov/nucleotide/MF371205.1?report=genbank&amp;log$=nucltop&amp;blast_rank=87&amp;RID=H2TF4G90014","MF371205.1")</f>
        <v>MF371205.1</v>
      </c>
      <c r="L90" s="29" t="s">
        <v>8</v>
      </c>
      <c r="M90" s="32" t="s">
        <v>19</v>
      </c>
      <c r="N90" s="10">
        <v>1</v>
      </c>
      <c r="O90" s="11">
        <v>93.44</v>
      </c>
      <c r="P90" s="17" t="str">
        <f>HYPERLINK("https://www.ncbi.nlm.nih.gov/nucleotide/MK044165.1?report=genbank&amp;log$=nucltop&amp;blast_rank=87&amp;RID=H2UM90J5014","MK044165.1")</f>
        <v>MK044165.1</v>
      </c>
      <c r="Q90" s="28" t="s">
        <v>14</v>
      </c>
      <c r="R90" s="28" t="s">
        <v>15</v>
      </c>
      <c r="S90" s="10">
        <v>0.99</v>
      </c>
      <c r="T90" s="11">
        <v>91.68</v>
      </c>
      <c r="U90" s="17" t="str">
        <f>HYPERLINK("https://www.ncbi.nlm.nih.gov/nucleotide/EU279978.1?report=genbank&amp;log$=nucltop&amp;blast_rank=87&amp;RID=H2TS9K7B014","EU279978.1")</f>
        <v>EU279978.1</v>
      </c>
    </row>
    <row r="91" spans="1:21" x14ac:dyDescent="0.4">
      <c r="A91" s="1" t="s">
        <v>127</v>
      </c>
      <c r="B91" s="8" t="s">
        <v>8</v>
      </c>
      <c r="C91" s="9" t="s">
        <v>9</v>
      </c>
      <c r="D91" s="10">
        <v>1</v>
      </c>
      <c r="E91" s="11">
        <v>99.36</v>
      </c>
      <c r="F91" s="12" t="str">
        <f>HYPERLINK("https://www.ncbi.nlm.nih.gov/nucleotide/KR856214.1?report=genbank&amp;log$=nucltop&amp;blast_rank=88&amp;RID=H2S6C9HC014","KR856214.1")</f>
        <v>KR856214.1</v>
      </c>
      <c r="G91" s="31" t="s">
        <v>8</v>
      </c>
      <c r="H91" s="32" t="s">
        <v>19</v>
      </c>
      <c r="I91" s="10">
        <v>0.96</v>
      </c>
      <c r="J91" s="11">
        <v>95.28</v>
      </c>
      <c r="K91" s="1" t="str">
        <f>HYPERLINK("https://www.ncbi.nlm.nih.gov/nucleotide/MF371203.1?report=genbank&amp;log$=nucltop&amp;blast_rank=88&amp;RID=H2TF4G90014","MF371203.1")</f>
        <v>MF371203.1</v>
      </c>
      <c r="L91" s="29" t="s">
        <v>8</v>
      </c>
      <c r="M91" s="32" t="s">
        <v>19</v>
      </c>
      <c r="N91" s="10">
        <v>1</v>
      </c>
      <c r="O91" s="11">
        <v>93.44</v>
      </c>
      <c r="P91" s="17" t="str">
        <f>HYPERLINK("https://www.ncbi.nlm.nih.gov/nucleotide/MK044164.1?report=genbank&amp;log$=nucltop&amp;blast_rank=88&amp;RID=H2UM90J5014","MK044164.1")</f>
        <v>MK044164.1</v>
      </c>
      <c r="Q91" s="9" t="s">
        <v>8</v>
      </c>
      <c r="R91" s="9" t="s">
        <v>9</v>
      </c>
      <c r="S91" s="10">
        <v>0.99</v>
      </c>
      <c r="T91" s="11">
        <v>91.68</v>
      </c>
      <c r="U91" s="17" t="str">
        <f>HYPERLINK("https://www.ncbi.nlm.nih.gov/nucleotide/AY605793.1?report=genbank&amp;log$=nucltop&amp;blast_rank=88&amp;RID=H2TS9K7B014","AY605793.1")</f>
        <v>AY605793.1</v>
      </c>
    </row>
    <row r="92" spans="1:21" x14ac:dyDescent="0.4">
      <c r="A92" s="1" t="s">
        <v>128</v>
      </c>
      <c r="B92" s="31" t="s">
        <v>8</v>
      </c>
      <c r="C92" s="32" t="s">
        <v>19</v>
      </c>
      <c r="D92" s="10">
        <v>1</v>
      </c>
      <c r="E92" s="11">
        <v>99.36</v>
      </c>
      <c r="F92" s="12" t="str">
        <f>HYPERLINK("https://www.ncbi.nlm.nih.gov/nucleotide/KR012437.1?report=genbank&amp;log$=nucltop&amp;blast_rank=89&amp;RID=H2S6C9HC014","KR012437.1")</f>
        <v>KR012437.1</v>
      </c>
      <c r="G92" s="8" t="s">
        <v>8</v>
      </c>
      <c r="H92" s="9" t="s">
        <v>129</v>
      </c>
      <c r="I92" s="10">
        <v>0.97</v>
      </c>
      <c r="J92" s="11">
        <v>95.15</v>
      </c>
      <c r="K92" s="1" t="str">
        <f>HYPERLINK("https://www.ncbi.nlm.nih.gov/nucleotide/KF134789.1?report=genbank&amp;log$=nucltop&amp;blast_rank=89&amp;RID=H2TF4G90014","KF134789.1")</f>
        <v>KF134789.1</v>
      </c>
      <c r="L92" s="31" t="s">
        <v>8</v>
      </c>
      <c r="M92" s="32" t="s">
        <v>19</v>
      </c>
      <c r="N92" s="10">
        <v>1</v>
      </c>
      <c r="O92" s="11">
        <v>93.44</v>
      </c>
      <c r="P92" s="17" t="str">
        <f>HYPERLINK("https://www.ncbi.nlm.nih.gov/nucleotide/MK044163.1?report=genbank&amp;log$=nucltop&amp;blast_rank=89&amp;RID=H2UM90J5014","MK044163.1")</f>
        <v>MK044163.1</v>
      </c>
      <c r="Q92" s="9" t="s">
        <v>8</v>
      </c>
      <c r="R92" s="9" t="s">
        <v>9</v>
      </c>
      <c r="S92" s="10">
        <v>0.99</v>
      </c>
      <c r="T92" s="11">
        <v>91.68</v>
      </c>
      <c r="U92" s="17" t="str">
        <f>HYPERLINK("https://www.ncbi.nlm.nih.gov/nucleotide/AY605767.1?report=genbank&amp;log$=nucltop&amp;blast_rank=89&amp;RID=H2TS9K7B014","AY605767.1")</f>
        <v>AY605767.1</v>
      </c>
    </row>
    <row r="93" spans="1:21" x14ac:dyDescent="0.4">
      <c r="A93" s="1" t="s">
        <v>130</v>
      </c>
      <c r="B93" s="31" t="s">
        <v>8</v>
      </c>
      <c r="C93" s="32" t="s">
        <v>19</v>
      </c>
      <c r="D93" s="10">
        <v>1</v>
      </c>
      <c r="E93" s="11">
        <v>99.36</v>
      </c>
      <c r="F93" s="12" t="str">
        <f>HYPERLINK("https://www.ncbi.nlm.nih.gov/nucleotide/KR012436.1?report=genbank&amp;log$=nucltop&amp;blast_rank=90&amp;RID=H2S6C9HC014","KR012436.1")</f>
        <v>KR012436.1</v>
      </c>
      <c r="G93" s="8" t="s">
        <v>8</v>
      </c>
      <c r="H93" s="9" t="s">
        <v>131</v>
      </c>
      <c r="I93" s="10">
        <v>0.96</v>
      </c>
      <c r="J93" s="11">
        <v>95.12</v>
      </c>
      <c r="K93" s="1" t="str">
        <f>HYPERLINK("https://www.ncbi.nlm.nih.gov/nucleotide/KY687964.1?report=genbank&amp;log$=nucltop&amp;blast_rank=90&amp;RID=H2TF4G90014","KY687964.1")</f>
        <v>KY687964.1</v>
      </c>
      <c r="L93" s="31" t="s">
        <v>8</v>
      </c>
      <c r="M93" s="32" t="s">
        <v>19</v>
      </c>
      <c r="N93" s="10">
        <v>1</v>
      </c>
      <c r="O93" s="11">
        <v>93.44</v>
      </c>
      <c r="P93" s="17" t="str">
        <f>HYPERLINK("https://www.ncbi.nlm.nih.gov/nucleotide/MK044162.1?report=genbank&amp;log$=nucltop&amp;blast_rank=90&amp;RID=H2UM90J5014","MK044162.1")</f>
        <v>MK044162.1</v>
      </c>
      <c r="Q93" s="30" t="s">
        <v>8</v>
      </c>
      <c r="R93" s="32" t="s">
        <v>19</v>
      </c>
      <c r="S93" s="10">
        <v>0.99</v>
      </c>
      <c r="T93" s="11">
        <v>91.67</v>
      </c>
      <c r="U93" s="17" t="str">
        <f>HYPERLINK("https://www.ncbi.nlm.nih.gov/nucleotide/AB294875.1?report=genbank&amp;log$=nucltop&amp;blast_rank=90&amp;RID=H2TS9K7B014","AB294875.1")</f>
        <v>AB294875.1</v>
      </c>
    </row>
    <row r="94" spans="1:21" x14ac:dyDescent="0.4">
      <c r="A94" s="1" t="s">
        <v>132</v>
      </c>
      <c r="B94" s="31" t="s">
        <v>8</v>
      </c>
      <c r="C94" s="32" t="s">
        <v>19</v>
      </c>
      <c r="D94" s="10">
        <v>1</v>
      </c>
      <c r="E94" s="11">
        <v>99.36</v>
      </c>
      <c r="F94" s="12" t="str">
        <f>HYPERLINK("https://www.ncbi.nlm.nih.gov/nucleotide/KR012435.1?report=genbank&amp;log$=nucltop&amp;blast_rank=91&amp;RID=H2S6C9HC014","KR012435.1")</f>
        <v>KR012435.1</v>
      </c>
      <c r="G94" s="31" t="s">
        <v>8</v>
      </c>
      <c r="H94" s="32" t="s">
        <v>19</v>
      </c>
      <c r="I94" s="10">
        <v>0.97</v>
      </c>
      <c r="J94" s="11">
        <v>95.06</v>
      </c>
      <c r="K94" s="1" t="str">
        <f>HYPERLINK("https://www.ncbi.nlm.nih.gov/nucleotide/KX026961.1?report=genbank&amp;log$=nucltop&amp;blast_rank=91&amp;RID=H2TF4G90014","KX026961.1")</f>
        <v>KX026961.1</v>
      </c>
      <c r="L94" s="29" t="s">
        <v>8</v>
      </c>
      <c r="M94" s="32" t="s">
        <v>19</v>
      </c>
      <c r="N94" s="10">
        <v>1</v>
      </c>
      <c r="O94" s="11">
        <v>93.44</v>
      </c>
      <c r="P94" s="17" t="str">
        <f>HYPERLINK("https://www.ncbi.nlm.nih.gov/nucleotide/MK044161.1?report=genbank&amp;log$=nucltop&amp;blast_rank=91&amp;RID=H2UM90J5014","MK044161.1")</f>
        <v>MK044161.1</v>
      </c>
      <c r="Q94" s="9" t="s">
        <v>8</v>
      </c>
      <c r="R94" s="9" t="s">
        <v>9</v>
      </c>
      <c r="S94" s="10">
        <v>0.98</v>
      </c>
      <c r="T94" s="11">
        <v>91.67</v>
      </c>
      <c r="U94" s="17" t="str">
        <f>HYPERLINK("https://www.ncbi.nlm.nih.gov/nucleotide/HG931209.1?report=genbank&amp;log$=nucltop&amp;blast_rank=91&amp;RID=H2TS9K7B014","HG931209.1")</f>
        <v>HG931209.1</v>
      </c>
    </row>
    <row r="95" spans="1:21" x14ac:dyDescent="0.4">
      <c r="A95" s="1" t="s">
        <v>133</v>
      </c>
      <c r="B95" s="31" t="s">
        <v>8</v>
      </c>
      <c r="C95" s="32" t="s">
        <v>19</v>
      </c>
      <c r="D95" s="10">
        <v>1</v>
      </c>
      <c r="E95" s="11">
        <v>99.36</v>
      </c>
      <c r="F95" s="12" t="str">
        <f>HYPERLINK("https://www.ncbi.nlm.nih.gov/nucleotide/KR012434.1?report=genbank&amp;log$=nucltop&amp;blast_rank=92&amp;RID=H2S6C9HC014","KR012434.1")</f>
        <v>KR012434.1</v>
      </c>
      <c r="G95" s="8" t="s">
        <v>8</v>
      </c>
      <c r="H95" s="9" t="s">
        <v>134</v>
      </c>
      <c r="I95" s="10">
        <v>0.97</v>
      </c>
      <c r="J95" s="11">
        <v>94.99</v>
      </c>
      <c r="K95" s="1" t="str">
        <f>HYPERLINK("https://www.ncbi.nlm.nih.gov/nucleotide/KY687988.1?report=genbank&amp;log$=nucltop&amp;blast_rank=92&amp;RID=H2TF4G90014","KY687988.1")</f>
        <v>KY687988.1</v>
      </c>
      <c r="L95" s="31" t="s">
        <v>8</v>
      </c>
      <c r="M95" s="32" t="s">
        <v>19</v>
      </c>
      <c r="N95" s="10">
        <v>1</v>
      </c>
      <c r="O95" s="11">
        <v>93.44</v>
      </c>
      <c r="P95" s="17" t="str">
        <f>HYPERLINK("https://www.ncbi.nlm.nih.gov/nucleotide/MK044160.1?report=genbank&amp;log$=nucltop&amp;blast_rank=92&amp;RID=H2UM90J5014","MK044160.1")</f>
        <v>MK044160.1</v>
      </c>
      <c r="Q95" s="28" t="s">
        <v>14</v>
      </c>
      <c r="R95" s="28" t="s">
        <v>15</v>
      </c>
      <c r="S95" s="10">
        <v>0.99</v>
      </c>
      <c r="T95" s="11">
        <v>91.63</v>
      </c>
      <c r="U95" s="17" t="str">
        <f>HYPERLINK("https://www.ncbi.nlm.nih.gov/nucleotide/EU279990.1?report=genbank&amp;log$=nucltop&amp;blast_rank=92&amp;RID=H2TS9K7B014","EU279990.1")</f>
        <v>EU279990.1</v>
      </c>
    </row>
    <row r="96" spans="1:21" x14ac:dyDescent="0.4">
      <c r="A96" s="1" t="s">
        <v>135</v>
      </c>
      <c r="B96" s="31" t="s">
        <v>8</v>
      </c>
      <c r="C96" s="32" t="s">
        <v>19</v>
      </c>
      <c r="D96" s="10">
        <v>1</v>
      </c>
      <c r="E96" s="11">
        <v>99.36</v>
      </c>
      <c r="F96" s="12" t="str">
        <f>HYPERLINK("https://www.ncbi.nlm.nih.gov/nucleotide/KR012433.1?report=genbank&amp;log$=nucltop&amp;blast_rank=93&amp;RID=H2S6C9HC014","KR012433.1")</f>
        <v>KR012433.1</v>
      </c>
      <c r="G96" s="8" t="s">
        <v>8</v>
      </c>
      <c r="H96" s="9" t="s">
        <v>134</v>
      </c>
      <c r="I96" s="10">
        <v>0.97</v>
      </c>
      <c r="J96" s="11">
        <v>94.99</v>
      </c>
      <c r="K96" s="1" t="str">
        <f>HYPERLINK("https://www.ncbi.nlm.nih.gov/nucleotide/KY687986.1?report=genbank&amp;log$=nucltop&amp;blast_rank=93&amp;RID=H2TF4G90014","KY687986.1")</f>
        <v>KY687986.1</v>
      </c>
      <c r="L96" s="31" t="s">
        <v>8</v>
      </c>
      <c r="M96" s="32" t="s">
        <v>19</v>
      </c>
      <c r="N96" s="10">
        <v>1</v>
      </c>
      <c r="O96" s="11">
        <v>93.44</v>
      </c>
      <c r="P96" s="17" t="str">
        <f>HYPERLINK("https://www.ncbi.nlm.nih.gov/nucleotide/MK044159.1?report=genbank&amp;log$=nucltop&amp;blast_rank=93&amp;RID=H2UM90J5014","MK044159.1")</f>
        <v>MK044159.1</v>
      </c>
      <c r="Q96" s="30" t="s">
        <v>8</v>
      </c>
      <c r="R96" s="32" t="s">
        <v>19</v>
      </c>
      <c r="S96" s="10">
        <v>0.99</v>
      </c>
      <c r="T96" s="11">
        <v>91.59</v>
      </c>
      <c r="U96" s="17" t="str">
        <f>HYPERLINK("https://www.ncbi.nlm.nih.gov/nucleotide/AB294876.1?report=genbank&amp;log$=nucltop&amp;blast_rank=93&amp;RID=H2TS9K7B014","AB294876.1")</f>
        <v>AB294876.1</v>
      </c>
    </row>
    <row r="97" spans="1:21" x14ac:dyDescent="0.4">
      <c r="A97" s="1" t="s">
        <v>136</v>
      </c>
      <c r="B97" s="31" t="s">
        <v>8</v>
      </c>
      <c r="C97" s="32" t="s">
        <v>19</v>
      </c>
      <c r="D97" s="10">
        <v>1</v>
      </c>
      <c r="E97" s="11">
        <v>99.36</v>
      </c>
      <c r="F97" s="12" t="str">
        <f>HYPERLINK("https://www.ncbi.nlm.nih.gov/nucleotide/KR012432.1?report=genbank&amp;log$=nucltop&amp;blast_rank=94&amp;RID=H2S6C9HC014","KR012432.1")</f>
        <v>KR012432.1</v>
      </c>
      <c r="G97" s="8" t="s">
        <v>8</v>
      </c>
      <c r="H97" s="9" t="s">
        <v>137</v>
      </c>
      <c r="I97" s="10">
        <v>0.97</v>
      </c>
      <c r="J97" s="11">
        <v>94.96</v>
      </c>
      <c r="K97" s="1" t="str">
        <f>HYPERLINK("https://www.ncbi.nlm.nih.gov/nucleotide/KF134794.1?report=genbank&amp;log$=nucltop&amp;blast_rank=94&amp;RID=H2TF4G90014","KF134794.1")</f>
        <v>KF134794.1</v>
      </c>
      <c r="L97" s="31" t="s">
        <v>8</v>
      </c>
      <c r="M97" s="32" t="s">
        <v>19</v>
      </c>
      <c r="N97" s="10">
        <v>1</v>
      </c>
      <c r="O97" s="11">
        <v>93.44</v>
      </c>
      <c r="P97" s="17" t="str">
        <f>HYPERLINK("https://www.ncbi.nlm.nih.gov/nucleotide/MK044158.1?report=genbank&amp;log$=nucltop&amp;blast_rank=94&amp;RID=H2UM90J5014","MK044158.1")</f>
        <v>MK044158.1</v>
      </c>
      <c r="Q97" s="28" t="s">
        <v>14</v>
      </c>
      <c r="R97" s="28" t="s">
        <v>15</v>
      </c>
      <c r="S97" s="10">
        <v>0.99</v>
      </c>
      <c r="T97" s="11">
        <v>91.56</v>
      </c>
      <c r="U97" s="17" t="str">
        <f>HYPERLINK("https://www.ncbi.nlm.nih.gov/nucleotide/EF191334.1?report=genbank&amp;log$=nucltop&amp;blast_rank=94&amp;RID=H2TS9K7B014","EF191334.1")</f>
        <v>EF191334.1</v>
      </c>
    </row>
    <row r="98" spans="1:21" x14ac:dyDescent="0.4">
      <c r="A98" s="1" t="s">
        <v>138</v>
      </c>
      <c r="B98" s="8" t="s">
        <v>8</v>
      </c>
      <c r="C98" s="9" t="s">
        <v>25</v>
      </c>
      <c r="D98" s="10">
        <v>1</v>
      </c>
      <c r="E98" s="11">
        <v>99.36</v>
      </c>
      <c r="F98" s="12" t="str">
        <f>HYPERLINK("https://www.ncbi.nlm.nih.gov/nucleotide/KP115287.1?report=genbank&amp;log$=nucltop&amp;blast_rank=95&amp;RID=H2S6C9HC014","KP115287.1")</f>
        <v>KP115287.1</v>
      </c>
      <c r="G98" s="8" t="s">
        <v>8</v>
      </c>
      <c r="H98" s="9" t="s">
        <v>139</v>
      </c>
      <c r="I98" s="10">
        <v>0.97</v>
      </c>
      <c r="J98" s="11">
        <v>94.96</v>
      </c>
      <c r="K98" s="1" t="str">
        <f>HYPERLINK("https://www.ncbi.nlm.nih.gov/nucleotide/KF134788.1?report=genbank&amp;log$=nucltop&amp;blast_rank=95&amp;RID=H2TF4G90014","KF134788.1")</f>
        <v>KF134788.1</v>
      </c>
      <c r="L98" s="31" t="s">
        <v>8</v>
      </c>
      <c r="M98" s="32" t="s">
        <v>19</v>
      </c>
      <c r="N98" s="10">
        <v>1</v>
      </c>
      <c r="O98" s="11">
        <v>93.44</v>
      </c>
      <c r="P98" s="17" t="str">
        <f>HYPERLINK("https://www.ncbi.nlm.nih.gov/nucleotide/MK044157.1?report=genbank&amp;log$=nucltop&amp;blast_rank=95&amp;RID=H2UM90J5014","MK044157.1")</f>
        <v>MK044157.1</v>
      </c>
      <c r="Q98" s="28" t="s">
        <v>14</v>
      </c>
      <c r="R98" s="28" t="s">
        <v>15</v>
      </c>
      <c r="S98" s="10">
        <v>0.99</v>
      </c>
      <c r="T98" s="11">
        <v>91.55</v>
      </c>
      <c r="U98" s="17" t="str">
        <f>HYPERLINK("https://www.ncbi.nlm.nih.gov/nucleotide/EU279983.1?report=genbank&amp;log$=nucltop&amp;blast_rank=95&amp;RID=H2TS9K7B014","EU279983.1")</f>
        <v>EU279983.1</v>
      </c>
    </row>
    <row r="99" spans="1:21" x14ac:dyDescent="0.4">
      <c r="A99" s="1" t="s">
        <v>140</v>
      </c>
      <c r="B99" s="8" t="s">
        <v>8</v>
      </c>
      <c r="C99" s="9" t="s">
        <v>9</v>
      </c>
      <c r="D99" s="10">
        <v>1</v>
      </c>
      <c r="E99" s="11">
        <v>99.36</v>
      </c>
      <c r="F99" s="12" t="str">
        <f>HYPERLINK("https://www.ncbi.nlm.nih.gov/nucleotide/KM491893.1?report=genbank&amp;log$=nucltop&amp;blast_rank=96&amp;RID=H2S6C9HC014","KM491893.1")</f>
        <v>KM491893.1</v>
      </c>
      <c r="G99" s="8" t="s">
        <v>8</v>
      </c>
      <c r="H99" s="9" t="s">
        <v>134</v>
      </c>
      <c r="I99" s="10">
        <v>0.98</v>
      </c>
      <c r="J99" s="11">
        <v>94.92</v>
      </c>
      <c r="K99" s="1" t="str">
        <f>HYPERLINK("https://www.ncbi.nlm.nih.gov/nucleotide/KY687987.1?report=genbank&amp;log$=nucltop&amp;blast_rank=96&amp;RID=H2TF4G90014","KY687987.1")</f>
        <v>KY687987.1</v>
      </c>
      <c r="L99" s="20" t="s">
        <v>8</v>
      </c>
      <c r="M99" s="21" t="s">
        <v>12</v>
      </c>
      <c r="N99" s="10">
        <v>1</v>
      </c>
      <c r="O99" s="11">
        <v>93.44</v>
      </c>
      <c r="P99" s="17" t="str">
        <f>HYPERLINK("https://www.ncbi.nlm.nih.gov/nucleotide/KU238063.1?report=genbank&amp;log$=nucltop&amp;blast_rank=96&amp;RID=H2UM90J5014","KU238063.1")</f>
        <v>KU238063.1</v>
      </c>
      <c r="Q99" s="9" t="s">
        <v>8</v>
      </c>
      <c r="R99" s="9" t="s">
        <v>9</v>
      </c>
      <c r="S99" s="10">
        <v>0.99</v>
      </c>
      <c r="T99" s="11">
        <v>91.53</v>
      </c>
      <c r="U99" s="17" t="str">
        <f>HYPERLINK("https://www.ncbi.nlm.nih.gov/nucleotide/AY605773.1?report=genbank&amp;log$=nucltop&amp;blast_rank=96&amp;RID=H2TS9K7B014","AY605773.1")</f>
        <v>AY605773.1</v>
      </c>
    </row>
    <row r="100" spans="1:21" x14ac:dyDescent="0.4">
      <c r="A100" s="1" t="s">
        <v>141</v>
      </c>
      <c r="B100" s="31" t="s">
        <v>8</v>
      </c>
      <c r="C100" s="32" t="s">
        <v>19</v>
      </c>
      <c r="D100" s="10">
        <v>1</v>
      </c>
      <c r="E100" s="11">
        <v>99.36</v>
      </c>
      <c r="F100" s="12" t="str">
        <f>HYPERLINK("https://www.ncbi.nlm.nih.gov/nucleotide/KF367564.1?report=genbank&amp;log$=nucltop&amp;blast_rank=97&amp;RID=H2S6C9HC014","KF367564.1")</f>
        <v>KF367564.1</v>
      </c>
      <c r="G100" s="8" t="s">
        <v>8</v>
      </c>
      <c r="H100" s="9" t="s">
        <v>131</v>
      </c>
      <c r="I100" s="10">
        <v>0.98</v>
      </c>
      <c r="J100" s="11">
        <v>94.73</v>
      </c>
      <c r="K100" s="1" t="str">
        <f>HYPERLINK("https://www.ncbi.nlm.nih.gov/nucleotide/KY688010.1?report=genbank&amp;log$=nucltop&amp;blast_rank=97&amp;RID=H2TF4G90014","KY688010.1")</f>
        <v>KY688010.1</v>
      </c>
      <c r="L100" s="27" t="s">
        <v>8</v>
      </c>
      <c r="M100" s="28" t="s">
        <v>49</v>
      </c>
      <c r="N100" s="10">
        <v>1</v>
      </c>
      <c r="O100" s="11">
        <v>93.44</v>
      </c>
      <c r="P100" s="17" t="str">
        <f>HYPERLINK("https://www.ncbi.nlm.nih.gov/nucleotide/FJ763181.1?report=genbank&amp;log$=nucltop&amp;blast_rank=97&amp;RID=H2UM90J5014","FJ763181.1")</f>
        <v>FJ763181.1</v>
      </c>
      <c r="Q100" s="9" t="s">
        <v>8</v>
      </c>
      <c r="R100" s="9" t="s">
        <v>9</v>
      </c>
      <c r="S100" s="10">
        <v>0.99</v>
      </c>
      <c r="T100" s="11">
        <v>91.45</v>
      </c>
      <c r="U100" s="17" t="str">
        <f>HYPERLINK("https://www.ncbi.nlm.nih.gov/nucleotide/KP696461.1?report=genbank&amp;log$=nucltop&amp;blast_rank=97&amp;RID=H2TS9K7B014","KP696461.1")</f>
        <v>KP696461.1</v>
      </c>
    </row>
    <row r="101" spans="1:21" x14ac:dyDescent="0.4">
      <c r="A101" s="1" t="s">
        <v>142</v>
      </c>
      <c r="B101" s="31" t="s">
        <v>8</v>
      </c>
      <c r="C101" s="32" t="s">
        <v>19</v>
      </c>
      <c r="D101" s="10">
        <v>1</v>
      </c>
      <c r="E101" s="11">
        <v>99.36</v>
      </c>
      <c r="F101" s="12" t="str">
        <f>HYPERLINK("https://www.ncbi.nlm.nih.gov/nucleotide/KF367523.1?report=genbank&amp;log$=nucltop&amp;blast_rank=98&amp;RID=H2S6C9HC014","KF367523.1")</f>
        <v>KF367523.1</v>
      </c>
      <c r="G101" s="8" t="s">
        <v>8</v>
      </c>
      <c r="H101" s="9" t="s">
        <v>131</v>
      </c>
      <c r="I101" s="10">
        <v>0.98</v>
      </c>
      <c r="J101" s="11">
        <v>94.73</v>
      </c>
      <c r="K101" s="1" t="str">
        <f>HYPERLINK("https://www.ncbi.nlm.nih.gov/nucleotide/KY687966.1?report=genbank&amp;log$=nucltop&amp;blast_rank=98&amp;RID=H2TF4G90014","KY687966.1")</f>
        <v>KY687966.1</v>
      </c>
      <c r="L101" s="27" t="s">
        <v>14</v>
      </c>
      <c r="M101" s="28" t="s">
        <v>15</v>
      </c>
      <c r="N101" s="10">
        <v>1</v>
      </c>
      <c r="O101" s="11">
        <v>93.44</v>
      </c>
      <c r="P101" s="17" t="str">
        <f>HYPERLINK("https://www.ncbi.nlm.nih.gov/nucleotide/FJ763178.1?report=genbank&amp;log$=nucltop&amp;blast_rank=98&amp;RID=H2UM90J5014","FJ763178.1")</f>
        <v>FJ763178.1</v>
      </c>
      <c r="Q101" s="9" t="s">
        <v>8</v>
      </c>
      <c r="R101" s="9" t="s">
        <v>9</v>
      </c>
      <c r="S101" s="10">
        <v>0.99</v>
      </c>
      <c r="T101" s="11">
        <v>91.45</v>
      </c>
      <c r="U101" s="17" t="str">
        <f>HYPERLINK("https://www.ncbi.nlm.nih.gov/nucleotide/AY605766.1?report=genbank&amp;log$=nucltop&amp;blast_rank=98&amp;RID=H2TS9K7B014","AY605766.1")</f>
        <v>AY605766.1</v>
      </c>
    </row>
    <row r="102" spans="1:21" x14ac:dyDescent="0.4">
      <c r="A102" s="1" t="s">
        <v>143</v>
      </c>
      <c r="B102" s="31" t="s">
        <v>8</v>
      </c>
      <c r="C102" s="32" t="s">
        <v>19</v>
      </c>
      <c r="D102" s="10">
        <v>1</v>
      </c>
      <c r="E102" s="11">
        <v>99.36</v>
      </c>
      <c r="F102" s="12" t="str">
        <f>HYPERLINK("https://www.ncbi.nlm.nih.gov/nucleotide/KF367483.1?report=genbank&amp;log$=nucltop&amp;blast_rank=99&amp;RID=H2S6C9HC014","KF367483.1")</f>
        <v>KF367483.1</v>
      </c>
      <c r="G102" s="8" t="s">
        <v>8</v>
      </c>
      <c r="H102" s="9" t="s">
        <v>131</v>
      </c>
      <c r="I102" s="10">
        <v>0.98</v>
      </c>
      <c r="J102" s="11">
        <v>94.73</v>
      </c>
      <c r="K102" s="1" t="str">
        <f>HYPERLINK("https://www.ncbi.nlm.nih.gov/nucleotide/KY687965.1?report=genbank&amp;log$=nucltop&amp;blast_rank=99&amp;RID=H2TF4G90014","KY687965.1")</f>
        <v>KY687965.1</v>
      </c>
      <c r="L102" s="27" t="s">
        <v>14</v>
      </c>
      <c r="M102" s="28" t="s">
        <v>15</v>
      </c>
      <c r="N102" s="10">
        <v>1</v>
      </c>
      <c r="O102" s="11">
        <v>93.44</v>
      </c>
      <c r="P102" s="17" t="str">
        <f>HYPERLINK("https://www.ncbi.nlm.nih.gov/nucleotide/FJ763177.1?report=genbank&amp;log$=nucltop&amp;blast_rank=99&amp;RID=H2UM90J5014","FJ763177.1")</f>
        <v>FJ763177.1</v>
      </c>
      <c r="Q102" s="9" t="s">
        <v>8</v>
      </c>
      <c r="R102" s="9" t="s">
        <v>9</v>
      </c>
      <c r="S102" s="10">
        <v>0.99</v>
      </c>
      <c r="T102" s="11">
        <v>91.42</v>
      </c>
      <c r="U102" s="17" t="str">
        <f>HYPERLINK("https://www.ncbi.nlm.nih.gov/nucleotide/AY605771.1?report=genbank&amp;log$=nucltop&amp;blast_rank=99&amp;RID=H2TS9K7B014","AY605771.1")</f>
        <v>AY605771.1</v>
      </c>
    </row>
    <row r="103" spans="1:21" ht="13.5" thickBot="1" x14ac:dyDescent="0.45">
      <c r="A103" s="1" t="s">
        <v>144</v>
      </c>
      <c r="B103" s="36" t="s">
        <v>8</v>
      </c>
      <c r="C103" s="37" t="s">
        <v>19</v>
      </c>
      <c r="D103" s="25">
        <v>1</v>
      </c>
      <c r="E103" s="38">
        <v>99.35</v>
      </c>
      <c r="F103" s="39" t="str">
        <f>HYPERLINK("https://www.ncbi.nlm.nih.gov/nucleotide/KF367569.1?report=genbank&amp;log$=nucltop&amp;blast_rank=100&amp;RID=H2S6C9HC014","KF367569.1")</f>
        <v>KF367569.1</v>
      </c>
      <c r="G103" s="40" t="s">
        <v>8</v>
      </c>
      <c r="H103" s="41" t="s">
        <v>145</v>
      </c>
      <c r="I103" s="25">
        <v>0.98</v>
      </c>
      <c r="J103" s="38">
        <v>94.66</v>
      </c>
      <c r="K103" s="42" t="str">
        <f>HYPERLINK("https://www.ncbi.nlm.nih.gov/nucleotide/EU498358.1?report=genbank&amp;log$=nucltop&amp;blast_rank=100&amp;RID=H2TF4G90014","EU498358.1")</f>
        <v>EU498358.1</v>
      </c>
      <c r="L103" s="40" t="s">
        <v>8</v>
      </c>
      <c r="M103" s="41" t="s">
        <v>76</v>
      </c>
      <c r="N103" s="25">
        <v>1</v>
      </c>
      <c r="O103" s="38">
        <v>93.42</v>
      </c>
      <c r="P103" s="43" t="str">
        <f>HYPERLINK("https://www.ncbi.nlm.nih.gov/nucleotide/KU051704.1?report=genbank&amp;log$=nucltop&amp;blast_rank=100&amp;RID=H2UM90J5014","KU051704.1")</f>
        <v>KU051704.1</v>
      </c>
      <c r="Q103" s="24" t="s">
        <v>14</v>
      </c>
      <c r="R103" s="24" t="s">
        <v>15</v>
      </c>
      <c r="S103" s="25">
        <v>0.99</v>
      </c>
      <c r="T103" s="38">
        <v>91.3</v>
      </c>
      <c r="U103" s="43" t="str">
        <f>HYPERLINK("https://www.ncbi.nlm.nih.gov/nucleotide/EU279982.1?report=genbank&amp;log$=nucltop&amp;blast_rank=100&amp;RID=H2TS9K7B014","EU279982.1")</f>
        <v>EU279982.1</v>
      </c>
    </row>
    <row r="104" spans="1:21" s="55" customFormat="1" ht="68.650000000000006" customHeight="1" thickBot="1" x14ac:dyDescent="0.5">
      <c r="B104" s="57" t="s">
        <v>154</v>
      </c>
      <c r="C104" s="100">
        <v>15</v>
      </c>
      <c r="D104" s="101"/>
      <c r="E104" s="101"/>
      <c r="F104" s="102"/>
      <c r="G104" s="100">
        <v>13</v>
      </c>
      <c r="H104" s="101"/>
      <c r="I104" s="101"/>
      <c r="J104" s="101"/>
      <c r="K104" s="102"/>
      <c r="L104" s="100">
        <v>27</v>
      </c>
      <c r="M104" s="101"/>
      <c r="N104" s="101"/>
      <c r="O104" s="101"/>
      <c r="P104" s="102"/>
      <c r="Q104" s="101">
        <v>27</v>
      </c>
      <c r="R104" s="101"/>
      <c r="S104" s="101"/>
      <c r="T104" s="101"/>
      <c r="U104" s="102"/>
    </row>
    <row r="105" spans="1:21" ht="26.65" customHeight="1" thickBot="1" x14ac:dyDescent="0.45">
      <c r="B105" s="56" t="s">
        <v>155</v>
      </c>
      <c r="C105" s="89">
        <v>31</v>
      </c>
      <c r="D105" s="90"/>
      <c r="E105" s="90"/>
      <c r="F105" s="91"/>
      <c r="G105" s="89">
        <v>7</v>
      </c>
      <c r="H105" s="90"/>
      <c r="I105" s="90"/>
      <c r="J105" s="90"/>
      <c r="K105" s="91"/>
      <c r="L105" s="89">
        <v>20</v>
      </c>
      <c r="M105" s="90"/>
      <c r="N105" s="90"/>
      <c r="O105" s="90"/>
      <c r="P105" s="91"/>
      <c r="Q105" s="90">
        <v>6</v>
      </c>
      <c r="R105" s="90"/>
      <c r="S105" s="90"/>
      <c r="T105" s="90"/>
      <c r="U105" s="91"/>
    </row>
    <row r="106" spans="1:21" x14ac:dyDescent="0.4">
      <c r="B106" s="53"/>
      <c r="C106" s="54"/>
      <c r="D106" s="47"/>
      <c r="E106" s="48"/>
      <c r="F106" s="49"/>
      <c r="G106" s="50"/>
      <c r="H106" s="50"/>
      <c r="I106" s="47"/>
      <c r="J106" s="48"/>
      <c r="K106" s="51"/>
      <c r="L106" s="50"/>
      <c r="M106" s="50"/>
      <c r="N106" s="47"/>
      <c r="O106" s="48"/>
      <c r="P106" s="51"/>
      <c r="Q106" s="52"/>
      <c r="R106" s="52"/>
      <c r="S106" s="47"/>
      <c r="T106" s="48"/>
      <c r="U106" s="51"/>
    </row>
    <row r="107" spans="1:21" x14ac:dyDescent="0.4">
      <c r="B107" s="53"/>
      <c r="C107" s="54"/>
      <c r="D107" s="47"/>
      <c r="E107" s="48"/>
      <c r="F107" s="49"/>
      <c r="G107" s="50"/>
      <c r="H107" s="50"/>
      <c r="I107" s="47"/>
      <c r="J107" s="48"/>
      <c r="K107" s="51"/>
      <c r="L107" s="50"/>
      <c r="M107" s="50"/>
      <c r="N107" s="47"/>
      <c r="O107" s="48"/>
      <c r="P107" s="51"/>
      <c r="Q107" s="52"/>
      <c r="R107" s="52"/>
      <c r="S107" s="47"/>
      <c r="T107" s="48"/>
      <c r="U107" s="51"/>
    </row>
    <row r="108" spans="1:21" x14ac:dyDescent="0.4">
      <c r="B108" s="53"/>
      <c r="C108" s="54"/>
      <c r="D108" s="47"/>
      <c r="E108" s="48"/>
      <c r="F108" s="49"/>
      <c r="G108" s="50"/>
      <c r="H108" s="50"/>
      <c r="I108" s="47"/>
      <c r="J108" s="48"/>
      <c r="K108" s="51"/>
      <c r="L108" s="50"/>
      <c r="M108" s="50"/>
      <c r="N108" s="47"/>
      <c r="O108" s="48"/>
      <c r="P108" s="51"/>
      <c r="Q108" s="52"/>
      <c r="R108" s="52"/>
      <c r="S108" s="47"/>
      <c r="T108" s="48"/>
      <c r="U108" s="51"/>
    </row>
    <row r="110" spans="1:21" ht="14.25" x14ac:dyDescent="0.45">
      <c r="B110" t="s">
        <v>147</v>
      </c>
    </row>
    <row r="111" spans="1:21" ht="14.25" x14ac:dyDescent="0.45">
      <c r="B111" t="s">
        <v>148</v>
      </c>
    </row>
    <row r="112" spans="1:21" ht="14.25" x14ac:dyDescent="0.45">
      <c r="A112" s="1" t="s">
        <v>146</v>
      </c>
      <c r="B112" t="s">
        <v>149</v>
      </c>
    </row>
    <row r="113" spans="2:2" ht="14.25" x14ac:dyDescent="0.45">
      <c r="B113" t="s">
        <v>150</v>
      </c>
    </row>
    <row r="114" spans="2:2" ht="14.25" x14ac:dyDescent="0.45">
      <c r="B114" t="s">
        <v>151</v>
      </c>
    </row>
    <row r="115" spans="2:2" ht="14.25" x14ac:dyDescent="0.45">
      <c r="B115" t="s">
        <v>152</v>
      </c>
    </row>
  </sheetData>
  <autoFilter ref="A3:U105" xr:uid="{74983402-6270-4967-80A8-9F20C5BFEA5B}"/>
  <mergeCells count="13">
    <mergeCell ref="C105:F105"/>
    <mergeCell ref="G105:K105"/>
    <mergeCell ref="L105:P105"/>
    <mergeCell ref="Q105:U105"/>
    <mergeCell ref="B1:U1"/>
    <mergeCell ref="B2:F2"/>
    <mergeCell ref="G2:K2"/>
    <mergeCell ref="L2:P2"/>
    <mergeCell ref="Q2:U2"/>
    <mergeCell ref="C104:F104"/>
    <mergeCell ref="G104:K104"/>
    <mergeCell ref="L104:P104"/>
    <mergeCell ref="Q104:U104"/>
  </mergeCells>
  <conditionalFormatting sqref="J3:J103 J106:J1048576">
    <cfRule type="colorScale" priority="6">
      <colorScale>
        <cfvo type="min"/>
        <cfvo type="percentile" val="50"/>
        <cfvo type="max"/>
        <color rgb="FF63BE7B"/>
        <color rgb="FFFFEB84"/>
        <color rgb="FFF8696B"/>
      </colorScale>
    </cfRule>
  </conditionalFormatting>
  <conditionalFormatting sqref="T3:T103 J3:J103 E3:E103 E106:E1048576 J106:J1048576 T106:T1048576">
    <cfRule type="colorScale" priority="5">
      <colorScale>
        <cfvo type="min"/>
        <cfvo type="percentile" val="50"/>
        <cfvo type="max"/>
        <color rgb="FF63BE7B"/>
        <color rgb="FFFFEB84"/>
        <color rgb="FFF8696B"/>
      </colorScale>
    </cfRule>
  </conditionalFormatting>
  <conditionalFormatting sqref="S3:S103 D3:D103 I3:I103 D106:D1048576 I106:I1048576 S106:S1048576">
    <cfRule type="colorScale" priority="4">
      <colorScale>
        <cfvo type="min"/>
        <cfvo type="max"/>
        <color rgb="FFFCFCFF"/>
        <color rgb="FF63BE7B"/>
      </colorScale>
    </cfRule>
  </conditionalFormatting>
  <conditionalFormatting sqref="T3:T103 J3:J103 E3:E103 E106:E1048576 J106:J1048576 T106:T1048576">
    <cfRule type="colorScale" priority="3">
      <colorScale>
        <cfvo type="min"/>
        <cfvo type="max"/>
        <color rgb="FFFCFCFF"/>
        <color rgb="FFF8696B"/>
      </colorScale>
    </cfRule>
  </conditionalFormatting>
  <conditionalFormatting sqref="O3:O103 E3:E103 J3:J103 T3:T103 E106:E1048576 J106:J1048576 O106:O1048576 T106:T1048576">
    <cfRule type="colorScale" priority="2">
      <colorScale>
        <cfvo type="min"/>
        <cfvo type="max"/>
        <color rgb="FFFCFCFF"/>
        <color rgb="FFF8696B"/>
      </colorScale>
    </cfRule>
  </conditionalFormatting>
  <conditionalFormatting sqref="N3:N103 D3:D103 I3:I103 S3:S103 D106:D1048576 I106:I1048576 N106:N1048576 S106:S1048576">
    <cfRule type="colorScale" priority="1">
      <colorScale>
        <cfvo type="min"/>
        <cfvo type="max"/>
        <color rgb="FFFCFCFF"/>
        <color rgb="FF63BE7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932F5-83B5-4B21-B59B-73754AC853E1}">
  <dimension ref="A1:W73"/>
  <sheetViews>
    <sheetView tabSelected="1" workbookViewId="0"/>
  </sheetViews>
  <sheetFormatPr defaultRowHeight="11.65" x14ac:dyDescent="0.35"/>
  <cols>
    <col min="1" max="1" width="10.1328125" style="60" customWidth="1"/>
    <col min="2" max="2" width="12.796875" style="60" customWidth="1"/>
    <col min="3" max="3" width="10.1328125" style="60" customWidth="1"/>
    <col min="4" max="4" width="14.53125" style="60" customWidth="1"/>
    <col min="5" max="5" width="11.19921875" style="60" customWidth="1"/>
    <col min="6" max="6" width="10" style="60" customWidth="1"/>
    <col min="7" max="7" width="14" style="71" customWidth="1"/>
    <col min="8" max="9" width="9.06640625" style="60"/>
    <col min="10" max="10" width="14.265625" style="60" customWidth="1"/>
    <col min="11" max="11" width="11.06640625" style="60" customWidth="1"/>
    <col min="12" max="14" width="9.06640625" style="60"/>
    <col min="15" max="15" width="10.265625" style="71" customWidth="1"/>
    <col min="16" max="22" width="9.06640625" style="60"/>
    <col min="23" max="23" width="11.06640625" style="71" customWidth="1"/>
    <col min="24" max="16384" width="9.06640625" style="60"/>
  </cols>
  <sheetData>
    <row r="1" spans="1:23" s="80" customFormat="1" ht="31.9" customHeight="1" x14ac:dyDescent="0.45">
      <c r="A1" s="80" t="s">
        <v>243</v>
      </c>
      <c r="G1" s="81"/>
      <c r="I1" s="80" t="s">
        <v>241</v>
      </c>
      <c r="O1" s="81"/>
      <c r="Q1" s="80" t="s">
        <v>242</v>
      </c>
      <c r="W1" s="81"/>
    </row>
    <row r="2" spans="1:23" s="80" customFormat="1" ht="16.149999999999999" customHeight="1" x14ac:dyDescent="0.45">
      <c r="A2" s="85" t="s">
        <v>238</v>
      </c>
      <c r="B2" s="85" t="s">
        <v>239</v>
      </c>
      <c r="C2" s="85" t="s">
        <v>153</v>
      </c>
      <c r="D2" s="85"/>
      <c r="E2" s="86" t="s">
        <v>4</v>
      </c>
      <c r="F2" s="86" t="s">
        <v>5</v>
      </c>
      <c r="G2" s="87" t="s">
        <v>6</v>
      </c>
      <c r="I2" s="88" t="s">
        <v>238</v>
      </c>
      <c r="J2" s="88" t="s">
        <v>239</v>
      </c>
      <c r="K2" s="85" t="s">
        <v>153</v>
      </c>
      <c r="L2" s="85"/>
      <c r="M2" s="86" t="s">
        <v>4</v>
      </c>
      <c r="N2" s="86" t="s">
        <v>5</v>
      </c>
      <c r="O2" s="87" t="s">
        <v>6</v>
      </c>
      <c r="Q2" s="85" t="s">
        <v>238</v>
      </c>
      <c r="R2" s="85" t="s">
        <v>239</v>
      </c>
      <c r="S2" s="85" t="s">
        <v>153</v>
      </c>
      <c r="T2" s="85"/>
      <c r="U2" s="86" t="s">
        <v>4</v>
      </c>
      <c r="V2" s="86" t="s">
        <v>5</v>
      </c>
      <c r="W2" s="87" t="s">
        <v>6</v>
      </c>
    </row>
    <row r="3" spans="1:23" x14ac:dyDescent="0.35">
      <c r="A3" s="61" t="s">
        <v>1</v>
      </c>
      <c r="B3" s="62" t="s">
        <v>159</v>
      </c>
      <c r="C3" s="63" t="s">
        <v>8</v>
      </c>
      <c r="D3" s="63" t="s">
        <v>10</v>
      </c>
      <c r="E3" s="64">
        <v>1</v>
      </c>
      <c r="F3" s="65">
        <v>100</v>
      </c>
      <c r="G3" s="65" t="str">
        <f>HYPERLINK("https://www.ncbi.nlm.nih.gov/nucleotide/MK435372.1?report=genbank&amp;log$=nucltop&amp;blast_rank=1&amp;RID=H2UM90J5014","MK435372.1")</f>
        <v>MK435372.1</v>
      </c>
      <c r="I3" s="66" t="s">
        <v>2</v>
      </c>
      <c r="J3" s="67" t="s">
        <v>240</v>
      </c>
      <c r="K3" s="68" t="s">
        <v>8</v>
      </c>
      <c r="L3" s="68" t="s">
        <v>23</v>
      </c>
      <c r="M3" s="64">
        <v>1</v>
      </c>
      <c r="N3" s="65">
        <v>97</v>
      </c>
      <c r="O3" s="65" t="s">
        <v>160</v>
      </c>
      <c r="Q3" s="62" t="s">
        <v>0</v>
      </c>
      <c r="R3" s="62" t="s">
        <v>159</v>
      </c>
      <c r="S3" s="68" t="s">
        <v>8</v>
      </c>
      <c r="T3" s="68" t="s">
        <v>9</v>
      </c>
      <c r="U3" s="64">
        <v>1</v>
      </c>
      <c r="V3" s="65">
        <v>100</v>
      </c>
      <c r="W3" s="83" t="str">
        <f>HYPERLINK("https://www.ncbi.nlm.nih.gov/nucleotide/MG707197.1?report=genbank&amp;log$=nucltop&amp;blast_rank=1&amp;RID=H2S6C9HC014","MG707197.1")</f>
        <v>MG707197.1</v>
      </c>
    </row>
    <row r="4" spans="1:23" x14ac:dyDescent="0.35">
      <c r="A4" s="66" t="s">
        <v>1</v>
      </c>
      <c r="B4" s="67" t="s">
        <v>159</v>
      </c>
      <c r="C4" s="69" t="s">
        <v>8</v>
      </c>
      <c r="D4" s="69" t="s">
        <v>12</v>
      </c>
      <c r="E4" s="70">
        <v>1</v>
      </c>
      <c r="F4" s="71">
        <v>100</v>
      </c>
      <c r="G4" s="71" t="str">
        <f>HYPERLINK("https://www.ncbi.nlm.nih.gov/nucleotide/MG797484.1?report=genbank&amp;log$=nucltop&amp;blast_rank=2&amp;RID=H2UM90J5014","MG797484.1")</f>
        <v>MG797484.1</v>
      </c>
      <c r="I4" s="66" t="s">
        <v>2</v>
      </c>
      <c r="J4" s="67" t="s">
        <v>240</v>
      </c>
      <c r="K4" s="69" t="s">
        <v>8</v>
      </c>
      <c r="L4" s="69" t="s">
        <v>12</v>
      </c>
      <c r="M4" s="70">
        <v>1</v>
      </c>
      <c r="N4" s="71">
        <v>97</v>
      </c>
      <c r="O4" s="71" t="s">
        <v>161</v>
      </c>
      <c r="Q4" s="67" t="s">
        <v>0</v>
      </c>
      <c r="R4" s="67" t="s">
        <v>159</v>
      </c>
      <c r="S4" s="69" t="s">
        <v>8</v>
      </c>
      <c r="T4" s="69" t="s">
        <v>9</v>
      </c>
      <c r="U4" s="70">
        <v>1</v>
      </c>
      <c r="V4" s="71">
        <v>100</v>
      </c>
      <c r="W4" s="82" t="str">
        <f>HYPERLINK("https://www.ncbi.nlm.nih.gov/nucleotide/MK007293.1?report=genbank&amp;log$=nucltop&amp;blast_rank=2&amp;RID=H2S6C9HC014","MK007293.1")</f>
        <v>MK007293.1</v>
      </c>
    </row>
    <row r="5" spans="1:23" x14ac:dyDescent="0.35">
      <c r="A5" s="66" t="s">
        <v>1</v>
      </c>
      <c r="B5" s="67" t="s">
        <v>159</v>
      </c>
      <c r="C5" s="69" t="s">
        <v>8</v>
      </c>
      <c r="D5" s="69" t="s">
        <v>12</v>
      </c>
      <c r="E5" s="70">
        <v>1</v>
      </c>
      <c r="F5" s="71">
        <v>100</v>
      </c>
      <c r="G5" s="71" t="str">
        <f>HYPERLINK("https://www.ncbi.nlm.nih.gov/nucleotide/MG797483.1?report=genbank&amp;log$=nucltop&amp;blast_rank=3&amp;RID=H2UM90J5014","MG797483.1")</f>
        <v>MG797483.1</v>
      </c>
      <c r="I5" s="66" t="s">
        <v>2</v>
      </c>
      <c r="J5" s="67" t="s">
        <v>240</v>
      </c>
      <c r="K5" s="69" t="s">
        <v>8</v>
      </c>
      <c r="L5" s="69" t="s">
        <v>163</v>
      </c>
      <c r="M5" s="70">
        <v>1</v>
      </c>
      <c r="N5" s="71">
        <v>97</v>
      </c>
      <c r="O5" s="71" t="s">
        <v>162</v>
      </c>
      <c r="Q5" s="67" t="s">
        <v>0</v>
      </c>
      <c r="R5" s="67" t="s">
        <v>159</v>
      </c>
      <c r="S5" s="69" t="s">
        <v>8</v>
      </c>
      <c r="T5" s="69" t="s">
        <v>9</v>
      </c>
      <c r="U5" s="70">
        <v>1</v>
      </c>
      <c r="V5" s="71">
        <v>100</v>
      </c>
      <c r="W5" s="82" t="str">
        <f>HYPERLINK("https://www.ncbi.nlm.nih.gov/nucleotide/KY378955.1?report=genbank&amp;log$=nucltop&amp;blast_rank=3&amp;RID=H2S6C9HC014","KY378955.1")</f>
        <v>KY378955.1</v>
      </c>
    </row>
    <row r="6" spans="1:23" x14ac:dyDescent="0.35">
      <c r="A6" s="66" t="s">
        <v>1</v>
      </c>
      <c r="B6" s="67" t="s">
        <v>159</v>
      </c>
      <c r="C6" s="69" t="s">
        <v>8</v>
      </c>
      <c r="D6" s="69" t="s">
        <v>12</v>
      </c>
      <c r="E6" s="70">
        <v>1</v>
      </c>
      <c r="F6" s="71">
        <v>100</v>
      </c>
      <c r="G6" s="71" t="str">
        <f>HYPERLINK("https://www.ncbi.nlm.nih.gov/nucleotide/KT619059.1?report=genbank&amp;log$=nucltop&amp;blast_rank=4&amp;RID=H2UM90J5014","KT619059.1")</f>
        <v>KT619059.1</v>
      </c>
      <c r="I6" s="66" t="s">
        <v>2</v>
      </c>
      <c r="J6" s="67" t="s">
        <v>240</v>
      </c>
      <c r="K6" s="69" t="s">
        <v>8</v>
      </c>
      <c r="L6" s="69" t="s">
        <v>165</v>
      </c>
      <c r="M6" s="70">
        <v>1</v>
      </c>
      <c r="N6" s="71">
        <v>97</v>
      </c>
      <c r="O6" s="71" t="s">
        <v>164</v>
      </c>
      <c r="Q6" s="67" t="s">
        <v>0</v>
      </c>
      <c r="R6" s="67" t="s">
        <v>159</v>
      </c>
      <c r="S6" s="69" t="s">
        <v>8</v>
      </c>
      <c r="T6" s="69" t="s">
        <v>9</v>
      </c>
      <c r="U6" s="70">
        <v>1</v>
      </c>
      <c r="V6" s="71">
        <v>100</v>
      </c>
      <c r="W6" s="82" t="str">
        <f>HYPERLINK("https://www.ncbi.nlm.nih.gov/nucleotide/KT336515.1?report=genbank&amp;log$=nucltop&amp;blast_rank=4&amp;RID=H2S6C9HC014","KT336515.1")</f>
        <v>KT336515.1</v>
      </c>
    </row>
    <row r="7" spans="1:23" x14ac:dyDescent="0.35">
      <c r="A7" s="66" t="s">
        <v>1</v>
      </c>
      <c r="B7" s="67" t="s">
        <v>159</v>
      </c>
      <c r="C7" s="69" t="s">
        <v>8</v>
      </c>
      <c r="D7" s="69" t="s">
        <v>12</v>
      </c>
      <c r="E7" s="70">
        <v>1</v>
      </c>
      <c r="F7" s="71">
        <v>100</v>
      </c>
      <c r="G7" s="71" t="str">
        <f>HYPERLINK("https://www.ncbi.nlm.nih.gov/nucleotide/KP292611.1?report=genbank&amp;log$=nucltop&amp;blast_rank=5&amp;RID=H2UM90J5014","KP292611.1")</f>
        <v>KP292611.1</v>
      </c>
      <c r="I7" s="66" t="s">
        <v>2</v>
      </c>
      <c r="J7" s="67" t="s">
        <v>240</v>
      </c>
      <c r="K7" s="69" t="s">
        <v>8</v>
      </c>
      <c r="L7" s="69" t="s">
        <v>167</v>
      </c>
      <c r="M7" s="70">
        <v>1</v>
      </c>
      <c r="N7" s="71">
        <v>97</v>
      </c>
      <c r="O7" s="71" t="s">
        <v>166</v>
      </c>
      <c r="Q7" s="67" t="s">
        <v>0</v>
      </c>
      <c r="R7" s="67" t="s">
        <v>159</v>
      </c>
      <c r="S7" s="60" t="s">
        <v>18</v>
      </c>
      <c r="T7" s="69" t="s">
        <v>8</v>
      </c>
      <c r="U7" s="70">
        <v>1</v>
      </c>
      <c r="V7" s="71">
        <v>100</v>
      </c>
      <c r="W7" s="82" t="str">
        <f>HYPERLINK("https://www.ncbi.nlm.nih.gov/nucleotide/KF225918.1?report=genbank&amp;log$=nucltop&amp;blast_rank=5&amp;RID=H2S6C9HC014","KF225918.1")</f>
        <v>KF225918.1</v>
      </c>
    </row>
    <row r="8" spans="1:23" x14ac:dyDescent="0.35">
      <c r="A8" s="66" t="s">
        <v>1</v>
      </c>
      <c r="B8" s="67" t="s">
        <v>159</v>
      </c>
      <c r="C8" s="69" t="s">
        <v>8</v>
      </c>
      <c r="D8" s="69" t="s">
        <v>12</v>
      </c>
      <c r="E8" s="70">
        <v>1</v>
      </c>
      <c r="F8" s="71">
        <v>99.67</v>
      </c>
      <c r="G8" s="71" t="str">
        <f>HYPERLINK("https://www.ncbi.nlm.nih.gov/nucleotide/MH662569.1?report=genbank&amp;log$=nucltop&amp;blast_rank=6&amp;RID=H2UM90J5014","MH662569.1")</f>
        <v>MH662569.1</v>
      </c>
      <c r="I8" s="66" t="s">
        <v>2</v>
      </c>
      <c r="J8" s="67" t="s">
        <v>240</v>
      </c>
      <c r="K8" s="69" t="s">
        <v>8</v>
      </c>
      <c r="L8" s="69" t="s">
        <v>38</v>
      </c>
      <c r="M8" s="70">
        <v>1</v>
      </c>
      <c r="N8" s="71">
        <v>97</v>
      </c>
      <c r="O8" s="71" t="s">
        <v>168</v>
      </c>
      <c r="Q8" s="67" t="s">
        <v>0</v>
      </c>
      <c r="R8" s="67" t="s">
        <v>159</v>
      </c>
      <c r="S8" s="69" t="s">
        <v>8</v>
      </c>
      <c r="T8" s="69" t="s">
        <v>21</v>
      </c>
      <c r="U8" s="70">
        <v>1</v>
      </c>
      <c r="V8" s="71">
        <v>100</v>
      </c>
      <c r="W8" s="82" t="str">
        <f>HYPERLINK("https://www.ncbi.nlm.nih.gov/nucleotide/KC847191.1?report=genbank&amp;log$=nucltop&amp;blast_rank=6&amp;RID=H2S6C9HC014","KC847191.1")</f>
        <v>KC847191.1</v>
      </c>
    </row>
    <row r="9" spans="1:23" x14ac:dyDescent="0.35">
      <c r="A9" s="66" t="s">
        <v>1</v>
      </c>
      <c r="B9" s="67" t="s">
        <v>159</v>
      </c>
      <c r="C9" s="69" t="s">
        <v>8</v>
      </c>
      <c r="D9" s="69" t="s">
        <v>12</v>
      </c>
      <c r="E9" s="70">
        <v>1</v>
      </c>
      <c r="F9" s="71">
        <v>99.67</v>
      </c>
      <c r="G9" s="71" t="str">
        <f>HYPERLINK("https://www.ncbi.nlm.nih.gov/nucleotide/MG797486.1?report=genbank&amp;log$=nucltop&amp;blast_rank=7&amp;RID=H2UM90J5014","MG797486.1")</f>
        <v>MG797486.1</v>
      </c>
      <c r="I9" s="66" t="s">
        <v>2</v>
      </c>
      <c r="J9" s="67" t="s">
        <v>240</v>
      </c>
      <c r="K9" s="69" t="s">
        <v>8</v>
      </c>
      <c r="L9" s="69" t="s">
        <v>76</v>
      </c>
      <c r="M9" s="70">
        <v>1</v>
      </c>
      <c r="N9" s="71">
        <v>97</v>
      </c>
      <c r="O9" s="71" t="s">
        <v>169</v>
      </c>
      <c r="Q9" s="67" t="s">
        <v>0</v>
      </c>
      <c r="R9" s="67" t="s">
        <v>159</v>
      </c>
      <c r="S9" s="69" t="s">
        <v>8</v>
      </c>
      <c r="T9" s="69" t="s">
        <v>9</v>
      </c>
      <c r="U9" s="70">
        <v>1</v>
      </c>
      <c r="V9" s="71">
        <v>100</v>
      </c>
      <c r="W9" s="82" t="str">
        <f>HYPERLINK("https://www.ncbi.nlm.nih.gov/nucleotide/KC847190.1?report=genbank&amp;log$=nucltop&amp;blast_rank=7&amp;RID=H2S6C9HC014","KC847190.1")</f>
        <v>KC847190.1</v>
      </c>
    </row>
    <row r="10" spans="1:23" x14ac:dyDescent="0.35">
      <c r="A10" s="66" t="s">
        <v>1</v>
      </c>
      <c r="B10" s="67" t="s">
        <v>159</v>
      </c>
      <c r="C10" s="69" t="s">
        <v>8</v>
      </c>
      <c r="D10" s="69" t="s">
        <v>25</v>
      </c>
      <c r="E10" s="70">
        <v>0.99</v>
      </c>
      <c r="F10" s="71">
        <v>99.67</v>
      </c>
      <c r="G10" s="71" t="str">
        <f>HYPERLINK("https://www.ncbi.nlm.nih.gov/nucleotide/KT279017.1?report=genbank&amp;log$=nucltop&amp;blast_rank=8&amp;RID=H2UM90J5014","KT279017.1")</f>
        <v>KT279017.1</v>
      </c>
      <c r="I10" s="66" t="s">
        <v>2</v>
      </c>
      <c r="J10" s="67" t="s">
        <v>240</v>
      </c>
      <c r="K10" s="69" t="s">
        <v>8</v>
      </c>
      <c r="L10" s="69" t="s">
        <v>63</v>
      </c>
      <c r="M10" s="70">
        <v>1</v>
      </c>
      <c r="N10" s="71">
        <v>97</v>
      </c>
      <c r="O10" s="71" t="s">
        <v>170</v>
      </c>
      <c r="Q10" s="72" t="s">
        <v>0</v>
      </c>
      <c r="R10" s="72" t="s">
        <v>159</v>
      </c>
      <c r="S10" s="73" t="s">
        <v>14</v>
      </c>
      <c r="T10" s="73" t="s">
        <v>15</v>
      </c>
      <c r="U10" s="74">
        <v>1</v>
      </c>
      <c r="V10" s="75">
        <v>100</v>
      </c>
      <c r="W10" s="84" t="str">
        <f>HYPERLINK("https://www.ncbi.nlm.nih.gov/nucleotide/AY605721.1?report=genbank&amp;log$=nucltop&amp;blast_rank=8&amp;RID=H2S6C9HC014","AY605721.1")</f>
        <v>AY605721.1</v>
      </c>
    </row>
    <row r="11" spans="1:23" x14ac:dyDescent="0.35">
      <c r="A11" s="66" t="s">
        <v>1</v>
      </c>
      <c r="B11" s="67" t="s">
        <v>159</v>
      </c>
      <c r="C11" s="69" t="s">
        <v>8</v>
      </c>
      <c r="D11" s="69" t="s">
        <v>9</v>
      </c>
      <c r="E11" s="70">
        <v>0.94</v>
      </c>
      <c r="F11" s="71">
        <v>99.65</v>
      </c>
      <c r="G11" s="71" t="str">
        <f>HYPERLINK("https://www.ncbi.nlm.nih.gov/nucleotide/KF923282.1?report=genbank&amp;log$=nucltop&amp;blast_rank=9&amp;RID=H2UM90J5014","KF923282.1")</f>
        <v>KF923282.1</v>
      </c>
      <c r="I11" s="66" t="s">
        <v>2</v>
      </c>
      <c r="J11" s="67" t="s">
        <v>240</v>
      </c>
      <c r="K11" s="69" t="s">
        <v>8</v>
      </c>
      <c r="L11" s="69" t="s">
        <v>90</v>
      </c>
      <c r="M11" s="70">
        <v>1</v>
      </c>
      <c r="N11" s="71">
        <v>97</v>
      </c>
      <c r="O11" s="71" t="s">
        <v>171</v>
      </c>
    </row>
    <row r="12" spans="1:23" x14ac:dyDescent="0.35">
      <c r="A12" s="66" t="s">
        <v>1</v>
      </c>
      <c r="B12" s="67" t="s">
        <v>159</v>
      </c>
      <c r="C12" s="69" t="s">
        <v>8</v>
      </c>
      <c r="D12" s="69" t="s">
        <v>12</v>
      </c>
      <c r="E12" s="70">
        <v>0.85</v>
      </c>
      <c r="F12" s="71">
        <v>99.61</v>
      </c>
      <c r="G12" s="71" t="str">
        <f>HYPERLINK("https://www.ncbi.nlm.nih.gov/nucleotide/MN307412.1?report=genbank&amp;log$=nucltop&amp;blast_rank=10&amp;RID=H2UM90J5014","MN307412.1")</f>
        <v>MN307412.1</v>
      </c>
      <c r="I12" s="66" t="s">
        <v>2</v>
      </c>
      <c r="J12" s="67" t="s">
        <v>240</v>
      </c>
      <c r="K12" s="69" t="s">
        <v>8</v>
      </c>
      <c r="L12" s="69" t="s">
        <v>36</v>
      </c>
      <c r="M12" s="70">
        <v>1</v>
      </c>
      <c r="N12" s="71">
        <v>97</v>
      </c>
      <c r="O12" s="71" t="s">
        <v>172</v>
      </c>
    </row>
    <row r="13" spans="1:23" x14ac:dyDescent="0.35">
      <c r="A13" s="66" t="s">
        <v>1</v>
      </c>
      <c r="B13" s="67" t="s">
        <v>159</v>
      </c>
      <c r="C13" s="69" t="s">
        <v>8</v>
      </c>
      <c r="D13" s="69" t="s">
        <v>12</v>
      </c>
      <c r="E13" s="70">
        <v>0.92</v>
      </c>
      <c r="F13" s="71">
        <v>99.28</v>
      </c>
      <c r="G13" s="71" t="str">
        <f>HYPERLINK("https://www.ncbi.nlm.nih.gov/nucleotide/KJ665505.1?report=genbank&amp;log$=nucltop&amp;blast_rank=11&amp;RID=H2UM90J5014","KJ665505.1")</f>
        <v>KJ665505.1</v>
      </c>
      <c r="I13" s="66" t="s">
        <v>2</v>
      </c>
      <c r="J13" s="67" t="s">
        <v>240</v>
      </c>
      <c r="K13" s="69" t="s">
        <v>8</v>
      </c>
      <c r="L13" s="69" t="s">
        <v>25</v>
      </c>
      <c r="M13" s="70">
        <v>1</v>
      </c>
      <c r="N13" s="71">
        <v>96</v>
      </c>
      <c r="O13" s="71" t="s">
        <v>173</v>
      </c>
    </row>
    <row r="14" spans="1:23" x14ac:dyDescent="0.35">
      <c r="A14" s="66" t="s">
        <v>1</v>
      </c>
      <c r="B14" s="67" t="s">
        <v>159</v>
      </c>
      <c r="C14" s="69" t="s">
        <v>8</v>
      </c>
      <c r="D14" s="69" t="s">
        <v>12</v>
      </c>
      <c r="E14" s="70">
        <v>0.9</v>
      </c>
      <c r="F14" s="71">
        <v>99.26</v>
      </c>
      <c r="G14" s="71" t="str">
        <f>HYPERLINK("https://www.ncbi.nlm.nih.gov/nucleotide/MK044084.1?report=genbank&amp;log$=nucltop&amp;blast_rank=12&amp;RID=H2UM90J5014","MK044084.1")</f>
        <v>MK044084.1</v>
      </c>
      <c r="I14" s="66" t="s">
        <v>2</v>
      </c>
      <c r="J14" s="67" t="s">
        <v>240</v>
      </c>
      <c r="K14" s="69" t="s">
        <v>8</v>
      </c>
      <c r="L14" s="69" t="s">
        <v>175</v>
      </c>
      <c r="M14" s="70">
        <v>1</v>
      </c>
      <c r="N14" s="71">
        <v>96</v>
      </c>
      <c r="O14" s="71" t="s">
        <v>174</v>
      </c>
    </row>
    <row r="15" spans="1:23" x14ac:dyDescent="0.35">
      <c r="A15" s="66" t="s">
        <v>1</v>
      </c>
      <c r="B15" s="67" t="s">
        <v>159</v>
      </c>
      <c r="C15" s="69" t="s">
        <v>8</v>
      </c>
      <c r="D15" s="60" t="s">
        <v>19</v>
      </c>
      <c r="E15" s="70">
        <v>0.85</v>
      </c>
      <c r="F15" s="71">
        <v>99.22</v>
      </c>
      <c r="G15" s="71" t="str">
        <f>HYPERLINK("https://www.ncbi.nlm.nih.gov/nucleotide/JQ425711.1?report=genbank&amp;log$=nucltop&amp;blast_rank=13&amp;RID=H2UM90J5014","JQ425711.1")</f>
        <v>JQ425711.1</v>
      </c>
      <c r="I15" s="66" t="s">
        <v>2</v>
      </c>
      <c r="J15" s="67" t="s">
        <v>240</v>
      </c>
      <c r="K15" s="69" t="s">
        <v>8</v>
      </c>
      <c r="L15" s="69" t="s">
        <v>119</v>
      </c>
      <c r="M15" s="70">
        <v>1</v>
      </c>
      <c r="N15" s="71">
        <v>96</v>
      </c>
      <c r="O15" s="71" t="s">
        <v>176</v>
      </c>
    </row>
    <row r="16" spans="1:23" x14ac:dyDescent="0.35">
      <c r="A16" s="66" t="s">
        <v>1</v>
      </c>
      <c r="B16" s="67" t="s">
        <v>159</v>
      </c>
      <c r="C16" s="69" t="s">
        <v>8</v>
      </c>
      <c r="D16" s="69" t="s">
        <v>12</v>
      </c>
      <c r="E16" s="70">
        <v>0.84</v>
      </c>
      <c r="F16" s="71">
        <v>99.21</v>
      </c>
      <c r="G16" s="71" t="str">
        <f>HYPERLINK("https://www.ncbi.nlm.nih.gov/nucleotide/MH922983.1?report=genbank&amp;log$=nucltop&amp;blast_rank=14&amp;RID=H2UM90J5014","MH922983.1")</f>
        <v>MH922983.1</v>
      </c>
      <c r="I16" s="66" t="s">
        <v>2</v>
      </c>
      <c r="J16" s="67" t="s">
        <v>240</v>
      </c>
      <c r="K16" s="69" t="s">
        <v>8</v>
      </c>
      <c r="L16" s="69" t="s">
        <v>9</v>
      </c>
      <c r="M16" s="70">
        <v>1</v>
      </c>
      <c r="N16" s="71">
        <v>96</v>
      </c>
      <c r="O16" s="71" t="s">
        <v>177</v>
      </c>
    </row>
    <row r="17" spans="1:15" x14ac:dyDescent="0.35">
      <c r="A17" s="66" t="s">
        <v>1</v>
      </c>
      <c r="B17" s="67" t="s">
        <v>159</v>
      </c>
      <c r="C17" s="76" t="s">
        <v>14</v>
      </c>
      <c r="D17" s="76" t="s">
        <v>15</v>
      </c>
      <c r="E17" s="70">
        <v>0.84</v>
      </c>
      <c r="F17" s="71">
        <v>99.21</v>
      </c>
      <c r="G17" s="71" t="str">
        <f>HYPERLINK("https://www.ncbi.nlm.nih.gov/nucleotide/EU918168.1?report=genbank&amp;log$=nucltop&amp;blast_rank=15&amp;RID=H2UM90J5014","EU918168.1")</f>
        <v>EU918168.1</v>
      </c>
      <c r="I17" s="66" t="s">
        <v>2</v>
      </c>
      <c r="J17" s="67" t="s">
        <v>240</v>
      </c>
      <c r="K17" s="69" t="s">
        <v>8</v>
      </c>
      <c r="L17" s="69" t="s">
        <v>15</v>
      </c>
      <c r="M17" s="70">
        <v>1</v>
      </c>
      <c r="N17" s="71">
        <v>97</v>
      </c>
      <c r="O17" s="71" t="s">
        <v>178</v>
      </c>
    </row>
    <row r="18" spans="1:15" x14ac:dyDescent="0.35">
      <c r="A18" s="66" t="s">
        <v>1</v>
      </c>
      <c r="B18" s="67" t="s">
        <v>159</v>
      </c>
      <c r="C18" s="69" t="s">
        <v>8</v>
      </c>
      <c r="D18" s="69" t="s">
        <v>9</v>
      </c>
      <c r="E18" s="70">
        <v>1</v>
      </c>
      <c r="F18" s="71">
        <v>99</v>
      </c>
      <c r="G18" s="71" t="str">
        <f>HYPERLINK("https://www.ncbi.nlm.nih.gov/nucleotide/MK577776.1?report=genbank&amp;log$=nucltop&amp;blast_rank=16&amp;RID=H2UM90J5014","MK577776.1")</f>
        <v>MK577776.1</v>
      </c>
      <c r="I18" s="66" t="s">
        <v>2</v>
      </c>
      <c r="J18" s="67" t="s">
        <v>240</v>
      </c>
      <c r="K18" s="69" t="s">
        <v>8</v>
      </c>
      <c r="L18" s="69" t="s">
        <v>124</v>
      </c>
      <c r="M18" s="70">
        <v>1</v>
      </c>
      <c r="N18" s="71">
        <v>96</v>
      </c>
      <c r="O18" s="71" t="s">
        <v>179</v>
      </c>
    </row>
    <row r="19" spans="1:15" x14ac:dyDescent="0.35">
      <c r="A19" s="66" t="s">
        <v>1</v>
      </c>
      <c r="B19" s="67" t="s">
        <v>159</v>
      </c>
      <c r="C19" s="69" t="s">
        <v>8</v>
      </c>
      <c r="D19" s="69" t="s">
        <v>9</v>
      </c>
      <c r="E19" s="70">
        <v>1</v>
      </c>
      <c r="F19" s="71">
        <v>99</v>
      </c>
      <c r="G19" s="71" t="str">
        <f>HYPERLINK("https://www.ncbi.nlm.nih.gov/nucleotide/MK577775.1?report=genbank&amp;log$=nucltop&amp;blast_rank=17&amp;RID=H2UM90J5014","MK577775.1")</f>
        <v>MK577775.1</v>
      </c>
      <c r="I19" s="66" t="s">
        <v>2</v>
      </c>
      <c r="J19" s="67" t="s">
        <v>240</v>
      </c>
      <c r="K19" s="69" t="s">
        <v>8</v>
      </c>
      <c r="L19" s="69" t="s">
        <v>181</v>
      </c>
      <c r="M19" s="70">
        <v>1</v>
      </c>
      <c r="N19" s="71">
        <v>96</v>
      </c>
      <c r="O19" s="71" t="s">
        <v>180</v>
      </c>
    </row>
    <row r="20" spans="1:15" x14ac:dyDescent="0.35">
      <c r="A20" s="66" t="s">
        <v>1</v>
      </c>
      <c r="B20" s="67" t="s">
        <v>159</v>
      </c>
      <c r="C20" s="69" t="s">
        <v>8</v>
      </c>
      <c r="D20" s="69" t="s">
        <v>12</v>
      </c>
      <c r="E20" s="70">
        <v>1</v>
      </c>
      <c r="F20" s="71">
        <v>99</v>
      </c>
      <c r="G20" s="71" t="str">
        <f>HYPERLINK("https://www.ncbi.nlm.nih.gov/nucleotide/MK044085.1?report=genbank&amp;log$=nucltop&amp;blast_rank=18&amp;RID=H2UM90J5014","MK044085.1")</f>
        <v>MK044085.1</v>
      </c>
      <c r="I20" s="66" t="s">
        <v>2</v>
      </c>
      <c r="J20" s="67" t="s">
        <v>240</v>
      </c>
      <c r="K20" s="69" t="s">
        <v>8</v>
      </c>
      <c r="L20" s="69" t="s">
        <v>183</v>
      </c>
      <c r="M20" s="70">
        <v>1</v>
      </c>
      <c r="N20" s="71">
        <v>96</v>
      </c>
      <c r="O20" s="71" t="s">
        <v>182</v>
      </c>
    </row>
    <row r="21" spans="1:15" x14ac:dyDescent="0.35">
      <c r="A21" s="66" t="s">
        <v>1</v>
      </c>
      <c r="B21" s="67" t="s">
        <v>159</v>
      </c>
      <c r="C21" s="69" t="s">
        <v>8</v>
      </c>
      <c r="D21" s="69" t="s">
        <v>12</v>
      </c>
      <c r="E21" s="70">
        <v>1</v>
      </c>
      <c r="F21" s="71">
        <v>99</v>
      </c>
      <c r="G21" s="71" t="str">
        <f>HYPERLINK("https://www.ncbi.nlm.nih.gov/nucleotide/MH922984.1?report=genbank&amp;log$=nucltop&amp;blast_rank=19&amp;RID=H2UM90J5014","MH922984.1")</f>
        <v>MH922984.1</v>
      </c>
      <c r="I21" s="66" t="s">
        <v>2</v>
      </c>
      <c r="J21" s="67" t="s">
        <v>240</v>
      </c>
      <c r="K21" s="69" t="s">
        <v>8</v>
      </c>
      <c r="L21" s="69" t="s">
        <v>185</v>
      </c>
      <c r="M21" s="70">
        <v>1</v>
      </c>
      <c r="N21" s="71">
        <v>96</v>
      </c>
      <c r="O21" s="71" t="s">
        <v>184</v>
      </c>
    </row>
    <row r="22" spans="1:15" x14ac:dyDescent="0.35">
      <c r="A22" s="66" t="s">
        <v>1</v>
      </c>
      <c r="B22" s="67" t="s">
        <v>159</v>
      </c>
      <c r="C22" s="69" t="s">
        <v>8</v>
      </c>
      <c r="D22" s="69" t="s">
        <v>12</v>
      </c>
      <c r="E22" s="70">
        <v>1</v>
      </c>
      <c r="F22" s="71">
        <v>99</v>
      </c>
      <c r="G22" s="71" t="str">
        <f>HYPERLINK("https://www.ncbi.nlm.nih.gov/nucleotide/MG797482.1?report=genbank&amp;log$=nucltop&amp;blast_rank=20&amp;RID=H2UM90J5014","MG797482.1")</f>
        <v>MG797482.1</v>
      </c>
      <c r="I22" s="66" t="s">
        <v>2</v>
      </c>
      <c r="J22" s="67" t="s">
        <v>240</v>
      </c>
      <c r="K22" s="69" t="s">
        <v>8</v>
      </c>
      <c r="L22" s="69" t="s">
        <v>134</v>
      </c>
      <c r="M22" s="70">
        <v>1</v>
      </c>
      <c r="N22" s="71">
        <v>96</v>
      </c>
      <c r="O22" s="71" t="s">
        <v>186</v>
      </c>
    </row>
    <row r="23" spans="1:15" x14ac:dyDescent="0.35">
      <c r="A23" s="66" t="s">
        <v>1</v>
      </c>
      <c r="B23" s="67" t="s">
        <v>159</v>
      </c>
      <c r="C23" s="76" t="s">
        <v>14</v>
      </c>
      <c r="D23" s="76" t="s">
        <v>15</v>
      </c>
      <c r="E23" s="70">
        <v>1</v>
      </c>
      <c r="F23" s="71">
        <v>99</v>
      </c>
      <c r="G23" s="71" t="str">
        <f>HYPERLINK("https://www.ncbi.nlm.nih.gov/nucleotide/GU592402.1?report=genbank&amp;log$=nucltop&amp;blast_rank=23&amp;RID=H2UM90J5014","GU592402.1")</f>
        <v>GU592402.1</v>
      </c>
      <c r="I23" s="66" t="s">
        <v>2</v>
      </c>
      <c r="J23" s="67" t="s">
        <v>240</v>
      </c>
      <c r="K23" s="69" t="s">
        <v>8</v>
      </c>
      <c r="L23" s="69" t="s">
        <v>188</v>
      </c>
      <c r="M23" s="70">
        <v>1</v>
      </c>
      <c r="N23" s="71">
        <v>96</v>
      </c>
      <c r="O23" s="71" t="s">
        <v>187</v>
      </c>
    </row>
    <row r="24" spans="1:15" x14ac:dyDescent="0.35">
      <c r="A24" s="66" t="s">
        <v>1</v>
      </c>
      <c r="B24" s="67" t="s">
        <v>159</v>
      </c>
      <c r="C24" s="60" t="s">
        <v>14</v>
      </c>
      <c r="D24" s="60" t="s">
        <v>15</v>
      </c>
      <c r="E24" s="70">
        <v>1</v>
      </c>
      <c r="F24" s="71">
        <v>99</v>
      </c>
      <c r="G24" s="71" t="str">
        <f>HYPERLINK("https://www.ncbi.nlm.nih.gov/nucleotide/FJ463337.1?report=genbank&amp;log$=nucltop&amp;blast_rank=24&amp;RID=H2UM90J5014","FJ463337.1")</f>
        <v>FJ463337.1</v>
      </c>
      <c r="I24" s="66" t="s">
        <v>2</v>
      </c>
      <c r="J24" s="67" t="s">
        <v>240</v>
      </c>
      <c r="K24" s="69" t="s">
        <v>8</v>
      </c>
      <c r="L24" s="69" t="s">
        <v>190</v>
      </c>
      <c r="M24" s="70">
        <v>1</v>
      </c>
      <c r="N24" s="71">
        <v>96</v>
      </c>
      <c r="O24" s="71" t="s">
        <v>189</v>
      </c>
    </row>
    <row r="25" spans="1:15" x14ac:dyDescent="0.35">
      <c r="A25" s="66" t="s">
        <v>1</v>
      </c>
      <c r="B25" s="67" t="s">
        <v>159</v>
      </c>
      <c r="C25" s="76" t="s">
        <v>14</v>
      </c>
      <c r="D25" s="76" t="s">
        <v>15</v>
      </c>
      <c r="E25" s="70">
        <v>1</v>
      </c>
      <c r="F25" s="71">
        <v>99</v>
      </c>
      <c r="G25" s="71" t="str">
        <f>HYPERLINK("https://www.ncbi.nlm.nih.gov/nucleotide/FJ463335.1?report=genbank&amp;log$=nucltop&amp;blast_rank=25&amp;RID=H2UM90J5014","FJ463335.1")</f>
        <v>FJ463335.1</v>
      </c>
      <c r="I25" s="66" t="s">
        <v>2</v>
      </c>
      <c r="J25" s="67" t="s">
        <v>240</v>
      </c>
      <c r="K25" s="69" t="s">
        <v>8</v>
      </c>
      <c r="L25" s="69" t="s">
        <v>192</v>
      </c>
      <c r="M25" s="70">
        <v>1</v>
      </c>
      <c r="N25" s="71">
        <v>96</v>
      </c>
      <c r="O25" s="71" t="s">
        <v>191</v>
      </c>
    </row>
    <row r="26" spans="1:15" x14ac:dyDescent="0.35">
      <c r="A26" s="66" t="s">
        <v>1</v>
      </c>
      <c r="B26" s="67" t="s">
        <v>159</v>
      </c>
      <c r="C26" s="76" t="s">
        <v>14</v>
      </c>
      <c r="D26" s="76" t="s">
        <v>15</v>
      </c>
      <c r="E26" s="70">
        <v>1</v>
      </c>
      <c r="F26" s="71">
        <v>99</v>
      </c>
      <c r="G26" s="71" t="str">
        <f>HYPERLINK("https://www.ncbi.nlm.nih.gov/nucleotide/EF191321.1?report=genbank&amp;log$=nucltop&amp;blast_rank=26&amp;RID=H2UM90J5014","EF191321.1")</f>
        <v>EF191321.1</v>
      </c>
      <c r="I26" s="66" t="s">
        <v>2</v>
      </c>
      <c r="J26" s="67" t="s">
        <v>240</v>
      </c>
      <c r="K26" s="69" t="s">
        <v>8</v>
      </c>
      <c r="L26" s="69" t="s">
        <v>131</v>
      </c>
      <c r="M26" s="70">
        <v>1</v>
      </c>
      <c r="N26" s="71">
        <v>96</v>
      </c>
      <c r="O26" s="71" t="s">
        <v>193</v>
      </c>
    </row>
    <row r="27" spans="1:15" x14ac:dyDescent="0.35">
      <c r="A27" s="66" t="s">
        <v>1</v>
      </c>
      <c r="B27" s="67" t="s">
        <v>159</v>
      </c>
      <c r="C27" s="69" t="s">
        <v>8</v>
      </c>
      <c r="D27" s="69" t="s">
        <v>9</v>
      </c>
      <c r="E27" s="70">
        <v>1</v>
      </c>
      <c r="F27" s="71">
        <v>99</v>
      </c>
      <c r="G27" s="71" t="str">
        <f>HYPERLINK("https://www.ncbi.nlm.nih.gov/nucleotide/AY605764.1?report=genbank&amp;log$=nucltop&amp;blast_rank=27&amp;RID=H2UM90J5014","AY605764.1")</f>
        <v>AY605764.1</v>
      </c>
      <c r="I27" s="66" t="s">
        <v>2</v>
      </c>
      <c r="J27" s="67" t="s">
        <v>240</v>
      </c>
      <c r="K27" s="69" t="s">
        <v>8</v>
      </c>
      <c r="L27" s="69" t="s">
        <v>129</v>
      </c>
      <c r="M27" s="70">
        <v>1</v>
      </c>
      <c r="N27" s="71">
        <v>96</v>
      </c>
      <c r="O27" s="71" t="s">
        <v>194</v>
      </c>
    </row>
    <row r="28" spans="1:15" x14ac:dyDescent="0.35">
      <c r="A28" s="66" t="s">
        <v>1</v>
      </c>
      <c r="B28" s="67" t="s">
        <v>159</v>
      </c>
      <c r="C28" s="69" t="s">
        <v>8</v>
      </c>
      <c r="D28" s="69" t="s">
        <v>9</v>
      </c>
      <c r="E28" s="70">
        <v>0.98</v>
      </c>
      <c r="F28" s="71">
        <v>98.98</v>
      </c>
      <c r="G28" s="71" t="str">
        <f>HYPERLINK("https://www.ncbi.nlm.nih.gov/nucleotide/KC572118.1?report=genbank&amp;log$=nucltop&amp;blast_rank=28&amp;RID=H2UM90J5014","KC572118.1")</f>
        <v>KC572118.1</v>
      </c>
      <c r="I28" s="66" t="s">
        <v>2</v>
      </c>
      <c r="J28" s="67" t="s">
        <v>240</v>
      </c>
      <c r="K28" s="69" t="s">
        <v>8</v>
      </c>
      <c r="L28" s="69" t="s">
        <v>196</v>
      </c>
      <c r="M28" s="70">
        <v>1</v>
      </c>
      <c r="N28" s="71">
        <v>96</v>
      </c>
      <c r="O28" s="71" t="s">
        <v>195</v>
      </c>
    </row>
    <row r="29" spans="1:15" x14ac:dyDescent="0.35">
      <c r="A29" s="66" t="s">
        <v>1</v>
      </c>
      <c r="B29" s="67" t="s">
        <v>159</v>
      </c>
      <c r="C29" s="69" t="s">
        <v>8</v>
      </c>
      <c r="D29" s="60" t="s">
        <v>19</v>
      </c>
      <c r="E29" s="70">
        <v>0.94</v>
      </c>
      <c r="F29" s="71">
        <v>98.94</v>
      </c>
      <c r="G29" s="71" t="str">
        <f>HYPERLINK("https://www.ncbi.nlm.nih.gov/nucleotide/KF134799.1?report=genbank&amp;log$=nucltop&amp;blast_rank=29&amp;RID=H2UM90J5014","KF134799.1")</f>
        <v>KF134799.1</v>
      </c>
      <c r="I29" s="66" t="s">
        <v>2</v>
      </c>
      <c r="J29" s="67" t="s">
        <v>240</v>
      </c>
      <c r="K29" s="69" t="s">
        <v>8</v>
      </c>
      <c r="L29" s="69" t="s">
        <v>198</v>
      </c>
      <c r="M29" s="70">
        <v>1</v>
      </c>
      <c r="N29" s="71">
        <v>96</v>
      </c>
      <c r="O29" s="71" t="s">
        <v>197</v>
      </c>
    </row>
    <row r="30" spans="1:15" x14ac:dyDescent="0.35">
      <c r="A30" s="66" t="s">
        <v>1</v>
      </c>
      <c r="B30" s="67" t="s">
        <v>159</v>
      </c>
      <c r="C30" s="69" t="s">
        <v>8</v>
      </c>
      <c r="D30" s="69" t="s">
        <v>12</v>
      </c>
      <c r="E30" s="70">
        <v>0.93</v>
      </c>
      <c r="F30" s="71">
        <v>98.93</v>
      </c>
      <c r="G30" s="71" t="str">
        <f>HYPERLINK("https://www.ncbi.nlm.nih.gov/nucleotide/MN520084.1?report=genbank&amp;log$=nucltop&amp;blast_rank=30&amp;RID=H2UM90J5014","MN520084.1")</f>
        <v>MN520084.1</v>
      </c>
      <c r="I30" s="66" t="s">
        <v>2</v>
      </c>
      <c r="J30" s="67" t="s">
        <v>240</v>
      </c>
      <c r="K30" s="69" t="s">
        <v>8</v>
      </c>
      <c r="L30" s="69" t="s">
        <v>200</v>
      </c>
      <c r="M30" s="70">
        <v>1</v>
      </c>
      <c r="N30" s="71">
        <v>96</v>
      </c>
      <c r="O30" s="71" t="s">
        <v>199</v>
      </c>
    </row>
    <row r="31" spans="1:15" x14ac:dyDescent="0.35">
      <c r="A31" s="66" t="s">
        <v>1</v>
      </c>
      <c r="B31" s="67" t="s">
        <v>159</v>
      </c>
      <c r="C31" s="69" t="s">
        <v>8</v>
      </c>
      <c r="D31" s="69" t="s">
        <v>12</v>
      </c>
      <c r="E31" s="70">
        <v>0.92</v>
      </c>
      <c r="F31" s="71">
        <v>98.92</v>
      </c>
      <c r="G31" s="71" t="str">
        <f>HYPERLINK("https://www.ncbi.nlm.nih.gov/nucleotide/KJ665506.1?report=genbank&amp;log$=nucltop&amp;blast_rank=31&amp;RID=H2UM90J5014","KJ665506.1")</f>
        <v>KJ665506.1</v>
      </c>
      <c r="I31" s="66" t="s">
        <v>2</v>
      </c>
      <c r="J31" s="67" t="s">
        <v>240</v>
      </c>
      <c r="K31" s="69" t="s">
        <v>8</v>
      </c>
      <c r="L31" s="69" t="s">
        <v>202</v>
      </c>
      <c r="M31" s="70">
        <v>1</v>
      </c>
      <c r="N31" s="71">
        <v>95</v>
      </c>
      <c r="O31" s="71" t="s">
        <v>201</v>
      </c>
    </row>
    <row r="32" spans="1:15" x14ac:dyDescent="0.35">
      <c r="A32" s="66" t="s">
        <v>1</v>
      </c>
      <c r="B32" s="67" t="s">
        <v>159</v>
      </c>
      <c r="C32" s="76" t="s">
        <v>14</v>
      </c>
      <c r="D32" s="76" t="s">
        <v>15</v>
      </c>
      <c r="E32" s="70">
        <v>0.92</v>
      </c>
      <c r="F32" s="71">
        <v>98.92</v>
      </c>
      <c r="G32" s="71" t="str">
        <f>HYPERLINK("https://www.ncbi.nlm.nih.gov/nucleotide/FJ619249.1?report=genbank&amp;log$=nucltop&amp;blast_rank=32&amp;RID=H2UM90J5014","FJ619249.1")</f>
        <v>FJ619249.1</v>
      </c>
      <c r="I32" s="66" t="s">
        <v>2</v>
      </c>
      <c r="J32" s="67" t="s">
        <v>240</v>
      </c>
      <c r="K32" s="69" t="s">
        <v>8</v>
      </c>
      <c r="L32" s="69" t="s">
        <v>204</v>
      </c>
      <c r="M32" s="70">
        <v>1</v>
      </c>
      <c r="N32" s="71">
        <v>95</v>
      </c>
      <c r="O32" s="71" t="s">
        <v>203</v>
      </c>
    </row>
    <row r="33" spans="1:15" x14ac:dyDescent="0.35">
      <c r="A33" s="66" t="s">
        <v>1</v>
      </c>
      <c r="B33" s="67" t="s">
        <v>159</v>
      </c>
      <c r="C33" s="76" t="s">
        <v>14</v>
      </c>
      <c r="D33" s="76" t="s">
        <v>15</v>
      </c>
      <c r="E33" s="70">
        <v>0.87</v>
      </c>
      <c r="F33" s="71">
        <v>98.86</v>
      </c>
      <c r="G33" s="71" t="str">
        <f>HYPERLINK("https://www.ncbi.nlm.nih.gov/nucleotide/FJ436154.1?report=genbank&amp;log$=nucltop&amp;blast_rank=33&amp;RID=H2UM90J5014","FJ436154.1")</f>
        <v>FJ436154.1</v>
      </c>
      <c r="I33" s="66" t="s">
        <v>2</v>
      </c>
      <c r="J33" s="67" t="s">
        <v>240</v>
      </c>
      <c r="K33" s="69" t="s">
        <v>8</v>
      </c>
      <c r="L33" s="69" t="s">
        <v>206</v>
      </c>
      <c r="M33" s="70">
        <v>1</v>
      </c>
      <c r="N33" s="71">
        <v>95</v>
      </c>
      <c r="O33" s="71" t="s">
        <v>205</v>
      </c>
    </row>
    <row r="34" spans="1:15" x14ac:dyDescent="0.35">
      <c r="A34" s="66" t="s">
        <v>1</v>
      </c>
      <c r="B34" s="67" t="s">
        <v>159</v>
      </c>
      <c r="C34" s="76" t="s">
        <v>14</v>
      </c>
      <c r="D34" s="76" t="s">
        <v>15</v>
      </c>
      <c r="E34" s="70">
        <v>0.87</v>
      </c>
      <c r="F34" s="71">
        <v>98.86</v>
      </c>
      <c r="G34" s="71" t="str">
        <f>HYPERLINK("https://www.ncbi.nlm.nih.gov/nucleotide/EU595038.1?report=genbank&amp;log$=nucltop&amp;blast_rank=34&amp;RID=H2UM90J5014","EU595038.1")</f>
        <v>EU595038.1</v>
      </c>
      <c r="I34" s="66" t="s">
        <v>2</v>
      </c>
      <c r="J34" s="67" t="s">
        <v>240</v>
      </c>
      <c r="K34" s="69" t="s">
        <v>8</v>
      </c>
      <c r="L34" s="69" t="s">
        <v>208</v>
      </c>
      <c r="M34" s="70">
        <v>1</v>
      </c>
      <c r="N34" s="71">
        <v>95</v>
      </c>
      <c r="O34" s="71" t="s">
        <v>207</v>
      </c>
    </row>
    <row r="35" spans="1:15" x14ac:dyDescent="0.35">
      <c r="A35" s="66" t="s">
        <v>1</v>
      </c>
      <c r="B35" s="67" t="s">
        <v>159</v>
      </c>
      <c r="C35" s="76" t="s">
        <v>14</v>
      </c>
      <c r="D35" s="76" t="s">
        <v>15</v>
      </c>
      <c r="E35" s="70">
        <v>0.87</v>
      </c>
      <c r="F35" s="71">
        <v>98.86</v>
      </c>
      <c r="G35" s="71" t="str">
        <f>HYPERLINK("https://www.ncbi.nlm.nih.gov/nucleotide/EF113551.1?report=genbank&amp;log$=nucltop&amp;blast_rank=35&amp;RID=H2UM90J5014","EF113551.1")</f>
        <v>EF113551.1</v>
      </c>
      <c r="I35" s="66" t="s">
        <v>2</v>
      </c>
      <c r="J35" s="67" t="s">
        <v>240</v>
      </c>
      <c r="K35" s="69" t="s">
        <v>8</v>
      </c>
      <c r="L35" s="69" t="s">
        <v>145</v>
      </c>
      <c r="M35" s="70">
        <v>1</v>
      </c>
      <c r="N35" s="71">
        <v>95</v>
      </c>
      <c r="O35" s="71" t="s">
        <v>209</v>
      </c>
    </row>
    <row r="36" spans="1:15" x14ac:dyDescent="0.35">
      <c r="A36" s="66" t="s">
        <v>1</v>
      </c>
      <c r="B36" s="67" t="s">
        <v>159</v>
      </c>
      <c r="C36" s="76" t="s">
        <v>14</v>
      </c>
      <c r="D36" s="76" t="s">
        <v>15</v>
      </c>
      <c r="E36" s="70">
        <v>1</v>
      </c>
      <c r="F36" s="71">
        <v>98.67</v>
      </c>
      <c r="G36" s="71" t="str">
        <f>HYPERLINK("https://www.ncbi.nlm.nih.gov/nucleotide/GU592407.1?report=genbank&amp;log$=nucltop&amp;blast_rank=36&amp;RID=H2UM90J5014","GU592407.1")</f>
        <v>GU592407.1</v>
      </c>
      <c r="I36" s="66" t="s">
        <v>2</v>
      </c>
      <c r="J36" s="67" t="s">
        <v>240</v>
      </c>
      <c r="K36" s="69" t="s">
        <v>8</v>
      </c>
      <c r="L36" s="69" t="s">
        <v>121</v>
      </c>
      <c r="M36" s="70">
        <v>1</v>
      </c>
      <c r="N36" s="71">
        <v>95</v>
      </c>
      <c r="O36" s="71" t="s">
        <v>210</v>
      </c>
    </row>
    <row r="37" spans="1:15" x14ac:dyDescent="0.35">
      <c r="A37" s="66" t="s">
        <v>1</v>
      </c>
      <c r="B37" s="67" t="s">
        <v>159</v>
      </c>
      <c r="C37" s="69" t="s">
        <v>8</v>
      </c>
      <c r="D37" s="69" t="s">
        <v>9</v>
      </c>
      <c r="E37" s="70">
        <v>1</v>
      </c>
      <c r="F37" s="71">
        <v>98.67</v>
      </c>
      <c r="G37" s="71" t="str">
        <f>HYPERLINK("https://www.ncbi.nlm.nih.gov/nucleotide/LR699205.1?report=genbank&amp;log$=nucltop&amp;blast_rank=37&amp;RID=H2UM90J5014","LR699205.1")</f>
        <v>LR699205.1</v>
      </c>
      <c r="I37" s="66" t="s">
        <v>2</v>
      </c>
      <c r="J37" s="67" t="s">
        <v>240</v>
      </c>
      <c r="K37" s="69" t="s">
        <v>8</v>
      </c>
      <c r="L37" s="69" t="s">
        <v>97</v>
      </c>
      <c r="M37" s="70">
        <v>1</v>
      </c>
      <c r="N37" s="71">
        <v>95</v>
      </c>
      <c r="O37" s="71" t="s">
        <v>211</v>
      </c>
    </row>
    <row r="38" spans="1:15" x14ac:dyDescent="0.35">
      <c r="A38" s="66" t="s">
        <v>1</v>
      </c>
      <c r="B38" s="67" t="s">
        <v>159</v>
      </c>
      <c r="C38" s="69" t="s">
        <v>8</v>
      </c>
      <c r="D38" s="69" t="s">
        <v>12</v>
      </c>
      <c r="E38" s="70">
        <v>0.87</v>
      </c>
      <c r="F38" s="71">
        <v>98.48</v>
      </c>
      <c r="G38" s="71" t="str">
        <f>HYPERLINK("https://www.ncbi.nlm.nih.gov/nucleotide/MK577772.1?report=genbank&amp;log$=nucltop&amp;blast_rank=38&amp;RID=H2UM90J5014","MK577772.1")</f>
        <v>MK577772.1</v>
      </c>
      <c r="I38" s="66" t="s">
        <v>2</v>
      </c>
      <c r="J38" s="67" t="s">
        <v>240</v>
      </c>
      <c r="K38" s="69" t="s">
        <v>8</v>
      </c>
      <c r="L38" s="69" t="s">
        <v>213</v>
      </c>
      <c r="M38" s="70">
        <v>1</v>
      </c>
      <c r="N38" s="71">
        <v>95</v>
      </c>
      <c r="O38" s="71" t="s">
        <v>212</v>
      </c>
    </row>
    <row r="39" spans="1:15" x14ac:dyDescent="0.35">
      <c r="A39" s="66" t="s">
        <v>1</v>
      </c>
      <c r="B39" s="67" t="s">
        <v>159</v>
      </c>
      <c r="C39" s="69" t="s">
        <v>8</v>
      </c>
      <c r="D39" s="69" t="s">
        <v>12</v>
      </c>
      <c r="E39" s="70">
        <v>0.85</v>
      </c>
      <c r="F39" s="71">
        <v>98.43</v>
      </c>
      <c r="G39" s="71" t="str">
        <f>HYPERLINK("https://www.ncbi.nlm.nih.gov/nucleotide/MK577771.1?report=genbank&amp;log$=nucltop&amp;blast_rank=39&amp;RID=H2UM90J5014","MK577771.1")</f>
        <v>MK577771.1</v>
      </c>
      <c r="I39" s="66" t="s">
        <v>2</v>
      </c>
      <c r="J39" s="67" t="s">
        <v>240</v>
      </c>
      <c r="K39" s="69" t="s">
        <v>8</v>
      </c>
      <c r="L39" s="69" t="s">
        <v>215</v>
      </c>
      <c r="M39" s="70">
        <v>1</v>
      </c>
      <c r="N39" s="71">
        <v>95</v>
      </c>
      <c r="O39" s="71" t="s">
        <v>214</v>
      </c>
    </row>
    <row r="40" spans="1:15" x14ac:dyDescent="0.35">
      <c r="A40" s="66" t="s">
        <v>1</v>
      </c>
      <c r="B40" s="67" t="s">
        <v>159</v>
      </c>
      <c r="C40" s="76" t="s">
        <v>14</v>
      </c>
      <c r="D40" s="76" t="s">
        <v>15</v>
      </c>
      <c r="E40" s="70">
        <v>0.99</v>
      </c>
      <c r="F40" s="71">
        <v>98.32</v>
      </c>
      <c r="G40" s="71" t="str">
        <f>HYPERLINK("https://www.ncbi.nlm.nih.gov/nucleotide/JF719904.1?report=genbank&amp;log$=nucltop&amp;blast_rank=40&amp;RID=H2UM90J5014","JF719904.1")</f>
        <v>JF719904.1</v>
      </c>
      <c r="I40" s="66" t="s">
        <v>2</v>
      </c>
      <c r="J40" s="67" t="s">
        <v>240</v>
      </c>
      <c r="K40" s="69" t="s">
        <v>8</v>
      </c>
      <c r="L40" s="69" t="s">
        <v>217</v>
      </c>
      <c r="M40" s="70">
        <v>1</v>
      </c>
      <c r="N40" s="71">
        <v>95</v>
      </c>
      <c r="O40" s="71" t="s">
        <v>216</v>
      </c>
    </row>
    <row r="41" spans="1:15" x14ac:dyDescent="0.35">
      <c r="A41" s="66" t="s">
        <v>1</v>
      </c>
      <c r="B41" s="67" t="s">
        <v>159</v>
      </c>
      <c r="C41" s="69" t="s">
        <v>8</v>
      </c>
      <c r="D41" s="69" t="s">
        <v>9</v>
      </c>
      <c r="E41" s="70">
        <v>1</v>
      </c>
      <c r="F41" s="71">
        <v>97.67</v>
      </c>
      <c r="G41" s="71" t="str">
        <f>HYPERLINK("https://www.ncbi.nlm.nih.gov/nucleotide/HG931204.1?report=genbank&amp;log$=nucltop&amp;blast_rank=42&amp;RID=H2UM90J5014","HG931204.1")</f>
        <v>HG931204.1</v>
      </c>
      <c r="I41" s="66" t="s">
        <v>2</v>
      </c>
      <c r="J41" s="67" t="s">
        <v>240</v>
      </c>
      <c r="K41" s="69" t="s">
        <v>8</v>
      </c>
      <c r="L41" s="69" t="s">
        <v>219</v>
      </c>
      <c r="M41" s="70">
        <v>1</v>
      </c>
      <c r="N41" s="71">
        <v>95</v>
      </c>
      <c r="O41" s="71" t="s">
        <v>218</v>
      </c>
    </row>
    <row r="42" spans="1:15" x14ac:dyDescent="0.35">
      <c r="A42" s="66" t="s">
        <v>1</v>
      </c>
      <c r="B42" s="67" t="s">
        <v>159</v>
      </c>
      <c r="C42" s="69" t="s">
        <v>8</v>
      </c>
      <c r="D42" s="69" t="s">
        <v>9</v>
      </c>
      <c r="E42" s="70">
        <v>1</v>
      </c>
      <c r="F42" s="71">
        <v>97.33</v>
      </c>
      <c r="G42" s="71" t="str">
        <f>HYPERLINK("https://www.ncbi.nlm.nih.gov/nucleotide/MK577777.1?report=genbank&amp;log$=nucltop&amp;blast_rank=43&amp;RID=H2UM90J5014","MK577777.1")</f>
        <v>MK577777.1</v>
      </c>
      <c r="I42" s="66" t="s">
        <v>2</v>
      </c>
      <c r="J42" s="67" t="s">
        <v>240</v>
      </c>
      <c r="K42" s="69" t="s">
        <v>8</v>
      </c>
      <c r="L42" s="69" t="s">
        <v>221</v>
      </c>
      <c r="M42" s="70">
        <v>1</v>
      </c>
      <c r="N42" s="71">
        <v>95</v>
      </c>
      <c r="O42" s="71" t="s">
        <v>220</v>
      </c>
    </row>
    <row r="43" spans="1:15" x14ac:dyDescent="0.35">
      <c r="A43" s="66" t="s">
        <v>1</v>
      </c>
      <c r="B43" s="67" t="s">
        <v>159</v>
      </c>
      <c r="C43" s="69" t="s">
        <v>8</v>
      </c>
      <c r="D43" s="69" t="s">
        <v>9</v>
      </c>
      <c r="E43" s="70">
        <v>1</v>
      </c>
      <c r="F43" s="71">
        <v>97.33</v>
      </c>
      <c r="G43" s="71" t="str">
        <f>HYPERLINK("https://www.ncbi.nlm.nih.gov/nucleotide/MK577773.1?report=genbank&amp;log$=nucltop&amp;blast_rank=44&amp;RID=H2UM90J5014","MK577773.1")</f>
        <v>MK577773.1</v>
      </c>
      <c r="I43" s="66" t="s">
        <v>2</v>
      </c>
      <c r="J43" s="67" t="s">
        <v>240</v>
      </c>
      <c r="K43" s="69" t="s">
        <v>8</v>
      </c>
      <c r="L43" s="69" t="s">
        <v>223</v>
      </c>
      <c r="M43" s="70">
        <v>1</v>
      </c>
      <c r="N43" s="71">
        <v>95</v>
      </c>
      <c r="O43" s="71" t="s">
        <v>222</v>
      </c>
    </row>
    <row r="44" spans="1:15" x14ac:dyDescent="0.35">
      <c r="A44" s="66" t="s">
        <v>1</v>
      </c>
      <c r="B44" s="67" t="s">
        <v>159</v>
      </c>
      <c r="C44" s="76" t="s">
        <v>14</v>
      </c>
      <c r="D44" s="76" t="s">
        <v>15</v>
      </c>
      <c r="E44" s="70">
        <v>1</v>
      </c>
      <c r="F44" s="71">
        <v>97.33</v>
      </c>
      <c r="G44" s="71" t="str">
        <f>HYPERLINK("https://www.ncbi.nlm.nih.gov/nucleotide/FJ463331.1?report=genbank&amp;log$=nucltop&amp;blast_rank=45&amp;RID=H2UM90J5014","FJ463331.1")</f>
        <v>FJ463331.1</v>
      </c>
      <c r="I44" s="66" t="s">
        <v>2</v>
      </c>
      <c r="J44" s="67" t="s">
        <v>240</v>
      </c>
      <c r="K44" s="69" t="s">
        <v>8</v>
      </c>
      <c r="L44" s="69" t="s">
        <v>225</v>
      </c>
      <c r="M44" s="70">
        <v>1</v>
      </c>
      <c r="N44" s="71">
        <v>95</v>
      </c>
      <c r="O44" s="71" t="s">
        <v>224</v>
      </c>
    </row>
    <row r="45" spans="1:15" x14ac:dyDescent="0.35">
      <c r="A45" s="66" t="s">
        <v>1</v>
      </c>
      <c r="B45" s="67" t="s">
        <v>159</v>
      </c>
      <c r="C45" s="76" t="s">
        <v>14</v>
      </c>
      <c r="D45" s="76" t="s">
        <v>15</v>
      </c>
      <c r="E45" s="70">
        <v>1</v>
      </c>
      <c r="F45" s="71">
        <v>97</v>
      </c>
      <c r="G45" s="71" t="str">
        <f>HYPERLINK("https://www.ncbi.nlm.nih.gov/nucleotide/FJ463391.1?report=genbank&amp;log$=nucltop&amp;blast_rank=46&amp;RID=H2UM90J5014","FJ463391.1")</f>
        <v>FJ463391.1</v>
      </c>
      <c r="I45" s="66" t="s">
        <v>2</v>
      </c>
      <c r="J45" s="67" t="s">
        <v>240</v>
      </c>
      <c r="K45" s="69" t="s">
        <v>8</v>
      </c>
      <c r="L45" s="69" t="s">
        <v>227</v>
      </c>
      <c r="M45" s="70">
        <v>1</v>
      </c>
      <c r="N45" s="71">
        <v>95</v>
      </c>
      <c r="O45" s="71" t="s">
        <v>226</v>
      </c>
    </row>
    <row r="46" spans="1:15" x14ac:dyDescent="0.35">
      <c r="A46" s="66" t="s">
        <v>1</v>
      </c>
      <c r="B46" s="67" t="s">
        <v>159</v>
      </c>
      <c r="C46" s="69" t="s">
        <v>8</v>
      </c>
      <c r="D46" s="69" t="s">
        <v>9</v>
      </c>
      <c r="E46" s="70">
        <v>0.97</v>
      </c>
      <c r="F46" s="71">
        <v>97.85</v>
      </c>
      <c r="G46" s="71" t="str">
        <f>HYPERLINK("https://www.ncbi.nlm.nih.gov/nucleotide/MG917685.1?report=genbank&amp;log$=nucltop&amp;blast_rank=1&amp;RID=H2TF4G90014","MG917685.1")</f>
        <v>MG917685.1</v>
      </c>
      <c r="I46" s="66" t="s">
        <v>2</v>
      </c>
      <c r="J46" s="67" t="s">
        <v>240</v>
      </c>
      <c r="K46" s="69" t="s">
        <v>8</v>
      </c>
      <c r="L46" s="69" t="s">
        <v>229</v>
      </c>
      <c r="M46" s="70">
        <v>1</v>
      </c>
      <c r="N46" s="71">
        <v>95</v>
      </c>
      <c r="O46" s="71" t="s">
        <v>228</v>
      </c>
    </row>
    <row r="47" spans="1:15" x14ac:dyDescent="0.35">
      <c r="A47" s="66" t="s">
        <v>1</v>
      </c>
      <c r="B47" s="67" t="s">
        <v>159</v>
      </c>
      <c r="C47" s="69" t="s">
        <v>8</v>
      </c>
      <c r="D47" s="69" t="s">
        <v>9</v>
      </c>
      <c r="E47" s="70">
        <v>0.96</v>
      </c>
      <c r="F47" s="71">
        <v>97.84</v>
      </c>
      <c r="G47" s="71" t="str">
        <f>HYPERLINK("https://www.ncbi.nlm.nih.gov/nucleotide/MG873465.1?report=genbank&amp;log$=nucltop&amp;blast_rank=2&amp;RID=H2TF4G90014","MG873465.1")</f>
        <v>MG873465.1</v>
      </c>
      <c r="I47" s="66" t="s">
        <v>2</v>
      </c>
      <c r="J47" s="67" t="s">
        <v>240</v>
      </c>
      <c r="K47" s="69" t="s">
        <v>8</v>
      </c>
      <c r="L47" s="69" t="s">
        <v>137</v>
      </c>
      <c r="M47" s="70">
        <v>1</v>
      </c>
      <c r="N47" s="71">
        <v>95</v>
      </c>
      <c r="O47" s="71" t="s">
        <v>230</v>
      </c>
    </row>
    <row r="48" spans="1:15" x14ac:dyDescent="0.35">
      <c r="A48" s="66" t="s">
        <v>1</v>
      </c>
      <c r="B48" s="67" t="s">
        <v>159</v>
      </c>
      <c r="C48" s="69" t="s">
        <v>8</v>
      </c>
      <c r="D48" s="69" t="s">
        <v>9</v>
      </c>
      <c r="E48" s="70">
        <v>0.96</v>
      </c>
      <c r="F48" s="71">
        <v>97.84</v>
      </c>
      <c r="G48" s="71" t="str">
        <f>HYPERLINK("https://www.ncbi.nlm.nih.gov/nucleotide/MG873464.1?report=genbank&amp;log$=nucltop&amp;blast_rank=3&amp;RID=H2TF4G90014","MG873464.1")</f>
        <v>MG873464.1</v>
      </c>
      <c r="I48" s="66" t="s">
        <v>2</v>
      </c>
      <c r="J48" s="67" t="s">
        <v>240</v>
      </c>
      <c r="K48" s="69" t="s">
        <v>8</v>
      </c>
      <c r="L48" s="69" t="s">
        <v>139</v>
      </c>
      <c r="M48" s="70">
        <v>1</v>
      </c>
      <c r="N48" s="71">
        <v>95</v>
      </c>
      <c r="O48" s="71" t="s">
        <v>231</v>
      </c>
    </row>
    <row r="49" spans="1:15" x14ac:dyDescent="0.35">
      <c r="A49" s="66" t="s">
        <v>1</v>
      </c>
      <c r="B49" s="67" t="s">
        <v>159</v>
      </c>
      <c r="C49" s="76" t="s">
        <v>14</v>
      </c>
      <c r="D49" s="76" t="s">
        <v>15</v>
      </c>
      <c r="E49" s="70">
        <v>0.92</v>
      </c>
      <c r="F49" s="71">
        <v>97.73</v>
      </c>
      <c r="G49" s="71" t="str">
        <f>HYPERLINK("https://www.ncbi.nlm.nih.gov/nucleotide/FJ442686.1?report=genbank&amp;log$=nucltop&amp;blast_rank=4&amp;RID=H2TF4G90014","FJ442686.1")</f>
        <v>FJ442686.1</v>
      </c>
      <c r="I49" s="66" t="s">
        <v>2</v>
      </c>
      <c r="J49" s="67" t="s">
        <v>240</v>
      </c>
      <c r="K49" s="69" t="s">
        <v>8</v>
      </c>
      <c r="L49" s="69" t="s">
        <v>233</v>
      </c>
      <c r="M49" s="70">
        <v>1</v>
      </c>
      <c r="N49" s="71">
        <v>95</v>
      </c>
      <c r="O49" s="71" t="s">
        <v>232</v>
      </c>
    </row>
    <row r="50" spans="1:15" x14ac:dyDescent="0.35">
      <c r="A50" s="66" t="s">
        <v>1</v>
      </c>
      <c r="B50" s="67" t="s">
        <v>159</v>
      </c>
      <c r="C50" s="69" t="s">
        <v>8</v>
      </c>
      <c r="D50" s="69" t="s">
        <v>19</v>
      </c>
      <c r="E50" s="70">
        <v>0.97</v>
      </c>
      <c r="F50" s="71">
        <v>97.67</v>
      </c>
      <c r="G50" s="71" t="str">
        <f>HYPERLINK("https://www.ncbi.nlm.nih.gov/nucleotide/KF134791.1?report=genbank&amp;log$=nucltop&amp;blast_rank=5&amp;RID=H2TF4G90014","KF134791.1")</f>
        <v>KF134791.1</v>
      </c>
      <c r="I50" s="66" t="s">
        <v>2</v>
      </c>
      <c r="J50" s="67" t="s">
        <v>240</v>
      </c>
      <c r="K50" s="69" t="s">
        <v>8</v>
      </c>
      <c r="L50" s="69" t="s">
        <v>235</v>
      </c>
      <c r="M50" s="70">
        <v>1</v>
      </c>
      <c r="N50" s="71">
        <v>95</v>
      </c>
      <c r="O50" s="71" t="s">
        <v>234</v>
      </c>
    </row>
    <row r="51" spans="1:15" x14ac:dyDescent="0.35">
      <c r="A51" s="66" t="s">
        <v>1</v>
      </c>
      <c r="B51" s="67" t="s">
        <v>159</v>
      </c>
      <c r="C51" s="69" t="s">
        <v>8</v>
      </c>
      <c r="D51" s="69" t="s">
        <v>12</v>
      </c>
      <c r="E51" s="70">
        <v>0.98</v>
      </c>
      <c r="F51" s="71">
        <v>97.59</v>
      </c>
      <c r="G51" s="71" t="str">
        <f>HYPERLINK("https://www.ncbi.nlm.nih.gov/nucleotide/KJ665273.1?report=genbank&amp;log$=nucltop&amp;blast_rank=6&amp;RID=H2TF4G90014","KJ665273.1")</f>
        <v>KJ665273.1</v>
      </c>
      <c r="I51" s="66" t="s">
        <v>2</v>
      </c>
      <c r="J51" s="67" t="s">
        <v>240</v>
      </c>
      <c r="K51" s="69" t="s">
        <v>8</v>
      </c>
      <c r="L51" s="69" t="s">
        <v>237</v>
      </c>
      <c r="M51" s="70">
        <v>1</v>
      </c>
      <c r="N51" s="71">
        <v>95</v>
      </c>
      <c r="O51" s="71" t="s">
        <v>236</v>
      </c>
    </row>
    <row r="52" spans="1:15" x14ac:dyDescent="0.35">
      <c r="A52" s="66" t="s">
        <v>1</v>
      </c>
      <c r="B52" s="67" t="s">
        <v>159</v>
      </c>
      <c r="C52" s="69" t="s">
        <v>8</v>
      </c>
      <c r="D52" s="69" t="s">
        <v>23</v>
      </c>
      <c r="E52" s="70">
        <v>0.95</v>
      </c>
      <c r="F52" s="71">
        <v>97.44</v>
      </c>
      <c r="G52" s="71" t="str">
        <f>HYPERLINK("https://www.ncbi.nlm.nih.gov/nucleotide/MH025986.1?report=genbank&amp;log$=nucltop&amp;blast_rank=7&amp;RID=H2TF4G90014","MH025986.1")</f>
        <v>MH025986.1</v>
      </c>
      <c r="I52" s="66" t="s">
        <v>2</v>
      </c>
      <c r="J52" s="67" t="s">
        <v>159</v>
      </c>
      <c r="K52" s="77" t="s">
        <v>8</v>
      </c>
      <c r="L52" s="77" t="s">
        <v>9</v>
      </c>
      <c r="M52" s="70">
        <v>0.99</v>
      </c>
      <c r="N52" s="71">
        <v>99.18</v>
      </c>
      <c r="O52" s="71" t="str">
        <f>HYPERLINK("https://www.ncbi.nlm.nih.gov/nucleotide/AY605764.1?report=genbank&amp;log$=nucltop&amp;blast_rank=1&amp;RID=H2TS9K7B014","AY605764.1")</f>
        <v>AY605764.1</v>
      </c>
    </row>
    <row r="53" spans="1:15" x14ac:dyDescent="0.35">
      <c r="A53" s="66" t="s">
        <v>1</v>
      </c>
      <c r="B53" s="67" t="s">
        <v>159</v>
      </c>
      <c r="C53" s="69" t="s">
        <v>8</v>
      </c>
      <c r="D53" s="69" t="s">
        <v>12</v>
      </c>
      <c r="E53" s="70">
        <v>0.95</v>
      </c>
      <c r="F53" s="71">
        <v>97.34</v>
      </c>
      <c r="G53" s="71" t="str">
        <f>HYPERLINK("https://www.ncbi.nlm.nih.gov/nucleotide/JQ901400.1?report=genbank&amp;log$=nucltop&amp;blast_rank=8&amp;RID=H2TF4G90014","JQ901400.1")</f>
        <v>JQ901400.1</v>
      </c>
      <c r="I53" s="66" t="s">
        <v>2</v>
      </c>
      <c r="J53" s="67" t="s">
        <v>159</v>
      </c>
      <c r="K53" s="69" t="s">
        <v>8</v>
      </c>
      <c r="L53" s="69" t="s">
        <v>12</v>
      </c>
      <c r="M53" s="70">
        <v>0.97</v>
      </c>
      <c r="N53" s="71">
        <v>99.16</v>
      </c>
      <c r="O53" s="71" t="str">
        <f>HYPERLINK("https://www.ncbi.nlm.nih.gov/nucleotide/KP292611.1?report=genbank&amp;log$=nucltop&amp;blast_rank=2&amp;RID=H2TS9K7B014","KP292611.1")</f>
        <v>KP292611.1</v>
      </c>
    </row>
    <row r="54" spans="1:15" x14ac:dyDescent="0.35">
      <c r="A54" s="66" t="s">
        <v>1</v>
      </c>
      <c r="B54" s="67" t="s">
        <v>159</v>
      </c>
      <c r="C54" s="69" t="s">
        <v>8</v>
      </c>
      <c r="D54" s="69" t="s">
        <v>9</v>
      </c>
      <c r="E54" s="70">
        <v>0.91</v>
      </c>
      <c r="F54" s="71">
        <v>97.31</v>
      </c>
      <c r="G54" s="71" t="str">
        <f>HYPERLINK("https://www.ncbi.nlm.nih.gov/nucleotide/FJ442711.1?report=genbank&amp;log$=nucltop&amp;blast_rank=9&amp;RID=H2TF4G90014","FJ442711.1")</f>
        <v>FJ442711.1</v>
      </c>
      <c r="I54" s="66" t="s">
        <v>2</v>
      </c>
      <c r="J54" s="67" t="s">
        <v>159</v>
      </c>
      <c r="K54" s="76" t="s">
        <v>14</v>
      </c>
      <c r="L54" s="76" t="s">
        <v>15</v>
      </c>
      <c r="M54" s="70">
        <v>0.99</v>
      </c>
      <c r="N54" s="71">
        <v>99.06</v>
      </c>
      <c r="O54" s="71" t="str">
        <f>HYPERLINK("https://www.ncbi.nlm.nih.gov/nucleotide/EF191321.1?report=genbank&amp;log$=nucltop&amp;blast_rank=3&amp;RID=H2TS9K7B014","EF191321.1")</f>
        <v>EF191321.1</v>
      </c>
    </row>
    <row r="55" spans="1:15" x14ac:dyDescent="0.35">
      <c r="A55" s="66" t="s">
        <v>1</v>
      </c>
      <c r="B55" s="67" t="s">
        <v>159</v>
      </c>
      <c r="C55" s="69" t="s">
        <v>8</v>
      </c>
      <c r="D55" s="69" t="s">
        <v>9</v>
      </c>
      <c r="E55" s="70">
        <v>0.97</v>
      </c>
      <c r="F55" s="71">
        <v>97.29</v>
      </c>
      <c r="G55" s="71" t="str">
        <f>HYPERLINK("https://www.ncbi.nlm.nih.gov/nucleotide/MG917683.1?report=genbank&amp;log$=nucltop&amp;blast_rank=10&amp;RID=H2TF4G90014","MG917683.1")</f>
        <v>MG917683.1</v>
      </c>
      <c r="I55" s="66" t="s">
        <v>2</v>
      </c>
      <c r="J55" s="67" t="s">
        <v>159</v>
      </c>
      <c r="K55" s="76" t="s">
        <v>14</v>
      </c>
      <c r="L55" s="76" t="s">
        <v>15</v>
      </c>
      <c r="M55" s="70">
        <v>0.99</v>
      </c>
      <c r="N55" s="71">
        <v>97.9</v>
      </c>
      <c r="O55" s="71" t="str">
        <f>HYPERLINK("https://www.ncbi.nlm.nih.gov/nucleotide/EF191330.1?report=genbank&amp;log$=nucltop&amp;blast_rank=4&amp;RID=H2TS9K7B014","EF191330.1")</f>
        <v>EF191330.1</v>
      </c>
    </row>
    <row r="56" spans="1:15" x14ac:dyDescent="0.35">
      <c r="A56" s="66" t="s">
        <v>1</v>
      </c>
      <c r="B56" s="67" t="s">
        <v>159</v>
      </c>
      <c r="C56" s="69" t="s">
        <v>8</v>
      </c>
      <c r="D56" s="69" t="s">
        <v>25</v>
      </c>
      <c r="E56" s="70">
        <v>0.92</v>
      </c>
      <c r="F56" s="71">
        <v>97.14</v>
      </c>
      <c r="G56" s="71" t="str">
        <f>HYPERLINK("https://www.ncbi.nlm.nih.gov/nucleotide/KT278952.1?report=genbank&amp;log$=nucltop&amp;blast_rank=11&amp;RID=H2TF4G90014","KT278952.1")</f>
        <v>KT278952.1</v>
      </c>
      <c r="I56" s="66" t="s">
        <v>2</v>
      </c>
      <c r="J56" s="67" t="s">
        <v>159</v>
      </c>
      <c r="K56" s="76" t="s">
        <v>14</v>
      </c>
      <c r="L56" s="76" t="s">
        <v>15</v>
      </c>
      <c r="M56" s="70">
        <v>0.97</v>
      </c>
      <c r="N56" s="71">
        <v>97.85</v>
      </c>
      <c r="O56" s="71" t="str">
        <f>HYPERLINK("https://www.ncbi.nlm.nih.gov/nucleotide/EF191332.1?report=genbank&amp;log$=nucltop&amp;blast_rank=5&amp;RID=H2TS9K7B014","EF191332.1")</f>
        <v>EF191332.1</v>
      </c>
    </row>
    <row r="57" spans="1:15" x14ac:dyDescent="0.35">
      <c r="A57" s="66" t="s">
        <v>1</v>
      </c>
      <c r="B57" s="67" t="s">
        <v>159</v>
      </c>
      <c r="C57" s="76" t="s">
        <v>14</v>
      </c>
      <c r="D57" s="76" t="s">
        <v>15</v>
      </c>
      <c r="E57" s="70">
        <v>0.96</v>
      </c>
      <c r="F57" s="71">
        <v>97.08</v>
      </c>
      <c r="G57" s="71" t="str">
        <f>HYPERLINK("https://www.ncbi.nlm.nih.gov/nucleotide/FJ442750.1?report=genbank&amp;log$=nucltop&amp;blast_rank=12&amp;RID=H2TF4G90014","FJ442750.1")</f>
        <v>FJ442750.1</v>
      </c>
      <c r="I57" s="66" t="s">
        <v>2</v>
      </c>
      <c r="J57" s="67" t="s">
        <v>159</v>
      </c>
      <c r="K57" s="69" t="s">
        <v>8</v>
      </c>
      <c r="L57" s="69" t="s">
        <v>9</v>
      </c>
      <c r="M57" s="70">
        <v>0.91</v>
      </c>
      <c r="N57" s="71">
        <v>97.71</v>
      </c>
      <c r="O57" s="71" t="str">
        <f>HYPERLINK("https://www.ncbi.nlm.nih.gov/nucleotide/KJ871174.1?report=genbank&amp;log$=nucltop&amp;blast_rank=6&amp;RID=H2TS9K7B014","KJ871174.1")</f>
        <v>KJ871174.1</v>
      </c>
    </row>
    <row r="58" spans="1:15" x14ac:dyDescent="0.35">
      <c r="A58" s="78" t="s">
        <v>1</v>
      </c>
      <c r="B58" s="72" t="s">
        <v>159</v>
      </c>
      <c r="C58" s="79" t="s">
        <v>8</v>
      </c>
      <c r="D58" s="79" t="s">
        <v>32</v>
      </c>
      <c r="E58" s="74">
        <v>0.96</v>
      </c>
      <c r="F58" s="75">
        <v>97.08</v>
      </c>
      <c r="G58" s="75" t="str">
        <f>HYPERLINK("https://www.ncbi.nlm.nih.gov/nucleotide/FJ442710.1?report=genbank&amp;log$=nucltop&amp;blast_rank=13&amp;RID=H2TF4G90014","FJ442710.1")</f>
        <v>FJ442710.1</v>
      </c>
      <c r="I58" s="66" t="s">
        <v>2</v>
      </c>
      <c r="J58" s="67" t="s">
        <v>159</v>
      </c>
      <c r="K58" s="69" t="s">
        <v>8</v>
      </c>
      <c r="L58" s="69" t="s">
        <v>9</v>
      </c>
      <c r="M58" s="70">
        <v>0.96</v>
      </c>
      <c r="N58" s="71">
        <v>97.71</v>
      </c>
      <c r="O58" s="71" t="str">
        <f>HYPERLINK("https://www.ncbi.nlm.nih.gov/nucleotide/MN610446.1?report=genbank&amp;log$=nucltop&amp;blast_rank=7&amp;RID=H2TS9K7B014","MN610446.1")</f>
        <v>MN610446.1</v>
      </c>
    </row>
    <row r="59" spans="1:15" x14ac:dyDescent="0.35">
      <c r="I59" s="66" t="s">
        <v>2</v>
      </c>
      <c r="J59" s="67" t="s">
        <v>159</v>
      </c>
      <c r="K59" s="69" t="s">
        <v>8</v>
      </c>
      <c r="L59" s="69" t="s">
        <v>9</v>
      </c>
      <c r="M59" s="70">
        <v>0.91</v>
      </c>
      <c r="N59" s="71">
        <v>97.71</v>
      </c>
      <c r="O59" s="71" t="str">
        <f>HYPERLINK("https://www.ncbi.nlm.nih.gov/nucleotide/KJ871175.1?report=genbank&amp;log$=nucltop&amp;blast_rank=8&amp;RID=H2TS9K7B014","KJ871175.1")</f>
        <v>KJ871175.1</v>
      </c>
    </row>
    <row r="60" spans="1:15" x14ac:dyDescent="0.35">
      <c r="I60" s="66" t="s">
        <v>2</v>
      </c>
      <c r="J60" s="67" t="s">
        <v>159</v>
      </c>
      <c r="K60" s="69" t="s">
        <v>8</v>
      </c>
      <c r="L60" s="60" t="s">
        <v>19</v>
      </c>
      <c r="M60" s="70">
        <v>0.84</v>
      </c>
      <c r="N60" s="71">
        <v>97.66</v>
      </c>
      <c r="O60" s="71" t="str">
        <f>HYPERLINK("https://www.ncbi.nlm.nih.gov/nucleotide/LN873993.1?report=genbank&amp;log$=nucltop&amp;blast_rank=9&amp;RID=H2TS9K7B014","LN873993.1")</f>
        <v>LN873993.1</v>
      </c>
    </row>
    <row r="61" spans="1:15" x14ac:dyDescent="0.35">
      <c r="I61" s="66" t="s">
        <v>2</v>
      </c>
      <c r="J61" s="67" t="s">
        <v>159</v>
      </c>
      <c r="K61" s="69" t="s">
        <v>8</v>
      </c>
      <c r="L61" s="69" t="s">
        <v>9</v>
      </c>
      <c r="M61" s="70">
        <v>0.91</v>
      </c>
      <c r="N61" s="71">
        <v>97.59</v>
      </c>
      <c r="O61" s="71" t="str">
        <f>HYPERLINK("https://www.ncbi.nlm.nih.gov/nucleotide/KJ871186.1?report=genbank&amp;log$=nucltop&amp;blast_rank=10&amp;RID=H2TS9K7B014","KJ871186.1")</f>
        <v>KJ871186.1</v>
      </c>
    </row>
    <row r="62" spans="1:15" x14ac:dyDescent="0.35">
      <c r="I62" s="66" t="s">
        <v>2</v>
      </c>
      <c r="J62" s="67" t="s">
        <v>159</v>
      </c>
      <c r="K62" s="69" t="s">
        <v>8</v>
      </c>
      <c r="L62" s="60" t="s">
        <v>19</v>
      </c>
      <c r="M62" s="70">
        <v>0.99</v>
      </c>
      <c r="N62" s="71">
        <v>97.55</v>
      </c>
      <c r="O62" s="71" t="str">
        <f>HYPERLINK("https://www.ncbi.nlm.nih.gov/nucleotide/AB294881.1?report=genbank&amp;log$=nucltop&amp;blast_rank=11&amp;RID=H2TS9K7B014","AB294881.1")</f>
        <v>AB294881.1</v>
      </c>
    </row>
    <row r="63" spans="1:15" x14ac:dyDescent="0.35">
      <c r="I63" s="66" t="s">
        <v>2</v>
      </c>
      <c r="J63" s="67" t="s">
        <v>159</v>
      </c>
      <c r="K63" s="69" t="s">
        <v>8</v>
      </c>
      <c r="L63" s="60" t="s">
        <v>19</v>
      </c>
      <c r="M63" s="70">
        <v>0.99</v>
      </c>
      <c r="N63" s="71">
        <v>97.55</v>
      </c>
      <c r="O63" s="71" t="str">
        <f>HYPERLINK("https://www.ncbi.nlm.nih.gov/nucleotide/AB294880.1?report=genbank&amp;log$=nucltop&amp;blast_rank=12&amp;RID=H2TS9K7B014","AB294880.1")</f>
        <v>AB294880.1</v>
      </c>
    </row>
    <row r="64" spans="1:15" x14ac:dyDescent="0.35">
      <c r="I64" s="66" t="s">
        <v>2</v>
      </c>
      <c r="J64" s="67" t="s">
        <v>159</v>
      </c>
      <c r="K64" s="69" t="s">
        <v>8</v>
      </c>
      <c r="L64" s="69" t="s">
        <v>9</v>
      </c>
      <c r="M64" s="70">
        <v>0.99</v>
      </c>
      <c r="N64" s="71">
        <v>97.54</v>
      </c>
      <c r="O64" s="71" t="str">
        <f>HYPERLINK("https://www.ncbi.nlm.nih.gov/nucleotide/MH208253.1?report=genbank&amp;log$=nucltop&amp;blast_rank=13&amp;RID=H2TS9K7B014","MH208253.1")</f>
        <v>MH208253.1</v>
      </c>
    </row>
    <row r="65" spans="9:15" x14ac:dyDescent="0.35">
      <c r="I65" s="66" t="s">
        <v>2</v>
      </c>
      <c r="J65" s="67" t="s">
        <v>159</v>
      </c>
      <c r="K65" s="69" t="s">
        <v>8</v>
      </c>
      <c r="L65" s="69" t="s">
        <v>9</v>
      </c>
      <c r="M65" s="70">
        <v>0.99</v>
      </c>
      <c r="N65" s="71">
        <v>97.54</v>
      </c>
      <c r="O65" s="71" t="str">
        <f>HYPERLINK("https://www.ncbi.nlm.nih.gov/nucleotide/MH208252.1?report=genbank&amp;log$=nucltop&amp;blast_rank=14&amp;RID=H2TS9K7B014","MH208252.1")</f>
        <v>MH208252.1</v>
      </c>
    </row>
    <row r="66" spans="9:15" x14ac:dyDescent="0.35">
      <c r="I66" s="66" t="s">
        <v>2</v>
      </c>
      <c r="J66" s="67" t="s">
        <v>159</v>
      </c>
      <c r="K66" s="69" t="s">
        <v>8</v>
      </c>
      <c r="L66" s="69" t="s">
        <v>9</v>
      </c>
      <c r="M66" s="70">
        <v>0.99</v>
      </c>
      <c r="N66" s="71">
        <v>97.54</v>
      </c>
      <c r="O66" s="71" t="str">
        <f>HYPERLINK("https://www.ncbi.nlm.nih.gov/nucleotide/MH208251.1?report=genbank&amp;log$=nucltop&amp;blast_rank=15&amp;RID=H2TS9K7B014","MH208251.1")</f>
        <v>MH208251.1</v>
      </c>
    </row>
    <row r="67" spans="9:15" x14ac:dyDescent="0.35">
      <c r="I67" s="66" t="s">
        <v>2</v>
      </c>
      <c r="J67" s="67" t="s">
        <v>159</v>
      </c>
      <c r="K67" s="69" t="s">
        <v>8</v>
      </c>
      <c r="L67" s="69" t="s">
        <v>9</v>
      </c>
      <c r="M67" s="70">
        <v>0.99</v>
      </c>
      <c r="N67" s="71">
        <v>97.54</v>
      </c>
      <c r="O67" s="71" t="str">
        <f>HYPERLINK("https://www.ncbi.nlm.nih.gov/nucleotide/MH208250.1?report=genbank&amp;log$=nucltop&amp;blast_rank=16&amp;RID=H2TS9K7B014","MH208250.1")</f>
        <v>MH208250.1</v>
      </c>
    </row>
    <row r="68" spans="9:15" x14ac:dyDescent="0.35">
      <c r="I68" s="66" t="s">
        <v>2</v>
      </c>
      <c r="J68" s="67" t="s">
        <v>159</v>
      </c>
      <c r="K68" s="69" t="s">
        <v>8</v>
      </c>
      <c r="L68" s="69" t="s">
        <v>9</v>
      </c>
      <c r="M68" s="70">
        <v>0.99</v>
      </c>
      <c r="N68" s="71">
        <v>97.54</v>
      </c>
      <c r="O68" s="71" t="str">
        <f>HYPERLINK("https://www.ncbi.nlm.nih.gov/nucleotide/MH208249.1?report=genbank&amp;log$=nucltop&amp;blast_rank=17&amp;RID=H2TS9K7B014","MH208249.1")</f>
        <v>MH208249.1</v>
      </c>
    </row>
    <row r="69" spans="9:15" x14ac:dyDescent="0.35">
      <c r="I69" s="66" t="s">
        <v>2</v>
      </c>
      <c r="J69" s="67" t="s">
        <v>159</v>
      </c>
      <c r="K69" s="69" t="s">
        <v>8</v>
      </c>
      <c r="L69" s="69" t="s">
        <v>9</v>
      </c>
      <c r="M69" s="70">
        <v>0.99</v>
      </c>
      <c r="N69" s="71">
        <v>97.54</v>
      </c>
      <c r="O69" s="71" t="str">
        <f>HYPERLINK("https://www.ncbi.nlm.nih.gov/nucleotide/MH208248.1?report=genbank&amp;log$=nucltop&amp;blast_rank=18&amp;RID=H2TS9K7B014","MH208248.1")</f>
        <v>MH208248.1</v>
      </c>
    </row>
    <row r="70" spans="9:15" x14ac:dyDescent="0.35">
      <c r="I70" s="66" t="s">
        <v>2</v>
      </c>
      <c r="J70" s="67" t="s">
        <v>159</v>
      </c>
      <c r="K70" s="69" t="s">
        <v>8</v>
      </c>
      <c r="L70" s="69" t="s">
        <v>12</v>
      </c>
      <c r="M70" s="70">
        <v>0.94</v>
      </c>
      <c r="N70" s="71">
        <v>96.91</v>
      </c>
      <c r="O70" s="71" t="str">
        <f>HYPERLINK("https://www.ncbi.nlm.nih.gov/nucleotide/KU238063.1?report=genbank&amp;log$=nucltop&amp;blast_rank=19&amp;RID=H2TS9K7B014","KU238063.1")</f>
        <v>KU238063.1</v>
      </c>
    </row>
    <row r="71" spans="9:15" x14ac:dyDescent="0.35">
      <c r="I71" s="66" t="s">
        <v>2</v>
      </c>
      <c r="J71" s="67" t="s">
        <v>159</v>
      </c>
      <c r="K71" s="69" t="s">
        <v>8</v>
      </c>
      <c r="L71" s="69" t="s">
        <v>9</v>
      </c>
      <c r="M71" s="70">
        <v>0.95</v>
      </c>
      <c r="N71" s="71">
        <v>96.83</v>
      </c>
      <c r="O71" s="71" t="str">
        <f>HYPERLINK("https://www.ncbi.nlm.nih.gov/nucleotide/HG931204.1?report=genbank&amp;log$=nucltop&amp;blast_rank=20&amp;RID=H2TS9K7B014","HG931204.1")</f>
        <v>HG931204.1</v>
      </c>
    </row>
    <row r="72" spans="9:15" x14ac:dyDescent="0.35">
      <c r="I72" s="66" t="s">
        <v>2</v>
      </c>
      <c r="J72" s="67" t="s">
        <v>159</v>
      </c>
      <c r="K72" s="69" t="s">
        <v>8</v>
      </c>
      <c r="L72" s="69" t="s">
        <v>9</v>
      </c>
      <c r="M72" s="70">
        <v>0.96</v>
      </c>
      <c r="N72" s="71">
        <v>96.73</v>
      </c>
      <c r="O72" s="71" t="str">
        <f>HYPERLINK("https://www.ncbi.nlm.nih.gov/nucleotide/HG931202.1?report=genbank&amp;log$=nucltop&amp;blast_rank=21&amp;RID=H2TS9K7B014","HG931202.1")</f>
        <v>HG931202.1</v>
      </c>
    </row>
    <row r="73" spans="9:15" x14ac:dyDescent="0.35">
      <c r="I73" s="78" t="s">
        <v>2</v>
      </c>
      <c r="J73" s="72" t="s">
        <v>159</v>
      </c>
      <c r="K73" s="79" t="s">
        <v>8</v>
      </c>
      <c r="L73" s="79" t="s">
        <v>12</v>
      </c>
      <c r="M73" s="74">
        <v>0.99</v>
      </c>
      <c r="N73" s="75">
        <v>96.6</v>
      </c>
      <c r="O73" s="75" t="str">
        <f>HYPERLINK("https://www.ncbi.nlm.nih.gov/nucleotide/MN307399.1?report=genbank&amp;log$=nucltop&amp;blast_rank=22&amp;RID=H2TS9K7B014","MN307399.1")</f>
        <v>MN307399.1</v>
      </c>
    </row>
  </sheetData>
  <conditionalFormatting sqref="V3:V10 F2">
    <cfRule type="colorScale" priority="27">
      <colorScale>
        <cfvo type="min"/>
        <cfvo type="percentile" val="50"/>
        <cfvo type="max"/>
        <color rgb="FF63BE7B"/>
        <color rgb="FFFFEB84"/>
        <color rgb="FFF8696B"/>
      </colorScale>
    </cfRule>
  </conditionalFormatting>
  <conditionalFormatting sqref="U3:U10 E2">
    <cfRule type="colorScale" priority="26">
      <colorScale>
        <cfvo type="min"/>
        <cfvo type="max"/>
        <color rgb="FFFCFCFF"/>
        <color rgb="FF63BE7B"/>
      </colorScale>
    </cfRule>
  </conditionalFormatting>
  <conditionalFormatting sqref="V3:V10 F2">
    <cfRule type="colorScale" priority="25">
      <colorScale>
        <cfvo type="min"/>
        <cfvo type="max"/>
        <color rgb="FFFCFCFF"/>
        <color rgb="FFF8696B"/>
      </colorScale>
    </cfRule>
  </conditionalFormatting>
  <conditionalFormatting sqref="F46:F58">
    <cfRule type="colorScale" priority="20">
      <colorScale>
        <cfvo type="min"/>
        <cfvo type="percentile" val="50"/>
        <cfvo type="max"/>
        <color rgb="FF63BE7B"/>
        <color rgb="FFFFEB84"/>
        <color rgb="FFF8696B"/>
      </colorScale>
    </cfRule>
  </conditionalFormatting>
  <conditionalFormatting sqref="E46:E58">
    <cfRule type="colorScale" priority="18">
      <colorScale>
        <cfvo type="min"/>
        <cfvo type="max"/>
        <color rgb="FFFCFCFF"/>
        <color rgb="FF63BE7B"/>
      </colorScale>
    </cfRule>
  </conditionalFormatting>
  <conditionalFormatting sqref="F46:F58">
    <cfRule type="colorScale" priority="17">
      <colorScale>
        <cfvo type="min"/>
        <cfvo type="max"/>
        <color rgb="FFFCFCFF"/>
        <color rgb="FFF8696B"/>
      </colorScale>
    </cfRule>
  </conditionalFormatting>
  <conditionalFormatting sqref="N18:N73 N3:N16">
    <cfRule type="colorScale" priority="14">
      <colorScale>
        <cfvo type="min"/>
        <cfvo type="percentile" val="50"/>
        <cfvo type="max"/>
        <color rgb="FF63BE7B"/>
        <color rgb="FFFFEB84"/>
        <color rgb="FFF8696B"/>
      </colorScale>
    </cfRule>
  </conditionalFormatting>
  <conditionalFormatting sqref="M3:M73">
    <cfRule type="colorScale" priority="13">
      <colorScale>
        <cfvo type="min"/>
        <cfvo type="max"/>
        <color rgb="FFFCFCFF"/>
        <color rgb="FF63BE7B"/>
      </colorScale>
    </cfRule>
  </conditionalFormatting>
  <conditionalFormatting sqref="N18:N73 N3:N16">
    <cfRule type="colorScale" priority="12">
      <colorScale>
        <cfvo type="min"/>
        <cfvo type="max"/>
        <color rgb="FFFCFCFF"/>
        <color rgb="FFF8696B"/>
      </colorScale>
    </cfRule>
  </conditionalFormatting>
  <conditionalFormatting sqref="N52:N73 N3:N16">
    <cfRule type="colorScale" priority="11">
      <colorScale>
        <cfvo type="min"/>
        <cfvo type="max"/>
        <color rgb="FFFCFCFF"/>
        <color rgb="FFF8696B"/>
      </colorScale>
    </cfRule>
  </conditionalFormatting>
  <conditionalFormatting sqref="N17">
    <cfRule type="colorScale" priority="9">
      <colorScale>
        <cfvo type="min"/>
        <cfvo type="percentile" val="50"/>
        <cfvo type="max"/>
        <color rgb="FF63BE7B"/>
        <color rgb="FFFFEB84"/>
        <color rgb="FFF8696B"/>
      </colorScale>
    </cfRule>
  </conditionalFormatting>
  <conditionalFormatting sqref="N17">
    <cfRule type="colorScale" priority="8">
      <colorScale>
        <cfvo type="min"/>
        <cfvo type="max"/>
        <color rgb="FFFCFCFF"/>
        <color rgb="FFF8696B"/>
      </colorScale>
    </cfRule>
  </conditionalFormatting>
  <conditionalFormatting sqref="N17">
    <cfRule type="colorScale" priority="7">
      <colorScale>
        <cfvo type="min"/>
        <cfvo type="max"/>
        <color rgb="FFFCFCFF"/>
        <color rgb="FFF8696B"/>
      </colorScale>
    </cfRule>
  </conditionalFormatting>
  <conditionalFormatting sqref="F3:F45">
    <cfRule type="colorScale" priority="34">
      <colorScale>
        <cfvo type="min"/>
        <cfvo type="max"/>
        <color rgb="FFFCFCFF"/>
        <color rgb="FFF8696B"/>
      </colorScale>
    </cfRule>
  </conditionalFormatting>
  <conditionalFormatting sqref="E3:E45">
    <cfRule type="colorScale" priority="36">
      <colorScale>
        <cfvo type="min"/>
        <cfvo type="max"/>
        <color rgb="FFFCFCFF"/>
        <color rgb="FF63BE7B"/>
      </colorScale>
    </cfRule>
  </conditionalFormatting>
  <conditionalFormatting sqref="N2">
    <cfRule type="colorScale" priority="6">
      <colorScale>
        <cfvo type="min"/>
        <cfvo type="percentile" val="50"/>
        <cfvo type="max"/>
        <color rgb="FF63BE7B"/>
        <color rgb="FFFFEB84"/>
        <color rgb="FFF8696B"/>
      </colorScale>
    </cfRule>
  </conditionalFormatting>
  <conditionalFormatting sqref="M2">
    <cfRule type="colorScale" priority="5">
      <colorScale>
        <cfvo type="min"/>
        <cfvo type="max"/>
        <color rgb="FFFCFCFF"/>
        <color rgb="FF63BE7B"/>
      </colorScale>
    </cfRule>
  </conditionalFormatting>
  <conditionalFormatting sqref="N2">
    <cfRule type="colorScale" priority="4">
      <colorScale>
        <cfvo type="min"/>
        <cfvo type="max"/>
        <color rgb="FFFCFCFF"/>
        <color rgb="FFF8696B"/>
      </colorScale>
    </cfRule>
  </conditionalFormatting>
  <conditionalFormatting sqref="V2">
    <cfRule type="colorScale" priority="3">
      <colorScale>
        <cfvo type="min"/>
        <cfvo type="percentile" val="50"/>
        <cfvo type="max"/>
        <color rgb="FF63BE7B"/>
        <color rgb="FFFFEB84"/>
        <color rgb="FFF8696B"/>
      </colorScale>
    </cfRule>
  </conditionalFormatting>
  <conditionalFormatting sqref="U2">
    <cfRule type="colorScale" priority="2">
      <colorScale>
        <cfvo type="min"/>
        <cfvo type="max"/>
        <color rgb="FFFCFCFF"/>
        <color rgb="FF63BE7B"/>
      </colorScale>
    </cfRule>
  </conditionalFormatting>
  <conditionalFormatting sqref="V2">
    <cfRule type="colorScale" priority="1">
      <colorScale>
        <cfvo type="min"/>
        <cfvo type="max"/>
        <color rgb="FFFCFCFF"/>
        <color rgb="FFF8696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S1</vt:lpstr>
      <vt:lpstr>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2020-07-17T10:02:04Z</dcterms:created>
  <dcterms:modified xsi:type="dcterms:W3CDTF">2020-09-03T06:17:00Z</dcterms:modified>
</cp:coreProperties>
</file>