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M:\H-drive\1. Litterature study\Writing\Submissions\Ambio\Final_submission\"/>
    </mc:Choice>
  </mc:AlternateContent>
  <bookViews>
    <workbookView xWindow="-38520" yWindow="-120" windowWidth="38640" windowHeight="21240" tabRatio="595"/>
  </bookViews>
  <sheets>
    <sheet name="Title page" sheetId="10" r:id="rId1"/>
    <sheet name="1 Case coding sheet" sheetId="1" r:id="rId2"/>
    <sheet name="2 Included papers" sheetId="4" r:id="rId3"/>
    <sheet name="3 Results" sheetId="7" r:id="rId4"/>
    <sheet name="4 Coding explanation " sheetId="5" r:id="rId5"/>
    <sheet name="5 Cases used for dev. search " sheetId="8"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8" i="7" l="1"/>
  <c r="H67" i="7"/>
  <c r="H65" i="7"/>
  <c r="H66" i="7"/>
  <c r="C68" i="7"/>
  <c r="D68" i="7"/>
  <c r="E68" i="7"/>
  <c r="F68" i="7"/>
  <c r="G68" i="7"/>
  <c r="I68" i="7"/>
  <c r="B68" i="7"/>
  <c r="C67" i="7"/>
  <c r="D67" i="7"/>
  <c r="E67" i="7"/>
  <c r="F67" i="7"/>
  <c r="G67" i="7"/>
  <c r="I67" i="7"/>
  <c r="B67" i="7"/>
  <c r="C66" i="7"/>
  <c r="D66" i="7"/>
  <c r="E66" i="7"/>
  <c r="F66" i="7"/>
  <c r="G66" i="7"/>
  <c r="I66" i="7"/>
  <c r="B66" i="7"/>
  <c r="B65" i="7"/>
  <c r="D65" i="7"/>
  <c r="E65" i="7"/>
  <c r="F65" i="7"/>
  <c r="G65" i="7"/>
  <c r="I65" i="7"/>
  <c r="C65" i="7"/>
  <c r="C69" i="7" l="1"/>
  <c r="E69" i="7"/>
  <c r="B69" i="7"/>
  <c r="I69" i="7"/>
  <c r="D69" i="7"/>
  <c r="H69" i="7"/>
  <c r="G69" i="7"/>
  <c r="F69" i="7"/>
  <c r="W58" i="7"/>
  <c r="W59" i="7"/>
  <c r="Y59" i="7"/>
  <c r="Y58" i="7"/>
  <c r="Y57" i="7"/>
  <c r="Y56" i="7"/>
  <c r="X59" i="7"/>
  <c r="X58" i="7"/>
  <c r="X57" i="7"/>
  <c r="X56" i="7"/>
  <c r="W57" i="7"/>
  <c r="W56" i="7"/>
  <c r="V59" i="7"/>
  <c r="V58" i="7"/>
  <c r="V57" i="7"/>
  <c r="V56" i="7"/>
  <c r="S59" i="7"/>
  <c r="S58" i="7"/>
  <c r="S57" i="7"/>
  <c r="S56" i="7"/>
  <c r="R59" i="7"/>
  <c r="R58" i="7"/>
  <c r="R57" i="7"/>
  <c r="R56" i="7"/>
  <c r="Q59" i="7"/>
  <c r="Q58" i="7"/>
  <c r="P59" i="7"/>
  <c r="P58" i="7"/>
  <c r="M59" i="7"/>
  <c r="L59" i="7"/>
  <c r="K59" i="7"/>
  <c r="M57" i="7"/>
  <c r="L57" i="7"/>
  <c r="M56" i="7"/>
  <c r="L56" i="7"/>
  <c r="M58" i="7"/>
  <c r="L58" i="7"/>
  <c r="K58" i="7"/>
  <c r="J59" i="7"/>
  <c r="J58" i="7"/>
  <c r="Q57" i="7"/>
  <c r="Q56" i="7"/>
  <c r="P57" i="7"/>
  <c r="P56" i="7"/>
  <c r="K57" i="7"/>
  <c r="K56" i="7"/>
  <c r="J57" i="7"/>
  <c r="J56" i="7"/>
  <c r="F61" i="7"/>
  <c r="E61" i="7"/>
  <c r="E60" i="7"/>
  <c r="D61" i="7"/>
  <c r="D60" i="7"/>
  <c r="D59" i="7"/>
  <c r="C61" i="7"/>
  <c r="C60" i="7"/>
  <c r="C59" i="7"/>
  <c r="C58" i="7"/>
  <c r="B61" i="7"/>
  <c r="B60" i="7"/>
  <c r="B59" i="7"/>
  <c r="B58" i="7"/>
  <c r="B57" i="7"/>
  <c r="E52" i="7"/>
  <c r="E51" i="7"/>
  <c r="E49" i="7"/>
  <c r="E50" i="7"/>
  <c r="D52" i="7"/>
  <c r="D51" i="7"/>
  <c r="D49" i="7"/>
  <c r="D50" i="7"/>
  <c r="C52" i="7"/>
  <c r="C51" i="7"/>
  <c r="C49" i="7"/>
  <c r="C50" i="7"/>
  <c r="B52" i="7"/>
  <c r="B51" i="7"/>
  <c r="B49" i="7"/>
  <c r="B50" i="7"/>
  <c r="U40" i="7"/>
  <c r="V40" i="7"/>
  <c r="W40" i="7"/>
  <c r="U41" i="7"/>
  <c r="V41" i="7"/>
  <c r="W41" i="7"/>
  <c r="U42" i="7"/>
  <c r="V42" i="7"/>
  <c r="W42" i="7"/>
  <c r="U43" i="7"/>
  <c r="V43" i="7"/>
  <c r="W43" i="7"/>
  <c r="U44" i="7"/>
  <c r="V44" i="7"/>
  <c r="W44" i="7"/>
  <c r="U45" i="7"/>
  <c r="V45" i="7"/>
  <c r="W45" i="7"/>
  <c r="T45" i="7"/>
  <c r="T44" i="7"/>
  <c r="T43" i="7"/>
  <c r="T42" i="7"/>
  <c r="T41" i="7"/>
  <c r="T40" i="7"/>
  <c r="O40" i="7"/>
  <c r="P40" i="7"/>
  <c r="Q40" i="7"/>
  <c r="O41" i="7"/>
  <c r="P41" i="7"/>
  <c r="Q41" i="7"/>
  <c r="O42" i="7"/>
  <c r="P42" i="7"/>
  <c r="Q42" i="7"/>
  <c r="O43" i="7"/>
  <c r="P43" i="7"/>
  <c r="Q43" i="7"/>
  <c r="O44" i="7"/>
  <c r="P44" i="7"/>
  <c r="Q44" i="7"/>
  <c r="O45" i="7"/>
  <c r="P45" i="7"/>
  <c r="Q45" i="7"/>
  <c r="N45" i="7"/>
  <c r="N44" i="7"/>
  <c r="N43" i="7"/>
  <c r="N42" i="7"/>
  <c r="N41" i="7"/>
  <c r="N40" i="7"/>
  <c r="I40" i="7"/>
  <c r="J40" i="7"/>
  <c r="K40" i="7"/>
  <c r="I41" i="7"/>
  <c r="J41" i="7"/>
  <c r="K41" i="7"/>
  <c r="I42" i="7"/>
  <c r="J42" i="7"/>
  <c r="K42" i="7"/>
  <c r="I43" i="7"/>
  <c r="J43" i="7"/>
  <c r="K43" i="7"/>
  <c r="I44" i="7"/>
  <c r="J44" i="7"/>
  <c r="K44" i="7"/>
  <c r="I45" i="7"/>
  <c r="J45" i="7"/>
  <c r="K45" i="7"/>
  <c r="H45" i="7"/>
  <c r="H44" i="7"/>
  <c r="H43" i="7"/>
  <c r="H42" i="7"/>
  <c r="H41" i="7"/>
  <c r="H40" i="7"/>
  <c r="C40" i="7"/>
  <c r="D40" i="7"/>
  <c r="E40" i="7"/>
  <c r="C41" i="7"/>
  <c r="D41" i="7"/>
  <c r="E41" i="7"/>
  <c r="C42" i="7"/>
  <c r="D42" i="7"/>
  <c r="E42" i="7"/>
  <c r="C43" i="7"/>
  <c r="D43" i="7"/>
  <c r="E43" i="7"/>
  <c r="C44" i="7"/>
  <c r="D44" i="7"/>
  <c r="E44" i="7"/>
  <c r="C45" i="7"/>
  <c r="D45" i="7"/>
  <c r="E45" i="7"/>
  <c r="B45" i="7"/>
  <c r="B44" i="7"/>
  <c r="B43" i="7"/>
  <c r="B42" i="7"/>
  <c r="B41" i="7"/>
  <c r="B40" i="7"/>
  <c r="U31" i="7"/>
  <c r="V31" i="7"/>
  <c r="W31" i="7"/>
  <c r="U32" i="7"/>
  <c r="V32" i="7"/>
  <c r="W32" i="7"/>
  <c r="U33" i="7"/>
  <c r="V33" i="7"/>
  <c r="W33" i="7"/>
  <c r="U34" i="7"/>
  <c r="V34" i="7"/>
  <c r="W34" i="7"/>
  <c r="U35" i="7"/>
  <c r="V35" i="7"/>
  <c r="W35" i="7"/>
  <c r="U36" i="7"/>
  <c r="V36" i="7"/>
  <c r="W36" i="7"/>
  <c r="T36" i="7"/>
  <c r="T35" i="7"/>
  <c r="T34" i="7"/>
  <c r="T33" i="7"/>
  <c r="T32" i="7"/>
  <c r="T31" i="7"/>
  <c r="O31" i="7"/>
  <c r="P31" i="7"/>
  <c r="Q31" i="7"/>
  <c r="O32" i="7"/>
  <c r="P32" i="7"/>
  <c r="Q32" i="7"/>
  <c r="O33" i="7"/>
  <c r="P33" i="7"/>
  <c r="Q33" i="7"/>
  <c r="O34" i="7"/>
  <c r="P34" i="7"/>
  <c r="Q34" i="7"/>
  <c r="O35" i="7"/>
  <c r="P35" i="7"/>
  <c r="Q35" i="7"/>
  <c r="O36" i="7"/>
  <c r="P36" i="7"/>
  <c r="Q36" i="7"/>
  <c r="N36" i="7"/>
  <c r="N35" i="7"/>
  <c r="N34" i="7"/>
  <c r="N33" i="7"/>
  <c r="N32" i="7"/>
  <c r="N31" i="7"/>
  <c r="C31" i="7"/>
  <c r="D31" i="7"/>
  <c r="E31" i="7"/>
  <c r="C32" i="7"/>
  <c r="D32" i="7"/>
  <c r="E32" i="7"/>
  <c r="C33" i="7"/>
  <c r="D33" i="7"/>
  <c r="E33" i="7"/>
  <c r="C34" i="7"/>
  <c r="D34" i="7"/>
  <c r="E34" i="7"/>
  <c r="C35" i="7"/>
  <c r="D35" i="7"/>
  <c r="E35" i="7"/>
  <c r="C36" i="7"/>
  <c r="D36" i="7"/>
  <c r="E36" i="7"/>
  <c r="B36" i="7"/>
  <c r="B35" i="7"/>
  <c r="B34" i="7"/>
  <c r="B33" i="7"/>
  <c r="B32" i="7"/>
  <c r="B31" i="7"/>
  <c r="I32" i="7"/>
  <c r="J32" i="7"/>
  <c r="K32" i="7"/>
  <c r="I33" i="7"/>
  <c r="J33" i="7"/>
  <c r="K33" i="7"/>
  <c r="I34" i="7"/>
  <c r="J34" i="7"/>
  <c r="K34" i="7"/>
  <c r="I35" i="7"/>
  <c r="J35" i="7"/>
  <c r="K35" i="7"/>
  <c r="I36" i="7"/>
  <c r="J36" i="7"/>
  <c r="K36" i="7"/>
  <c r="H36" i="7"/>
  <c r="H35" i="7"/>
  <c r="H34" i="7"/>
  <c r="H33" i="7"/>
  <c r="H32" i="7"/>
  <c r="I31" i="7"/>
  <c r="J31" i="7"/>
  <c r="K31" i="7"/>
  <c r="H31" i="7"/>
  <c r="E27" i="7"/>
  <c r="E26" i="7"/>
  <c r="E25" i="7"/>
  <c r="E24" i="7"/>
  <c r="E23" i="7"/>
  <c r="E22" i="7"/>
  <c r="D27" i="7"/>
  <c r="D26" i="7"/>
  <c r="D25" i="7"/>
  <c r="D24" i="7"/>
  <c r="D23" i="7"/>
  <c r="D22" i="7"/>
  <c r="C27" i="7"/>
  <c r="C26" i="7"/>
  <c r="C25" i="7"/>
  <c r="C24" i="7"/>
  <c r="C23" i="7"/>
  <c r="C22" i="7"/>
  <c r="B27" i="7"/>
  <c r="B26" i="7"/>
  <c r="B25" i="7"/>
  <c r="B24" i="7"/>
  <c r="B23" i="7"/>
  <c r="B22" i="7"/>
  <c r="B17" i="7"/>
  <c r="B9" i="7"/>
  <c r="B10" i="7"/>
  <c r="B11" i="7"/>
  <c r="B12" i="7"/>
  <c r="B13" i="7"/>
  <c r="B14" i="7"/>
  <c r="B15" i="7"/>
  <c r="B8" i="7"/>
  <c r="B5" i="7"/>
  <c r="B4" i="7"/>
</calcChain>
</file>

<file path=xl/sharedStrings.xml><?xml version="1.0" encoding="utf-8"?>
<sst xmlns="http://schemas.openxmlformats.org/spreadsheetml/2006/main" count="1491" uniqueCount="987">
  <si>
    <t>Case information</t>
  </si>
  <si>
    <t>Case ID</t>
  </si>
  <si>
    <t>Study ID</t>
  </si>
  <si>
    <t>Study short</t>
  </si>
  <si>
    <t>Period</t>
  </si>
  <si>
    <t>Country</t>
  </si>
  <si>
    <t>Cordinates</t>
  </si>
  <si>
    <t>No. of HH included</t>
  </si>
  <si>
    <t>General description of study</t>
  </si>
  <si>
    <t>Method - LUC</t>
  </si>
  <si>
    <t>Type of LU study</t>
  </si>
  <si>
    <t>Latitude</t>
  </si>
  <si>
    <t>Longitude</t>
  </si>
  <si>
    <t>Remote sensing/data set</t>
  </si>
  <si>
    <t>Documents/existing mapping</t>
  </si>
  <si>
    <t>Survey/interviews</t>
  </si>
  <si>
    <t>Fieldwork observations/own mapping</t>
  </si>
  <si>
    <t>Other</t>
  </si>
  <si>
    <t>Change over time</t>
  </si>
  <si>
    <t>Time-space substitution</t>
  </si>
  <si>
    <t>Agricultural intensification</t>
  </si>
  <si>
    <t>Agricultural disintensification</t>
  </si>
  <si>
    <t>Agricultural expansion</t>
  </si>
  <si>
    <t>Income/poverty/wealth/capital accumulation</t>
  </si>
  <si>
    <t>Employment (off-farm)</t>
  </si>
  <si>
    <t>Health</t>
  </si>
  <si>
    <t>Food security/nutrition/hunger</t>
  </si>
  <si>
    <t>1-1</t>
  </si>
  <si>
    <t>1-2</t>
  </si>
  <si>
    <t>Philippines</t>
  </si>
  <si>
    <t>Title</t>
  </si>
  <si>
    <t>Journal</t>
  </si>
  <si>
    <t>Year</t>
  </si>
  <si>
    <t>Cramb et al. 2000</t>
  </si>
  <si>
    <t>Nguyen &amp; Maso 2000</t>
  </si>
  <si>
    <t>Vietnam</t>
  </si>
  <si>
    <t>Total</t>
  </si>
  <si>
    <t>Shively 2001</t>
  </si>
  <si>
    <t>Berg 2002</t>
  </si>
  <si>
    <t>Crisostomo &amp; Molina 2002</t>
  </si>
  <si>
    <t>Wezel et al. 2002</t>
  </si>
  <si>
    <t>Study on pesticide use and yields for rice and rice-fish systems under normal/modern conditions and when farmers use Integrated Pest Management.</t>
  </si>
  <si>
    <t>Study on the impact of exposure and use of pesticides on pregnant women and risk of abortion in two municipalities in the Philippines.</t>
  </si>
  <si>
    <t>Suwonkerd et al. 2002</t>
  </si>
  <si>
    <t>Thailand</t>
  </si>
  <si>
    <t>Study on what impacts  malaria, including looking into how landscape structure/use impact malaria vectors in Northern Thailand.</t>
  </si>
  <si>
    <t>Study on agricultural practices in six black thai villages in northwest Vietnam, with a focus on the transition from upland rice-shifting cultivation to growing of maize and cassava.</t>
  </si>
  <si>
    <t>Carpenter 2003</t>
  </si>
  <si>
    <t>Study on the transition of farmers in Bohol, Philippines, from green revolution/modern rice farming to organic rice farming.</t>
  </si>
  <si>
    <t>Tuong et al. 2003</t>
  </si>
  <si>
    <t>The study describes the impacts of sluice construction on local agriculture, soil quality/salinity, and income generation in province in Southern Vietnam.</t>
  </si>
  <si>
    <t>Indonesia</t>
  </si>
  <si>
    <t>Shively &amp; Pagiola 2004</t>
  </si>
  <si>
    <t>The study describes the impact of increase irrigation (intensification) of rice production on employment, income and on incentive for deforestation/agricultural expansion.</t>
  </si>
  <si>
    <t>Increased use of inputs (pesticides and fertilizer)</t>
  </si>
  <si>
    <t>Thongmanivong et al. 2005</t>
  </si>
  <si>
    <t>Laos</t>
  </si>
  <si>
    <t>Pant et al. 2005</t>
  </si>
  <si>
    <t>Hansen 2005</t>
  </si>
  <si>
    <t>Malaysia</t>
  </si>
  <si>
    <t>Ducourtieux et al. 2005</t>
  </si>
  <si>
    <t>Dey &amp; Prein 2005</t>
  </si>
  <si>
    <t>Impact of increased irrigation on land use and livelihoods of both low-land and up-land farmers.</t>
  </si>
  <si>
    <t>Government program/intervention promoting conservation agriculture to combat soil degradation.</t>
  </si>
  <si>
    <t>Government program/intervention promoting conservation agriculture and agroforestry to combat soil degradation.</t>
  </si>
  <si>
    <t>Look into differences in use of fertilizers for low, medium, and high income HHs.</t>
  </si>
  <si>
    <t>Authors</t>
  </si>
  <si>
    <t>Volume</t>
  </si>
  <si>
    <t>Pages</t>
  </si>
  <si>
    <t>DOI</t>
  </si>
  <si>
    <t>Agricultural Change, Rural Labor Markets, and Forest Clearing: An Illustrative Case from the Philippines</t>
  </si>
  <si>
    <t>Land Economics</t>
  </si>
  <si>
    <t>77 (2)</t>
  </si>
  <si>
    <t>268 - 284</t>
  </si>
  <si>
    <t>10.2307/3147094</t>
  </si>
  <si>
    <t>Rice monoculture and integrated rice-fish farming in the Mekong Delta, Vietnam—economic and ecological considerations</t>
  </si>
  <si>
    <t>Ecological Economics</t>
  </si>
  <si>
    <t>95 - 107</t>
  </si>
  <si>
    <t>10.1016/S0921-8009(02)00027-7</t>
  </si>
  <si>
    <t>Pregnancy Outcomes among Farming Households of Nueva Ecija with Conventional Pesticide Use versus Integrated Pest Management</t>
  </si>
  <si>
    <t>International Journal of Occupational and Environmental Health</t>
  </si>
  <si>
    <t>232 - 242</t>
  </si>
  <si>
    <t>10.1179/107735202800338812</t>
  </si>
  <si>
    <t>Malaria vector densities in transmission and non-transmission areas during 23 years and land use in Chiang Mai province, Northern Thailand</t>
  </si>
  <si>
    <t>Basic and Applied Ecology</t>
  </si>
  <si>
    <t>19 - 207</t>
  </si>
  <si>
    <t>10.1078/1439-1791-00108</t>
  </si>
  <si>
    <t>Temporal changes of resource use, soil fertility and economic situation in upland northwest Vietnam</t>
  </si>
  <si>
    <t>Land Degradation &amp; Development</t>
  </si>
  <si>
    <t>33 - 44</t>
  </si>
  <si>
    <t>10.1002/ldr.481</t>
  </si>
  <si>
    <t>Conservation Farming Projects in the Philippine Uplands: Rhetoric and Reality</t>
  </si>
  <si>
    <t>World Development</t>
  </si>
  <si>
    <t>28(5)</t>
  </si>
  <si>
    <t>911 - 927</t>
  </si>
  <si>
    <t>10.1016/S0305-750X(99)00157-6</t>
  </si>
  <si>
    <t>Cramb, RA; Garcia, JNM; Gerrits, RV; Saguiguit, GC</t>
  </si>
  <si>
    <t>Shively, GE</t>
  </si>
  <si>
    <t>Berg, H</t>
  </si>
  <si>
    <t>Crisostomo, L; Molina, VV</t>
  </si>
  <si>
    <t>Suwonkerd, W; Overgaard, HJ; Tsuda, Y; Prajakwong, S; Takagi, M</t>
  </si>
  <si>
    <t>Wezel, A; Luibrand, A; Thanh, LQ</t>
  </si>
  <si>
    <t>An Analysis on Income Status of Farm Households: A Case Study in the Red River Delta of Vietnam</t>
  </si>
  <si>
    <t>45(1)</t>
  </si>
  <si>
    <t>8(3)</t>
  </si>
  <si>
    <t>365 - 380</t>
  </si>
  <si>
    <t>Coordinates - lat. &amp; long.</t>
  </si>
  <si>
    <t>Employment</t>
  </si>
  <si>
    <t>Explanation</t>
  </si>
  <si>
    <t>Castella et al. 2006</t>
  </si>
  <si>
    <t>Castella, JC; Boissaua, S; Thanh, NH; Novosad, P</t>
  </si>
  <si>
    <t>Impact of forestland allocation on land use in a mountainous province of Vietnam</t>
  </si>
  <si>
    <t>Land Use Policy</t>
  </si>
  <si>
    <t>147 - 160</t>
  </si>
  <si>
    <t>10.1016/j.landusepol.2004.07.004</t>
  </si>
  <si>
    <t>Hansen, TS; Mertz, O</t>
  </si>
  <si>
    <t>Extinction or Adaptation? Three Decades of Change in Shifting Cultivation in Sarawak, Malaysia</t>
  </si>
  <si>
    <t>135 - 148</t>
  </si>
  <si>
    <t>10.1002/ldr.720</t>
  </si>
  <si>
    <t>Hansen &amp; Mertz 2006</t>
  </si>
  <si>
    <t>Hussain et al. 2006</t>
  </si>
  <si>
    <t>Hussain, I; Wijerathna, D; Arif, SA; Murtiningrum; Mawarni, A; Suparmi</t>
  </si>
  <si>
    <t>Irrigation, Productivity and Poverty Linkages in Irrigation Systems in Java, Indonesia</t>
  </si>
  <si>
    <t>Water Resources Management</t>
  </si>
  <si>
    <t>313 - 336</t>
  </si>
  <si>
    <t>10.1007/s11269-006-0079-z</t>
  </si>
  <si>
    <t>Mountain Research and Development</t>
  </si>
  <si>
    <t>Caldwell et al. 2007</t>
  </si>
  <si>
    <t>Caldwell, JS; Pomlet, C; Prabpan, M; Sukchan, S</t>
  </si>
  <si>
    <t>Assessment of Spatial Variability of Tambons Based on Farming Systems Characteristics for Scaling-up of Diversification in Khon Kaen Province, Thailand</t>
  </si>
  <si>
    <t>Japan Agricultural Research Quarterly</t>
  </si>
  <si>
    <t>41(4)</t>
  </si>
  <si>
    <t>333 - 340</t>
  </si>
  <si>
    <t>10.6090/jarq.41.333</t>
  </si>
  <si>
    <t>Jakobsen et al. 2007</t>
  </si>
  <si>
    <t>Jakobsen, J; Rasmussen, K; Leisz, S; Folving, R; Quang, NV</t>
  </si>
  <si>
    <t>The effects of land tenure policy on rural livelihoods and food sufficiency in the upland village of Que, North Central Vietnam</t>
  </si>
  <si>
    <t>Agricultural Systems</t>
  </si>
  <si>
    <t>309 - 319</t>
  </si>
  <si>
    <t>10.1016/j.agsy.2006.09.007</t>
  </si>
  <si>
    <t>Lestralin &amp; Giordano 2007</t>
  </si>
  <si>
    <t>Lestrelin, G; Giordano, M</t>
  </si>
  <si>
    <t>Upland Development Policy, Livelihood Change and Land Degradation: Interactions from a Laotian Village</t>
  </si>
  <si>
    <t>55 - 76</t>
  </si>
  <si>
    <t>10.1002/ldr.756</t>
  </si>
  <si>
    <t>Linquist et al. 2007</t>
  </si>
  <si>
    <t>Linquist, B; Trösch, K; Pandey, S; Phouynyavong, K; Guenat, D</t>
  </si>
  <si>
    <t>Montane Paddy Rice: Development and Effects on Food Security and Livelihood Activities of Highland Lao Farmers</t>
  </si>
  <si>
    <t>27(1)</t>
  </si>
  <si>
    <t>40 - 47</t>
  </si>
  <si>
    <t>10.1659/0276-4741(2007)27[40:MPRDAE]2.0.CO;2</t>
  </si>
  <si>
    <t>Sekhar 2007</t>
  </si>
  <si>
    <t>Sekhar, NU</t>
  </si>
  <si>
    <t>Traditional Versus Improved Agroforestry Systems in Vietnam: A Comparison</t>
  </si>
  <si>
    <t>89 - 97</t>
  </si>
  <si>
    <t>10.1002/ldr.758</t>
  </si>
  <si>
    <t>Tipraqsa et al. 2007</t>
  </si>
  <si>
    <t>Tipraqsa, P; Craswell, ET; Noble, AD; Schmidt-Vogt, D</t>
  </si>
  <si>
    <t>Resource integration for multiple benefits: Multifunctionality of integrated farming systems in Northeast Thailand</t>
  </si>
  <si>
    <t>694 - 703</t>
  </si>
  <si>
    <t>10.1016/j.agsy.2007.02.009</t>
  </si>
  <si>
    <t>Will Agroforests Vanish? The Case of Damar Agroforests in Indonesia</t>
  </si>
  <si>
    <t>Kusters et al. 2008</t>
  </si>
  <si>
    <t>Kusters, K; Pérez, MR; De Foresta, H; Dietz, D; Ros-Tonen, M; Belcher, B; Manalu, P; Nawir, A; Wollenberg, E</t>
  </si>
  <si>
    <t>Human Ecology</t>
  </si>
  <si>
    <t>357 - 370</t>
  </si>
  <si>
    <t>10.1007/s10745-008-9168-3</t>
  </si>
  <si>
    <t>Millar &amp; Photakoun 2008</t>
  </si>
  <si>
    <t>Barney 2009</t>
  </si>
  <si>
    <t>The paper investigates the impacts of farms in two districts in Thailand using integrated farming systems - combining rice with livestock or fish - compared to commercial/rice-only farmers.</t>
  </si>
  <si>
    <t>The paper describes the difference between traditional agroforestry (shifting cultivation) and "improved agroforestry systems (mono-, cash-crops) in a province in Northern Vietnam, and analyses the impacts of using improved agroforestry.</t>
  </si>
  <si>
    <t>Agricultural commercialization of Karen Hill tribes in northern Thailand</t>
  </si>
  <si>
    <t>Tipraqsa, P; Schreinemachers, P</t>
  </si>
  <si>
    <t>Agricultural Economics</t>
  </si>
  <si>
    <t>10.1111/j.1574-0862.2008.00343.x</t>
  </si>
  <si>
    <t>Barrow et al. 2010</t>
  </si>
  <si>
    <t>The paper focus on the land use and livelihood changes for farmers and agricultural households in the Cameron Highland in Malaysia, with a focus on how farmers have been impacted by changes to local production, how they have adaptated to changing conditions, and what broader environmental consequenses this has for the region/country.</t>
  </si>
  <si>
    <t>Dressler &amp; Pulhin 2010</t>
  </si>
  <si>
    <t>The shifting ground of swidden agriculture on Palawan Island, the Philippines</t>
  </si>
  <si>
    <t>445 - 459</t>
  </si>
  <si>
    <t>10.1007/s10460-009-9239-0</t>
  </si>
  <si>
    <t>Agriculture and Human Values</t>
  </si>
  <si>
    <t>Rist, L; Feintrenie, L; Levang, P</t>
  </si>
  <si>
    <t>The livelihood impacts of oil palm: smallholders in Indonesia</t>
  </si>
  <si>
    <t>1009 - 1024</t>
  </si>
  <si>
    <t>10.1007/s10531-010-9815-z</t>
  </si>
  <si>
    <t>19(4)</t>
  </si>
  <si>
    <t>Biodiversity and Conservation</t>
  </si>
  <si>
    <t>Rist et al. 2010</t>
  </si>
  <si>
    <t>The paper describe the relationship between land use change to oil palm plantation and the economic return for small holders participating in oil palm growing under different smallholder schemes in four locations in Indonesia. In addition, the researchers describe specific problems in relation to oil palm outgrover schemes, including some of the potential conflicts for the households participating.</t>
  </si>
  <si>
    <t>Sandewall et al. 2010</t>
  </si>
  <si>
    <t>The study describes the land use transition in Northern Vietnam, where government policies have induces increased in land area with commercial tree species, in an effort to reforest.</t>
  </si>
  <si>
    <t>Khampone &amp; Sato 2011</t>
  </si>
  <si>
    <t>Lai 2011</t>
  </si>
  <si>
    <t>The study describe the impact of expansion of oil palm plantations (both concession and small holder) in their area, with a specific focus on how this has impacted livelihood strategies and gender relationships within the HHs.</t>
  </si>
  <si>
    <t>Newby &amp; Cramb 2011</t>
  </si>
  <si>
    <t>The study describe the impact of a program promoting soil and water conservation techniques, in particular the use of natural vegetation strips, with trees in fields. The program was promoted in three municipalities in the island of Bohol in the Phillipines, and the impact of adopting farmers income was measured.</t>
  </si>
  <si>
    <t>Rural–urban transformation and village economy in emerging market economies during economic crisis: empirical evidence from Thailand</t>
  </si>
  <si>
    <t>Cambridge Journal of Regions, Economy and Society</t>
  </si>
  <si>
    <t>205 - 219</t>
  </si>
  <si>
    <t>10.1093/cjres/rsr008</t>
  </si>
  <si>
    <t>Kasem &amp; Thepa 2011</t>
  </si>
  <si>
    <t>The study investigates household income of farmers engaged in mono-cropping (primarily rice), and in more diversified agriculture (primarily rice-vegetables and rice-other), in three sub-districts in Thailand. The government has had diversification projects in the area, and the authors research if divesified farmers have higher income (both per hectare and per household) and if their use of inputs (fertilizers and pesticides) is different.</t>
  </si>
  <si>
    <t>Kasem, S; Thapa, GB</t>
  </si>
  <si>
    <t>Crop diversification in Thailand: Status, determinants, and effects on income and use of inputs</t>
  </si>
  <si>
    <t>618 - 628</t>
  </si>
  <si>
    <t>10.1016/j.landusepol.2010.12.001</t>
  </si>
  <si>
    <t>Suneetha et al. 2011</t>
  </si>
  <si>
    <t>The paper describe three cases (in China, Japan, and Indonesia), and connect local ecosystem changes to changes in the human well-being in the area. This is specifically done by creating a set of standardized scores for changes in both biophysical and human livelihood conditions. The coding here is only for the Indonesian case, and is based on the textual description, not on the scoring of ecosystem changes.</t>
  </si>
  <si>
    <t>Suneetha, MS; Rahajoe, JS; Shoyama, K; Xing, L; Thapa, S; Braimoh, AK</t>
  </si>
  <si>
    <t>An indicator-based integrated assessment of ecosystem change and human-well-being: Selected case studies from Indonesia, China and Japan</t>
  </si>
  <si>
    <t>2124 - 2136</t>
  </si>
  <si>
    <t>10.1016/j.ecolecon.2011.06.010</t>
  </si>
  <si>
    <t>Berg et al. 2012</t>
  </si>
  <si>
    <t>Integrated Rice-Fish Farming: Safeguarding Biodiversity and Ecosystem Services for Sustainable Food Production in the Mekong Delta</t>
  </si>
  <si>
    <t>Berg, H; Berg, C; Nguyen, TT</t>
  </si>
  <si>
    <t>Journal of Sustainable Agriculture</t>
  </si>
  <si>
    <t>36(8)</t>
  </si>
  <si>
    <t>859 - 872</t>
  </si>
  <si>
    <t>10.1080/10440046.2012.712090</t>
  </si>
  <si>
    <t>Bonnin &amp; Turner 2012</t>
  </si>
  <si>
    <t>Bonnin, C; Turner, S</t>
  </si>
  <si>
    <t>At what price rice? Food security, livelihood vulnerability, and state interventions in upland northern Vietnam</t>
  </si>
  <si>
    <t>Geoforum</t>
  </si>
  <si>
    <t>95 - 105</t>
  </si>
  <si>
    <t>10.1016/j.geoforum.2011.07.006</t>
  </si>
  <si>
    <t>From Shifting Cultivation to Cinnamon Agroforestry: Changing Agricultural Practices Among the Serampas in the Kerinci Seblat National Park, Indonesia</t>
  </si>
  <si>
    <t>Hariyadi, B; Ticktin, T</t>
  </si>
  <si>
    <t>315 - 325</t>
  </si>
  <si>
    <t>10.1007/s10745-012-9481-8</t>
  </si>
  <si>
    <t>Hariyadi &amp; Ticktin 2012</t>
  </si>
  <si>
    <t>The paper describes the system of shifting cultivation exercised by the Serampas people in Sumatra, Indonesia. This includes a description of the cultural importance of this agricultural system, the conflict between the people and the national part in which they are inhabitants, and the impact of a gradual transition from traditional hill rice shifting cultivation to increased agroforestry with cash crops, primarily cinnamon.</t>
  </si>
  <si>
    <t>Hought et al. 2012</t>
  </si>
  <si>
    <t>Hought, J; Birch-Thomsen, T; Petersen, J; De Neergaard, A; Oelofse, M</t>
  </si>
  <si>
    <t>Biofuels, land use change and smallholder livelihoods: A case study from Banteay Chhmar, Cambodia</t>
  </si>
  <si>
    <t>Applied Geography</t>
  </si>
  <si>
    <t>525 - 532</t>
  </si>
  <si>
    <t>10.1016/j.apgeog.2012.02.007</t>
  </si>
  <si>
    <t>Julia &amp; White 2012</t>
  </si>
  <si>
    <t>The paper describes the impact of expansion of oil palm plantation in a community in Kalimantan, Indonesia. The focus is on the impact of the transformation on women's rights and conditions, which have been negatively impacted in relation to tenure rights, labour, and HH relationships.</t>
  </si>
  <si>
    <t>Kenney-Lazar 2012</t>
  </si>
  <si>
    <t>Kenney-Lazar, M</t>
  </si>
  <si>
    <t>Plantation rubber, land grabbing and socialproperty transformation in southern Laos</t>
  </si>
  <si>
    <t>The Journal of Peasant Studies</t>
  </si>
  <si>
    <t>39(3)</t>
  </si>
  <si>
    <t>1017 - 1037</t>
  </si>
  <si>
    <t>10.1080/03066150.2012.674942</t>
  </si>
  <si>
    <t>Newby et al. 2012</t>
  </si>
  <si>
    <t>The paper describe the establishment of teak plantations in five villages in Laos, and investigates the correlations and causal connections between livelihood factors and taek growing for small holders, both looking at adoptation and impact characteristics.</t>
  </si>
  <si>
    <t>Julia; White, B</t>
  </si>
  <si>
    <t>Gendered experiences of dispossession: oil palm expansion in a Dayak Hibun community in West Kalimantan</t>
  </si>
  <si>
    <t>39(3-4)</t>
  </si>
  <si>
    <t>10.1080/03066150.2012.676544</t>
  </si>
  <si>
    <t>995 - 1016</t>
  </si>
  <si>
    <t>Environmental and Social Impacts of Oil Palm Plantations and their Implications for Biofuel Production in Indonesia</t>
  </si>
  <si>
    <t>Obidzinski, K; Andriani, R; Komarudin, H; Andrianto, A</t>
  </si>
  <si>
    <t>Ecology and Society</t>
  </si>
  <si>
    <t>17(1)</t>
  </si>
  <si>
    <t>10.5751/ES-04775-170125</t>
  </si>
  <si>
    <t>Obidzinski et al. 2012</t>
  </si>
  <si>
    <t>Smallholder Teak and Agrarian Change in Northern Laos</t>
  </si>
  <si>
    <t>Newby, JC; Cramb, RA; Sakanphet, S; McNamara, S</t>
  </si>
  <si>
    <t>Small-scale Forestry</t>
  </si>
  <si>
    <t>27 - 46</t>
  </si>
  <si>
    <t>10.1007/s11842-011-9167-x</t>
  </si>
  <si>
    <t>Impact of Rubber Concession on Rural Livelihood in Champasack Province, Lao PDR</t>
  </si>
  <si>
    <t>Souphonphacdy, D; Yabe, M; Sato, G</t>
  </si>
  <si>
    <t>57(1)</t>
  </si>
  <si>
    <t>339 - 344</t>
  </si>
  <si>
    <t>Journal of the Faculty of Agriculture of Kyushu University</t>
  </si>
  <si>
    <t>Souphonphacdy et al. 2012</t>
  </si>
  <si>
    <t>Cambodia</t>
  </si>
  <si>
    <t>The paper compare living and labour conditions of HHs primarily living as rice farmers and HHs primarily functioning as rubber plantation workers in two villages in Laos, where rubber platations have been established what was recently community land.</t>
  </si>
  <si>
    <t>Factors affecting farmers’ adoption of integrated rice–fish farming systems in the Mekong delta, Vietnam</t>
  </si>
  <si>
    <t>Bosma, RH; Dang, KN, Udo, HMJ; Kaymak, U</t>
  </si>
  <si>
    <t>Reviews in Aquaculture</t>
  </si>
  <si>
    <t>178 - 190</t>
  </si>
  <si>
    <t>10.1111/j.1753-5131.2012.01069.x</t>
  </si>
  <si>
    <t>Bosma et al. 2012</t>
  </si>
  <si>
    <t>The paper compares extensive paddy rice farmer with extensive and intensive rice-fish farmers in four districts in Vietnam, focusing on income, labour and inputs in the different agricultural systems, and investigates the factors influencing adoption of rice-fish systems. The paper shows that rice-fish farmers earn more than pure rice farmers, but also that input and net-income per hectare or per labour/person is not correlated.</t>
  </si>
  <si>
    <t>The study investigates the differences in yields and income between rice farmers and rice-fish farmers using both high and low levels of pesticide in a part of the Mekong Delta in Vietnam.</t>
  </si>
  <si>
    <t>The paper describe how the transition from traditional to hybrid rice growing in a district in Northern Vietnam develop, with a focus on the cultural, financial and food security impacts. The study finds that villagers prefer growing traditional rice due to the taste, but for food security reasons a transition towards more use of hybrid rice is seen (also induced by government policy).</t>
  </si>
  <si>
    <t>The paper describes the general land use changes in a local area in Cambodia, with a focus on the expansion of agricultural area due to increased demand for cassava feedstock for biofuel production.</t>
  </si>
  <si>
    <t>x</t>
  </si>
  <si>
    <t>The paper describes the impact of a large scale rubber concession on villages in Southern Laos, with a focus on the impact the plantation has had on livelihoods, the compensation, and the conflict between the government, the plantation company and farmers.</t>
  </si>
  <si>
    <t>The paper is a study of the local and livelihood impacts of three oil palm plantations in Indonesia, with a focus on percieved livelihood impacts for different stakeholder groups. The impacts have been summerized across stakeholder groups. This case is "Site 1".</t>
  </si>
  <si>
    <t>The paper is a study of the local and livelihood impacts of three oil palm plantations in Indonesia, with a focus on percieved livelihood impacts for different stakeholder groups. The impacts have been summerized across stakeholder groups. This case is "Site 2".</t>
  </si>
  <si>
    <t>The paper is a study of the local and livelihood impacts of three oil palm plantations in Indonesia, with a focus on percieved livelihood impacts for different stakeholder groups. The impacts have been summerized across stakeholder groups. This case is "Site 3".</t>
  </si>
  <si>
    <t>The study describe land use changes in a village in central Laos over a multidecadal time-scale, using aerial photos and verbal histories of villagers.</t>
  </si>
  <si>
    <t>The study describes different versions of Integrated agriculture-aquaculture systems in Northern Thailand, including differences in use of livestock, fertilizer and profit.</t>
  </si>
  <si>
    <t>The study investigates the impacts of the land policy implemented by the Government of Laos in the early 90', which changed local land allocation from traditional/communal to more privately owned land, with some amounts set asside. The consequenses are investigated through farmer interviews in three different regions: Sayabury (cash crops), Vientiane (intensive paddy rice), and Phongsaly (shifting cultivation of hill rice). Conclusion is that the policy has resulted in shorted fallow periods, more intensive cultivation and has increased social and economic inequality and increased food insecurity.</t>
  </si>
  <si>
    <t>The study investigates the impact of a community based aquaculture project in rice growing communities in Vietnam and Bangladesh (only Vietnam considered here). By changing from catching of wild fish to deliberate fish production, the farmers increased community and individual income.</t>
  </si>
  <si>
    <t>Social equality</t>
  </si>
  <si>
    <t>25-57</t>
  </si>
  <si>
    <t>The paper describes the land use change over several decades in two villages in Sarawak, Malaysia, with a focus on transition away from shifting cultivation. Only one of the villages is included here (Rh Ranggong).</t>
  </si>
  <si>
    <t>The paper compares HHs with and without irrigation in four water systems and a control rainfed area in Indonesia. The paper focus on the impact of irrigation on HH income and poverty level.</t>
  </si>
  <si>
    <t>Study focus on impact of Vietnamese policy to reduce use of shifting cultivation other land use transitions on livelihood in a village in Northern Vietnam.</t>
  </si>
  <si>
    <t>The paper investigates impact of land degrations and government policy to combat degradation/protect forest area on local LUC and livelihoods in village in Northern Laos.</t>
  </si>
  <si>
    <t>The paper describes how farmers in Laos have reacted to restrictions in their ability for opening new shifting cultivation fields, by changing from upland rice to montane paddy rice growing. The economic results for farmers with more montane paddy area are compared with farmers with no or little montane paddy area in a number of villages. Results show positive association between montane paddy area and livestock ownership and income.</t>
  </si>
  <si>
    <t>The study investigates the changes in land use and livelihoods in villages in Southern Sumatra, Indonesia. The study shows the agroforestry declined over a period of approx. 10 years, and was generally replaced by short time perennials, like pepper and coffee. The overall composition of the livelihoods did not change dramatically, and while there was some reduction in income from agroforestry, this was largely offset by a reduction in the population as well, due to out migration.</t>
  </si>
  <si>
    <t>Longpichai, O; Perret, SR; Shivakoti, GP</t>
  </si>
  <si>
    <t>Role of livelihood capital in shaping the farming strategies and outcomes of smallholder rubber producers in southern Thailand</t>
  </si>
  <si>
    <t>Outlook on Agriculture</t>
  </si>
  <si>
    <t>41(2)</t>
  </si>
  <si>
    <t>117 - 124</t>
  </si>
  <si>
    <t>10.5367/oa.2012.0085</t>
  </si>
  <si>
    <t>Longpichai et al. 2012</t>
  </si>
  <si>
    <t>The paper investigates the efficiency and livelihood impacts of different rubber production systems in a province in Thailand. Farmers with only rubber production are compared with farmers where rubber is intercropped with other crops and/or livestock and is overall more diverse in their rubber production.</t>
  </si>
  <si>
    <t>1 - Lichi plantation</t>
  </si>
  <si>
    <t>Paireau et al. 2012</t>
  </si>
  <si>
    <t>The paper investigates the connection between litchi plantations and incidents of encephalitis in children in Northern Vietnam. A positive correlation between incident rate and litchi surface cover is found, and it is shown that incidents are following the harvest of litchi. The article does not explain exactly how litchi plantations/harvest causes encephalites, but it is speculated that certain vectors could be involved, including fruit bats and/or insects like mosquitos, or that the cause might be toxic.</t>
  </si>
  <si>
    <t>Litchi–associated Acute Encephalitis in Children, Northern Vietnam, 2004–2009</t>
  </si>
  <si>
    <t>Paireau, J; Nguyen, HT; Lefrançois, R; Buckwalter, MR; Ngu, DN; Nguyen, TH; Lortholary, O; Poirée, S; Manuguerra, JC; Gessain, A; Albert, ML; Brey, PT; Phan, TN; Fontanet, A</t>
  </si>
  <si>
    <t>Emerging Infectious Diseases</t>
  </si>
  <si>
    <t>18(11)</t>
  </si>
  <si>
    <t>1817 - 1824</t>
  </si>
  <si>
    <t>10.3201/eid1811.111761</t>
  </si>
  <si>
    <t>Food Security</t>
  </si>
  <si>
    <t>Malaria-associated rubber plantations in Thailand</t>
  </si>
  <si>
    <t>Bhumiratana, A; Sorosjinda-Nunthawarasilp, P; Kaewwaen, W; Maneekan, P; Pimnon, S</t>
  </si>
  <si>
    <t>Travel Medicine and Infectious Disease</t>
  </si>
  <si>
    <t>37 - 50</t>
  </si>
  <si>
    <t>10.1016/j.tmaid.2012.11.002</t>
  </si>
  <si>
    <t>Bhumiratana et al. 2013</t>
  </si>
  <si>
    <t>The paper describe the connection between forest areas with rubber production and incidents of malari in Thailand, and provide information on transmission pathways and arguments for why farmers/workers engaged in rubber production are more vulnerable to becoming sick.</t>
  </si>
  <si>
    <t>Landscape transformation from long to short shifting cultivation rotations and increased LU segregation.
Case is on first step of progression where HH goes from primarily/solely engaged in shift. cul. to also being engaged in agroforestry and livestock rearing.</t>
  </si>
  <si>
    <t>Landscape transformation from long to short shifting cultivation rotations and increased LU segregation.
Case is on second step of progression where HH goes from engaged in shift. cul. and agroforestry and livestock to also having permanent cropping of cash crops.</t>
  </si>
  <si>
    <t>Landscape transformation from long to short shifting cultivation rotations and increased LU segregation.
Case is on third step of progression where HH goes completely away from shift. cul., to being focussed primarily on cash crops and on off-farm employment/income.</t>
  </si>
  <si>
    <t>Cramb &amp; Sujang 2013</t>
  </si>
  <si>
    <t>Coffee, mines and dams: conflicts over land in the Bolaven Plateau, southern Lao PDR</t>
  </si>
  <si>
    <t>The Geographical Journal</t>
  </si>
  <si>
    <t>179(2)</t>
  </si>
  <si>
    <t>150 - 164</t>
  </si>
  <si>
    <t>10.1111/j.1475-4959.2012.00481.x</t>
  </si>
  <si>
    <t>The Last Swiddens of Sarawak, Malaysia</t>
  </si>
  <si>
    <t>Mertz, O; Egay, K; Bruun, TB; Colding, TS</t>
  </si>
  <si>
    <t>109 - 118</t>
  </si>
  <si>
    <t>10.1007/s10745-012-9559-3</t>
  </si>
  <si>
    <t>Mertz et al. 2013</t>
  </si>
  <si>
    <t xml:space="preserve">The paper describe two cases of land use transition in villages in Sarawak, Malaysia, with a focus on possible transition away from shifting cultivation. Only one case is included here (Rh Muyang and Rh Ulat), since the other did not clearly connect land use change with change in income or other socio-economic capital. The case included here focus on smallholder expansion of oil palm plantations. </t>
  </si>
  <si>
    <t>Bonnin &amp; Turner 2014</t>
  </si>
  <si>
    <t>‘A good wife stays home’: gendered negotiations over state agricultural programmes, upland Vietnam</t>
  </si>
  <si>
    <t>Gender, Place &amp; Culture</t>
  </si>
  <si>
    <t>21(10)</t>
  </si>
  <si>
    <t>1302 - 1320</t>
  </si>
  <si>
    <t>10.1080/0966369X.2013.832663</t>
  </si>
  <si>
    <t>The paper describe how the transition from traditional to hybrid rice growing in a district in Northern Vietnam develop, with a focus on the impacts on intra-household gender relations under an increased commecialization of the livelihoods, with increased need for monetary input in the rice production, involving increased off-farm/outside of home work for women with selling of textiles and in tourism.</t>
  </si>
  <si>
    <t>Gender equality</t>
  </si>
  <si>
    <t>Start year</t>
  </si>
  <si>
    <t>End year</t>
  </si>
  <si>
    <t>No. of studies</t>
  </si>
  <si>
    <t>Period/average no. of years</t>
  </si>
  <si>
    <t>No. of cases</t>
  </si>
  <si>
    <t>Average no of HHs included</t>
  </si>
  <si>
    <t>Study type</t>
  </si>
  <si>
    <t>Socio-economic impacts</t>
  </si>
  <si>
    <t>Positive</t>
  </si>
  <si>
    <t>Negative</t>
  </si>
  <si>
    <t>No change</t>
  </si>
  <si>
    <t>Unclear</t>
  </si>
  <si>
    <t>Kurashima et al. 2014</t>
  </si>
  <si>
    <t>The paper describes the land use change and associated income change in three frontier villages in Cambodia between 2003 and 2013/4. The area experienced a significant agricultural expansion with cassava cash crop, resulting in average increase in income and job creation, but also in expanding income inequality between households.</t>
  </si>
  <si>
    <t>Li 2014</t>
  </si>
  <si>
    <t>Vongvisouk et al. 2014</t>
  </si>
  <si>
    <t>The paper describes the land use, land use change, and livelihood changes for households in three districts in Laos, with a focus on how land use changes (and especially changes in shifting cultivation) has impacted local livelihoods. The methods are retrospective, asking farmers to assess both land use changes and livelihood changes during the last decade. This case is for the Namtha district in Northwestern Laos.</t>
  </si>
  <si>
    <t>The paper describes the land use, land use change, and livelihood changes for households in three districts in Laos, with a focus on how land use changes (and especially changes in shifting cultivation) has impacted local livelihoods. The methods are retrospective, asking farmers to assess both land use changes and livelihood changes during the last decade. This case is for the Hua Meuang district in Northeastern Laos.</t>
  </si>
  <si>
    <t>Shifting cultivation stability and change: Contrasting pathways of land use and livelihood change in Laos</t>
  </si>
  <si>
    <t>Vongvisouk, T; Mertz, O; Thongmanivong, S; Heinimann, A; Phanvilay, K</t>
  </si>
  <si>
    <t>1 - 10</t>
  </si>
  <si>
    <t>10.1016/j.apgeog.2013.10.006</t>
  </si>
  <si>
    <t>The paper describes the change in the agricultural system of the Siang Dayak people in central Borneo, that has seen a development away from shifting cultivation rice production for own consumption towards a primary reliance on rubber production. This change has made cash more important and eroded traditional labour sharing systems that relied on sharing of rice yields. The increased reliance on cash income has also resulted in a more precarious food security, where fall in rubber price can significantly harm the ability to procure enough food.</t>
  </si>
  <si>
    <t>Rural household incomes and land grabbing in Cambodia</t>
  </si>
  <si>
    <t>Jiao, X; Smith-Hall, C; Theilade, I</t>
  </si>
  <si>
    <t>Castella et al. 2013</t>
  </si>
  <si>
    <t>Jiao et al. 2015</t>
  </si>
  <si>
    <t>The article investigates the impact of three large scale land concessions on income of the local population in three communes in Cambodia. The authors register the total household income for 578 households and find that households impacted by the concession have lower total income, and seem to be impacted especially on their environmental income, i.e. income from the forest.</t>
  </si>
  <si>
    <t>Kaufman 2015</t>
  </si>
  <si>
    <t>The study compares organic and non-organic farmers in a province in Thailand, focusing on differences in world-view, and in self reported well-being, measured from several indicators. The organic farmers are "default organic", meaning they are not certified, but relies on organic methods primarily due to world-view or lack of knowledge or financial ability to use non-organic methods.</t>
  </si>
  <si>
    <t>The paper describe agricultural system transitions in different places in Indonesia, based both on literature and in one case on the author's own field work over multiple decades. Here is only the case based on the authors own emperical observations included. This describes farmers in Central Sulawesi transitioning from shifting cultivation with subsistance and several cash crops (primarily tobacco), towards more monocrop cacao.</t>
  </si>
  <si>
    <t>Riwthong, S; Schreinemachers, P; Grovermann, C; Berger, T</t>
  </si>
  <si>
    <t>Land use intensification, commercialization and changes in pest management of smallholder upland agriculture in Thailand</t>
  </si>
  <si>
    <t>Environmental Science &amp; Policy</t>
  </si>
  <si>
    <t>11 - 19</t>
  </si>
  <si>
    <t>10.1016/j.envsci.2014.09.003</t>
  </si>
  <si>
    <t>Tipraqsa &amp; Schreinemachers 2009</t>
  </si>
  <si>
    <t>Intensification</t>
  </si>
  <si>
    <t>Disintensification</t>
  </si>
  <si>
    <t>Expansion</t>
  </si>
  <si>
    <t>Delang et al. 2013</t>
  </si>
  <si>
    <t>Study investigates the HH and livelihood impacts of a project that teaches farmers to convert from subsistance to more commercially oriented livestock producers, including change from free-range rearring to dedicated feed production. The study shows that the introduced methods increased the farmers knowledge of livestock rearing and through the improved methods, various improvements to livelihoods were achieved.</t>
  </si>
  <si>
    <t>The study describes the land use and especially the use of forest area in a village in Northern Vietnam, and investigates the relation with this and the national policy on forest use. Focus is on the difference in land use between high, middle and low income HHs. The paper shows that high income HHs use larger forest areas, primarily for monocrop production of cinnamon.</t>
  </si>
  <si>
    <t>The paper describes a case where a government land concession for commecial tree plantation on village land results in an undermining of the local natural resources and induce shorter rotation times for shifting cultivation, land degradation and impacts on livelihoods and livelihood strategies.</t>
  </si>
  <si>
    <t>The paper describes the results of a study where the researchers try to understand the drivers and motivation for an agrarian shift from shifting cultivation/swidden to permanent crops in the form of paddy rice or perennial cash crops on the island of Palawan, Indonesia. The researchers use interviews and individual statements to highlight the different transition processes, and shows that some parts of the population continue to hold on to swidden in order to ensure food security (own production) and for cultural/historical reasons.</t>
  </si>
  <si>
    <t>The study describes the general land use change in the watershed over three decades, including how land use has impacted the local populations livelihoods.</t>
  </si>
  <si>
    <t>Vongvisouk et al. 2016</t>
  </si>
  <si>
    <t>Rahman et al. 2016</t>
  </si>
  <si>
    <t>Knudsen &amp; Mertz 2016</t>
  </si>
  <si>
    <t>The study describes the impacts of forest and land tenure legislation in Vietnam, specifically policies providing individual land tenure, restricting shifting cultivation, and incentivising permanent agriculture.</t>
  </si>
  <si>
    <t>Kyeyune &amp; Turner 2016</t>
  </si>
  <si>
    <t>The study describes the local impacts of increased adoptation of hybrid maize growing in traditional rice growing communities in Northern Vietnam. Farmers reported that they adopted the new crop based on government policies, but also that it increased yields and improved on subsistance food production. But the new crop was also reported as being more vulnerable and increasing the dependance on cash input, which explain only partial adoption by many farmers.</t>
  </si>
  <si>
    <t>The study focus on the impacts of government land tenure policy for increasing forest land allocation (FLA) in a village in Vietnam, describing the land transformation and livelihood allocation resulting from the policy.</t>
  </si>
  <si>
    <t>Nguyen et al. 2016b</t>
  </si>
  <si>
    <t>The study investigates the livelihood consequenses for farmers losing their land to forced urban development in four zones in the outskirts of Hanoi.</t>
  </si>
  <si>
    <t>Clough et al. 2016</t>
  </si>
  <si>
    <t>Mutolib et al. 2016</t>
  </si>
  <si>
    <t>The study investigates gender equality in  the management of customary land rights in a community in Indonesia, focusing on traditinal forest land, women's right to inherit productive land and loss of this right following development of oil palm plantations.</t>
  </si>
  <si>
    <t>1 - Maize</t>
  </si>
  <si>
    <t>Berg et al. 2017</t>
  </si>
  <si>
    <t>The study investigates the impact of decreasing pesticides through use of Integrated Pest Management, and at the same time introducing fish farming into a rice growing area. Comparing mono-rice and rice-fish farmers, the study shows that rice-fish farmers uses more IPM and less pesticides, while at the same time increasing incomes and improving other outcomes.</t>
  </si>
  <si>
    <t>Dawson et al. 2017</t>
  </si>
  <si>
    <t>Euler et al. 2017</t>
  </si>
  <si>
    <t>Nguyen et al. 2016a</t>
  </si>
  <si>
    <t>Rahman et al. 2017</t>
  </si>
  <si>
    <t>The study investigates the impacts of agroforestry adoptation for farmers in a rural area in Indonesia, comparing the profitability of this as an alternative to traditional shifting cultivation.</t>
  </si>
  <si>
    <t>Sakayarote &amp; Shrestha 2017</t>
  </si>
  <si>
    <t>The study looks at determining factors for small-holder conversion from paddy rice to rubber in an area in Northern Thailand. The farmers in the area have been influenced by specific policies promoting rubber production. The LUC analysis is over time, but the study then directly compares farmers that converted with farmers that have not converted.</t>
  </si>
  <si>
    <t>Park &amp; Maffii 2017</t>
  </si>
  <si>
    <t>-</t>
  </si>
  <si>
    <t>The study investigates the gendered and social impact of a agrarian transition from shifting cultivation to cash crops and crop concessions for indigenous people in Cambodia.</t>
  </si>
  <si>
    <t>Change from shifting cultivation/perm. agriculture system to plantation due to land concession. Study of private land concession in Laos.</t>
  </si>
  <si>
    <t>Describe differences/trade-offs between HH doing shift. cul. or permanent agriculture (paddy rice) and HH primarily engaged in agroforestry in Bangladesh and Indonesia. Only Indonesia farmers included here.
Case focus on difference between HH primarily engaged in shift. cul. and HH engaged in agroforestry.</t>
  </si>
  <si>
    <t>Describe differences/trade-offs between HH doing shift. cul. or permanent agriculture (paddy rice) and HH primarily engaged in agroforestry in Bangladesh and Indonesia. Only Indonesia farmers included here.
Case focus on difference between HH primarily engaged in permanent agriculture and HH engaged in agroforestry.</t>
  </si>
  <si>
    <t>Friis &amp; Nielsen 2016</t>
  </si>
  <si>
    <t>The study describes land use transition in Jambi Province, Indonesia, and how different farmers that are involved in different LU types are impacted by this, specifying the income consequenses.</t>
  </si>
  <si>
    <t>Tong 2017</t>
  </si>
  <si>
    <t>The study compares the "intensive" (three-crop) and "balanced" (two-crop) systems in the Vietnamese Mekong Delta, focusing on profitability of the different cropping systems, by comparing districts with different amounts of high-dyke (intensive) and low-dyke (balanced) fields.</t>
  </si>
  <si>
    <t>Broegaard et al. 2017</t>
  </si>
  <si>
    <t>Friis et al. 2016</t>
  </si>
  <si>
    <t>Krishna et al. 2017</t>
  </si>
  <si>
    <t>Truong et al. 2017</t>
  </si>
  <si>
    <t>The study compares three villages in Northern Laos, with two villages practicing continued shifting cultivation of rice and one village having the area use constricted due to proctection of the area (National Park) and transitioning into permanent cash-cropping with maize. The food collection behaviour and availability of protein in the food is compared between the three villages.</t>
  </si>
  <si>
    <t>The study investigates the impact of oil palm adoption by small holders on their welfare (measured as expenditure) in Jambi Province, Indonesia.</t>
  </si>
  <si>
    <t>The study looks at the energy efficiency and profit gain for farmers using System of Rice Intensification methods compared to traditional rice growing in a province in Vietnam.</t>
  </si>
  <si>
    <t>Journal of Sustainable Forestry</t>
  </si>
  <si>
    <t>Meilasari-Sugiana 2018</t>
  </si>
  <si>
    <t>The study investigates the impact of oil palm growing for small-holders in Jambi Province, Indonesia. Oil palms are compared to growing rubber and it is shown to have a positive impact on HH expenditure consumption. While rubber have a higher profit per area, oil palm have a higher profit compared to work input and can allow for more HH income generating activities outside agriculture.</t>
  </si>
  <si>
    <t>Vicol et al. 2018</t>
  </si>
  <si>
    <t>Myanmar</t>
  </si>
  <si>
    <t>Tran et al. 2018</t>
  </si>
  <si>
    <t>Feintreinie et al. 2010</t>
  </si>
  <si>
    <t>Dib et al. 2018</t>
  </si>
  <si>
    <t>Hak et al. 2018</t>
  </si>
  <si>
    <t>The article describes the overall land use and livelihood changes for rural households in two villages in Cambodia, in the context of large scale land concessions in the nearby area and government policies promoting a transition from subsistance to cash crop growing.</t>
  </si>
  <si>
    <t>Thanichanon et al. 2018</t>
  </si>
  <si>
    <t>Kubitza et al. 2018</t>
  </si>
  <si>
    <t>Andrianto et al. 2019</t>
  </si>
  <si>
    <t>The article describes the externalities and consequenses for the indigenous population in Papau, Indonesia, after the establishment of several oil palm plantations.</t>
  </si>
  <si>
    <t>48-2</t>
  </si>
  <si>
    <t>48-3</t>
  </si>
  <si>
    <t>54-1</t>
  </si>
  <si>
    <t>54-2</t>
  </si>
  <si>
    <t>54-3</t>
  </si>
  <si>
    <t>The article describes the livelihood and gendered impacts of land concession of large scale rubber plantation in Northern Vietnam. Focus in on changes in women's roles and intra-household gender roles.</t>
  </si>
  <si>
    <t>Dawson et al. 2019</t>
  </si>
  <si>
    <t>The article described impacts of agricultural intensification on SDGs in localities in Rwanda and Laos (only Laos coded here). The transition is from traditional subsistance agriculture to maize, and based on questionnaires the impact is assessed on income/poverty, food security and land tenure.</t>
  </si>
  <si>
    <t>Hepp et al. 2019</t>
  </si>
  <si>
    <t>The article compares the agricultural systems of two villages in Northern Laos, with different degree of transition from traditional rice growing towards cash-cropping of maize either as contracts or independently.</t>
  </si>
  <si>
    <t>Hiratsuka et al. 2019</t>
  </si>
  <si>
    <t>Kallio et al. 2019</t>
  </si>
  <si>
    <t>The article describes the transition from traditional subsistance agriculture based on upland rice towards cash-cropping of maize in villages in Northern Laos. Impacts on land use, the environment and livelihoods are investigated.</t>
  </si>
  <si>
    <t>Maharani et al. 2019</t>
  </si>
  <si>
    <t>The paper describes the changes to men's and women's work amount due to local agricultural transition from traditional swidden agriculture to permanent crops of rubber and oil palm plantations. The study area is four villages in Kalimantan, Indonesia, where there has been some transition and in three have been large scale land concessions for oil palms as well.</t>
  </si>
  <si>
    <t>Nguyen et al. 2019</t>
  </si>
  <si>
    <t>The paper investigates the lilihoods impacts of acquisition of agricultural land for industrial development in a community in Vietnam. Specifically the impacts of the land transition on income and labour is investigated.</t>
  </si>
  <si>
    <t>Thwe et al. 2019</t>
  </si>
  <si>
    <t>The paper investigates the impact of oil palm adoptation for small-holder farmers in Jambi, Indonesia. Both the income and nutrition impacts are investigated, comparing adopters and non-adopters, and looking at HH expenditure.</t>
  </si>
  <si>
    <t>The paper describes the effect of increased market integration on small-holder rice producers in Thailand. A market integration is associated with a  diversification away from only paddy rice production (including to commercial production of fruit and vegetables), increased use of chemical inputs, and an increased farm income.</t>
  </si>
  <si>
    <t>The study investigates the development of oil palm plantations and in particular small-holder oil palm growing in a district in Jambi province in Indonesia, and looks at the profitability of oil palm and rubber growing compared to traditional production of rice in a shifting cultivation context.</t>
  </si>
  <si>
    <t>Gödecke &amp; Waibel, 2011</t>
  </si>
  <si>
    <t>The paper uses an econometric model for HH income in a village in Thailand to investigate the impact of migration. The conclusion is that HHs can follow two strategies for increasing income: Either increasing cropland (more cropland is statistically associated with higher HH income) or diversifying out of agriculture, by having family members migrating and working in off-farm jobs (also statistically significant impact on income). The paper conclude that HHs can follow both and agricultural and a migration strategy for increasing income. Only the agricultural strategy is coded for here.</t>
  </si>
  <si>
    <t>The article describes the general increase in oil palm plantations in Sarawak, and continue to use a case study with HH interviews to assess the profitability of oil palm growing for small-holder farmers.</t>
  </si>
  <si>
    <t>The article describe the consequenses of land concessions in Southern Laos, with small-holders losing agricultural land to development of area for both agricultural plantations, mining and dam construction.</t>
  </si>
  <si>
    <t>68-1</t>
  </si>
  <si>
    <t>68-2</t>
  </si>
  <si>
    <t>61-1</t>
  </si>
  <si>
    <t>61-2</t>
  </si>
  <si>
    <t>Riwthong et al. 2015</t>
  </si>
  <si>
    <t>The study investigates behaviour and potential health results of increased use and exposure of pesticides for small-holder rice farmers.</t>
  </si>
  <si>
    <t>Rubber</t>
  </si>
  <si>
    <t>The article describes possible transitions: 1) Intensification from two to three crop rice production and 2) diversification from mone-crop rice to other alternative crops, including combined rice-vegetables and rice-fish. This case is the one going from two to three crop rice production.</t>
  </si>
  <si>
    <t>The article describes possible transitions: 1) Intensification from two to three crop rice production and 2) diversification from mone-crop rice to other alternative crops, including combined rice-vegetables and rice-fish. This case is the one going from mono-crop rice to diversified production.</t>
  </si>
  <si>
    <t>Rice system (incl. integrated and diversified systems)</t>
  </si>
  <si>
    <t>Oil palm</t>
  </si>
  <si>
    <t>Aquaculture</t>
  </si>
  <si>
    <t>Forestry/Tree plantation</t>
  </si>
  <si>
    <t>The article compares the importance of income sources for small-holder farmers in four regencies in Jambi province, Indonesia. Specifically differences in average income and income inequality within communities are measured for rubber, oil palm, and mixed/other villages.</t>
  </si>
  <si>
    <t>1 - Tea</t>
  </si>
  <si>
    <t>Mixed/unclear</t>
  </si>
  <si>
    <t>The article describes the impact on income of adapting organic farming for tea producers in northern Vietnam.</t>
  </si>
  <si>
    <t>The article investigates the impact of high-dike construction in three sites in Vietnam, showing that the dikes increase the intensification of rice production (increased number of crop harvests, two to three), but also impact ability to collect wild food for the HHs.</t>
  </si>
  <si>
    <t>1 - Banana</t>
  </si>
  <si>
    <t>The study describe the impact of small-scale investment/concession for banana production by chinese investment in Laos, the land use changes resulting from this and the impact on local livelihoods.</t>
  </si>
  <si>
    <t>ELC development</t>
  </si>
  <si>
    <t>Smallholder development</t>
  </si>
  <si>
    <t>Land conservation</t>
  </si>
  <si>
    <t>State policies</t>
  </si>
  <si>
    <t>Other specific crop</t>
  </si>
  <si>
    <t>Carpenter, D</t>
  </si>
  <si>
    <t>An investigation into the transition from technological to ecological rice farming among resource poor farmers from the Philippine island of Bohol</t>
  </si>
  <si>
    <t>10.1023/A:1024013509602</t>
  </si>
  <si>
    <t>Nguyen, MD; Masao, T</t>
  </si>
  <si>
    <t>Tuong, TP; Kam, SP; Hoanh, CT; Dung, LC; Khiem, NT; Barr, J; Ben, DC</t>
  </si>
  <si>
    <t>Impact of seawater intrusion control on the environment, and use and household incomes in a coastal area</t>
  </si>
  <si>
    <t>10.1007/s10333-003-0015-2</t>
  </si>
  <si>
    <t>165 - 176</t>
  </si>
  <si>
    <t>65 - 73</t>
  </si>
  <si>
    <t>Paddy and Water Environment</t>
  </si>
  <si>
    <t>Environment and Development Economics</t>
  </si>
  <si>
    <t>241 - 266</t>
  </si>
  <si>
    <t>10.1017/S1355770X03001177</t>
  </si>
  <si>
    <t>Agricultural intensification, local labor markets, and deforestation in the Philippines</t>
  </si>
  <si>
    <t>Shively, GE; Pagiola, S</t>
  </si>
  <si>
    <t>Resource Use Dynamics and Land-Cover Change in Ang Nhai Village and Phou Phanang National Reserve Forest, Lao PDR</t>
  </si>
  <si>
    <t>Thongmanivong, S; Fujita, Y; Fox, J</t>
  </si>
  <si>
    <t>Environmental Management</t>
  </si>
  <si>
    <t>382 - 393</t>
  </si>
  <si>
    <t>10.1007/s00267-003-0291-z</t>
  </si>
  <si>
    <t>Bio-resource flow in integrated agriculture–aquaculture systems in a tropical monsoonal climate: a case study in Northeast Thailand</t>
  </si>
  <si>
    <t>Pant, J; Demaine, H; Edwards, P</t>
  </si>
  <si>
    <t>203 - 219</t>
  </si>
  <si>
    <t>10.1016/j.agsy.2004.04.001</t>
  </si>
  <si>
    <t>Spatio-temporal aspects of land use and land cover changes in the Niah Catchment, Sarawak, Malaysia</t>
  </si>
  <si>
    <t>Hansen, TS</t>
  </si>
  <si>
    <t>Singapore Journal of Tropical Geography</t>
  </si>
  <si>
    <t>26(2)</t>
  </si>
  <si>
    <t>170 - 190</t>
  </si>
  <si>
    <t>10.1111/j.0129-7619.2005.00212.x</t>
  </si>
  <si>
    <t>Land Policy and Farming Practices in Laos</t>
  </si>
  <si>
    <t>Development and Change</t>
  </si>
  <si>
    <t>499 - 526</t>
  </si>
  <si>
    <t>Ducourtieux, O; Laffort, JR; Sacklokham, S</t>
  </si>
  <si>
    <t>10.1111/j.0012-155X.2005.00421.x</t>
  </si>
  <si>
    <t>Increased Income from Seasonally Flooded Rice Fields through Community Based Fish Culture in Bangladesh and Vietnam</t>
  </si>
  <si>
    <t>Dey, MM; Prein, M</t>
  </si>
  <si>
    <t>349 - 353</t>
  </si>
  <si>
    <t>Plant Production Science</t>
  </si>
  <si>
    <t>10.1626/pps.8.349</t>
  </si>
  <si>
    <t>1 - Production forest rasin and fruit</t>
  </si>
  <si>
    <t>1 - Livestock</t>
  </si>
  <si>
    <t>1 - Cinnamon</t>
  </si>
  <si>
    <t>Livestock development and poverty alleviation: revolution or evolution for upland livelihoods in Lao PDR?</t>
  </si>
  <si>
    <t>International Journal of Agricultural Sustainability</t>
  </si>
  <si>
    <t>Millar, J; Photakoun, V</t>
  </si>
  <si>
    <t>10.3763/ijas.2007.0335</t>
  </si>
  <si>
    <t>6(1)</t>
  </si>
  <si>
    <t>89 - 102</t>
  </si>
  <si>
    <t>The Role of Forest in People's Livelihood : A Case Study in North-eastern Vietnam</t>
  </si>
  <si>
    <t>Nguyen, VQ; Sato, N</t>
  </si>
  <si>
    <t>Nguyen &amp; Sato 2008</t>
  </si>
  <si>
    <t>Journal of the Faculty of Agriculture, Kyushu University</t>
  </si>
  <si>
    <t>53(1)</t>
  </si>
  <si>
    <t>357 - 362</t>
  </si>
  <si>
    <t>http://hdl.handle.net/2324/10113</t>
  </si>
  <si>
    <t>Laos and the making of a ‘relational’ resource frontier</t>
  </si>
  <si>
    <t>Barney, K</t>
  </si>
  <si>
    <t>175(2)</t>
  </si>
  <si>
    <t>146 - 159</t>
  </si>
  <si>
    <t>10.1111/j.1475-4959.2009.00323.x</t>
  </si>
  <si>
    <t>43 - 53</t>
  </si>
  <si>
    <t>Farming and Other Stakeholders in a Tropical Highland: Towards Less Environmentaly Damaging and More Sustainable Practices</t>
  </si>
  <si>
    <t>Barrow, CJ; Chan, NW; Bin Masron, T</t>
  </si>
  <si>
    <t>34(4)</t>
  </si>
  <si>
    <t>365 - 388</t>
  </si>
  <si>
    <t>10.1080/10440041003680205</t>
  </si>
  <si>
    <t>1 - Flowers and vegetables</t>
  </si>
  <si>
    <t>The Expansion of Farm-Based Plantation Forestry in Vietnam</t>
  </si>
  <si>
    <t>Sandewall, M; Ohlsson, B; Sandewall, RK; Viet, LS</t>
  </si>
  <si>
    <t>Ambio</t>
  </si>
  <si>
    <t>567 - 579</t>
  </si>
  <si>
    <t>10.1007/s13280-010-0089-1</t>
  </si>
  <si>
    <t>Why do Farmers Prefer Oil Palm? Lessons Learnt from Bungo District, Indonesia</t>
  </si>
  <si>
    <t>Feintrenie, L; Chong, WK; Levang, P</t>
  </si>
  <si>
    <t>379 - 396</t>
  </si>
  <si>
    <t>10.1007/s11842-010-9122-2</t>
  </si>
  <si>
    <t>Gödecke,T; Waibel, H</t>
  </si>
  <si>
    <t>The study describes the impact of commercial rubber planting in three villages in North-western Laos, with at focus on measuring the livelihood status/impact before and after initiation of rubber production. Rubber has been specifically promoted as a cash crop in rural areas in Laos. The coding is only for one of the case villages (Hadyao, Luang Namtha district), because land use change and impacts have not been convincingly described for the two other case villages in the article.</t>
  </si>
  <si>
    <t>Effectiveness of Rubber Plantation on Villagers' livelihood Improvement in the Northern Part of Laos</t>
  </si>
  <si>
    <t>Khamphone, B; Sato, N</t>
  </si>
  <si>
    <t>56(1)</t>
  </si>
  <si>
    <t>185 - 191</t>
  </si>
  <si>
    <t>http://hdl.handle.net/2324/19548</t>
  </si>
  <si>
    <t>Gender and Livelihoods: A Case Study of the Mah Meri and the Oil Palm Plantations of Carey Island</t>
  </si>
  <si>
    <t>Lai, WT</t>
  </si>
  <si>
    <t>Asian Journal of Women's Studies</t>
  </si>
  <si>
    <t>17(2)</t>
  </si>
  <si>
    <t>66 - 95</t>
  </si>
  <si>
    <t>10.1080/12259276.2011.11666108</t>
  </si>
  <si>
    <t>Newby, JC; Cramb, RA</t>
  </si>
  <si>
    <t>Economic impacts of conservation farming in a marginal environment: the case of ‘Landcare’ in the Philippines</t>
  </si>
  <si>
    <t>9(3)</t>
  </si>
  <si>
    <t>456 - 470</t>
  </si>
  <si>
    <t>10.1080/14735903.2011.583479</t>
  </si>
  <si>
    <t>1 - Cassava</t>
  </si>
  <si>
    <t>18-1</t>
  </si>
  <si>
    <t>1 - Coffee</t>
  </si>
  <si>
    <t>Effects of Landscape Segregation on Livelihood Vulnerability: Moving From Extensive Shifting Cultivation to Rotational Agriculture and Natural Forests in Northern Laos</t>
  </si>
  <si>
    <t>63 - 76</t>
  </si>
  <si>
    <t>10.1007/s10745-012-9538-8</t>
  </si>
  <si>
    <t>Castella, JC; Lestrelin, G; Hett, C; Bourgoin, J; Fitriana, YR; Heinimann, A; Pfund, JL</t>
  </si>
  <si>
    <t>The mouse deer and the crocodile: oil palm smallholders and livelihood strategies in Sarawak, Malaysia</t>
  </si>
  <si>
    <t>Cramb, RA; Sujang, PS</t>
  </si>
  <si>
    <t>40(1)</t>
  </si>
  <si>
    <t>129 - 154</t>
  </si>
  <si>
    <t>10.1080/03066150.2012.750241</t>
  </si>
  <si>
    <t>Delang, CO; Toro, M; Charlet-Phommanchanh, M</t>
  </si>
  <si>
    <t>Forests</t>
  </si>
  <si>
    <t>2865 - 2881</t>
  </si>
  <si>
    <t>10.3390/f5112865</t>
  </si>
  <si>
    <t>Changes in Income Structure in Frontier Villages and Implications for REDD+ Benefit Sharing</t>
  </si>
  <si>
    <t>Kurashima. T; Matsuura, T; Miyamoto, A; Sano, M; Tith, B; Chann, S</t>
  </si>
  <si>
    <t>Involution’s dynamic others</t>
  </si>
  <si>
    <t>Journal of the Royal Anthropological Institute</t>
  </si>
  <si>
    <t>276 - 292</t>
  </si>
  <si>
    <t>Li, TM</t>
  </si>
  <si>
    <t>10.1111/1467-9655.12104</t>
  </si>
  <si>
    <t>http://hdl.handle.net/2324/22089</t>
  </si>
  <si>
    <t>http://hdl.handle.net/2324/24385</t>
  </si>
  <si>
    <t>1 - Cacao</t>
  </si>
  <si>
    <t>‘Hanging by Rubber’: How Cash Threatens the Agricultural Systems of the Siang Dayak</t>
  </si>
  <si>
    <t>Harrington, M</t>
  </si>
  <si>
    <t>The Asia Pacific Journal of Anthropology</t>
  </si>
  <si>
    <t>16(5)</t>
  </si>
  <si>
    <t>481 - 495</t>
  </si>
  <si>
    <t>10.1080/14442213.2015.1080292</t>
  </si>
  <si>
    <t>317 - 328</t>
  </si>
  <si>
    <t>10.1016/j.landusepol.2015.06.008</t>
  </si>
  <si>
    <t>Kaufman, AH</t>
  </si>
  <si>
    <t>Unraveling the differences between organic and non-organic Thai rice farmers’ environmental views and perceptions of well-being</t>
  </si>
  <si>
    <t>Journal of Agriculture, Food Systems, and Community Development</t>
  </si>
  <si>
    <t>5(4)</t>
  </si>
  <si>
    <t>29 - 47</t>
  </si>
  <si>
    <t>10.5304/jafscd.2015.054.002</t>
  </si>
  <si>
    <t>Small-scale land acquisitions, large-scale implications: Exploring the case of Chinese banana investments in Northern Laos</t>
  </si>
  <si>
    <t>Friis, C; Nielsen, JØ</t>
  </si>
  <si>
    <t>117 - 129</t>
  </si>
  <si>
    <t>10.1016/j.landusepol.2016.05.028</t>
  </si>
  <si>
    <t>Changing local land systems: Implications of a Chinese rubber plantation in Nambak District, Lao PDR</t>
  </si>
  <si>
    <t>Friis, C; Reenberg, A; Heinimann, A; Schönweger, O</t>
  </si>
  <si>
    <t>25 - 42</t>
  </si>
  <si>
    <t>10.1111/sjtg.12137</t>
  </si>
  <si>
    <t>Rahman, SA; Sunderland, T; Kshatriya, M; Roshetko, JM; Pagella, T; Healey, JR</t>
  </si>
  <si>
    <t>152 - 164</t>
  </si>
  <si>
    <t>10.1016/j.landusepol.2016.07.003</t>
  </si>
  <si>
    <t>Knudsen, CMS; Mertz, O</t>
  </si>
  <si>
    <t>Improved land tenure not the driver of economic development in a Vietnamese community</t>
  </si>
  <si>
    <t>Geografisk Tidsskrift-Danish Journal of Geography</t>
  </si>
  <si>
    <t>116(1)</t>
  </si>
  <si>
    <t>82 - 84</t>
  </si>
  <si>
    <t>10.1080/00167223.2015.1096745</t>
  </si>
  <si>
    <t>Yielding to high yields? Critiquing food security definitions and policy implications for ethnic minority livelihoods in upland Vietnam</t>
  </si>
  <si>
    <t>Kyeyune, V; Turner, S</t>
  </si>
  <si>
    <t>33 - 43</t>
  </si>
  <si>
    <t>10.1016/j.geoforum.2016.03.001</t>
  </si>
  <si>
    <t>The effect of forestland allocation to the livelihoods of local people in the North Central Coast of Vietnam: A case in Nam Dong district</t>
  </si>
  <si>
    <t>Nguyen, TTP; Masuda, M; Iwanaga, S</t>
  </si>
  <si>
    <t>Tropics</t>
  </si>
  <si>
    <t>24(4)</t>
  </si>
  <si>
    <t>169 - 180</t>
  </si>
  <si>
    <t>10.3759/tropics.24.169</t>
  </si>
  <si>
    <t>Nguyen, THT; Tran, VT; Bui, QT; Man, QH; de Vries Walter, T</t>
  </si>
  <si>
    <t>583 - 592</t>
  </si>
  <si>
    <t>10.1016/j.landusepol.2016.02.032</t>
  </si>
  <si>
    <t>Land-use choices follow profitability at the expense of ecological functions in Indonesian smallholder landscapes</t>
  </si>
  <si>
    <t>Clough, Y; Krishna, VV; Corre, MD; Darras, K; Denmead, LH; Meijide, A; Moser, S; Musshoff, O; Steinebach, S; Veldkamp, E; Allen, K; Barnes, AD; Breidenbach, N; Brose, U; Buchori, D; Daniel, R; Finkeldey, R; Harahap, I; Hertel, D; Holtkamp, AM; Hörandl, E; Irawan, B; Jaya, INS; Jochum, M; Klarner, B; Knohl, A; Kotowska, MM; Krashevska, V; Kreft, H; Kurniawan, S; Leuschner, C; Maraun, M; Melati, DN; Opfermann, N; Pérez-Cruzado, C; Prabowo, WE; Rembold, K; Rizali, A; Rubiana, R; Schneider, D; Tjitrosoedirdjo, SS; Tjoa, A; Tscharntke, T; Scheu, S</t>
  </si>
  <si>
    <t>Nature Communications</t>
  </si>
  <si>
    <t>10.1038/ncomms13137</t>
  </si>
  <si>
    <t>Mutolib, A; Yonariza; Mahdi; Ismono, H</t>
  </si>
  <si>
    <t>Gender Inequality and the Oppression of Women within Minangkabau Matrilineal Society: A Case Study of the Management of Ulayat Forest Land in Nagari Bonjol, Dharmasraya District, West Sumatra Province, Indonesia</t>
  </si>
  <si>
    <t>Asian Women</t>
  </si>
  <si>
    <t>32(3)</t>
  </si>
  <si>
    <t>23 - 49</t>
  </si>
  <si>
    <t>10.14431/aw.2016.09.32.3.23</t>
  </si>
  <si>
    <t>Rush for cash crops and forest protection: Neither land sparing nor land sharing</t>
  </si>
  <si>
    <t>Socio-economic effects of agricultural land conversion for urban development: Case study of Hanoi, Vietnam</t>
  </si>
  <si>
    <t>Towards productive landscapes: Trade-offs in tree-cover and income across a matrix of smallholder agricultural land-use systems</t>
  </si>
  <si>
    <t>Vongvisouk, T; Broegaard, RB; Mertz, O; Thongmanivong, S</t>
  </si>
  <si>
    <t>182 - 192</t>
  </si>
  <si>
    <t>10.1016/j.landusepol.2016.04.001</t>
  </si>
  <si>
    <t>Berg, H; Söderholm, AE; Söderström, AS; Nguyen, TT</t>
  </si>
  <si>
    <t>Recognizing wetland ecosystem services for sustainable rice farming in the Mekong Delta, Vietnam</t>
  </si>
  <si>
    <t>137 - 154</t>
  </si>
  <si>
    <t>10.1007/s11625-016-0409-x</t>
  </si>
  <si>
    <t>Sustainability Science</t>
  </si>
  <si>
    <t>Dawson, NM; Grogan, K; Martin, A; Mertz, O; Pasgaard, M; Rasmussen, LV</t>
  </si>
  <si>
    <t>Environmental justice research shows the importance of social feedbacks in ecosystem service trade-offs</t>
  </si>
  <si>
    <t>22(3)</t>
  </si>
  <si>
    <t>10.5751/ES-09481-220312</t>
  </si>
  <si>
    <t>Oil Palm Adoption, Household Welfare, and Nutrition Among Smallholder Farmers in Indonesia</t>
  </si>
  <si>
    <t>Euler, M; Krishna, V; Schwarze, S; Siregar, H; Qaim, M</t>
  </si>
  <si>
    <t>219 - 235</t>
  </si>
  <si>
    <t>10.1016/j.worlddev.2016.12.019</t>
  </si>
  <si>
    <t>Nguyen et al. 2017</t>
  </si>
  <si>
    <t>Nguyen, P; van Westen, A; Zoomers, A</t>
  </si>
  <si>
    <t>Compulsory land acquisition for urban expansion: livelihood reconstruction after land loss in Hue’s peri-urban areas, Central Vietnam</t>
  </si>
  <si>
    <t>10.3828/idpr.2016.32</t>
  </si>
  <si>
    <t>39(2)</t>
  </si>
  <si>
    <t>99 - 121</t>
  </si>
  <si>
    <t>International Development Planning Review</t>
  </si>
  <si>
    <t>Rahman, SA; Jacobsen, JB; Healey, JR; Roshetko, JM; Sunderland, T</t>
  </si>
  <si>
    <t>Finding alternatives to swidden agriculture: does agroforestry improve livelihood options and reduce pressure on existing forest?</t>
  </si>
  <si>
    <t>Agroforestry Systems</t>
  </si>
  <si>
    <t>185 - 199</t>
  </si>
  <si>
    <t>10.1007/s10457-016-9912-4</t>
  </si>
  <si>
    <t>International Journal of Sustainable Development &amp; World Ecology</t>
  </si>
  <si>
    <t>Policy-driven rubber plantation and its driving factors: a case of smallholders in northeast Thailand</t>
  </si>
  <si>
    <t>Sakayarote, K; Shrestha, RP</t>
  </si>
  <si>
    <t>24(1)</t>
  </si>
  <si>
    <t>15 - 26</t>
  </si>
  <si>
    <t>10.1080/13504509.2016.1143410</t>
  </si>
  <si>
    <t>Park, CMY; Maffii, M</t>
  </si>
  <si>
    <t>‘We are not afraid to die’: gender dynamics of agrarian change in Ratanakiri province, Cambodia</t>
  </si>
  <si>
    <t>44(6)</t>
  </si>
  <si>
    <t>1235 - 1254</t>
  </si>
  <si>
    <t>10.1080/03066150.2017.1384725</t>
  </si>
  <si>
    <t>Tong, YD</t>
  </si>
  <si>
    <t>Rice Intensive Cropping and Balanced Cropping in the Mekong Delta, Vietnam - Economic and Ecological Considerations</t>
  </si>
  <si>
    <t>205 - 212</t>
  </si>
  <si>
    <t>10.1016/j.ecolecon.2016.10.013</t>
  </si>
  <si>
    <t>Broegaard, RB; Rasmussen, LV; Dawson, N; Mertz, O; Vongvisouk, T; Grogan, K</t>
  </si>
  <si>
    <t>Forest Policy and Economics</t>
  </si>
  <si>
    <t>92 - 101</t>
  </si>
  <si>
    <t>10.1016/j.forpol.2016.12.012</t>
  </si>
  <si>
    <t>Krishna, V; Euler, M; Siregar, H; Qaim, M</t>
  </si>
  <si>
    <t>Differential livelihood impacts of oil palm expansion in Indonesia</t>
  </si>
  <si>
    <t>639 - 653</t>
  </si>
  <si>
    <t>10.1111/agec.12363</t>
  </si>
  <si>
    <t>Truong, TTA; Fry, J; Hoang, PV; Ha, HH</t>
  </si>
  <si>
    <t>Comparative energy and economic analyses of conventional and System of Rice Intensification (SRI) methods of rice production in Thai Nguyen Province, Vietnam</t>
  </si>
  <si>
    <t>931 - 941</t>
  </si>
  <si>
    <t>10.1007/s10333-017-0603-1</t>
  </si>
  <si>
    <t>Oil palm companies, privatization and social dissonance: towards a socially viable and ecologically sustainable land reform in Tanah Laut Regency, South Kalimantan, Indonesia</t>
  </si>
  <si>
    <t>Meilasari-Sugiana, AD</t>
  </si>
  <si>
    <t>Journal of Political Ecology</t>
  </si>
  <si>
    <t>548 - 568</t>
  </si>
  <si>
    <t>10.2458/v25i1.22045</t>
  </si>
  <si>
    <t>Kubitza, C; Krishna, VV; Alamsyah, Z; Qaim, M</t>
  </si>
  <si>
    <t>The Economics Behind an Ecological Crisis: Livelihood Effects of Oil Palm Expansion in Sumatra, Indonesia</t>
  </si>
  <si>
    <t>107 - 116</t>
  </si>
  <si>
    <t>10.1007/s10745-017-9965-7</t>
  </si>
  <si>
    <t>Vicol, M; Pritchard, B; Htay, YY</t>
  </si>
  <si>
    <t>Rethinking the role of agriculture as a driver of social and economic transformation in Southeast Asia’s upland regions: The view from Chin State, Myanmar</t>
  </si>
  <si>
    <t>451 - 460</t>
  </si>
  <si>
    <t>10.1016/j.landusepol.2018.01.009</t>
  </si>
  <si>
    <t>Tran, DD; van Halsema, G; Hellegers, PJGJ; Ludwig, F; Wyatt, A</t>
  </si>
  <si>
    <t>Questioning triple rice intensification on the Vietnamese mekong delta floodplains: An environmental and economic analysis of current land-use trends and alternatives</t>
  </si>
  <si>
    <t>Journal of Environmental Management</t>
  </si>
  <si>
    <t>429 - 441</t>
  </si>
  <si>
    <t>10.1016/j.jenvman.2018.03.116</t>
  </si>
  <si>
    <t>Dib, JB; Alamsyah, Z; Qaim, M</t>
  </si>
  <si>
    <t>Land-use change and income inequality in rural Indonesia</t>
  </si>
  <si>
    <t>55 - 66</t>
  </si>
  <si>
    <t>10.1016/j.forpol.2018.06.010</t>
  </si>
  <si>
    <t>Impact of Conversion to Organic Tea Cultivation on Household Income in the Mountainous Areas of Northern Vietnam</t>
  </si>
  <si>
    <t>Nguyen, KD; Nguyen, TTT; Heo Yoon</t>
  </si>
  <si>
    <t>Sustainability</t>
  </si>
  <si>
    <t>10.3390/su10124475</t>
  </si>
  <si>
    <t>Hak, S; McAndrew, J; Neef, A</t>
  </si>
  <si>
    <t>Impact of Government Policies and Corporate Land Grabs on Indigenous People’s Access to Common Lands and Livelihood Resilience in Northeast Cambodia</t>
  </si>
  <si>
    <t>Land</t>
  </si>
  <si>
    <t>10.3390/land7040122</t>
  </si>
  <si>
    <t>Nguyen et al. 2018a</t>
  </si>
  <si>
    <t>Nguyen et al. 2018b</t>
  </si>
  <si>
    <t>Nguyen, VK; Dumaresq, D; Pittock, J</t>
  </si>
  <si>
    <t>Impacts of rice intensification on rural households in the Mekong Delta: emerging relationships between agricultural production, wild food supply and food consumption</t>
  </si>
  <si>
    <t>1615 - 1629</t>
  </si>
  <si>
    <t>10.1007/s12571-018-0848-6</t>
  </si>
  <si>
    <t>PLoS ONE</t>
  </si>
  <si>
    <t>13(12)</t>
  </si>
  <si>
    <t>Balancing cash and food: The impacts of agrarian change on rural land use and wellbeing in Northern Laos</t>
  </si>
  <si>
    <t>Thanichanon, P; Schmidt-Vogt, D; Epprecht, M; Heinimann, A; Wiesmann, U</t>
  </si>
  <si>
    <t>10.1371/journal.pone.0209166</t>
  </si>
  <si>
    <t>Expansion of Oil Palm Plantations in Indonesia’s Frontier: Problems of Externalities and the Future of Local and Indigenous Communities</t>
  </si>
  <si>
    <t>Andrianto, A; Komarudin, H; Pacheco, P</t>
  </si>
  <si>
    <t>10.3390/land8040056</t>
  </si>
  <si>
    <t>Dao, N</t>
  </si>
  <si>
    <t>Rubber plantations and their implications on gender roles and relations in northern uplands Vietnam</t>
  </si>
  <si>
    <t>25(11)</t>
  </si>
  <si>
    <t>1579 - 1600</t>
  </si>
  <si>
    <t>10.1080/0966369X.2018.1553851</t>
  </si>
  <si>
    <t>Dawson, NM; Martin, A; Camfield, L</t>
  </si>
  <si>
    <t>Can agricultural intensification help attain Sustainable Development Goals? Evidence from Africa and Asia</t>
  </si>
  <si>
    <t>Third World Quarterly</t>
  </si>
  <si>
    <t>40(5)</t>
  </si>
  <si>
    <t>926 - 946</t>
  </si>
  <si>
    <t>10.1080/01436597.2019.1568190</t>
  </si>
  <si>
    <t>Hepp, CM; Bruun, TB; de Neergaard, A</t>
  </si>
  <si>
    <t>Transitioning towards commercial upland agriculture: A comparative study in Northern Lao PDR</t>
  </si>
  <si>
    <t>NJAS - Wageningen Journal of Life Sciences</t>
  </si>
  <si>
    <t>57 - 65</t>
  </si>
  <si>
    <t>10.1016/j.njas.2018.11.001</t>
  </si>
  <si>
    <t>Hiratsuka, M; Nakama, E; Satriadi, T; Fauzi, H; Aryadi, M; Morikawa, Y</t>
  </si>
  <si>
    <t>An approach to achieve sustainable development goals through participatory land and forest conservation: a case study in South Kalimantan Province, Indonesia</t>
  </si>
  <si>
    <t>38(6)</t>
  </si>
  <si>
    <t>558 - 571</t>
  </si>
  <si>
    <t>10.1080/10549811.2019.1598440</t>
  </si>
  <si>
    <t>Kallio, MH; Hogarth, NJ; Moeliono, M; Brockhaus, M; Cole, R; Bong, IW; Wong, GY</t>
  </si>
  <si>
    <t>The colour of maize: Visions of green growth and farmers perceptions in northern Laos</t>
  </si>
  <si>
    <t>185 - 194</t>
  </si>
  <si>
    <t>10.1016/j.landusepol.2018.10.006</t>
  </si>
  <si>
    <t>Maharani, CD; Moeliono, M; Wong, GY; Brockhaus, M; Carmenta, R; Kallio,MH</t>
  </si>
  <si>
    <t>Development and equity: A gendered inquiry in a swidden landscape</t>
  </si>
  <si>
    <t>120 - 128</t>
  </si>
  <si>
    <t>10.1016/j.forpol.2018.11.002</t>
  </si>
  <si>
    <t>Nguyen, TT; Hegedús, G; Nguyen, TL</t>
  </si>
  <si>
    <t>E ect of Land Acquisition and Compensation on the Livelihoods of People in Quang Ninh District, Quang Binh Province: Labor and Income</t>
  </si>
  <si>
    <t>10.3390/land8060091</t>
  </si>
  <si>
    <t>Thwe, HM; Kristiansen, P; Herridge, DF</t>
  </si>
  <si>
    <t>Benchmarks for improved productivity and profitability of monsoon rice in lower Myanmar</t>
  </si>
  <si>
    <t>Field Crops Research</t>
  </si>
  <si>
    <t>59 - 69</t>
  </si>
  <si>
    <t>10.1016/j.fcr.2019.01.004</t>
  </si>
  <si>
    <t>1 - Hybrid Maize</t>
  </si>
  <si>
    <t>The paper describes the impact of increased commercial hybrid maize growing in two villages in Northern Laos, with a focus on the development, drivers and impact of the land use transition from traditional upland rice shifting cultivation to no or short fallow commercial maize.</t>
  </si>
  <si>
    <t>Mahanty &amp; Milne 2016</t>
  </si>
  <si>
    <t>The paper describes the cassava boom in Mondulkiri province, Cambodia from 2004 and forward. Focus is on the boom-bust charactaristics of cassava adoptation, where initial plantings produce high returns/incomes, but these are decreasing over time. This is described as cassava being a 'gateway' crop, with the development making farmers dependent on further engaging in cash crop production and market integration, with increased need for buying of inputs.</t>
  </si>
  <si>
    <t>Mahanty, S; Milne, S</t>
  </si>
  <si>
    <t>Anatomy of a boom: Cassava as a ‘gateway’ crop in Cambodia’s north eastern borderland</t>
  </si>
  <si>
    <t>Asia Pacific Viewpoint</t>
  </si>
  <si>
    <t>57(2)</t>
  </si>
  <si>
    <t>180 - 193</t>
  </si>
  <si>
    <t>10.1111/apv.12122</t>
  </si>
  <si>
    <t>91-1</t>
  </si>
  <si>
    <t>91-2</t>
  </si>
  <si>
    <t>The study investigates ecosystem services and land use change in villages in and around a protected area in Laos. The focus is on three villages in the outskirts of the Nam Et-Phou Louey National Protected Area, and the incentive for villagers to clear forest and expand agricultural area. The main driver of forest clearing is increased use of land for cash crop (maize) and for livestock.</t>
  </si>
  <si>
    <t>Agroforestry</t>
  </si>
  <si>
    <t>The article describes the consequenses of oil palm concessions in South Kalimantan, focusing on the relationship between two local villages, the oil palm companies, and the government. The study shows how establishment of the plantations was meet with resitance from the local farmers and conflict related to land rights and claims. The plantations have led to considerable environmental damage, which has further resulted in economic loss for local farmers.</t>
  </si>
  <si>
    <t>The study uses a number of interviews to qualitatively assess the impact of changing land use in two villages in Chin State, Myanmar, specifically focused on introduction of yam growing as a cash crop. The description focus on looking into boom-crop aspects of the agricultural transition towards cash crops. This coding is for combination of the results in the two townships.</t>
  </si>
  <si>
    <t>The article describes the connection between a transition from subsistance to cash crop production for farmers in Western Laos, and a corresponding increase in HH income levels. In addition, the article investigates if rice sufficiency is also impacted by this transition.</t>
  </si>
  <si>
    <t>The article describes the impacts in specific SDGs (Poverty, inequality, cooperation, and life on land) from a land use project promoting woody plantations (rubber and oil palm) in shrub areas that have previously been degraded by forest fires, combined with additional fire safety/protection measures, in Southern Kalimantan, Indonesia. It is noted that in addition to expanding oil palm and rubber, the project also increased natural forest regeneration ins shrub areas.</t>
  </si>
  <si>
    <t>The paper describes the impact of fertilizer use on yields and profits from moonsoon rice growing for small-holders in Myanmar. The paper investigates both the changes in yields and how important moonsoon rice is for profit and income for the farmers. Difference in profitability is assessed to be explained by better availability of nutrients (growing of legumes in the dry season, application of fertilizer), land/soil type, and off-farm income.</t>
  </si>
  <si>
    <t>Griffin 2019</t>
  </si>
  <si>
    <t>‘Prosperity beyond belief’: The interaction between a potato crop boom, vulnerability and volcanic hazard in Central Java, Indonesia</t>
  </si>
  <si>
    <t>Griffin, C</t>
  </si>
  <si>
    <t>10.1111/sjtg.12294</t>
  </si>
  <si>
    <t>23 - 39</t>
  </si>
  <si>
    <t>1 - Potato</t>
  </si>
  <si>
    <t>1985 (approx.)</t>
  </si>
  <si>
    <t>The paper describes how farmers on the Dieng Plateau in Central Jave have changed their crop system from tobacco and subsistance farming to growing potatoes for a national market. The change to potatoes have been accompanied by an increase in the use of pesticides, but has also increased the overall profitability and economic situation and perspectives of the small-holder farmers. The context of the agricultural transformation is the high fertility of the soil in the area due to volcaninc activities. The study was done in three villages in the plateau, all close to active craters.</t>
  </si>
  <si>
    <t>Income</t>
  </si>
  <si>
    <t>FNS</t>
  </si>
  <si>
    <t>Economic and ecological perspectives of farmers on rice insect pest management</t>
  </si>
  <si>
    <t>Global Journal of Environmental Science and Management</t>
  </si>
  <si>
    <t>5(1)</t>
  </si>
  <si>
    <t>31 - 42</t>
  </si>
  <si>
    <t>10.22034/gjesm.2019.01.03</t>
  </si>
  <si>
    <t>Cabasan, MTN; Tabora, JAG; Cabatac, NN; Jumao-as, CM; Soberano, JO; Turba, JV; Dagamac, NHA; Barlaan, E</t>
  </si>
  <si>
    <t>Cabasan et al. 2019</t>
  </si>
  <si>
    <t>The paper describes the attitude of local rice farmers in the Philippines towards the use of pesticides for pest control. The farmers generally report that use of pesticides is good for increasing yields, and necessary for maximixing profits. But at the same time they are aware and report that pesticide use may compromize health and food safety.</t>
  </si>
  <si>
    <t>1 - Elephant foot yam</t>
  </si>
  <si>
    <t>108-1</t>
  </si>
  <si>
    <t>108-2</t>
  </si>
  <si>
    <t>108-3</t>
  </si>
  <si>
    <t>Kusakabe &amp; Myae 2019</t>
  </si>
  <si>
    <t>The paper describe the consequanses of rubber expansion, primarily through ELCs in Myanmar and Laos, relying on local case data and interviews. The focus in on gendered outcomes, but the paper provides information on several livelihood aspects. The level of information provided differs somewhat between the different case villages, as does the types of LUC. This case describe the results for the village identified as PV in Luang Namtha province, Laos.</t>
  </si>
  <si>
    <t>The paper describe the consequanses of rubber expansion, primarily through ELCs in Myanmar and Laos, relying on local case data and interviews. The focus in on gendered outcomes, but the paper provides information on several livelihood aspects. The level of information provided differs somewhat between the different case villages, as does the types of LUC. This case describe the results for the village identified as YS in Luang Namtha province, Laos.</t>
  </si>
  <si>
    <t>The paper describe the consequanses of rubber expansion, primarily through ELCs in Myanmar and Laos, relying on local case data and interviews. The focus in on gendered outcomes, but the paper provides information on several livelihood aspects. The level of information provided differs somewhat between the different case villages, as does the types of LUC. This case describe the results for villages in Lashio District, Northern Shan State, Myanmar, described in the paper as Area 1, near Lashio town.</t>
  </si>
  <si>
    <t>108-4</t>
  </si>
  <si>
    <t>The paper describe the consequanses of rubber expansion, primarily through ELCs in Myanmar and Laos, relying on local case data and interviews. The focus in on gendered outcomes, but the paper provides information on several livelihood aspects. The level of information provided differs somewhat between the different case villages, as does the types of LUC. This case describe the results for villages in Lashio District, Northern Shan State, Myanmar, described in the paper as Area 2, near the border to China. This area has not had a rubber ELC, but have seen an expansion of small-scale rubber plantations due to influence from China.</t>
  </si>
  <si>
    <t>Precarity and Vulnerability: Rubber Plantations in Northern Laos and Northern Shan State, Myanmar</t>
  </si>
  <si>
    <t>Journal of Contemporary Asia</t>
  </si>
  <si>
    <t>49(4)</t>
  </si>
  <si>
    <t>586 - 601</t>
  </si>
  <si>
    <t>10.1080/00472336.2018.1554161</t>
  </si>
  <si>
    <t>Kusakabe, K; Myae, AC</t>
  </si>
  <si>
    <t>The paper describes the role of cooperatives in mitigating the relationship between local small-holder farmers and companies in relation to rapid expansion of cash-crops. The specific case investigated is for two cooperatives in southern Palawan in the Philippines, where the conclusion is tha the development of oil palm plantations has severely aggrevated existing food insecuirty and that cooperatives have played an active role in this development.</t>
  </si>
  <si>
    <t>Declining Food Security in a Philippine Oil Palm Frontier: The Changing Role of Cooperatives</t>
  </si>
  <si>
    <t>Montefrio, MJF; Dressler, WH</t>
  </si>
  <si>
    <t>50(5)</t>
  </si>
  <si>
    <t>1342 - 1372</t>
  </si>
  <si>
    <t>10.1111/dech.12443</t>
  </si>
  <si>
    <t>Park 2019</t>
  </si>
  <si>
    <t>The paper describe the gendered experience for small-holders losing their land to ELCs in Cambodia, focusing on womens' experience of resisting in two cases. Here only coded for the Kampong Speu case, since conclusion on resulting situation for women is only clearly described for this. The case represent a sugarcane concession, where farmers were relocated, lost significant parts of their land with little compensation and as a result felt forced to take work in the plantation. Women described their burden as harder after the concession.</t>
  </si>
  <si>
    <t>1 - Sugar</t>
  </si>
  <si>
    <t>Park, CMY</t>
  </si>
  <si>
    <t>“Our Lands are our Lives”: Gendered Experiences of Resistance to Land Grabbing in Rural Cambodia</t>
  </si>
  <si>
    <t>Feminist Economics</t>
  </si>
  <si>
    <t>25(4)</t>
  </si>
  <si>
    <t>21 - 44</t>
  </si>
  <si>
    <t>10.1080/13545701.2018.1503417</t>
  </si>
  <si>
    <t>Ritzema et al. 2019</t>
  </si>
  <si>
    <t>The paper investigates how different variables related to agricultural development and transition impact Household Dietary Diversity Scores (HDDS) in three sites in Cambodia, Laos, and Vietnam. The paper shows that while there are considerable differences between the sites, only in Laos is there significant signs in the intra-site variables related to agricultural transition (primarily inputs and irrigation). It is therefore only the Laos site that is coded here. The results show a positive correlation between intensification variables and HDDS.</t>
  </si>
  <si>
    <t>Ritzema, RS; Douxchamps, S; Fraval, S; Bolliger, A; Hok, L; Phengsavanh, P; Long, CTM; Hammond, J; van Wijk, MT</t>
  </si>
  <si>
    <t>10.1016/j.agsy.2019.102657</t>
  </si>
  <si>
    <t>Santika et al. 2019</t>
  </si>
  <si>
    <t>112-1</t>
  </si>
  <si>
    <t>112-2</t>
  </si>
  <si>
    <t>The paper compare villages (administrative units) for all of Kalimantan, Indonesia, and show connection between transition to oil palm plantations and changes in welfare indicators. The unit of analysis is the whole village based on existing data sets, with no clear description of local data collection. Oil palm development in the region is dominated by land concessions, and is only to a smaller degree small-holder based. Both transition from subistance dominated villages to oil palm, and transition from market-oriented villages to oil palm are described. This case is the coding for subistance to oil palm.</t>
  </si>
  <si>
    <t>The paper compare villages (administrative units) for all of Kalimantan, Indonesia, and show connection between transition to oil palm plantations and changes in welfare indicators. The unit of analysis is the whole village based on existing data sets, with no clear description of local data collection. Oil palm development in the region is dominated by land concessions, and is only to a smaller degree small-holder based. Both transition from subistance dominated villages to oil palm, and transition from market-oriented villages to oil palm are described. This case is the coding for market-oriented to oil palm.</t>
  </si>
  <si>
    <t>Santika, T; Wilson, KA; Budiharta, S; Law, EA; Poh, TM; Ancrenaz, M; Struebig, MJ; Meijaard, E</t>
  </si>
  <si>
    <t>Does oil palm agriculture help alleviate poverty? A multidimensional counterfactual assessment of oil palm development in Indonesia</t>
  </si>
  <si>
    <t>105 - 117</t>
  </si>
  <si>
    <t>10.1016/j.worlddev.2019.04.012</t>
  </si>
  <si>
    <t>Sibhatu 2019</t>
  </si>
  <si>
    <t>The paper investigate the food and nutritional outcomes of oil palm adoptation for small-holders in Jambi province, Indonesia. This is done by comparing oil palm adoptation and by comparing counter-factuals for adopters and non-adopters. Food security is measured by looking at different HH variables and indicators, including HDDS, calory availability, and availibilty of vitamins and nutrients.</t>
  </si>
  <si>
    <t>Sibhatu, KT</t>
  </si>
  <si>
    <t>Oil Palm Boom and Farm Household Diets in the Tropics</t>
  </si>
  <si>
    <t>Frontiers in Sustainable Food Systems</t>
  </si>
  <si>
    <t>10.3389/fsufs.2019.00075</t>
  </si>
  <si>
    <t>Improving the Socioeconomic Status of Rural Women Associated with Agricultural Land Acquisition: A Case Study in Huong Thuy Town, Thua Thien Hue Province, Vietnam</t>
  </si>
  <si>
    <t>10.3390/land8100151</t>
  </si>
  <si>
    <t>Concession (ELC)</t>
  </si>
  <si>
    <t>Contract farming</t>
  </si>
  <si>
    <t>Shortening of fallow periods (SC system)</t>
  </si>
  <si>
    <t>Shifting cultivation =&gt; Permanent crops</t>
  </si>
  <si>
    <t>Resettlement of community</t>
  </si>
  <si>
    <t>Crop change</t>
  </si>
  <si>
    <t>Decresed use of inputs (pesticides/fertilizer)</t>
  </si>
  <si>
    <t>Change in irrigation or water management</t>
  </si>
  <si>
    <t>Loss of area due to urbanization</t>
  </si>
  <si>
    <t>Subsistence =&gt; Cash crops</t>
  </si>
  <si>
    <t>Increased mechanization/new technology</t>
  </si>
  <si>
    <t>Local intervention/support (e.g. from NGO)</t>
  </si>
  <si>
    <t>Expansion of existing crop type</t>
  </si>
  <si>
    <t>Expansion with new crop type</t>
  </si>
  <si>
    <t>Change away from shifting cultivation</t>
  </si>
  <si>
    <t>The paper compare rainfed farms in a number of sub-districts in the Khon Kaen province in Thailand. Focus in on comparing agricultural systems based on soil-climatic conditions, crops grown and income.</t>
  </si>
  <si>
    <t>Transition type/study type X SE outcomes</t>
  </si>
  <si>
    <t>LUC X SE outcomes</t>
  </si>
  <si>
    <t>Transition type/study type X LUC</t>
  </si>
  <si>
    <t>Number of cases</t>
  </si>
  <si>
    <t>SE outcomes X SE outcomes</t>
  </si>
  <si>
    <t>Study type X crop</t>
  </si>
  <si>
    <t>The paper describes the impact of the Government of Laos' forest/land policy, which allocated land to farmers and limited the ability to open new fields for shifting cultivation. The paper shows the resulting land use and livelihood development in a number of villages in northern Vietnam.</t>
  </si>
  <si>
    <t>Harrington 2015</t>
  </si>
  <si>
    <t>Economic equality (inter HHs)</t>
  </si>
  <si>
    <t>Dao 2018</t>
  </si>
  <si>
    <t>Montefrio &amp; Dressler 2019</t>
  </si>
  <si>
    <t>Thi, NP; Kappas, M; Faust, H</t>
  </si>
  <si>
    <t>Thi et al. 2019</t>
  </si>
  <si>
    <t>This is not always clear and data can include multiple ranges. With multiple data ranges, code the start/end year of the land use data and take earliest start year and latest end year.</t>
  </si>
  <si>
    <t>Either from coordinates presented in paper, or by names and/or maps in paper and using Google Maps to find the location and coordinates.
Where the case area is larger than point/village, the coordinates are taken for what is roughly the centre of the case area (based on self placement of marker in Google Maps).
Where data is for multiple locations (e.g. multiple villages) the coordinates are based on placement of marker in what is roughly the midpoint between the locations. Note that this can be outside what is "research area" of the case.
For papers with multiple cases based on space-time substitution, the coordinates can be the same for multiple/all cases.</t>
  </si>
  <si>
    <t>Mandatory</t>
  </si>
  <si>
    <t>*</t>
  </si>
  <si>
    <t>Included in order to provide easy context for coded information. Should not replace full text assessment of studies.</t>
  </si>
  <si>
    <t>Notes</t>
  </si>
  <si>
    <t>If multiple methods have been used, note the no. of HHs used for primary results or, if that cannot be assessed, only the no. of HHs included in the most structured survey/method used.</t>
  </si>
  <si>
    <t>Select the methods used for aquiring land use data in the paper (not what is used for the socio-economic data).
Note that categories are not mutually exclusive and multiple can be selected for the same paper.
- Remote sensing/data set = LUC information is based on remote sensing, or on existing data sets from the literature based on remote sensing.
- Documents/existing mapping = LUC information is based on documents or mapping from e.g. government institutions, organisations, companies, local administative units or similar.
- Survey/interviews = LUC information is based on HH survey, interviews or other information obtained directly from involved actors (e.g. survey of farmers or interviews with key informants).
- Fieldwork observations/own mapping = LUC information is based on field observation or own mapping by researchers.
- Other = LUC information is based on other methods, not described by other categories.</t>
  </si>
  <si>
    <t>The categories are mutually exclusive.
- Change over time refers to studies that describe observations of LUC over time.
- Time-space substitution refers to studies that differences in LUC between sub-populations, but not a LUC over time.</t>
  </si>
  <si>
    <t>Format: "Study ID - no. of case from the study".</t>
  </si>
  <si>
    <t>Format: "Author surname (et al. with more than two authors), year of ublication".</t>
  </si>
  <si>
    <t>LU type/crop</t>
  </si>
  <si>
    <t>Rice system</t>
  </si>
  <si>
    <t>The coding is either if a specific type of system is analysed (e.g. intensification in paddy rice production) or if a specific crop is investigated (e.g. the economic outcomes of adopting oil palms for smallholders). If the description is for whole diverse production systems with multiple crops, choose mixed/unclear.
The categories are not exclusive, but only the primary analysed crop/system should be coded. Double coding only for combined systems with two specific crops (e.g. rice-aquaculture) or where two crops are assessed together (e.g. oil palm and rubber). More than two=mixed.
- Rice system: Production primarily/overwhelmingly focused on rice (normally paddy rice) and other crops only grown in minor quantities. Include some examples of combined rice-fish systems.
- Oil palm: Primarily studies of specific oil palm adoptation or concessions w. oil palm, but could also be system focused on oil palm production.
- Rubber:Similar to oil palm.
- Aquaculture: Systems or analysis focused on fish ponds or other aquaculture. Note that systems have to be on land, so some type of coastal production are excluded. Also include papers investigating adoptation of aquaculture in existing systems (primarily in paddy rice systems)
- Forestry/Tree plantation: Include only where actual plantations are introduced (no forestry of natural forests) and only with timber production. Other perennial tree crops coded seperately (e.g. oil palm and rubber). Also include state policies to increase forest cover by planting of tree plantations.
- Agroforestry: Primarily articles own definition of agroforestry, but generally include systems with complex field compesitions and multiple crops in the fields (including trees). 
- Other specific crop: Include if another specific type of crop adoptation is investigated (e.g. plantation other than oil palm, rubber or trees).
- Mixed/unclear: For complex systems where multiple changes are analysed. Note that some cases describe complex systems, but where the transition is specific (e.g. going from shifting cultivation of multiple crops and livestock to rubber plantations). In these cases code according to the new/introduced crop.</t>
  </si>
  <si>
    <t>Land Use Change</t>
  </si>
  <si>
    <t>Cases used as initial sample to assess quality of search terms in WoS</t>
  </si>
  <si>
    <t>No.</t>
  </si>
  <si>
    <r>
      <t xml:space="preserve">ID to identify individual cases.
</t>
    </r>
    <r>
      <rPr>
        <i/>
        <sz val="9"/>
        <color theme="1"/>
        <rFont val="Calibri"/>
        <family val="2"/>
        <scheme val="minor"/>
      </rPr>
      <t>Text</t>
    </r>
  </si>
  <si>
    <r>
      <t xml:space="preserve">No. representing the study in the list in sheet "A - Included papers".
</t>
    </r>
    <r>
      <rPr>
        <i/>
        <sz val="9"/>
        <color theme="1"/>
        <rFont val="Calibri"/>
        <family val="2"/>
        <scheme val="minor"/>
      </rPr>
      <t>Text</t>
    </r>
  </si>
  <si>
    <r>
      <t xml:space="preserve">Short version of study name, to easier remember/identify individual papers from database etc.
</t>
    </r>
    <r>
      <rPr>
        <i/>
        <sz val="9"/>
        <color theme="1"/>
        <rFont val="Calibri"/>
        <family val="2"/>
        <scheme val="minor"/>
      </rPr>
      <t>Text</t>
    </r>
  </si>
  <si>
    <r>
      <t xml:space="preserve">This period represent the period described for land use change (LUC) in the case.
For time-space substitution studies, this period is the year(s) of data collection.
</t>
    </r>
    <r>
      <rPr>
        <i/>
        <sz val="9"/>
        <color theme="1"/>
        <rFont val="Calibri"/>
        <family val="2"/>
        <scheme val="minor"/>
      </rPr>
      <t>Number (year)</t>
    </r>
  </si>
  <si>
    <r>
      <t xml:space="preserve">Country where case is located.
</t>
    </r>
    <r>
      <rPr>
        <i/>
        <sz val="9"/>
        <color theme="1"/>
        <rFont val="Calibri"/>
        <family val="2"/>
        <scheme val="minor"/>
      </rPr>
      <t>Text</t>
    </r>
  </si>
  <si>
    <r>
      <t xml:space="preserve">Coordinates for location of the case.
</t>
    </r>
    <r>
      <rPr>
        <i/>
        <sz val="9"/>
        <color theme="1"/>
        <rFont val="Calibri"/>
        <family val="2"/>
        <scheme val="minor"/>
      </rPr>
      <t>Decimal number</t>
    </r>
  </si>
  <si>
    <r>
      <t xml:space="preserve">This refers to the no. of HHs included in a systematic structured or semi-structured survey.
</t>
    </r>
    <r>
      <rPr>
        <i/>
        <sz val="9"/>
        <color theme="1"/>
        <rFont val="Calibri"/>
        <family val="2"/>
        <scheme val="minor"/>
      </rPr>
      <t xml:space="preserve">
Integer</t>
    </r>
  </si>
  <si>
    <r>
      <t xml:space="preserve">Short description of the study.
</t>
    </r>
    <r>
      <rPr>
        <i/>
        <sz val="9"/>
        <color theme="1"/>
        <rFont val="Calibri"/>
        <family val="2"/>
        <scheme val="minor"/>
      </rPr>
      <t>Text</t>
    </r>
  </si>
  <si>
    <r>
      <t xml:space="preserve">Methods used for aquiring land use data in the case.
</t>
    </r>
    <r>
      <rPr>
        <i/>
        <sz val="9"/>
        <color theme="1"/>
        <rFont val="Calibri"/>
        <family val="2"/>
        <scheme val="minor"/>
      </rPr>
      <t>1 or NULL</t>
    </r>
  </si>
  <si>
    <r>
      <t xml:space="preserve">Type of LUC analysis
</t>
    </r>
    <r>
      <rPr>
        <i/>
        <sz val="9"/>
        <color theme="1"/>
        <rFont val="Calibri"/>
        <family val="2"/>
        <scheme val="minor"/>
      </rPr>
      <t>1 or NULL</t>
    </r>
  </si>
  <si>
    <r>
      <t xml:space="preserve">Type of crop or crop system (the primary crop analysed or the new crop introduced)
</t>
    </r>
    <r>
      <rPr>
        <i/>
        <sz val="9"/>
        <color theme="1"/>
        <rFont val="Calibri"/>
        <family val="2"/>
        <scheme val="minor"/>
      </rPr>
      <t xml:space="preserve">
1 or NULL</t>
    </r>
  </si>
  <si>
    <r>
      <t xml:space="preserve">Other specific conditions describing the case/the LUC, including drivers.
</t>
    </r>
    <r>
      <rPr>
        <i/>
        <sz val="9"/>
        <color theme="1"/>
        <rFont val="Calibri"/>
        <family val="2"/>
        <scheme val="minor"/>
      </rPr>
      <t>1 or NULL</t>
    </r>
  </si>
  <si>
    <t>Impacts of LUC</t>
  </si>
  <si>
    <t>(*) - At least one type of LUC needs to be coded/included in the case</t>
  </si>
  <si>
    <r>
      <t xml:space="preserve">Presence of intensification as a land use change type described in the case
</t>
    </r>
    <r>
      <rPr>
        <i/>
        <sz val="9"/>
        <color theme="1"/>
        <rFont val="Calibri"/>
        <family val="2"/>
        <scheme val="minor"/>
      </rPr>
      <t>1 or NULL</t>
    </r>
  </si>
  <si>
    <r>
      <t xml:space="preserve">Presence of disintensification as a land use change type described in the case
</t>
    </r>
    <r>
      <rPr>
        <i/>
        <sz val="9"/>
        <color theme="1"/>
        <rFont val="Calibri"/>
        <family val="2"/>
        <scheme val="minor"/>
      </rPr>
      <t>1 or NULL</t>
    </r>
  </si>
  <si>
    <r>
      <t xml:space="preserve">Presence of expansion of agricultural area as a land use change type described in the case
</t>
    </r>
    <r>
      <rPr>
        <i/>
        <sz val="9"/>
        <color theme="1"/>
        <rFont val="Calibri"/>
        <family val="2"/>
        <scheme val="minor"/>
      </rPr>
      <t>1 or NULL</t>
    </r>
  </si>
  <si>
    <r>
      <t xml:space="preserve">Presence of socio-economic impact of land use change described in the case and the direction of this impact
</t>
    </r>
    <r>
      <rPr>
        <i/>
        <sz val="9"/>
        <color theme="1"/>
        <rFont val="Calibri"/>
        <family val="2"/>
        <scheme val="minor"/>
      </rPr>
      <t>1, 0, -1, x or NULL</t>
    </r>
  </si>
  <si>
    <t>Not exclusive.
Has to be emperically measured/reported, not only based on calculation by researchers (e.g. a change in profit/income for farmers have to be actually realised and reported by the individual farmers/households. Cannot rely only on potential surplus/calculation of profit).
Impacts can be both directly related to the land use change/agricultural production, or reported as happening concurrently with the LUC (as long as the article/authors draw a connection between the LUC and the change in socio-economic conditions).
- Income/poverty/wealth/capital accumulation: Includes a change in household income, poverty levels (HH or for a group/community), increase in financial OR material wealth. Can also include a description of change in profit/surplus for farmers.
- Employment (off-farm): Description of actual jobs created by the LUC, reported change in opportunities for employment, or reported number of people with employment/receiving a salary. Include only employment away from the respondents/households personal farm (can still include farm work, but this has to be on someone elses farm and be paid).
- Health: Somewhat ambigous. Includes anything assessed as being health related (except for related to food and nutrition), both as an example of direct impact from agricultural production (e.g. health problems from pesticide use), as a result from land use change (e.g. prevelance of communicable disease like malaria due to landscape composition), or reported indirectly/concurrently (e.g. due to structural changes related to land use change, e.g. change in livelihood situation like change in the financial capacity for the household impacting access to treatment).
- Food security/nutrition/hunger: Include both measurement of biometrict indicators (e.g. stunting and wasting), other known food and nutrition security indicators (e.g. reported experienced food security), and reporting of change in food availability. Also include reporting of change in self-sufficiency.
- Gender equality: Include cases that report either that the intra-household relationships change in relation to gender, or that report directly changes in the gender specific workload or conditions. It is assumed that women are in a position of disempowerment, and that any change that increase the position of the woman in the household or lessen the burden (e.g. workload) of women is a positive development. Could potentially also include reporting of gender disparity in income or changes in violence levels against women.
- Economic equality (inter HHs): Includes reporting of changes in income levels or wealth levels between households/farmers in the same group/community. This includes if wealth is a barrier for land use change (e.g. if only rich households have the capacity to participate in a LUC and the change is reported as increasing income/profit/wealth). Can be either directly measured (e.g. gini-coefficient) or assessed by the authors in the original article.
Coding definitions:
1: The impact of the LUC is a described as being a net positive for the local population/households in relation to the specific type/SDG
0: The impact is described in the article, but there is not a clear positive or negative impact for the local population/households
-1: The impact is described as being a net negative for the local population/households
x: The impact is described in the case but it is mixed (some households impacted positively, others impacted negatively). This implies that roughly as many are impacted positively as negatively, or that the amounts are not described.
NULL: The impact on this type of socio-economic outcome/SDG is not described in the case.
Note that positive/negative refers to change in relation to achieving SDG targets. This means that a change that is numerically negative (e.g. reduction in poverty level) is interpreted as a positive impact, since this moves towards an achivement of SDG1. Similarly a reduction in economic equality (e.g. gini-coefficient) is interpreted as a positive impact.</t>
  </si>
  <si>
    <t>Agricultural contraction</t>
  </si>
  <si>
    <r>
      <t xml:space="preserve">Presence of contraction of agricultural area as a land use change type described in the case
</t>
    </r>
    <r>
      <rPr>
        <i/>
        <sz val="9"/>
        <color theme="1"/>
        <rFont val="Calibri"/>
        <family val="2"/>
        <scheme val="minor"/>
      </rPr>
      <t>1 or NULL</t>
    </r>
  </si>
  <si>
    <t>The paper describe the consequenses of increased agricultural contraction due to urbanization in Vietnam, and how this impact women in relation to employment opportunities and HH conditions.</t>
  </si>
  <si>
    <t>The paper describes the livelihood impacts on income and food sufficiency of agricultural contraction due to forced/planned urbanization in urban districts in a Vietnamese city.</t>
  </si>
  <si>
    <t>Contraction</t>
  </si>
  <si>
    <t>Code categories are not exclusive.
Expansion of the agricultural area includes any case that specifically describe a conversion of natural land to agricultural land or an increase in the overall agricultural area. This includes expansion of agricultural area into forests, even if some amount of harvest/resource extraction exists in the forest (e.g. hunting/gathering). It does not include expansion of permanant agriculture into fallow areas (fallow here understood as being existing agricultural land). The direction of the change (expansion/contraction) relies on the reporting/understanding of what is the 'normal'/'traditional' land use in the case (as described by the authors in the original article).
- Agricultural expansion: General coding for any type of expansion of agricultural area. This can include cases where the an actual expansion of the area has been reported, but also include cases where a larger agricultural area is associated with a socio-economic impact (e.g. farmers with a larger agricultural area having a better food security), as long as this association is also included by the authors of the original case study.
- Expansion of existing crop type: Code for this if it is reported that the expansion of agricultural area is using the same crop(s) as was also originally grown by farmers in the area. Also if the case compare farmers of different field sizes, but growing the same crop(s).
- Expansion with new crop type: Code for this if the expansion is with new crop, not previously grown by the farmers in the case area.</t>
  </si>
  <si>
    <t>Code categories are not exclusive.
See definition of agricultural intensification above. These are primarily based on cases that include specific description of the land use change as less intensive, e.g. using descriptions like 'conservation agriculture' or similar.
- Agricultural disintensification: General coding for any type of change that reduce the amount of input in the land use. Include any case where the authors of the original study describe the methods as 'conservation' or 'organic'.
- Crop change: Code if the case include a change in the crop planted.
- Decresed use of inputs (pesticides/fertilizer): Code if the case specifically describe a reduction in the use of fertilizer or pesticides.</t>
  </si>
  <si>
    <t>Code categories are not exclusive.
See definition of agricultural expansion above. Note that contraction does not necessarily imply an increase in the natural area. Agricultural area can be replaced by other land uses, e.g. infrastructure or urban biult up.
- Agricultural contraction: General coding for any type of change that reduce the amount of agricultural area in the case area. This includes cases with a shift from shifting cultivation to permanent agriculture, as long as it is also reported that some of the previous agricultural area (including fallow) is abandoned.
- Change away from shifting cultivation: Code if this is a case where farmers transition away from shifting cultivation (typically towards permanent agriculture). 
- Loss of area due to urbanization: Code if this is a case where agricultural area is abandoned due to increase in build up area (typically as a result of a planned urban expansion).</t>
  </si>
  <si>
    <t>Dressler, W; Pulhin, J</t>
  </si>
  <si>
    <t>Economic equality</t>
  </si>
  <si>
    <t>This supplementary material has not been peer reviewed.</t>
  </si>
  <si>
    <t>Authors: Jonas L Appelt, Diana C Garcia Rojas, Peter H Verburg, Jasper van Vliet</t>
  </si>
  <si>
    <t>Household-level drivers of dietary diversity in transitioning agricultural systems: Evidence from the Greater Mekong Subregion</t>
  </si>
  <si>
    <t>Wild food collection and nutrition under commercial agriculture expansion in agriculture-forest landscapes</t>
  </si>
  <si>
    <t>Land governance regime</t>
  </si>
  <si>
    <t>Conditions included in the case</t>
  </si>
  <si>
    <r>
      <t xml:space="preserve">Land governance regime, based on agency of the involved farmers and how the change decision is affected by actors in the agricultural commodity chain
</t>
    </r>
    <r>
      <rPr>
        <i/>
        <sz val="9"/>
        <color theme="1"/>
        <rFont val="Calibri"/>
        <family val="2"/>
        <scheme val="minor"/>
      </rPr>
      <t>1 or NULL</t>
    </r>
  </si>
  <si>
    <t>Not exclusive
- Subsistence =&gt; Cash crops: Case describes a transition from farmers producing crops primarily for subsistance towards farmers growing increasingly crops for sale. This transitions does not have to be complete, and the specific wording does not need to be present in the article. Can also be coded if the transition is assessed to take place, e.g. replacement of shifting cultivation rice with oil palms, even if subsistence or food is not described in the original article.
- Concession (ELC): Coded if there is a description of a land concession in the case. Somewhat overlapping with the coding of the "Land governance regime", but will also here be coded even if ELC/concession is only a minor part for the land use change described.
- Contract farming: If it is described that the transition includes examples of contract farming. Note that "contract" is somewhat ambigous, but here relies primarily on the actual description in the original article (wording used by the authors).
- Local intervention/support (e.g. from NGO): Code if the case includes a description of specific outside actors that have activities in the area that impact the land use change. This can include a change induced by development programs (e.g. training in new methods) or organizations that directly support specific types of agriculture. Code only if activities actually/physically takes place, not if the change is purely legal/structural.
- Resettlement of community: Code if the case include description of resettlement of the local householdes. No specific definition of resettlement is used (rely on wording by authors of original article).</t>
  </si>
  <si>
    <t>Type of land governance regime, either coded for the type of land use change (crop/system change) for smallholder development, ELC development, and land conservation, or for the driver of LUC for state policies.
Code categories as exclusive (select only one).
- Smallholder development: Case describe transition of smallholder farmers, where the agency for change decision lies with the farmer, irrespective of crop change. Code like this if other catogories are not applicable.
- ELC development: Case primarily describe the introduction of ELC by outside actors. Note that even if the ELC is a result of state policy, and/or if smallholders are included part of the case, this category supersede. But if ELC is only a minor part of the LUC described, then code for another category instead (e.g. smallholder development).
- Land conservation: Case describes activities and LUC primarily focused on a kind of land conservation introduce by an outside actor, e.g. NGO, commodity chain actor, or government institution (but not if a policy). Even if case include smallholder development, this category supersede.
- State policies: Case is primarily the result of a specific state policy/case investigate the consequenses of a state policy. This include local planning or other local or national government planning (e.g. where an area is change from rural to urban, inducing agricultural contraction). Do not code here, if the change is a large scale economic land consession (the code ELC). Supersede coding for smallholder development.</t>
  </si>
  <si>
    <t>Code categories are not exclusive.
Intensification is generally assessed based on input into the production not based on outputs (so based on input of work/technology/fertilizers, not based on yields). Note that anytime the original authors describe the process as intensification, this is assumed to also be a correct assessment. The direction of the change (intensification/disintensification) relies on the reporting/understanding of what is the 'normal'/'traditional' land use in the case (as described by the authors in the original article).
- Agricultural intensification: General coding for any type if any type of intensification is included in the land use change description. This includes some amount of assessment based on knowledge of the type of crops grown. Most types of changes described as going from a more 'traditional' production system to a more modern is assumed to intensify the agricultural production, as is any increase in inputs. Also coded if assessed that the new crop is more intensive in its production (e.g. changing from hill rice to most other crops). 
- Shortening of fallow periods (SC system): Any reported shortening of fallow periods is classified as intensification.
- Shifting cultivation =&gt; Permanent crops: All changes from shifting cultivation to permanent crops are assessed as being intensificaiton. Note that these can potentially also be cases with moving of fields and/or contraction of agricultural area (also coded as agricultural contraction), but this is only classified if specifically reported,
- Increased use of inputs (pesticides and fertilizer): Any description in the case where there is an increase in the reported use of fertilizer and/or pesticides. This also include if this is primarily based on the description/assessment of the authors of the original article.
- Change in irrigation or water management: Increase use of irrigation or increased use of the freshwater resource is assumed to be intensification
- Increased mechanization/new technology: Use of new technology/increased in mechanization or an increase in the distrurbance of the soil is interpreted as intensificaiton, unless the method is specifically described as being organic/conservation/less intensive that previous methods.</t>
  </si>
  <si>
    <r>
      <t xml:space="preserve">Title: </t>
    </r>
    <r>
      <rPr>
        <b/>
        <sz val="11"/>
        <color theme="1"/>
        <rFont val="Calibri"/>
        <family val="2"/>
        <scheme val="minor"/>
      </rPr>
      <t>Socioeconomic outcomes of agricultural land use change in Southeast Asia</t>
    </r>
  </si>
  <si>
    <t>Electronic Supplementary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</si>
</sst>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scheme val="minor"/>
    </font>
    <font>
      <b/>
      <sz val="11"/>
      <color theme="1"/>
      <name val="Calibri"/>
      <family val="2"/>
      <scheme val="minor"/>
    </font>
    <font>
      <sz val="9"/>
      <color theme="1"/>
      <name val="Calibri"/>
      <family val="2"/>
      <scheme val="minor"/>
    </font>
    <font>
      <sz val="11"/>
      <color theme="1"/>
      <name val="Calibri"/>
      <family val="2"/>
      <scheme val="minor"/>
    </font>
    <font>
      <sz val="9"/>
      <name val="Calibri"/>
      <family val="2"/>
      <scheme val="minor"/>
    </font>
    <font>
      <b/>
      <sz val="9"/>
      <color theme="1"/>
      <name val="Calibri"/>
      <family val="2"/>
      <scheme val="minor"/>
    </font>
    <font>
      <i/>
      <sz val="9"/>
      <color theme="1"/>
      <name val="Calibri"/>
      <family val="2"/>
      <scheme val="minor"/>
    </font>
    <font>
      <i/>
      <sz val="11"/>
      <color theme="1"/>
      <name val="Calibri"/>
      <family val="2"/>
      <scheme val="minor"/>
    </font>
    <font>
      <b/>
      <i/>
      <sz val="11"/>
      <color theme="1"/>
      <name val="Calibri"/>
      <family val="2"/>
      <scheme val="minor"/>
    </font>
  </fonts>
  <fills count="9">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FFD966"/>
        <bgColor indexed="64"/>
      </patternFill>
    </fill>
  </fills>
  <borders count="19">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179">
    <xf numFmtId="0" fontId="0" fillId="0" borderId="0" xfId="0"/>
    <xf numFmtId="0" fontId="2" fillId="0" borderId="0" xfId="0" applyFont="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2" xfId="0" quotePrefix="1" applyFont="1" applyBorder="1" applyAlignment="1">
      <alignment horizontal="center" vertical="center" textRotation="90" wrapText="1"/>
    </xf>
    <xf numFmtId="0" fontId="2" fillId="0" borderId="2" xfId="0" applyFont="1" applyBorder="1" applyAlignment="1">
      <alignment horizontal="center" vertical="center" textRotation="90"/>
    </xf>
    <xf numFmtId="0" fontId="2" fillId="0" borderId="12" xfId="0" applyFont="1" applyBorder="1" applyAlignment="1">
      <alignment horizontal="left" vertical="center"/>
    </xf>
    <xf numFmtId="0" fontId="2" fillId="0" borderId="0" xfId="0" applyFont="1" applyAlignment="1">
      <alignment horizontal="left" vertical="center"/>
    </xf>
    <xf numFmtId="0" fontId="2" fillId="0" borderId="11" xfId="0" applyFont="1" applyBorder="1" applyAlignment="1">
      <alignment horizontal="left" vertical="center"/>
    </xf>
    <xf numFmtId="1" fontId="2" fillId="0" borderId="12" xfId="0" applyNumberFormat="1" applyFont="1" applyBorder="1" applyAlignment="1">
      <alignment horizontal="left" vertical="center"/>
    </xf>
    <xf numFmtId="1" fontId="2" fillId="0" borderId="0" xfId="0" applyNumberFormat="1" applyFont="1" applyAlignment="1">
      <alignment horizontal="left" vertical="center"/>
    </xf>
    <xf numFmtId="0" fontId="0" fillId="0" borderId="0" xfId="0" applyAlignment="1">
      <alignment horizontal="left" vertical="center"/>
    </xf>
    <xf numFmtId="1" fontId="2" fillId="0" borderId="0" xfId="0" quotePrefix="1" applyNumberFormat="1" applyFont="1" applyAlignment="1">
      <alignment horizontal="left" vertical="center"/>
    </xf>
    <xf numFmtId="49" fontId="2" fillId="0" borderId="0" xfId="0" quotePrefix="1"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Border="1" applyAlignment="1">
      <alignment horizontal="left" vertical="center"/>
    </xf>
    <xf numFmtId="1" fontId="2" fillId="0" borderId="0" xfId="0" quotePrefix="1" applyNumberFormat="1" applyFont="1" applyFill="1" applyAlignment="1">
      <alignment horizontal="left" vertical="center"/>
    </xf>
    <xf numFmtId="0" fontId="2" fillId="0" borderId="12" xfId="0" applyFont="1" applyFill="1" applyBorder="1" applyAlignment="1">
      <alignment horizontal="left" vertical="center"/>
    </xf>
    <xf numFmtId="0" fontId="2" fillId="0" borderId="0" xfId="0" applyFont="1" applyFill="1" applyAlignment="1">
      <alignment horizontal="left" vertical="center"/>
    </xf>
    <xf numFmtId="1" fontId="2" fillId="0" borderId="12" xfId="0" applyNumberFormat="1" applyFont="1" applyFill="1" applyBorder="1" applyAlignment="1">
      <alignment horizontal="left" vertical="center"/>
    </xf>
    <xf numFmtId="0" fontId="2" fillId="0" borderId="0" xfId="0" applyFont="1" applyFill="1" applyBorder="1" applyAlignment="1">
      <alignment horizontal="left" vertical="center"/>
    </xf>
    <xf numFmtId="1" fontId="2" fillId="0" borderId="0" xfId="0" applyNumberFormat="1" applyFont="1" applyFill="1" applyAlignment="1">
      <alignment horizontal="left" vertical="center"/>
    </xf>
    <xf numFmtId="0" fontId="2" fillId="0" borderId="11" xfId="0" applyFont="1" applyFill="1" applyBorder="1" applyAlignment="1">
      <alignment horizontal="left" vertical="center"/>
    </xf>
    <xf numFmtId="0" fontId="0" fillId="0" borderId="0" xfId="0" applyFill="1" applyAlignment="1">
      <alignment horizontal="left" vertical="center"/>
    </xf>
    <xf numFmtId="1" fontId="2" fillId="0" borderId="0" xfId="0" applyNumberFormat="1" applyFont="1" applyFill="1" applyBorder="1" applyAlignment="1">
      <alignment horizontal="left" vertical="center"/>
    </xf>
    <xf numFmtId="1" fontId="2" fillId="0" borderId="0" xfId="0" applyNumberFormat="1" applyFont="1" applyBorder="1" applyAlignment="1">
      <alignment horizontal="left" vertical="center"/>
    </xf>
    <xf numFmtId="0" fontId="2" fillId="5" borderId="2" xfId="0" applyFont="1" applyFill="1" applyBorder="1" applyAlignment="1">
      <alignment horizontal="center" vertical="center" textRotation="90" wrapText="1"/>
    </xf>
    <xf numFmtId="0" fontId="2" fillId="0" borderId="2" xfId="0" applyFont="1" applyBorder="1" applyAlignment="1">
      <alignment horizontal="center" vertical="center" textRotation="90" wrapText="1"/>
    </xf>
    <xf numFmtId="0" fontId="0" fillId="0" borderId="0" xfId="0" applyFill="1" applyBorder="1" applyAlignment="1">
      <alignment horizontal="left" vertical="center"/>
    </xf>
    <xf numFmtId="49" fontId="2" fillId="0" borderId="0" xfId="0" applyNumberFormat="1" applyFont="1" applyFill="1" applyBorder="1" applyAlignment="1">
      <alignment horizontal="left" vertical="center"/>
    </xf>
    <xf numFmtId="0" fontId="2" fillId="0" borderId="0" xfId="0" quotePrefix="1" applyFont="1" applyAlignment="1">
      <alignment horizontal="left" vertical="center"/>
    </xf>
    <xf numFmtId="0" fontId="2" fillId="0" borderId="0" xfId="0" quotePrefix="1" applyFont="1" applyFill="1" applyAlignment="1">
      <alignment horizontal="left" vertical="center"/>
    </xf>
    <xf numFmtId="0" fontId="2" fillId="5" borderId="0" xfId="0" applyFont="1" applyFill="1" applyBorder="1" applyAlignment="1">
      <alignment horizontal="left" vertical="center"/>
    </xf>
    <xf numFmtId="2" fontId="2" fillId="0" borderId="0" xfId="0" applyNumberFormat="1" applyFont="1" applyAlignment="1">
      <alignment horizontal="center" vertical="center"/>
    </xf>
    <xf numFmtId="2" fontId="2" fillId="0" borderId="0" xfId="0" applyNumberFormat="1" applyFont="1" applyFill="1" applyAlignment="1">
      <alignment horizontal="center" vertical="center"/>
    </xf>
    <xf numFmtId="2" fontId="2" fillId="0" borderId="0" xfId="0" applyNumberFormat="1" applyFont="1" applyFill="1" applyAlignment="1">
      <alignment horizontal="center"/>
    </xf>
    <xf numFmtId="2" fontId="2" fillId="0" borderId="0" xfId="0" applyNumberFormat="1" applyFont="1" applyFill="1" applyBorder="1" applyAlignment="1">
      <alignment horizontal="center" vertical="center"/>
    </xf>
    <xf numFmtId="2" fontId="2" fillId="0" borderId="0" xfId="0" applyNumberFormat="1" applyFont="1" applyBorder="1" applyAlignment="1">
      <alignment horizontal="center"/>
    </xf>
    <xf numFmtId="1" fontId="2" fillId="0" borderId="11" xfId="0" applyNumberFormat="1" applyFont="1" applyFill="1" applyBorder="1" applyAlignment="1">
      <alignment horizontal="left" vertical="center"/>
    </xf>
    <xf numFmtId="0" fontId="2" fillId="0" borderId="12" xfId="0" quotePrefix="1" applyFont="1" applyFill="1" applyBorder="1" applyAlignment="1">
      <alignment horizontal="left" vertical="center"/>
    </xf>
    <xf numFmtId="0" fontId="2" fillId="0" borderId="0" xfId="0" applyFont="1" applyFill="1" applyAlignment="1">
      <alignment horizontal="center" vertical="center"/>
    </xf>
    <xf numFmtId="0" fontId="2" fillId="0" borderId="0" xfId="0" quotePrefix="1" applyFont="1" applyFill="1" applyBorder="1" applyAlignment="1">
      <alignment horizontal="left" vertical="center"/>
    </xf>
    <xf numFmtId="9" fontId="2" fillId="0" borderId="0" xfId="1" applyFont="1" applyFill="1" applyBorder="1" applyAlignment="1">
      <alignment horizontal="left" vertical="center"/>
    </xf>
    <xf numFmtId="0" fontId="2" fillId="0" borderId="16" xfId="0" applyFont="1" applyBorder="1" applyAlignment="1">
      <alignment horizontal="left" vertical="center"/>
    </xf>
    <xf numFmtId="0" fontId="2" fillId="0" borderId="16" xfId="0" applyFont="1" applyFill="1" applyBorder="1" applyAlignment="1">
      <alignment horizontal="left" vertical="center"/>
    </xf>
    <xf numFmtId="0" fontId="2" fillId="0" borderId="2" xfId="0" applyFont="1" applyBorder="1" applyAlignment="1">
      <alignment horizontal="center" vertical="center" textRotation="90" wrapText="1"/>
    </xf>
    <xf numFmtId="0" fontId="2" fillId="0" borderId="0" xfId="0" applyFont="1" applyFill="1" applyBorder="1" applyAlignment="1">
      <alignment horizontal="center" vertical="center"/>
    </xf>
    <xf numFmtId="16" fontId="2" fillId="0" borderId="11" xfId="0" quotePrefix="1" applyNumberFormat="1" applyFont="1" applyBorder="1" applyAlignment="1">
      <alignment horizontal="left" vertical="center"/>
    </xf>
    <xf numFmtId="16" fontId="2" fillId="0" borderId="11" xfId="0" quotePrefix="1" applyNumberFormat="1" applyFont="1" applyFill="1" applyBorder="1" applyAlignment="1">
      <alignment horizontal="left" vertical="center"/>
    </xf>
    <xf numFmtId="0" fontId="2" fillId="0" borderId="14" xfId="0" applyFont="1" applyFill="1" applyBorder="1" applyAlignment="1">
      <alignment horizontal="center" vertical="center" textRotation="90" wrapText="1"/>
    </xf>
    <xf numFmtId="1" fontId="2" fillId="0" borderId="16" xfId="0" applyNumberFormat="1" applyFont="1" applyBorder="1" applyAlignment="1">
      <alignment horizontal="left" vertical="center"/>
    </xf>
    <xf numFmtId="1" fontId="2" fillId="0" borderId="16" xfId="0" applyNumberFormat="1" applyFont="1" applyFill="1" applyBorder="1" applyAlignment="1">
      <alignment horizontal="left" vertical="center"/>
    </xf>
    <xf numFmtId="0" fontId="2" fillId="0" borderId="2" xfId="0" applyFont="1" applyBorder="1" applyAlignment="1">
      <alignment vertical="center" textRotation="90" wrapText="1"/>
    </xf>
    <xf numFmtId="0" fontId="2" fillId="0" borderId="3" xfId="0" applyFont="1" applyBorder="1" applyAlignment="1">
      <alignment vertical="center" textRotation="90" wrapText="1"/>
    </xf>
    <xf numFmtId="0" fontId="2" fillId="0" borderId="14" xfId="0" quotePrefix="1" applyFont="1" applyBorder="1" applyAlignment="1">
      <alignment horizontal="center" vertical="center" textRotation="90" wrapText="1"/>
    </xf>
    <xf numFmtId="1" fontId="2" fillId="5" borderId="0" xfId="0" applyNumberFormat="1" applyFont="1" applyFill="1" applyBorder="1" applyAlignment="1">
      <alignment horizontal="left" vertical="center"/>
    </xf>
    <xf numFmtId="0" fontId="2" fillId="0" borderId="3"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2" xfId="0" applyFont="1" applyFill="1" applyBorder="1" applyAlignment="1">
      <alignment horizontal="center" vertical="center" textRotation="90" wrapText="1"/>
    </xf>
    <xf numFmtId="0" fontId="4" fillId="0" borderId="12" xfId="0" applyFont="1" applyFill="1" applyBorder="1" applyAlignment="1">
      <alignment horizontal="left" vertical="center"/>
    </xf>
    <xf numFmtId="0" fontId="2" fillId="0" borderId="8"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xf>
    <xf numFmtId="0" fontId="2" fillId="0" borderId="8" xfId="0" applyFont="1" applyFill="1" applyBorder="1" applyAlignment="1">
      <alignment horizontal="center" vertical="center" textRotation="90"/>
    </xf>
    <xf numFmtId="0" fontId="2" fillId="0" borderId="7" xfId="0" applyFont="1" applyFill="1" applyBorder="1" applyAlignment="1">
      <alignment horizontal="center" vertical="center" textRotation="90" wrapText="1"/>
    </xf>
    <xf numFmtId="0" fontId="2" fillId="0" borderId="15" xfId="0" applyFont="1" applyBorder="1" applyAlignment="1">
      <alignment horizontal="left" vertical="center"/>
    </xf>
    <xf numFmtId="0" fontId="2" fillId="0" borderId="15" xfId="0" applyFont="1" applyFill="1" applyBorder="1" applyAlignment="1">
      <alignment horizontal="left" vertical="center"/>
    </xf>
    <xf numFmtId="0" fontId="2" fillId="0" borderId="15" xfId="0" quotePrefix="1" applyFont="1" applyFill="1" applyBorder="1" applyAlignment="1">
      <alignment horizontal="left" vertical="center"/>
    </xf>
    <xf numFmtId="0" fontId="2" fillId="5" borderId="1" xfId="0" applyFont="1" applyFill="1" applyBorder="1" applyAlignment="1">
      <alignment horizontal="center" vertical="center" textRotation="90" wrapText="1"/>
    </xf>
    <xf numFmtId="0" fontId="2" fillId="5" borderId="9" xfId="0" applyFont="1" applyFill="1" applyBorder="1" applyAlignment="1">
      <alignment horizontal="left" vertical="center"/>
    </xf>
    <xf numFmtId="0" fontId="2" fillId="0" borderId="13"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2" xfId="0" applyFont="1" applyFill="1" applyBorder="1" applyAlignment="1">
      <alignment horizontal="center" vertical="center" textRotation="90" wrapText="1"/>
    </xf>
    <xf numFmtId="0" fontId="2" fillId="0" borderId="3" xfId="0" applyFont="1" applyBorder="1" applyAlignment="1">
      <alignment horizontal="center" vertical="center" textRotation="90" wrapText="1"/>
    </xf>
    <xf numFmtId="1" fontId="2" fillId="0" borderId="11" xfId="0" quotePrefix="1" applyNumberFormat="1" applyFont="1" applyBorder="1" applyAlignment="1">
      <alignment horizontal="left" vertical="center"/>
    </xf>
    <xf numFmtId="1" fontId="2" fillId="0" borderId="11" xfId="0" quotePrefix="1" applyNumberFormat="1" applyFont="1" applyFill="1" applyBorder="1" applyAlignment="1">
      <alignment horizontal="left" vertical="center"/>
    </xf>
    <xf numFmtId="1" fontId="2" fillId="0" borderId="11" xfId="0" applyNumberFormat="1" applyFont="1" applyBorder="1" applyAlignment="1">
      <alignment horizontal="left" vertical="center"/>
    </xf>
    <xf numFmtId="0" fontId="2" fillId="0" borderId="1" xfId="0" applyFont="1" applyFill="1" applyBorder="1" applyAlignment="1">
      <alignment horizontal="center" vertical="center" textRotation="90" wrapText="1"/>
    </xf>
    <xf numFmtId="1" fontId="2" fillId="0" borderId="9" xfId="0" applyNumberFormat="1" applyFont="1" applyBorder="1" applyAlignment="1">
      <alignment horizontal="left" vertical="center"/>
    </xf>
    <xf numFmtId="1" fontId="2" fillId="0" borderId="9" xfId="0" applyNumberFormat="1" applyFont="1" applyFill="1" applyBorder="1" applyAlignment="1">
      <alignment horizontal="left" vertical="center"/>
    </xf>
    <xf numFmtId="10" fontId="2" fillId="0" borderId="0" xfId="1" applyNumberFormat="1" applyFont="1" applyFill="1" applyBorder="1" applyAlignment="1">
      <alignment horizontal="left" vertical="center"/>
    </xf>
    <xf numFmtId="0" fontId="5" fillId="0" borderId="0" xfId="0" applyFont="1"/>
    <xf numFmtId="0" fontId="5" fillId="0" borderId="0" xfId="0" applyFont="1" applyAlignment="1">
      <alignment horizontal="left"/>
    </xf>
    <xf numFmtId="0" fontId="5" fillId="0" borderId="0" xfId="0" applyFont="1" applyFill="1"/>
    <xf numFmtId="0" fontId="2" fillId="0" borderId="0" xfId="0" applyFont="1"/>
    <xf numFmtId="0" fontId="2" fillId="0" borderId="0" xfId="0" applyFont="1" applyAlignment="1">
      <alignment horizontal="right"/>
    </xf>
    <xf numFmtId="0" fontId="2" fillId="0" borderId="0" xfId="0" applyFont="1" applyAlignment="1">
      <alignment horizontal="center"/>
    </xf>
    <xf numFmtId="0" fontId="2" fillId="0" borderId="0" xfId="0" applyFont="1" applyFill="1"/>
    <xf numFmtId="49" fontId="2" fillId="0" borderId="0" xfId="0" applyNumberFormat="1" applyFont="1" applyAlignment="1">
      <alignment horizontal="right"/>
    </xf>
    <xf numFmtId="0" fontId="2" fillId="0" borderId="0" xfId="0" applyFont="1" applyFill="1" applyAlignment="1">
      <alignment horizontal="right"/>
    </xf>
    <xf numFmtId="0" fontId="2" fillId="0" borderId="0" xfId="0" applyFont="1" applyFill="1" applyAlignment="1">
      <alignment horizontal="center"/>
    </xf>
    <xf numFmtId="0" fontId="2" fillId="0" borderId="0" xfId="0" applyFont="1" applyFill="1" applyBorder="1"/>
    <xf numFmtId="0" fontId="2" fillId="0" borderId="0" xfId="0" applyFont="1" applyBorder="1" applyAlignment="1">
      <alignment horizontal="right"/>
    </xf>
    <xf numFmtId="0" fontId="2" fillId="0" borderId="0" xfId="0" applyFont="1" applyFill="1" applyBorder="1" applyAlignment="1">
      <alignment horizontal="center"/>
    </xf>
    <xf numFmtId="0" fontId="2" fillId="0" borderId="0" xfId="0" applyFont="1" applyFill="1" applyBorder="1" applyAlignment="1">
      <alignment horizontal="right"/>
    </xf>
    <xf numFmtId="0" fontId="2" fillId="0" borderId="0" xfId="0" applyFont="1" applyAlignment="1"/>
    <xf numFmtId="16" fontId="2" fillId="0" borderId="0" xfId="0" quotePrefix="1" applyNumberFormat="1" applyFont="1" applyAlignment="1">
      <alignment horizontal="center"/>
    </xf>
    <xf numFmtId="17" fontId="2" fillId="0" borderId="0" xfId="0" quotePrefix="1" applyNumberFormat="1" applyFont="1" applyAlignment="1">
      <alignment horizontal="center"/>
    </xf>
    <xf numFmtId="164" fontId="2" fillId="0" borderId="0" xfId="1" applyNumberFormat="1" applyFont="1"/>
    <xf numFmtId="0" fontId="2" fillId="0" borderId="0" xfId="1" applyNumberFormat="1" applyFont="1"/>
    <xf numFmtId="9" fontId="2" fillId="0" borderId="0" xfId="1" applyNumberFormat="1" applyFont="1"/>
    <xf numFmtId="2" fontId="2" fillId="0" borderId="0" xfId="0" applyNumberFormat="1" applyFont="1"/>
    <xf numFmtId="1" fontId="2" fillId="0" borderId="0" xfId="0" applyNumberFormat="1" applyFont="1"/>
    <xf numFmtId="9" fontId="2" fillId="0" borderId="0" xfId="1" applyFont="1"/>
    <xf numFmtId="0" fontId="2" fillId="7" borderId="0" xfId="0" applyFont="1" applyFill="1"/>
    <xf numFmtId="0" fontId="5" fillId="7" borderId="8" xfId="0" applyFont="1" applyFill="1" applyBorder="1" applyAlignment="1">
      <alignment horizontal="left" vertical="top" wrapText="1"/>
    </xf>
    <xf numFmtId="0" fontId="5" fillId="7" borderId="8" xfId="0" applyFont="1" applyFill="1" applyBorder="1" applyAlignment="1">
      <alignment vertical="center" wrapText="1"/>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2" fillId="0" borderId="0" xfId="0" applyFont="1" applyAlignment="1">
      <alignment vertical="center"/>
    </xf>
    <xf numFmtId="0" fontId="2" fillId="0" borderId="0" xfId="0" applyFont="1" applyFill="1" applyBorder="1" applyAlignment="1">
      <alignment vertical="top" wrapText="1"/>
    </xf>
    <xf numFmtId="0" fontId="2" fillId="0" borderId="0" xfId="0" applyFont="1" applyBorder="1" applyAlignment="1">
      <alignment vertical="top" wrapText="1"/>
    </xf>
    <xf numFmtId="0" fontId="2" fillId="0" borderId="0" xfId="0" applyFont="1" applyBorder="1" applyAlignment="1">
      <alignment vertical="center"/>
    </xf>
    <xf numFmtId="0" fontId="2" fillId="0" borderId="0"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horizontal="left" vertical="center" wrapText="1"/>
    </xf>
    <xf numFmtId="0" fontId="2" fillId="0" borderId="2" xfId="0" applyFont="1" applyBorder="1" applyAlignment="1">
      <alignment vertical="center"/>
    </xf>
    <xf numFmtId="0" fontId="5" fillId="8" borderId="8" xfId="0" applyFont="1" applyFill="1" applyBorder="1" applyAlignment="1">
      <alignment horizontal="left" vertical="top" wrapText="1"/>
    </xf>
    <xf numFmtId="0" fontId="5" fillId="8" borderId="8"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8" xfId="0" applyFont="1" applyFill="1" applyBorder="1" applyAlignment="1">
      <alignment vertical="center" wrapText="1"/>
    </xf>
    <xf numFmtId="0" fontId="2" fillId="0" borderId="0" xfId="0" applyFont="1" applyAlignment="1">
      <alignment horizontal="left"/>
    </xf>
    <xf numFmtId="0" fontId="1" fillId="0" borderId="0" xfId="0" applyFont="1" applyFill="1" applyBorder="1" applyAlignment="1">
      <alignment vertical="center" wrapText="1"/>
    </xf>
    <xf numFmtId="0" fontId="5" fillId="4" borderId="8" xfId="0" applyFont="1" applyFill="1" applyBorder="1" applyAlignment="1">
      <alignment vertical="center" wrapText="1"/>
    </xf>
    <xf numFmtId="0" fontId="7" fillId="0" borderId="0" xfId="0" applyFont="1"/>
    <xf numFmtId="0" fontId="8" fillId="0" borderId="0" xfId="0" applyFont="1"/>
    <xf numFmtId="0" fontId="1" fillId="3" borderId="8"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2" fillId="0" borderId="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Fill="1" applyBorder="1" applyAlignment="1">
      <alignment horizontal="center" vertical="center" textRotation="90" wrapText="1"/>
    </xf>
    <xf numFmtId="0" fontId="2" fillId="0" borderId="3" xfId="0" applyFont="1" applyFill="1" applyBorder="1" applyAlignment="1">
      <alignment horizontal="center" vertical="center" textRotation="90" wrapText="1"/>
    </xf>
    <xf numFmtId="0" fontId="2" fillId="0" borderId="8"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0" borderId="18" xfId="0" applyFont="1" applyBorder="1" applyAlignment="1">
      <alignment horizontal="center" vertical="center" wrapText="1"/>
    </xf>
    <xf numFmtId="0" fontId="1" fillId="6" borderId="1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2" fillId="0" borderId="10"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Fill="1" applyBorder="1" applyAlignment="1">
      <alignment horizontal="center" vertical="center" textRotation="90" wrapText="1"/>
    </xf>
    <xf numFmtId="0" fontId="2" fillId="0" borderId="2" xfId="0" applyFont="1" applyFill="1" applyBorder="1" applyAlignment="1">
      <alignment horizontal="center" vertical="center" textRotation="90" wrapText="1"/>
    </xf>
    <xf numFmtId="0" fontId="5" fillId="8" borderId="8" xfId="0" applyFont="1" applyFill="1" applyBorder="1" applyAlignment="1">
      <alignment horizontal="left" vertical="top" wrapText="1"/>
    </xf>
    <xf numFmtId="0" fontId="5" fillId="8" borderId="7"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2" xfId="0" applyFont="1" applyFill="1" applyBorder="1" applyAlignment="1">
      <alignment horizontal="left" vertical="top" wrapText="1"/>
    </xf>
    <xf numFmtId="0" fontId="5" fillId="3" borderId="8"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7" borderId="8" xfId="0" applyFont="1" applyFill="1" applyBorder="1" applyAlignment="1">
      <alignment horizontal="left" vertical="top" wrapText="1"/>
    </xf>
    <xf numFmtId="0" fontId="5" fillId="7" borderId="7"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12" xfId="0" applyFont="1" applyBorder="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Border="1" applyAlignment="1">
      <alignment horizontal="left" vertical="center" wrapText="1"/>
    </xf>
    <xf numFmtId="0" fontId="2" fillId="0" borderId="12" xfId="0" applyFont="1" applyBorder="1" applyAlignment="1">
      <alignment horizontal="left" vertical="center" wrapText="1"/>
    </xf>
    <xf numFmtId="0" fontId="5" fillId="4" borderId="8" xfId="0" applyFont="1" applyFill="1" applyBorder="1" applyAlignment="1">
      <alignment horizontal="left" vertical="center" wrapText="1"/>
    </xf>
    <xf numFmtId="0" fontId="5" fillId="4" borderId="7" xfId="0" applyFont="1" applyFill="1" applyBorder="1" applyAlignment="1">
      <alignment horizontal="left" vertical="center"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colors>
    <mruColors>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heetViews>
  <sheetFormatPr defaultRowHeight="15" x14ac:dyDescent="0.25"/>
  <sheetData>
    <row r="1" spans="1:1" x14ac:dyDescent="0.25">
      <c r="A1" s="126" t="s">
        <v>567</v>
      </c>
    </row>
    <row r="3" spans="1:1" x14ac:dyDescent="0.25">
      <c r="A3" t="s">
        <v>986</v>
      </c>
    </row>
    <row r="4" spans="1:1" x14ac:dyDescent="0.25">
      <c r="A4" s="125" t="s">
        <v>975</v>
      </c>
    </row>
    <row r="6" spans="1:1" x14ac:dyDescent="0.25">
      <c r="A6" t="s">
        <v>985</v>
      </c>
    </row>
    <row r="8" spans="1:1" x14ac:dyDescent="0.25">
      <c r="A8" t="s">
        <v>976</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137"/>
  <sheetViews>
    <sheetView zoomScaleNormal="100" workbookViewId="0">
      <pane xSplit="3" ySplit="3" topLeftCell="D4" activePane="bottomRight" state="frozenSplit"/>
      <selection pane="topRight" activeCell="C1" sqref="C1"/>
      <selection pane="bottomLeft" activeCell="A4" sqref="A4"/>
      <selection pane="bottomRight" activeCell="I49" sqref="I49"/>
    </sheetView>
  </sheetViews>
  <sheetFormatPr defaultColWidth="10.42578125" defaultRowHeight="15" x14ac:dyDescent="0.25"/>
  <cols>
    <col min="1" max="1" width="4.140625" style="28" customWidth="1"/>
    <col min="2" max="2" width="4" style="23" customWidth="1"/>
    <col min="3" max="3" width="24.85546875" style="19" bestFit="1" customWidth="1"/>
    <col min="4" max="6" width="8.5703125" style="19" customWidth="1"/>
    <col min="7" max="8" width="8.5703125" style="35" customWidth="1"/>
    <col min="9" max="10" width="8.5703125" style="19" customWidth="1"/>
    <col min="11" max="17" width="4.140625" style="19" customWidth="1"/>
    <col min="18" max="29" width="4.140625" style="23" customWidth="1"/>
    <col min="30" max="34" width="3.28515625" style="23" customWidth="1"/>
    <col min="35" max="49" width="4.42578125" style="19" customWidth="1"/>
    <col min="50" max="50" width="3.5703125" style="19" customWidth="1"/>
    <col min="51" max="55" width="4.42578125" style="19" customWidth="1"/>
    <col min="56" max="76" width="10.42578125" style="19"/>
    <col min="77" max="94" width="10.42578125" style="27"/>
    <col min="95" max="16384" width="10.42578125" style="19"/>
  </cols>
  <sheetData>
    <row r="1" spans="1:94" s="1" customFormat="1" ht="15" customHeight="1" x14ac:dyDescent="0.25">
      <c r="A1" s="146" t="s">
        <v>0</v>
      </c>
      <c r="B1" s="147"/>
      <c r="C1" s="147"/>
      <c r="D1" s="147"/>
      <c r="E1" s="147"/>
      <c r="F1" s="147"/>
      <c r="G1" s="147"/>
      <c r="H1" s="147"/>
      <c r="I1" s="147"/>
      <c r="J1" s="147"/>
      <c r="K1" s="147"/>
      <c r="L1" s="147"/>
      <c r="M1" s="147"/>
      <c r="N1" s="147"/>
      <c r="O1" s="147"/>
      <c r="P1" s="147"/>
      <c r="Q1" s="147"/>
      <c r="R1" s="147"/>
      <c r="S1" s="147"/>
      <c r="T1" s="147"/>
      <c r="U1" s="147"/>
      <c r="V1" s="147"/>
      <c r="W1" s="147"/>
      <c r="X1" s="147"/>
      <c r="Y1" s="148"/>
      <c r="Z1" s="150" t="s">
        <v>354</v>
      </c>
      <c r="AA1" s="151"/>
      <c r="AB1" s="151"/>
      <c r="AC1" s="151"/>
      <c r="AD1" s="151"/>
      <c r="AE1" s="151"/>
      <c r="AF1" s="151"/>
      <c r="AG1" s="151"/>
      <c r="AH1" s="152"/>
      <c r="AI1" s="127" t="s">
        <v>943</v>
      </c>
      <c r="AJ1" s="127"/>
      <c r="AK1" s="127"/>
      <c r="AL1" s="127"/>
      <c r="AM1" s="127"/>
      <c r="AN1" s="127"/>
      <c r="AO1" s="127"/>
      <c r="AP1" s="127"/>
      <c r="AQ1" s="127"/>
      <c r="AR1" s="127"/>
      <c r="AS1" s="127"/>
      <c r="AT1" s="127"/>
      <c r="AU1" s="127"/>
      <c r="AV1" s="127"/>
      <c r="AW1" s="128"/>
      <c r="AX1" s="129" t="s">
        <v>355</v>
      </c>
      <c r="AY1" s="130"/>
      <c r="AZ1" s="130"/>
      <c r="BA1" s="130"/>
      <c r="BB1" s="130"/>
      <c r="BC1" s="131"/>
    </row>
    <row r="2" spans="1:94" s="1" customFormat="1" ht="30" customHeight="1" x14ac:dyDescent="0.25">
      <c r="A2" s="132" t="s">
        <v>1</v>
      </c>
      <c r="B2" s="134" t="s">
        <v>2</v>
      </c>
      <c r="C2" s="139" t="s">
        <v>3</v>
      </c>
      <c r="D2" s="145" t="s">
        <v>4</v>
      </c>
      <c r="E2" s="145"/>
      <c r="F2" s="134" t="s">
        <v>5</v>
      </c>
      <c r="G2" s="156" t="s">
        <v>6</v>
      </c>
      <c r="H2" s="156"/>
      <c r="I2" s="157" t="s">
        <v>7</v>
      </c>
      <c r="J2" s="153" t="s">
        <v>8</v>
      </c>
      <c r="K2" s="136" t="s">
        <v>9</v>
      </c>
      <c r="L2" s="138"/>
      <c r="M2" s="138"/>
      <c r="N2" s="138"/>
      <c r="O2" s="137"/>
      <c r="P2" s="136" t="s">
        <v>10</v>
      </c>
      <c r="Q2" s="137"/>
      <c r="R2" s="136" t="s">
        <v>940</v>
      </c>
      <c r="S2" s="138"/>
      <c r="T2" s="138"/>
      <c r="U2" s="138"/>
      <c r="V2" s="138"/>
      <c r="W2" s="138"/>
      <c r="X2" s="138"/>
      <c r="Y2" s="155"/>
      <c r="Z2" s="149" t="s">
        <v>979</v>
      </c>
      <c r="AA2" s="138"/>
      <c r="AB2" s="138"/>
      <c r="AC2" s="137"/>
      <c r="AD2" s="136" t="s">
        <v>980</v>
      </c>
      <c r="AE2" s="138"/>
      <c r="AF2" s="138"/>
      <c r="AG2" s="138"/>
      <c r="AH2" s="155"/>
      <c r="AI2" s="141" t="s">
        <v>20</v>
      </c>
      <c r="AJ2" s="141"/>
      <c r="AK2" s="141"/>
      <c r="AL2" s="141"/>
      <c r="AM2" s="141"/>
      <c r="AN2" s="143"/>
      <c r="AO2" s="141" t="s">
        <v>21</v>
      </c>
      <c r="AP2" s="141"/>
      <c r="AQ2" s="141"/>
      <c r="AR2" s="144" t="s">
        <v>22</v>
      </c>
      <c r="AS2" s="141"/>
      <c r="AT2" s="143"/>
      <c r="AU2" s="141" t="s">
        <v>965</v>
      </c>
      <c r="AV2" s="141"/>
      <c r="AW2" s="142"/>
      <c r="AX2" s="138" t="s">
        <v>958</v>
      </c>
      <c r="AY2" s="138"/>
      <c r="AZ2" s="138"/>
      <c r="BA2" s="138"/>
      <c r="BB2" s="138"/>
      <c r="BC2" s="137"/>
    </row>
    <row r="3" spans="1:94" s="4" customFormat="1" ht="104.25" customHeight="1" x14ac:dyDescent="0.25">
      <c r="A3" s="133"/>
      <c r="B3" s="135"/>
      <c r="C3" s="140"/>
      <c r="D3" s="26" t="s">
        <v>348</v>
      </c>
      <c r="E3" s="26" t="s">
        <v>349</v>
      </c>
      <c r="F3" s="135"/>
      <c r="G3" s="2" t="s">
        <v>11</v>
      </c>
      <c r="H3" s="2" t="s">
        <v>12</v>
      </c>
      <c r="I3" s="158"/>
      <c r="J3" s="154"/>
      <c r="K3" s="51" t="s">
        <v>13</v>
      </c>
      <c r="L3" s="51" t="s">
        <v>14</v>
      </c>
      <c r="M3" s="51" t="s">
        <v>15</v>
      </c>
      <c r="N3" s="51" t="s">
        <v>16</v>
      </c>
      <c r="O3" s="52" t="s">
        <v>17</v>
      </c>
      <c r="P3" s="68" t="s">
        <v>18</v>
      </c>
      <c r="Q3" s="71" t="s">
        <v>19</v>
      </c>
      <c r="R3" s="75" t="s">
        <v>941</v>
      </c>
      <c r="S3" s="70" t="s">
        <v>482</v>
      </c>
      <c r="T3" s="70" t="s">
        <v>478</v>
      </c>
      <c r="U3" s="70" t="s">
        <v>483</v>
      </c>
      <c r="V3" s="70" t="s">
        <v>484</v>
      </c>
      <c r="W3" s="70" t="s">
        <v>824</v>
      </c>
      <c r="X3" s="70" t="s">
        <v>496</v>
      </c>
      <c r="Y3" s="48" t="s">
        <v>487</v>
      </c>
      <c r="Z3" s="56" t="s">
        <v>493</v>
      </c>
      <c r="AA3" s="69" t="s">
        <v>492</v>
      </c>
      <c r="AB3" s="56" t="s">
        <v>494</v>
      </c>
      <c r="AC3" s="55" t="s">
        <v>495</v>
      </c>
      <c r="AD3" s="57" t="s">
        <v>909</v>
      </c>
      <c r="AE3" s="57" t="s">
        <v>900</v>
      </c>
      <c r="AF3" s="57" t="s">
        <v>901</v>
      </c>
      <c r="AG3" s="57" t="s">
        <v>911</v>
      </c>
      <c r="AH3" s="48" t="s">
        <v>904</v>
      </c>
      <c r="AI3" s="25" t="s">
        <v>20</v>
      </c>
      <c r="AJ3" s="56" t="s">
        <v>902</v>
      </c>
      <c r="AK3" s="56" t="s">
        <v>903</v>
      </c>
      <c r="AL3" s="56" t="s">
        <v>54</v>
      </c>
      <c r="AM3" s="56" t="s">
        <v>907</v>
      </c>
      <c r="AN3" s="55" t="s">
        <v>910</v>
      </c>
      <c r="AO3" s="25" t="s">
        <v>21</v>
      </c>
      <c r="AP3" s="44" t="s">
        <v>905</v>
      </c>
      <c r="AQ3" s="44" t="s">
        <v>906</v>
      </c>
      <c r="AR3" s="66" t="s">
        <v>22</v>
      </c>
      <c r="AS3" s="56" t="s">
        <v>912</v>
      </c>
      <c r="AT3" s="55" t="s">
        <v>913</v>
      </c>
      <c r="AU3" s="25" t="s">
        <v>965</v>
      </c>
      <c r="AV3" s="3" t="s">
        <v>914</v>
      </c>
      <c r="AW3" s="53" t="s">
        <v>908</v>
      </c>
      <c r="AX3" s="60" t="s">
        <v>23</v>
      </c>
      <c r="AY3" s="61" t="s">
        <v>24</v>
      </c>
      <c r="AZ3" s="61" t="s">
        <v>25</v>
      </c>
      <c r="BA3" s="59" t="s">
        <v>26</v>
      </c>
      <c r="BB3" s="59" t="s">
        <v>347</v>
      </c>
      <c r="BC3" s="62" t="s">
        <v>924</v>
      </c>
    </row>
    <row r="4" spans="1:94" s="6" customFormat="1" ht="12" x14ac:dyDescent="0.25">
      <c r="A4" s="12" t="s">
        <v>27</v>
      </c>
      <c r="B4" s="11">
        <v>1</v>
      </c>
      <c r="C4" s="16" t="s">
        <v>33</v>
      </c>
      <c r="D4" s="6">
        <v>1982</v>
      </c>
      <c r="E4" s="6">
        <v>1990</v>
      </c>
      <c r="F4" s="6" t="s">
        <v>29</v>
      </c>
      <c r="G4" s="32">
        <v>8.7100000000000009</v>
      </c>
      <c r="H4" s="32">
        <v>117.73</v>
      </c>
      <c r="I4" s="6">
        <v>120</v>
      </c>
      <c r="J4" s="46" t="s">
        <v>63</v>
      </c>
      <c r="K4" s="14"/>
      <c r="L4" s="14">
        <v>1</v>
      </c>
      <c r="M4" s="14">
        <v>1</v>
      </c>
      <c r="N4" s="14">
        <v>1</v>
      </c>
      <c r="O4" s="5"/>
      <c r="P4" s="72">
        <v>1</v>
      </c>
      <c r="Q4" s="8"/>
      <c r="R4" s="76"/>
      <c r="S4" s="24"/>
      <c r="T4" s="24"/>
      <c r="U4" s="24"/>
      <c r="V4" s="24"/>
      <c r="W4" s="24">
        <v>1</v>
      </c>
      <c r="X4" s="24"/>
      <c r="Y4" s="49"/>
      <c r="Z4" s="14"/>
      <c r="AA4" s="14"/>
      <c r="AB4" s="14">
        <v>1</v>
      </c>
      <c r="AC4" s="5"/>
      <c r="AD4" s="23"/>
      <c r="AE4" s="24"/>
      <c r="AF4" s="24"/>
      <c r="AG4" s="24">
        <v>1</v>
      </c>
      <c r="AH4" s="49"/>
      <c r="AI4" s="31">
        <v>1</v>
      </c>
      <c r="AJ4" s="14"/>
      <c r="AK4" s="14">
        <v>1</v>
      </c>
      <c r="AL4" s="14"/>
      <c r="AM4" s="14"/>
      <c r="AN4" s="5"/>
      <c r="AO4" s="31"/>
      <c r="AP4" s="14"/>
      <c r="AQ4" s="14"/>
      <c r="AR4" s="67"/>
      <c r="AS4" s="14"/>
      <c r="AT4" s="5"/>
      <c r="AU4" s="31"/>
      <c r="AV4" s="14"/>
      <c r="AW4" s="42"/>
      <c r="AX4" s="63">
        <v>1</v>
      </c>
      <c r="AY4" s="14"/>
      <c r="AZ4" s="14"/>
      <c r="BA4" s="14"/>
      <c r="BB4" s="14"/>
      <c r="BC4" s="5"/>
      <c r="BE4" s="9"/>
    </row>
    <row r="5" spans="1:94" s="6" customFormat="1" ht="12" x14ac:dyDescent="0.25">
      <c r="A5" s="11" t="s">
        <v>28</v>
      </c>
      <c r="B5" s="11">
        <v>1</v>
      </c>
      <c r="C5" s="16" t="s">
        <v>33</v>
      </c>
      <c r="D5" s="6">
        <v>1984</v>
      </c>
      <c r="E5" s="6">
        <v>1991</v>
      </c>
      <c r="F5" s="6" t="s">
        <v>29</v>
      </c>
      <c r="G5" s="32">
        <v>11.19</v>
      </c>
      <c r="H5" s="32">
        <v>122.69</v>
      </c>
      <c r="I5" s="6">
        <v>94</v>
      </c>
      <c r="J5" s="46" t="s">
        <v>64</v>
      </c>
      <c r="K5" s="14"/>
      <c r="L5" s="14">
        <v>1</v>
      </c>
      <c r="M5" s="14">
        <v>1</v>
      </c>
      <c r="N5" s="14">
        <v>1</v>
      </c>
      <c r="O5" s="5"/>
      <c r="P5" s="72">
        <v>1</v>
      </c>
      <c r="Q5" s="8"/>
      <c r="R5" s="76"/>
      <c r="S5" s="24"/>
      <c r="T5" s="24"/>
      <c r="U5" s="24"/>
      <c r="V5" s="24"/>
      <c r="W5" s="24">
        <v>1</v>
      </c>
      <c r="X5" s="24"/>
      <c r="Y5" s="49"/>
      <c r="Z5" s="14"/>
      <c r="AA5" s="14"/>
      <c r="AB5" s="14">
        <v>1</v>
      </c>
      <c r="AC5" s="5"/>
      <c r="AD5" s="23"/>
      <c r="AE5" s="24"/>
      <c r="AF5" s="24"/>
      <c r="AG5" s="24">
        <v>1</v>
      </c>
      <c r="AH5" s="49"/>
      <c r="AI5" s="31">
        <v>1</v>
      </c>
      <c r="AJ5" s="14"/>
      <c r="AK5" s="14">
        <v>1</v>
      </c>
      <c r="AL5" s="14"/>
      <c r="AM5" s="14"/>
      <c r="AN5" s="5"/>
      <c r="AO5" s="31"/>
      <c r="AP5" s="14"/>
      <c r="AQ5" s="14"/>
      <c r="AR5" s="67"/>
      <c r="AS5" s="14"/>
      <c r="AT5" s="5"/>
      <c r="AU5" s="31"/>
      <c r="AV5" s="14"/>
      <c r="AW5" s="42"/>
      <c r="AX5" s="63">
        <v>0</v>
      </c>
      <c r="AY5" s="14"/>
      <c r="AZ5" s="14"/>
      <c r="BA5" s="14"/>
      <c r="BB5" s="14"/>
      <c r="BC5" s="5"/>
      <c r="BE5" s="9"/>
    </row>
    <row r="6" spans="1:94" s="17" customFormat="1" ht="12" x14ac:dyDescent="0.25">
      <c r="A6" s="15">
        <v>2</v>
      </c>
      <c r="B6" s="15">
        <v>2</v>
      </c>
      <c r="C6" s="16" t="s">
        <v>34</v>
      </c>
      <c r="D6" s="17">
        <v>1999</v>
      </c>
      <c r="F6" s="17" t="s">
        <v>35</v>
      </c>
      <c r="G6" s="33">
        <v>20.7</v>
      </c>
      <c r="H6" s="33">
        <v>105.96</v>
      </c>
      <c r="I6" s="17">
        <v>60</v>
      </c>
      <c r="J6" s="47" t="s">
        <v>65</v>
      </c>
      <c r="K6" s="19"/>
      <c r="L6" s="19"/>
      <c r="M6" s="19">
        <v>1</v>
      </c>
      <c r="N6" s="19"/>
      <c r="O6" s="16"/>
      <c r="P6" s="73"/>
      <c r="Q6" s="18">
        <v>1</v>
      </c>
      <c r="R6" s="77">
        <v>1</v>
      </c>
      <c r="S6" s="23"/>
      <c r="T6" s="23"/>
      <c r="U6" s="23"/>
      <c r="V6" s="23"/>
      <c r="W6" s="23"/>
      <c r="X6" s="23"/>
      <c r="Y6" s="50"/>
      <c r="Z6" s="19">
        <v>1</v>
      </c>
      <c r="AA6" s="19"/>
      <c r="AB6" s="19"/>
      <c r="AC6" s="16"/>
      <c r="AD6" s="23"/>
      <c r="AE6" s="23"/>
      <c r="AF6" s="23"/>
      <c r="AG6" s="23"/>
      <c r="AH6" s="50"/>
      <c r="AI6" s="31">
        <v>1</v>
      </c>
      <c r="AJ6" s="19"/>
      <c r="AK6" s="19"/>
      <c r="AL6" s="19">
        <v>1</v>
      </c>
      <c r="AM6" s="19"/>
      <c r="AN6" s="16"/>
      <c r="AO6" s="31"/>
      <c r="AP6" s="19"/>
      <c r="AQ6" s="19"/>
      <c r="AR6" s="67"/>
      <c r="AS6" s="19"/>
      <c r="AT6" s="16"/>
      <c r="AU6" s="31"/>
      <c r="AV6" s="19"/>
      <c r="AW6" s="43"/>
      <c r="AX6" s="64">
        <v>1</v>
      </c>
      <c r="AY6" s="19"/>
      <c r="AZ6" s="19"/>
      <c r="BA6" s="19"/>
      <c r="BB6" s="19"/>
      <c r="BC6" s="16"/>
      <c r="BE6" s="9"/>
      <c r="BF6" s="6"/>
      <c r="BG6" s="6"/>
      <c r="BH6" s="6"/>
      <c r="BI6" s="6"/>
      <c r="BJ6" s="6"/>
      <c r="BK6" s="6"/>
      <c r="BL6" s="6"/>
    </row>
    <row r="7" spans="1:94" s="17" customFormat="1" ht="12" x14ac:dyDescent="0.25">
      <c r="A7" s="20">
        <v>3</v>
      </c>
      <c r="B7" s="20">
        <v>3</v>
      </c>
      <c r="C7" s="16" t="s">
        <v>37</v>
      </c>
      <c r="D7" s="17">
        <v>1995</v>
      </c>
      <c r="E7" s="17">
        <v>1997</v>
      </c>
      <c r="F7" s="17" t="s">
        <v>29</v>
      </c>
      <c r="G7" s="33">
        <v>8.7100000000000009</v>
      </c>
      <c r="H7" s="33">
        <v>117.58</v>
      </c>
      <c r="I7" s="19">
        <v>108</v>
      </c>
      <c r="J7" s="21" t="s">
        <v>62</v>
      </c>
      <c r="K7" s="19"/>
      <c r="L7" s="19"/>
      <c r="M7" s="19">
        <v>1</v>
      </c>
      <c r="N7" s="19"/>
      <c r="O7" s="16"/>
      <c r="P7" s="73"/>
      <c r="Q7" s="18">
        <v>1</v>
      </c>
      <c r="R7" s="77"/>
      <c r="S7" s="23"/>
      <c r="T7" s="23"/>
      <c r="U7" s="23"/>
      <c r="V7" s="23"/>
      <c r="W7" s="23"/>
      <c r="X7" s="23"/>
      <c r="Y7" s="50">
        <v>1</v>
      </c>
      <c r="Z7" s="19">
        <v>1</v>
      </c>
      <c r="AA7" s="19"/>
      <c r="AB7" s="19"/>
      <c r="AC7" s="16"/>
      <c r="AD7" s="23"/>
      <c r="AE7" s="23"/>
      <c r="AF7" s="23"/>
      <c r="AG7" s="23"/>
      <c r="AH7" s="50"/>
      <c r="AI7" s="31">
        <v>1</v>
      </c>
      <c r="AJ7" s="19"/>
      <c r="AK7" s="19"/>
      <c r="AL7" s="19"/>
      <c r="AM7" s="19">
        <v>1</v>
      </c>
      <c r="AN7" s="16"/>
      <c r="AO7" s="31"/>
      <c r="AP7" s="19"/>
      <c r="AQ7" s="19"/>
      <c r="AR7" s="67"/>
      <c r="AS7" s="19"/>
      <c r="AT7" s="16"/>
      <c r="AU7" s="31"/>
      <c r="AV7" s="19"/>
      <c r="AW7" s="43"/>
      <c r="AX7" s="64">
        <v>1</v>
      </c>
      <c r="AY7" s="19">
        <v>1</v>
      </c>
      <c r="AZ7" s="19"/>
      <c r="BA7" s="19"/>
      <c r="BB7" s="19"/>
      <c r="BC7" s="16"/>
      <c r="BE7" s="9"/>
      <c r="BF7" s="6"/>
      <c r="BG7" s="6"/>
      <c r="BH7" s="6"/>
      <c r="BI7" s="6"/>
      <c r="BJ7" s="6"/>
      <c r="BK7" s="6"/>
      <c r="BL7" s="6"/>
    </row>
    <row r="8" spans="1:94" s="17" customFormat="1" ht="12" x14ac:dyDescent="0.2">
      <c r="A8" s="15">
        <v>4</v>
      </c>
      <c r="B8" s="15">
        <v>4</v>
      </c>
      <c r="C8" s="16" t="s">
        <v>38</v>
      </c>
      <c r="D8" s="17">
        <v>1999</v>
      </c>
      <c r="F8" s="17" t="s">
        <v>35</v>
      </c>
      <c r="G8" s="34">
        <v>10.19</v>
      </c>
      <c r="H8" s="34">
        <v>105.96</v>
      </c>
      <c r="I8" s="17">
        <v>120</v>
      </c>
      <c r="J8" s="21" t="s">
        <v>41</v>
      </c>
      <c r="K8" s="19"/>
      <c r="L8" s="19"/>
      <c r="M8" s="19">
        <v>1</v>
      </c>
      <c r="N8" s="19"/>
      <c r="O8" s="16"/>
      <c r="P8" s="37"/>
      <c r="Q8" s="18">
        <v>1</v>
      </c>
      <c r="R8" s="77">
        <v>1</v>
      </c>
      <c r="S8" s="23"/>
      <c r="T8" s="23"/>
      <c r="U8" s="23">
        <v>1</v>
      </c>
      <c r="V8" s="23"/>
      <c r="W8" s="23"/>
      <c r="X8" s="23"/>
      <c r="Y8" s="50"/>
      <c r="Z8" s="19"/>
      <c r="AA8" s="19"/>
      <c r="AB8" s="19">
        <v>1</v>
      </c>
      <c r="AC8" s="16"/>
      <c r="AD8" s="23"/>
      <c r="AE8" s="23"/>
      <c r="AF8" s="23"/>
      <c r="AG8" s="23">
        <v>1</v>
      </c>
      <c r="AH8" s="50"/>
      <c r="AI8" s="31"/>
      <c r="AJ8" s="19"/>
      <c r="AK8" s="19"/>
      <c r="AL8" s="19"/>
      <c r="AM8" s="19"/>
      <c r="AN8" s="16"/>
      <c r="AO8" s="31">
        <v>1</v>
      </c>
      <c r="AP8" s="19"/>
      <c r="AQ8" s="19">
        <v>1</v>
      </c>
      <c r="AR8" s="67"/>
      <c r="AS8" s="19"/>
      <c r="AT8" s="16"/>
      <c r="AU8" s="31"/>
      <c r="AV8" s="19"/>
      <c r="AW8" s="43"/>
      <c r="AX8" s="64">
        <v>1</v>
      </c>
      <c r="AY8" s="19"/>
      <c r="AZ8" s="19"/>
      <c r="BA8" s="19"/>
      <c r="BB8" s="19"/>
      <c r="BC8" s="16"/>
      <c r="BE8" s="9"/>
      <c r="BF8" s="6"/>
      <c r="BG8" s="6"/>
      <c r="BH8" s="6"/>
      <c r="BI8" s="6"/>
      <c r="BJ8" s="6"/>
      <c r="BK8" s="6"/>
      <c r="BL8" s="6"/>
    </row>
    <row r="9" spans="1:94" s="17" customFormat="1" ht="12" x14ac:dyDescent="0.25">
      <c r="A9" s="15">
        <v>5</v>
      </c>
      <c r="B9" s="15">
        <v>5</v>
      </c>
      <c r="C9" s="16" t="s">
        <v>39</v>
      </c>
      <c r="D9" s="17">
        <v>1998</v>
      </c>
      <c r="E9" s="17">
        <v>1999</v>
      </c>
      <c r="F9" s="17" t="s">
        <v>29</v>
      </c>
      <c r="G9" s="33">
        <v>15.5</v>
      </c>
      <c r="H9" s="33">
        <v>120.84</v>
      </c>
      <c r="I9" s="17">
        <v>676</v>
      </c>
      <c r="J9" s="21" t="s">
        <v>42</v>
      </c>
      <c r="K9" s="19"/>
      <c r="L9" s="19"/>
      <c r="M9" s="19">
        <v>1</v>
      </c>
      <c r="N9" s="19"/>
      <c r="O9" s="16"/>
      <c r="P9" s="37"/>
      <c r="Q9" s="18">
        <v>1</v>
      </c>
      <c r="R9" s="77">
        <v>1</v>
      </c>
      <c r="S9" s="23"/>
      <c r="T9" s="23"/>
      <c r="U9" s="23"/>
      <c r="V9" s="23"/>
      <c r="W9" s="23"/>
      <c r="X9" s="23"/>
      <c r="Y9" s="50"/>
      <c r="Z9" s="19"/>
      <c r="AA9" s="19"/>
      <c r="AB9" s="19">
        <v>1</v>
      </c>
      <c r="AC9" s="16"/>
      <c r="AD9" s="23"/>
      <c r="AE9" s="23"/>
      <c r="AF9" s="23"/>
      <c r="AG9" s="23">
        <v>1</v>
      </c>
      <c r="AH9" s="50"/>
      <c r="AI9" s="31"/>
      <c r="AJ9" s="19"/>
      <c r="AK9" s="19"/>
      <c r="AL9" s="19"/>
      <c r="AM9" s="19"/>
      <c r="AN9" s="16"/>
      <c r="AO9" s="31">
        <v>1</v>
      </c>
      <c r="AP9" s="19"/>
      <c r="AQ9" s="19">
        <v>1</v>
      </c>
      <c r="AR9" s="67"/>
      <c r="AS9" s="19"/>
      <c r="AT9" s="16"/>
      <c r="AU9" s="31"/>
      <c r="AV9" s="19"/>
      <c r="AW9" s="43"/>
      <c r="AX9" s="64"/>
      <c r="AY9" s="19"/>
      <c r="AZ9" s="19">
        <v>1</v>
      </c>
      <c r="BA9" s="19"/>
      <c r="BB9" s="19"/>
      <c r="BC9" s="16"/>
      <c r="BE9" s="9"/>
      <c r="BF9" s="6"/>
      <c r="BG9" s="6"/>
      <c r="BH9" s="6"/>
      <c r="BI9" s="6"/>
      <c r="BJ9" s="6"/>
      <c r="BK9" s="6"/>
      <c r="BL9" s="6"/>
    </row>
    <row r="10" spans="1:94" s="17" customFormat="1" ht="12" x14ac:dyDescent="0.25">
      <c r="A10" s="20">
        <v>6</v>
      </c>
      <c r="B10" s="20">
        <v>6</v>
      </c>
      <c r="C10" s="58" t="s">
        <v>43</v>
      </c>
      <c r="D10" s="17">
        <v>1983</v>
      </c>
      <c r="E10" s="17">
        <v>1995</v>
      </c>
      <c r="F10" s="17" t="s">
        <v>44</v>
      </c>
      <c r="G10" s="33">
        <v>19.13</v>
      </c>
      <c r="H10" s="33">
        <v>98.87</v>
      </c>
      <c r="J10" s="21" t="s">
        <v>45</v>
      </c>
      <c r="K10" s="19">
        <v>1</v>
      </c>
      <c r="L10" s="19"/>
      <c r="M10" s="19"/>
      <c r="N10" s="19"/>
      <c r="O10" s="16"/>
      <c r="P10" s="37">
        <v>1</v>
      </c>
      <c r="Q10" s="18"/>
      <c r="R10" s="77"/>
      <c r="S10" s="23"/>
      <c r="T10" s="23"/>
      <c r="U10" s="23"/>
      <c r="V10" s="23"/>
      <c r="W10" s="23"/>
      <c r="X10" s="23"/>
      <c r="Y10" s="50">
        <v>1</v>
      </c>
      <c r="Z10" s="19">
        <v>1</v>
      </c>
      <c r="AA10" s="19"/>
      <c r="AB10" s="19"/>
      <c r="AC10" s="16"/>
      <c r="AD10" s="23"/>
      <c r="AE10" s="23"/>
      <c r="AF10" s="23"/>
      <c r="AG10" s="23"/>
      <c r="AH10" s="50"/>
      <c r="AI10" s="31"/>
      <c r="AJ10" s="19"/>
      <c r="AK10" s="19"/>
      <c r="AL10" s="19"/>
      <c r="AM10" s="19"/>
      <c r="AN10" s="16"/>
      <c r="AO10" s="31"/>
      <c r="AP10" s="19"/>
      <c r="AQ10" s="19"/>
      <c r="AR10" s="67">
        <v>1</v>
      </c>
      <c r="AS10" s="19">
        <v>1</v>
      </c>
      <c r="AT10" s="16"/>
      <c r="AU10" s="31"/>
      <c r="AV10" s="19"/>
      <c r="AW10" s="43"/>
      <c r="AX10" s="64"/>
      <c r="AY10" s="19"/>
      <c r="AZ10" s="19">
        <v>1</v>
      </c>
      <c r="BA10" s="19"/>
      <c r="BB10" s="19"/>
      <c r="BC10" s="16"/>
      <c r="BE10" s="9"/>
      <c r="BF10" s="6"/>
      <c r="BG10" s="6"/>
      <c r="BH10" s="6"/>
      <c r="BI10" s="6"/>
      <c r="BJ10" s="6"/>
      <c r="BK10" s="6"/>
      <c r="BL10" s="6"/>
    </row>
    <row r="11" spans="1:94" s="17" customFormat="1" ht="12" x14ac:dyDescent="0.25">
      <c r="A11" s="15">
        <v>7</v>
      </c>
      <c r="B11" s="15">
        <v>7</v>
      </c>
      <c r="C11" s="16" t="s">
        <v>40</v>
      </c>
      <c r="D11" s="17">
        <v>1993</v>
      </c>
      <c r="E11" s="17">
        <v>1998</v>
      </c>
      <c r="F11" s="17" t="s">
        <v>35</v>
      </c>
      <c r="G11" s="33">
        <v>21</v>
      </c>
      <c r="H11" s="33">
        <v>104.33</v>
      </c>
      <c r="I11" s="17">
        <v>100</v>
      </c>
      <c r="J11" s="21" t="s">
        <v>46</v>
      </c>
      <c r="K11" s="19"/>
      <c r="L11" s="19">
        <v>1</v>
      </c>
      <c r="M11" s="19">
        <v>1</v>
      </c>
      <c r="N11" s="19"/>
      <c r="O11" s="16"/>
      <c r="P11" s="37">
        <v>1</v>
      </c>
      <c r="Q11" s="18"/>
      <c r="R11" s="77"/>
      <c r="S11" s="23"/>
      <c r="T11" s="23"/>
      <c r="U11" s="23"/>
      <c r="V11" s="23"/>
      <c r="W11" s="23"/>
      <c r="X11" s="23">
        <v>1</v>
      </c>
      <c r="Y11" s="50"/>
      <c r="Z11" s="19">
        <v>1</v>
      </c>
      <c r="AA11" s="19"/>
      <c r="AB11" s="19"/>
      <c r="AC11" s="16"/>
      <c r="AD11" s="23">
        <v>1</v>
      </c>
      <c r="AE11" s="23"/>
      <c r="AF11" s="23"/>
      <c r="AG11" s="23"/>
      <c r="AH11" s="50"/>
      <c r="AI11" s="31">
        <v>1</v>
      </c>
      <c r="AJ11" s="19"/>
      <c r="AK11" s="19">
        <v>1</v>
      </c>
      <c r="AL11" s="19"/>
      <c r="AM11" s="19"/>
      <c r="AN11" s="16"/>
      <c r="AO11" s="31"/>
      <c r="AP11" s="19"/>
      <c r="AQ11" s="19"/>
      <c r="AR11" s="67"/>
      <c r="AS11" s="19"/>
      <c r="AT11" s="16"/>
      <c r="AU11" s="31"/>
      <c r="AV11" s="19"/>
      <c r="AW11" s="43"/>
      <c r="AX11" s="64">
        <v>1</v>
      </c>
      <c r="AY11" s="19"/>
      <c r="AZ11" s="19"/>
      <c r="BA11" s="19"/>
      <c r="BB11" s="19"/>
      <c r="BC11" s="16"/>
      <c r="BE11" s="9"/>
      <c r="BF11" s="6"/>
      <c r="BG11" s="6"/>
      <c r="BH11" s="6"/>
      <c r="BI11" s="6"/>
      <c r="BJ11" s="6"/>
      <c r="BK11" s="6"/>
      <c r="BL11" s="6"/>
    </row>
    <row r="12" spans="1:94" s="17" customFormat="1" ht="12" x14ac:dyDescent="0.25">
      <c r="A12" s="15">
        <v>8</v>
      </c>
      <c r="B12" s="15">
        <v>8</v>
      </c>
      <c r="C12" s="16" t="s">
        <v>47</v>
      </c>
      <c r="D12" s="17">
        <v>1996</v>
      </c>
      <c r="E12" s="17">
        <v>2000</v>
      </c>
      <c r="F12" s="17" t="s">
        <v>29</v>
      </c>
      <c r="G12" s="33">
        <v>9.73</v>
      </c>
      <c r="H12" s="33">
        <v>124.1</v>
      </c>
      <c r="I12" s="17">
        <v>9</v>
      </c>
      <c r="J12" s="21" t="s">
        <v>48</v>
      </c>
      <c r="K12" s="19"/>
      <c r="L12" s="19"/>
      <c r="M12" s="19">
        <v>1</v>
      </c>
      <c r="N12" s="19"/>
      <c r="O12" s="16"/>
      <c r="P12" s="37">
        <v>1</v>
      </c>
      <c r="Q12" s="18"/>
      <c r="R12" s="77">
        <v>1</v>
      </c>
      <c r="S12" s="23"/>
      <c r="T12" s="23"/>
      <c r="U12" s="23"/>
      <c r="V12" s="23"/>
      <c r="W12" s="23"/>
      <c r="X12" s="23"/>
      <c r="Y12" s="50"/>
      <c r="Z12" s="19"/>
      <c r="AA12" s="19"/>
      <c r="AB12" s="19">
        <v>1</v>
      </c>
      <c r="AC12" s="16"/>
      <c r="AD12" s="23"/>
      <c r="AE12" s="23"/>
      <c r="AF12" s="23"/>
      <c r="AG12" s="23">
        <v>1</v>
      </c>
      <c r="AH12" s="50"/>
      <c r="AI12" s="31"/>
      <c r="AJ12" s="19"/>
      <c r="AK12" s="19"/>
      <c r="AL12" s="19"/>
      <c r="AM12" s="19"/>
      <c r="AN12" s="16"/>
      <c r="AO12" s="31">
        <v>1</v>
      </c>
      <c r="AP12" s="19">
        <v>1</v>
      </c>
      <c r="AQ12" s="19"/>
      <c r="AR12" s="67"/>
      <c r="AS12" s="19"/>
      <c r="AT12" s="16"/>
      <c r="AU12" s="31"/>
      <c r="AV12" s="19"/>
      <c r="AW12" s="43"/>
      <c r="AX12" s="64"/>
      <c r="AY12" s="19"/>
      <c r="AZ12" s="19"/>
      <c r="BA12" s="19">
        <v>1</v>
      </c>
      <c r="BB12" s="19"/>
      <c r="BC12" s="16"/>
      <c r="BE12" s="9"/>
      <c r="BF12" s="6"/>
      <c r="BG12" s="6"/>
      <c r="BH12" s="6"/>
      <c r="BI12" s="6"/>
      <c r="BJ12" s="6"/>
      <c r="BK12" s="6"/>
      <c r="BL12" s="6"/>
    </row>
    <row r="13" spans="1:94" s="17" customFormat="1" ht="12" x14ac:dyDescent="0.25">
      <c r="A13" s="20">
        <v>9</v>
      </c>
      <c r="B13" s="20">
        <v>9</v>
      </c>
      <c r="C13" s="16" t="s">
        <v>49</v>
      </c>
      <c r="D13" s="17">
        <v>1995</v>
      </c>
      <c r="E13" s="17">
        <v>2000</v>
      </c>
      <c r="F13" s="17" t="s">
        <v>35</v>
      </c>
      <c r="G13" s="33">
        <v>9.3699999999999992</v>
      </c>
      <c r="H13" s="33">
        <v>105.45</v>
      </c>
      <c r="J13" s="21" t="s">
        <v>50</v>
      </c>
      <c r="K13" s="19">
        <v>1</v>
      </c>
      <c r="L13" s="19"/>
      <c r="M13" s="19"/>
      <c r="N13" s="19"/>
      <c r="O13" s="16"/>
      <c r="P13" s="37">
        <v>1</v>
      </c>
      <c r="Q13" s="18"/>
      <c r="R13" s="77">
        <v>1</v>
      </c>
      <c r="S13" s="23"/>
      <c r="T13" s="23"/>
      <c r="U13" s="23"/>
      <c r="V13" s="23"/>
      <c r="W13" s="23"/>
      <c r="X13" s="23"/>
      <c r="Y13" s="50"/>
      <c r="Z13" s="19">
        <v>1</v>
      </c>
      <c r="AA13" s="19"/>
      <c r="AB13" s="19"/>
      <c r="AC13" s="16"/>
      <c r="AD13" s="23"/>
      <c r="AE13" s="23"/>
      <c r="AF13" s="23"/>
      <c r="AG13" s="23">
        <v>1</v>
      </c>
      <c r="AH13" s="50"/>
      <c r="AI13" s="31">
        <v>1</v>
      </c>
      <c r="AJ13" s="19"/>
      <c r="AK13" s="19"/>
      <c r="AL13" s="19"/>
      <c r="AM13" s="19">
        <v>1</v>
      </c>
      <c r="AN13" s="16"/>
      <c r="AO13" s="31"/>
      <c r="AP13" s="19"/>
      <c r="AQ13" s="19"/>
      <c r="AR13" s="67"/>
      <c r="AS13" s="19"/>
      <c r="AT13" s="16"/>
      <c r="AU13" s="31"/>
      <c r="AV13" s="19"/>
      <c r="AW13" s="43"/>
      <c r="AX13" s="64">
        <v>1</v>
      </c>
      <c r="AY13" s="19">
        <v>1</v>
      </c>
      <c r="AZ13" s="19"/>
      <c r="BA13" s="19"/>
      <c r="BB13" s="19"/>
      <c r="BC13" s="16"/>
      <c r="BE13" s="9"/>
      <c r="BF13" s="6"/>
      <c r="BG13" s="6"/>
      <c r="BH13" s="6"/>
      <c r="BI13" s="6"/>
      <c r="BJ13" s="6"/>
      <c r="BK13" s="6"/>
      <c r="BL13" s="6"/>
    </row>
    <row r="14" spans="1:94" s="17" customFormat="1" x14ac:dyDescent="0.25">
      <c r="A14" s="15">
        <v>10</v>
      </c>
      <c r="B14" s="15">
        <v>10</v>
      </c>
      <c r="C14" s="16" t="s">
        <v>52</v>
      </c>
      <c r="D14" s="17">
        <v>1995</v>
      </c>
      <c r="E14" s="17">
        <v>1999</v>
      </c>
      <c r="F14" s="17" t="s">
        <v>29</v>
      </c>
      <c r="G14" s="33">
        <v>8.7100000000000009</v>
      </c>
      <c r="H14" s="33">
        <v>117.58</v>
      </c>
      <c r="I14" s="17">
        <v>575</v>
      </c>
      <c r="J14" s="21" t="s">
        <v>53</v>
      </c>
      <c r="K14" s="19"/>
      <c r="L14" s="19"/>
      <c r="M14" s="19">
        <v>1</v>
      </c>
      <c r="N14" s="19"/>
      <c r="O14" s="16"/>
      <c r="P14" s="37">
        <v>1</v>
      </c>
      <c r="Q14" s="18"/>
      <c r="R14" s="77">
        <v>1</v>
      </c>
      <c r="S14" s="23"/>
      <c r="T14" s="23"/>
      <c r="U14" s="23"/>
      <c r="V14" s="23"/>
      <c r="W14" s="23"/>
      <c r="X14" s="23"/>
      <c r="Y14" s="50"/>
      <c r="Z14" s="19">
        <v>1</v>
      </c>
      <c r="AA14" s="19"/>
      <c r="AB14" s="19"/>
      <c r="AC14" s="16"/>
      <c r="AD14" s="23"/>
      <c r="AE14" s="23"/>
      <c r="AF14" s="23"/>
      <c r="AG14" s="23"/>
      <c r="AH14" s="50"/>
      <c r="AI14" s="31">
        <v>1</v>
      </c>
      <c r="AJ14" s="19"/>
      <c r="AK14" s="19"/>
      <c r="AL14" s="19"/>
      <c r="AM14" s="19">
        <v>1</v>
      </c>
      <c r="AN14" s="16"/>
      <c r="AO14" s="31"/>
      <c r="AP14" s="19"/>
      <c r="AQ14" s="19"/>
      <c r="AR14" s="67"/>
      <c r="AS14" s="19"/>
      <c r="AT14" s="16"/>
      <c r="AU14" s="31"/>
      <c r="AV14" s="19"/>
      <c r="AW14" s="43"/>
      <c r="AX14" s="64">
        <v>1</v>
      </c>
      <c r="AY14" s="19">
        <v>1</v>
      </c>
      <c r="AZ14" s="19"/>
      <c r="BA14" s="19"/>
      <c r="BB14" s="19"/>
      <c r="BC14" s="16"/>
      <c r="BE14" s="9"/>
      <c r="BF14" s="6"/>
      <c r="BG14" s="6"/>
      <c r="BH14" s="6"/>
      <c r="BI14" s="6"/>
      <c r="BJ14" s="6"/>
      <c r="BK14" s="6"/>
      <c r="BL14" s="6"/>
      <c r="BY14" s="22"/>
      <c r="BZ14" s="22"/>
      <c r="CA14" s="22"/>
      <c r="CB14" s="22"/>
      <c r="CC14" s="22"/>
      <c r="CD14" s="22"/>
      <c r="CE14" s="22"/>
      <c r="CF14" s="22"/>
      <c r="CG14" s="22"/>
      <c r="CH14" s="22"/>
      <c r="CI14" s="22"/>
      <c r="CJ14" s="22"/>
      <c r="CK14" s="22"/>
      <c r="CL14" s="22"/>
      <c r="CM14" s="22"/>
      <c r="CN14" s="22"/>
      <c r="CO14" s="22"/>
      <c r="CP14" s="22"/>
    </row>
    <row r="15" spans="1:94" s="17" customFormat="1" x14ac:dyDescent="0.25">
      <c r="A15" s="15">
        <v>11</v>
      </c>
      <c r="B15" s="15">
        <v>11</v>
      </c>
      <c r="C15" s="16" t="s">
        <v>55</v>
      </c>
      <c r="D15" s="17">
        <v>1952</v>
      </c>
      <c r="E15" s="17">
        <v>2000</v>
      </c>
      <c r="F15" s="17" t="s">
        <v>56</v>
      </c>
      <c r="G15" s="33">
        <v>18.02</v>
      </c>
      <c r="H15" s="33">
        <v>102.39</v>
      </c>
      <c r="I15" s="19">
        <v>59</v>
      </c>
      <c r="J15" s="21" t="s">
        <v>288</v>
      </c>
      <c r="K15" s="19">
        <v>1</v>
      </c>
      <c r="L15" s="19"/>
      <c r="M15" s="19"/>
      <c r="N15" s="19"/>
      <c r="O15" s="16"/>
      <c r="P15" s="37">
        <v>1</v>
      </c>
      <c r="Q15" s="18"/>
      <c r="R15" s="77"/>
      <c r="S15" s="23"/>
      <c r="T15" s="23"/>
      <c r="U15" s="23"/>
      <c r="V15" s="23"/>
      <c r="W15" s="23"/>
      <c r="X15" s="23"/>
      <c r="Y15" s="50">
        <v>1</v>
      </c>
      <c r="Z15" s="19">
        <v>1</v>
      </c>
      <c r="AA15" s="19"/>
      <c r="AB15" s="19"/>
      <c r="AC15" s="16"/>
      <c r="AD15" s="23">
        <v>1</v>
      </c>
      <c r="AE15" s="23"/>
      <c r="AF15" s="23">
        <v>1</v>
      </c>
      <c r="AG15" s="23"/>
      <c r="AH15" s="50"/>
      <c r="AI15" s="31">
        <v>1</v>
      </c>
      <c r="AJ15" s="19"/>
      <c r="AK15" s="19">
        <v>1</v>
      </c>
      <c r="AL15" s="19"/>
      <c r="AM15" s="19"/>
      <c r="AN15" s="16"/>
      <c r="AO15" s="31"/>
      <c r="AP15" s="19"/>
      <c r="AQ15" s="19"/>
      <c r="AR15" s="67"/>
      <c r="AS15" s="19"/>
      <c r="AT15" s="16"/>
      <c r="AU15" s="31"/>
      <c r="AV15" s="19"/>
      <c r="AW15" s="43"/>
      <c r="AX15" s="64">
        <v>1</v>
      </c>
      <c r="AY15" s="19"/>
      <c r="AZ15" s="19"/>
      <c r="BA15" s="19"/>
      <c r="BB15" s="19"/>
      <c r="BC15" s="16"/>
      <c r="BE15" s="9"/>
      <c r="BF15" s="6"/>
      <c r="BG15" s="6"/>
      <c r="BH15" s="6"/>
      <c r="BI15" s="6"/>
      <c r="BJ15" s="6"/>
      <c r="BK15" s="6"/>
      <c r="BL15" s="6"/>
      <c r="BY15" s="22"/>
      <c r="BZ15" s="22"/>
      <c r="CA15" s="22"/>
      <c r="CB15" s="22"/>
      <c r="CC15" s="22"/>
      <c r="CD15" s="22"/>
      <c r="CE15" s="22"/>
      <c r="CF15" s="22"/>
      <c r="CG15" s="22"/>
      <c r="CH15" s="22"/>
      <c r="CI15" s="22"/>
      <c r="CJ15" s="22"/>
      <c r="CK15" s="22"/>
      <c r="CL15" s="22"/>
      <c r="CM15" s="22"/>
      <c r="CN15" s="22"/>
      <c r="CO15" s="22"/>
      <c r="CP15" s="22"/>
    </row>
    <row r="16" spans="1:94" s="17" customFormat="1" x14ac:dyDescent="0.25">
      <c r="A16" s="20">
        <v>12</v>
      </c>
      <c r="B16" s="20">
        <v>12</v>
      </c>
      <c r="C16" s="16" t="s">
        <v>57</v>
      </c>
      <c r="D16" s="17">
        <v>1999</v>
      </c>
      <c r="E16" s="17">
        <v>2000</v>
      </c>
      <c r="F16" s="17" t="s">
        <v>44</v>
      </c>
      <c r="G16" s="33">
        <v>15.58</v>
      </c>
      <c r="H16" s="33">
        <v>102.94</v>
      </c>
      <c r="I16" s="17">
        <v>234</v>
      </c>
      <c r="J16" s="21" t="s">
        <v>289</v>
      </c>
      <c r="K16" s="19"/>
      <c r="L16" s="19"/>
      <c r="M16" s="19">
        <v>1</v>
      </c>
      <c r="N16" s="19"/>
      <c r="O16" s="16"/>
      <c r="P16" s="37"/>
      <c r="Q16" s="18">
        <v>1</v>
      </c>
      <c r="R16" s="77"/>
      <c r="S16" s="23"/>
      <c r="T16" s="23"/>
      <c r="U16" s="23">
        <v>1</v>
      </c>
      <c r="V16" s="23"/>
      <c r="W16" s="23"/>
      <c r="X16" s="23"/>
      <c r="Y16" s="50">
        <v>1</v>
      </c>
      <c r="Z16" s="19">
        <v>1</v>
      </c>
      <c r="AA16" s="19"/>
      <c r="AB16" s="19"/>
      <c r="AC16" s="16"/>
      <c r="AD16" s="23"/>
      <c r="AE16" s="23"/>
      <c r="AF16" s="23"/>
      <c r="AG16" s="23"/>
      <c r="AH16" s="50"/>
      <c r="AI16" s="31">
        <v>1</v>
      </c>
      <c r="AJ16" s="19"/>
      <c r="AK16" s="19"/>
      <c r="AL16" s="19">
        <v>1</v>
      </c>
      <c r="AM16" s="19">
        <v>1</v>
      </c>
      <c r="AN16" s="16"/>
      <c r="AO16" s="31"/>
      <c r="AP16" s="19"/>
      <c r="AQ16" s="19"/>
      <c r="AR16" s="67"/>
      <c r="AS16" s="19"/>
      <c r="AT16" s="16"/>
      <c r="AU16" s="31"/>
      <c r="AV16" s="19"/>
      <c r="AW16" s="43"/>
      <c r="AX16" s="64">
        <v>1</v>
      </c>
      <c r="AY16" s="19"/>
      <c r="AZ16" s="19"/>
      <c r="BA16" s="19"/>
      <c r="BB16" s="19"/>
      <c r="BC16" s="16"/>
      <c r="BE16" s="9"/>
      <c r="BF16" s="6"/>
      <c r="BG16" s="6"/>
      <c r="BH16" s="6"/>
      <c r="BI16" s="6"/>
      <c r="BJ16" s="6"/>
      <c r="BK16" s="6"/>
      <c r="BL16" s="6"/>
      <c r="BY16" s="22"/>
      <c r="BZ16" s="22"/>
      <c r="CA16" s="22"/>
      <c r="CB16" s="22"/>
      <c r="CC16" s="22"/>
      <c r="CD16" s="22"/>
      <c r="CE16" s="22"/>
      <c r="CF16" s="22"/>
      <c r="CG16" s="22"/>
      <c r="CH16" s="22"/>
      <c r="CI16" s="22"/>
      <c r="CJ16" s="22"/>
      <c r="CK16" s="22"/>
      <c r="CL16" s="22"/>
      <c r="CM16" s="22"/>
      <c r="CN16" s="22"/>
      <c r="CO16" s="22"/>
      <c r="CP16" s="22"/>
    </row>
    <row r="17" spans="1:94" s="17" customFormat="1" x14ac:dyDescent="0.25">
      <c r="A17" s="15">
        <v>13</v>
      </c>
      <c r="B17" s="15">
        <v>13</v>
      </c>
      <c r="C17" s="16" t="s">
        <v>58</v>
      </c>
      <c r="D17" s="17">
        <v>1972</v>
      </c>
      <c r="E17" s="17">
        <v>2002</v>
      </c>
      <c r="F17" s="17" t="s">
        <v>59</v>
      </c>
      <c r="G17" s="33">
        <v>3.74</v>
      </c>
      <c r="H17" s="33">
        <v>113.85</v>
      </c>
      <c r="I17" s="30" t="s">
        <v>417</v>
      </c>
      <c r="J17" s="21" t="s">
        <v>393</v>
      </c>
      <c r="K17" s="19">
        <v>1</v>
      </c>
      <c r="L17" s="19"/>
      <c r="M17" s="19"/>
      <c r="N17" s="19"/>
      <c r="O17" s="16"/>
      <c r="P17" s="37">
        <v>1</v>
      </c>
      <c r="Q17" s="18"/>
      <c r="R17" s="77"/>
      <c r="S17" s="23">
        <v>1</v>
      </c>
      <c r="T17" s="23"/>
      <c r="U17" s="23"/>
      <c r="V17" s="23"/>
      <c r="W17" s="23"/>
      <c r="X17" s="23"/>
      <c r="Y17" s="50"/>
      <c r="Z17" s="19"/>
      <c r="AA17" s="19">
        <v>1</v>
      </c>
      <c r="AB17" s="19"/>
      <c r="AC17" s="16"/>
      <c r="AD17" s="23">
        <v>1</v>
      </c>
      <c r="AE17" s="23">
        <v>1</v>
      </c>
      <c r="AF17" s="23"/>
      <c r="AG17" s="23"/>
      <c r="AH17" s="50"/>
      <c r="AI17" s="31"/>
      <c r="AJ17" s="19"/>
      <c r="AK17" s="19"/>
      <c r="AL17" s="19"/>
      <c r="AM17" s="19"/>
      <c r="AN17" s="16"/>
      <c r="AO17" s="31"/>
      <c r="AP17" s="19"/>
      <c r="AQ17" s="19"/>
      <c r="AR17" s="67">
        <v>1</v>
      </c>
      <c r="AS17" s="19"/>
      <c r="AT17" s="16">
        <v>1</v>
      </c>
      <c r="AU17" s="31"/>
      <c r="AV17" s="19"/>
      <c r="AW17" s="43"/>
      <c r="AX17" s="64">
        <v>1</v>
      </c>
      <c r="AY17" s="19"/>
      <c r="AZ17" s="19"/>
      <c r="BA17" s="19"/>
      <c r="BB17" s="19"/>
      <c r="BC17" s="16"/>
      <c r="BE17" s="9"/>
      <c r="BF17" s="6"/>
      <c r="BG17" s="6"/>
      <c r="BH17" s="6"/>
      <c r="BI17" s="6"/>
      <c r="BJ17" s="6"/>
      <c r="BK17" s="6"/>
      <c r="BL17" s="6"/>
      <c r="BY17" s="22"/>
      <c r="BZ17" s="22"/>
      <c r="CA17" s="22"/>
      <c r="CB17" s="22"/>
      <c r="CC17" s="22"/>
      <c r="CD17" s="22"/>
      <c r="CE17" s="22"/>
      <c r="CF17" s="22"/>
      <c r="CG17" s="22"/>
      <c r="CH17" s="22"/>
      <c r="CI17" s="22"/>
      <c r="CJ17" s="22"/>
      <c r="CK17" s="22"/>
      <c r="CL17" s="22"/>
      <c r="CM17" s="22"/>
      <c r="CN17" s="22"/>
      <c r="CO17" s="22"/>
      <c r="CP17" s="22"/>
    </row>
    <row r="18" spans="1:94" s="17" customFormat="1" x14ac:dyDescent="0.25">
      <c r="A18" s="15">
        <v>14</v>
      </c>
      <c r="B18" s="15">
        <v>14</v>
      </c>
      <c r="C18" s="16" t="s">
        <v>60</v>
      </c>
      <c r="D18" s="17">
        <v>1990</v>
      </c>
      <c r="E18" s="17">
        <v>2005</v>
      </c>
      <c r="F18" s="17" t="s">
        <v>56</v>
      </c>
      <c r="G18" s="33">
        <v>20.149999999999999</v>
      </c>
      <c r="H18" s="33">
        <v>102.02</v>
      </c>
      <c r="I18" s="17">
        <v>800</v>
      </c>
      <c r="J18" s="21" t="s">
        <v>290</v>
      </c>
      <c r="K18" s="19"/>
      <c r="L18" s="19"/>
      <c r="M18" s="19">
        <v>1</v>
      </c>
      <c r="N18" s="19"/>
      <c r="O18" s="16"/>
      <c r="P18" s="37">
        <v>1</v>
      </c>
      <c r="Q18" s="18"/>
      <c r="R18" s="77"/>
      <c r="S18" s="23"/>
      <c r="T18" s="23"/>
      <c r="U18" s="23"/>
      <c r="V18" s="23"/>
      <c r="W18" s="23"/>
      <c r="X18" s="23"/>
      <c r="Y18" s="50">
        <v>1</v>
      </c>
      <c r="Z18" s="19"/>
      <c r="AA18" s="19"/>
      <c r="AB18" s="19"/>
      <c r="AC18" s="16">
        <v>1</v>
      </c>
      <c r="AD18" s="23"/>
      <c r="AE18" s="23"/>
      <c r="AF18" s="23"/>
      <c r="AG18" s="23"/>
      <c r="AH18" s="50"/>
      <c r="AI18" s="31">
        <v>1</v>
      </c>
      <c r="AJ18" s="19">
        <v>1</v>
      </c>
      <c r="AK18" s="19"/>
      <c r="AL18" s="19"/>
      <c r="AM18" s="19"/>
      <c r="AN18" s="16">
        <v>1</v>
      </c>
      <c r="AO18" s="31"/>
      <c r="AP18" s="19"/>
      <c r="AQ18" s="19"/>
      <c r="AR18" s="67"/>
      <c r="AS18" s="19"/>
      <c r="AT18" s="16"/>
      <c r="AU18" s="31"/>
      <c r="AV18" s="19"/>
      <c r="AW18" s="43"/>
      <c r="AX18" s="64"/>
      <c r="AY18" s="19"/>
      <c r="AZ18" s="19"/>
      <c r="BA18" s="19">
        <v>-1</v>
      </c>
      <c r="BB18" s="19"/>
      <c r="BC18" s="16">
        <v>-1</v>
      </c>
      <c r="BE18" s="9"/>
      <c r="BF18" s="6"/>
      <c r="BG18" s="6"/>
      <c r="BH18" s="6"/>
      <c r="BI18" s="6"/>
      <c r="BJ18" s="6"/>
      <c r="BK18" s="6"/>
      <c r="BL18" s="6"/>
      <c r="BY18" s="22"/>
      <c r="BZ18" s="22"/>
      <c r="CA18" s="22"/>
      <c r="CB18" s="22"/>
      <c r="CC18" s="22"/>
      <c r="CD18" s="22"/>
      <c r="CE18" s="22"/>
      <c r="CF18" s="22"/>
      <c r="CG18" s="22"/>
      <c r="CH18" s="22"/>
      <c r="CI18" s="22"/>
      <c r="CJ18" s="22"/>
      <c r="CK18" s="22"/>
      <c r="CL18" s="22"/>
      <c r="CM18" s="22"/>
      <c r="CN18" s="22"/>
      <c r="CO18" s="22"/>
      <c r="CP18" s="22"/>
    </row>
    <row r="19" spans="1:94" s="17" customFormat="1" x14ac:dyDescent="0.25">
      <c r="A19" s="20">
        <v>15</v>
      </c>
      <c r="B19" s="20">
        <v>15</v>
      </c>
      <c r="C19" s="16" t="s">
        <v>61</v>
      </c>
      <c r="D19" s="17">
        <v>1998</v>
      </c>
      <c r="E19" s="17">
        <v>2000</v>
      </c>
      <c r="F19" s="17" t="s">
        <v>35</v>
      </c>
      <c r="G19" s="33">
        <v>20.65</v>
      </c>
      <c r="H19" s="33">
        <v>106.24</v>
      </c>
      <c r="J19" s="21" t="s">
        <v>291</v>
      </c>
      <c r="K19" s="19"/>
      <c r="L19" s="19"/>
      <c r="M19" s="19"/>
      <c r="N19" s="19"/>
      <c r="O19" s="16"/>
      <c r="P19" s="37"/>
      <c r="Q19" s="18">
        <v>1</v>
      </c>
      <c r="R19" s="77">
        <v>1</v>
      </c>
      <c r="S19" s="23"/>
      <c r="T19" s="23"/>
      <c r="U19" s="23">
        <v>1</v>
      </c>
      <c r="V19" s="23"/>
      <c r="W19" s="23"/>
      <c r="X19" s="23"/>
      <c r="Y19" s="50"/>
      <c r="Z19" s="19">
        <v>1</v>
      </c>
      <c r="AA19" s="19"/>
      <c r="AB19" s="19"/>
      <c r="AC19" s="16"/>
      <c r="AD19" s="23"/>
      <c r="AE19" s="23"/>
      <c r="AF19" s="23"/>
      <c r="AG19" s="23">
        <v>1</v>
      </c>
      <c r="AH19" s="50"/>
      <c r="AI19" s="31">
        <v>1</v>
      </c>
      <c r="AJ19" s="19"/>
      <c r="AK19" s="19"/>
      <c r="AL19" s="19"/>
      <c r="AM19" s="19"/>
      <c r="AN19" s="16"/>
      <c r="AO19" s="31"/>
      <c r="AP19" s="19"/>
      <c r="AQ19" s="19"/>
      <c r="AR19" s="67"/>
      <c r="AS19" s="19"/>
      <c r="AT19" s="16"/>
      <c r="AU19" s="31"/>
      <c r="AV19" s="19"/>
      <c r="AW19" s="43"/>
      <c r="AX19" s="64">
        <v>1</v>
      </c>
      <c r="AY19" s="19"/>
      <c r="AZ19" s="19"/>
      <c r="BA19" s="19"/>
      <c r="BB19" s="19"/>
      <c r="BC19" s="16"/>
      <c r="BE19" s="9"/>
      <c r="BF19" s="6"/>
      <c r="BG19" s="6"/>
      <c r="BH19" s="6"/>
      <c r="BI19" s="6"/>
      <c r="BJ19" s="6"/>
      <c r="BK19" s="6"/>
      <c r="BL19" s="6"/>
      <c r="BY19" s="22"/>
      <c r="BZ19" s="22"/>
      <c r="CA19" s="22"/>
      <c r="CB19" s="22"/>
      <c r="CC19" s="22"/>
      <c r="CD19" s="22"/>
      <c r="CE19" s="22"/>
      <c r="CF19" s="22"/>
      <c r="CG19" s="22"/>
      <c r="CH19" s="22"/>
      <c r="CI19" s="22"/>
      <c r="CJ19" s="22"/>
      <c r="CK19" s="22"/>
      <c r="CL19" s="22"/>
      <c r="CM19" s="22"/>
      <c r="CN19" s="22"/>
      <c r="CO19" s="22"/>
      <c r="CP19" s="22"/>
    </row>
    <row r="20" spans="1:94" s="6" customFormat="1" x14ac:dyDescent="0.25">
      <c r="A20" s="15">
        <v>16</v>
      </c>
      <c r="B20" s="15">
        <v>16</v>
      </c>
      <c r="C20" s="16" t="s">
        <v>109</v>
      </c>
      <c r="D20" s="19">
        <v>1993</v>
      </c>
      <c r="E20" s="19">
        <v>2000</v>
      </c>
      <c r="F20" s="19" t="s">
        <v>35</v>
      </c>
      <c r="G20" s="35">
        <v>22.31</v>
      </c>
      <c r="H20" s="35">
        <v>106.08</v>
      </c>
      <c r="I20" s="19">
        <v>106</v>
      </c>
      <c r="J20" s="21" t="s">
        <v>922</v>
      </c>
      <c r="K20" s="14"/>
      <c r="L20" s="14"/>
      <c r="M20" s="14">
        <v>1</v>
      </c>
      <c r="N20" s="14"/>
      <c r="O20" s="5"/>
      <c r="P20" s="74">
        <v>1</v>
      </c>
      <c r="Q20" s="8"/>
      <c r="R20" s="76"/>
      <c r="S20" s="24"/>
      <c r="T20" s="24"/>
      <c r="U20" s="24"/>
      <c r="V20" s="24"/>
      <c r="W20" s="24"/>
      <c r="X20" s="24"/>
      <c r="Y20" s="49"/>
      <c r="Z20" s="14"/>
      <c r="AA20" s="14"/>
      <c r="AB20" s="14"/>
      <c r="AC20" s="5">
        <v>1</v>
      </c>
      <c r="AD20" s="23"/>
      <c r="AE20" s="24"/>
      <c r="AF20" s="24"/>
      <c r="AG20" s="24"/>
      <c r="AH20" s="49"/>
      <c r="AI20" s="31">
        <v>1</v>
      </c>
      <c r="AJ20" s="14"/>
      <c r="AK20" s="14">
        <v>1</v>
      </c>
      <c r="AL20" s="14"/>
      <c r="AM20" s="14"/>
      <c r="AN20" s="5"/>
      <c r="AO20" s="31"/>
      <c r="AP20" s="14"/>
      <c r="AQ20" s="14"/>
      <c r="AR20" s="67"/>
      <c r="AS20" s="14"/>
      <c r="AT20" s="5"/>
      <c r="AU20" s="31">
        <v>1</v>
      </c>
      <c r="AV20" s="14">
        <v>1</v>
      </c>
      <c r="AW20" s="42"/>
      <c r="AX20" s="63"/>
      <c r="AY20" s="14"/>
      <c r="AZ20" s="14"/>
      <c r="BA20" s="14">
        <v>-1</v>
      </c>
      <c r="BB20" s="14"/>
      <c r="BC20" s="5">
        <v>-1</v>
      </c>
      <c r="BE20" s="9"/>
      <c r="BY20" s="10"/>
      <c r="BZ20" s="10"/>
      <c r="CA20" s="10"/>
      <c r="CB20" s="10"/>
      <c r="CC20" s="10"/>
      <c r="CD20" s="10"/>
      <c r="CE20" s="10"/>
      <c r="CF20" s="10"/>
      <c r="CG20" s="10"/>
      <c r="CH20" s="10"/>
      <c r="CI20" s="10"/>
      <c r="CJ20" s="10"/>
      <c r="CK20" s="10"/>
      <c r="CL20" s="10"/>
      <c r="CM20" s="10"/>
      <c r="CN20" s="10"/>
      <c r="CO20" s="10"/>
      <c r="CP20" s="10"/>
    </row>
    <row r="21" spans="1:94" s="6" customFormat="1" x14ac:dyDescent="0.25">
      <c r="A21" s="15">
        <v>17</v>
      </c>
      <c r="B21" s="15">
        <v>17</v>
      </c>
      <c r="C21" s="16" t="s">
        <v>119</v>
      </c>
      <c r="D21" s="6">
        <v>1972</v>
      </c>
      <c r="E21" s="6">
        <v>2002</v>
      </c>
      <c r="F21" s="6" t="s">
        <v>59</v>
      </c>
      <c r="G21" s="32">
        <v>3.84</v>
      </c>
      <c r="H21" s="32">
        <v>113.72</v>
      </c>
      <c r="I21" s="6" t="s">
        <v>293</v>
      </c>
      <c r="J21" s="7" t="s">
        <v>294</v>
      </c>
      <c r="K21" s="14">
        <v>1</v>
      </c>
      <c r="L21" s="14"/>
      <c r="M21" s="14">
        <v>1</v>
      </c>
      <c r="N21" s="14"/>
      <c r="O21" s="5"/>
      <c r="P21" s="74">
        <v>1</v>
      </c>
      <c r="Q21" s="8"/>
      <c r="R21" s="76"/>
      <c r="S21" s="24">
        <v>1</v>
      </c>
      <c r="T21" s="24"/>
      <c r="U21" s="24"/>
      <c r="V21" s="24"/>
      <c r="W21" s="24"/>
      <c r="X21" s="24"/>
      <c r="Y21" s="49"/>
      <c r="Z21" s="14"/>
      <c r="AA21" s="14">
        <v>1</v>
      </c>
      <c r="AB21" s="14"/>
      <c r="AC21" s="5"/>
      <c r="AD21" s="23">
        <v>1</v>
      </c>
      <c r="AE21" s="24">
        <v>1</v>
      </c>
      <c r="AF21" s="24"/>
      <c r="AG21" s="24"/>
      <c r="AH21" s="49"/>
      <c r="AI21" s="31">
        <v>1</v>
      </c>
      <c r="AJ21" s="14">
        <v>1</v>
      </c>
      <c r="AK21" s="14">
        <v>1</v>
      </c>
      <c r="AL21" s="14"/>
      <c r="AM21" s="14"/>
      <c r="AN21" s="5"/>
      <c r="AO21" s="31"/>
      <c r="AP21" s="14"/>
      <c r="AQ21" s="14"/>
      <c r="AR21" s="67">
        <v>1</v>
      </c>
      <c r="AS21" s="14"/>
      <c r="AT21" s="5">
        <v>1</v>
      </c>
      <c r="AU21" s="31"/>
      <c r="AV21" s="14"/>
      <c r="AW21" s="42"/>
      <c r="AX21" s="63">
        <v>1</v>
      </c>
      <c r="AY21" s="14">
        <v>1</v>
      </c>
      <c r="AZ21" s="14"/>
      <c r="BA21" s="14"/>
      <c r="BB21" s="14"/>
      <c r="BC21" s="5"/>
      <c r="BE21" s="9"/>
      <c r="BY21" s="10"/>
      <c r="BZ21" s="10"/>
      <c r="CA21" s="10"/>
      <c r="CB21" s="10"/>
      <c r="CC21" s="10"/>
      <c r="CD21" s="10"/>
      <c r="CE21" s="10"/>
      <c r="CF21" s="10"/>
      <c r="CG21" s="10"/>
      <c r="CH21" s="10"/>
      <c r="CI21" s="10"/>
      <c r="CJ21" s="10"/>
      <c r="CK21" s="10"/>
      <c r="CL21" s="10"/>
      <c r="CM21" s="10"/>
      <c r="CN21" s="10"/>
      <c r="CO21" s="10"/>
      <c r="CP21" s="10"/>
    </row>
    <row r="22" spans="1:94" s="6" customFormat="1" x14ac:dyDescent="0.25">
      <c r="A22" s="20">
        <v>18</v>
      </c>
      <c r="B22" s="20">
        <v>18</v>
      </c>
      <c r="C22" s="16" t="s">
        <v>120</v>
      </c>
      <c r="D22" s="6">
        <v>2000</v>
      </c>
      <c r="E22" s="6">
        <v>2001</v>
      </c>
      <c r="F22" s="6" t="s">
        <v>51</v>
      </c>
      <c r="G22" s="32">
        <v>-7.36</v>
      </c>
      <c r="H22" s="32">
        <v>110.44</v>
      </c>
      <c r="I22" s="6">
        <v>1001</v>
      </c>
      <c r="J22" s="7" t="s">
        <v>295</v>
      </c>
      <c r="K22" s="14"/>
      <c r="L22" s="14"/>
      <c r="M22" s="14">
        <v>1</v>
      </c>
      <c r="N22" s="14"/>
      <c r="O22" s="5"/>
      <c r="P22" s="74"/>
      <c r="Q22" s="8">
        <v>1</v>
      </c>
      <c r="R22" s="76">
        <v>1</v>
      </c>
      <c r="S22" s="24"/>
      <c r="T22" s="24"/>
      <c r="U22" s="24"/>
      <c r="V22" s="24"/>
      <c r="W22" s="24"/>
      <c r="X22" s="24"/>
      <c r="Y22" s="49"/>
      <c r="Z22" s="14">
        <v>1</v>
      </c>
      <c r="AA22" s="14"/>
      <c r="AB22" s="14"/>
      <c r="AC22" s="5"/>
      <c r="AD22" s="23"/>
      <c r="AE22" s="24"/>
      <c r="AF22" s="24"/>
      <c r="AG22" s="24"/>
      <c r="AH22" s="49"/>
      <c r="AI22" s="31">
        <v>1</v>
      </c>
      <c r="AJ22" s="14"/>
      <c r="AK22" s="14"/>
      <c r="AL22" s="14"/>
      <c r="AM22" s="14">
        <v>1</v>
      </c>
      <c r="AN22" s="5"/>
      <c r="AO22" s="31"/>
      <c r="AP22" s="14"/>
      <c r="AQ22" s="14"/>
      <c r="AR22" s="67"/>
      <c r="AS22" s="14"/>
      <c r="AT22" s="5"/>
      <c r="AU22" s="31"/>
      <c r="AV22" s="14"/>
      <c r="AW22" s="42"/>
      <c r="AX22" s="63">
        <v>1</v>
      </c>
      <c r="AY22" s="14"/>
      <c r="AZ22" s="14"/>
      <c r="BA22" s="14"/>
      <c r="BB22" s="14"/>
      <c r="BC22" s="5"/>
      <c r="BE22" s="9"/>
      <c r="BY22" s="10"/>
      <c r="BZ22" s="10"/>
      <c r="CA22" s="10"/>
      <c r="CB22" s="10"/>
      <c r="CC22" s="10"/>
      <c r="CD22" s="10"/>
      <c r="CE22" s="10"/>
      <c r="CF22" s="10"/>
      <c r="CG22" s="10"/>
      <c r="CH22" s="10"/>
      <c r="CI22" s="10"/>
      <c r="CJ22" s="10"/>
      <c r="CK22" s="10"/>
      <c r="CL22" s="10"/>
      <c r="CM22" s="10"/>
      <c r="CN22" s="10"/>
      <c r="CO22" s="10"/>
      <c r="CP22" s="10"/>
    </row>
    <row r="23" spans="1:94" s="6" customFormat="1" x14ac:dyDescent="0.25">
      <c r="A23" s="15">
        <v>19</v>
      </c>
      <c r="B23" s="15">
        <v>19</v>
      </c>
      <c r="C23" s="16" t="s">
        <v>127</v>
      </c>
      <c r="D23" s="6">
        <v>1995</v>
      </c>
      <c r="E23" s="6">
        <v>1996</v>
      </c>
      <c r="F23" s="6" t="s">
        <v>44</v>
      </c>
      <c r="G23" s="32">
        <v>16.36</v>
      </c>
      <c r="H23" s="32">
        <v>102.65</v>
      </c>
      <c r="I23" s="6">
        <v>174</v>
      </c>
      <c r="J23" s="7" t="s">
        <v>915</v>
      </c>
      <c r="K23" s="14"/>
      <c r="L23" s="14"/>
      <c r="M23" s="14">
        <v>1</v>
      </c>
      <c r="N23" s="14"/>
      <c r="O23" s="5"/>
      <c r="P23" s="74"/>
      <c r="Q23" s="8">
        <v>1</v>
      </c>
      <c r="R23" s="76"/>
      <c r="S23" s="24"/>
      <c r="T23" s="24"/>
      <c r="U23" s="24"/>
      <c r="V23" s="24"/>
      <c r="W23" s="24"/>
      <c r="X23" s="24"/>
      <c r="Y23" s="49">
        <v>1</v>
      </c>
      <c r="Z23" s="14">
        <v>1</v>
      </c>
      <c r="AA23" s="14"/>
      <c r="AB23" s="14"/>
      <c r="AC23" s="5"/>
      <c r="AD23" s="23"/>
      <c r="AE23" s="24"/>
      <c r="AF23" s="24"/>
      <c r="AG23" s="24"/>
      <c r="AH23" s="49"/>
      <c r="AI23" s="31"/>
      <c r="AJ23" s="14"/>
      <c r="AK23" s="14"/>
      <c r="AL23" s="14"/>
      <c r="AM23" s="14"/>
      <c r="AN23" s="5"/>
      <c r="AO23" s="31"/>
      <c r="AP23" s="14"/>
      <c r="AQ23" s="14"/>
      <c r="AR23" s="67">
        <v>1</v>
      </c>
      <c r="AS23" s="14"/>
      <c r="AT23" s="5"/>
      <c r="AU23" s="31"/>
      <c r="AV23" s="14"/>
      <c r="AW23" s="42"/>
      <c r="AX23" s="63">
        <v>1</v>
      </c>
      <c r="AY23" s="14"/>
      <c r="AZ23" s="14"/>
      <c r="BA23" s="14"/>
      <c r="BB23" s="14"/>
      <c r="BC23" s="5"/>
      <c r="BE23" s="9"/>
      <c r="BY23" s="10"/>
      <c r="BZ23" s="10"/>
      <c r="CA23" s="10"/>
      <c r="CB23" s="10"/>
      <c r="CC23" s="10"/>
      <c r="CD23" s="10"/>
      <c r="CE23" s="10"/>
      <c r="CF23" s="10"/>
      <c r="CG23" s="10"/>
      <c r="CH23" s="10"/>
      <c r="CI23" s="10"/>
      <c r="CJ23" s="10"/>
      <c r="CK23" s="10"/>
      <c r="CL23" s="10"/>
      <c r="CM23" s="10"/>
      <c r="CN23" s="10"/>
      <c r="CO23" s="10"/>
      <c r="CP23" s="10"/>
    </row>
    <row r="24" spans="1:94" s="6" customFormat="1" x14ac:dyDescent="0.25">
      <c r="A24" s="15">
        <v>20</v>
      </c>
      <c r="B24" s="15">
        <v>20</v>
      </c>
      <c r="C24" s="16" t="s">
        <v>134</v>
      </c>
      <c r="D24" s="19">
        <v>1991</v>
      </c>
      <c r="E24" s="19">
        <v>2003</v>
      </c>
      <c r="F24" s="19" t="s">
        <v>35</v>
      </c>
      <c r="G24" s="35">
        <v>19.035</v>
      </c>
      <c r="H24" s="35">
        <v>104.813</v>
      </c>
      <c r="I24" s="19">
        <v>30</v>
      </c>
      <c r="J24" s="21" t="s">
        <v>296</v>
      </c>
      <c r="K24" s="14">
        <v>1</v>
      </c>
      <c r="L24" s="14"/>
      <c r="M24" s="14">
        <v>1</v>
      </c>
      <c r="N24" s="14"/>
      <c r="O24" s="5"/>
      <c r="P24" s="74">
        <v>1</v>
      </c>
      <c r="Q24" s="8"/>
      <c r="R24" s="76"/>
      <c r="S24" s="24"/>
      <c r="T24" s="24"/>
      <c r="U24" s="24"/>
      <c r="V24" s="24"/>
      <c r="W24" s="24"/>
      <c r="X24" s="24"/>
      <c r="Y24" s="49">
        <v>1</v>
      </c>
      <c r="Z24" s="14"/>
      <c r="AA24" s="14"/>
      <c r="AB24" s="14"/>
      <c r="AC24" s="5">
        <v>1</v>
      </c>
      <c r="AD24" s="23">
        <v>1</v>
      </c>
      <c r="AE24" s="24"/>
      <c r="AF24" s="24"/>
      <c r="AG24" s="24"/>
      <c r="AH24" s="49"/>
      <c r="AI24" s="31">
        <v>1</v>
      </c>
      <c r="AJ24" s="19">
        <v>1</v>
      </c>
      <c r="AK24" s="19">
        <v>1</v>
      </c>
      <c r="AL24" s="14"/>
      <c r="AM24" s="14"/>
      <c r="AN24" s="5"/>
      <c r="AO24" s="31"/>
      <c r="AP24" s="14"/>
      <c r="AQ24" s="14"/>
      <c r="AR24" s="67"/>
      <c r="AS24" s="14"/>
      <c r="AT24" s="5"/>
      <c r="AU24" s="31">
        <v>1</v>
      </c>
      <c r="AV24" s="14">
        <v>1</v>
      </c>
      <c r="AW24" s="42"/>
      <c r="AX24" s="63"/>
      <c r="AY24" s="14"/>
      <c r="AZ24" s="14"/>
      <c r="BA24" s="14">
        <v>-1</v>
      </c>
      <c r="BB24" s="14"/>
      <c r="BC24" s="5"/>
      <c r="BE24" s="9"/>
      <c r="BY24" s="10"/>
      <c r="BZ24" s="10"/>
      <c r="CA24" s="10"/>
      <c r="CB24" s="10"/>
      <c r="CC24" s="10"/>
      <c r="CD24" s="10"/>
      <c r="CE24" s="10"/>
      <c r="CF24" s="10"/>
      <c r="CG24" s="10"/>
      <c r="CH24" s="10"/>
      <c r="CI24" s="10"/>
      <c r="CJ24" s="10"/>
      <c r="CK24" s="10"/>
      <c r="CL24" s="10"/>
      <c r="CM24" s="10"/>
      <c r="CN24" s="10"/>
      <c r="CO24" s="10"/>
      <c r="CP24" s="10"/>
    </row>
    <row r="25" spans="1:94" s="6" customFormat="1" x14ac:dyDescent="0.25">
      <c r="A25" s="20">
        <v>21</v>
      </c>
      <c r="B25" s="20">
        <v>21</v>
      </c>
      <c r="C25" s="16" t="s">
        <v>140</v>
      </c>
      <c r="D25" s="19">
        <v>1990</v>
      </c>
      <c r="E25" s="19">
        <v>2003</v>
      </c>
      <c r="F25" s="19" t="s">
        <v>56</v>
      </c>
      <c r="G25" s="35">
        <v>19.848299999999998</v>
      </c>
      <c r="H25" s="35">
        <v>102.1679</v>
      </c>
      <c r="I25" s="19">
        <v>20</v>
      </c>
      <c r="J25" s="21" t="s">
        <v>297</v>
      </c>
      <c r="K25" s="14"/>
      <c r="L25" s="14">
        <v>1</v>
      </c>
      <c r="M25" s="14">
        <v>1</v>
      </c>
      <c r="N25" s="14">
        <v>1</v>
      </c>
      <c r="O25" s="5"/>
      <c r="P25" s="74">
        <v>1</v>
      </c>
      <c r="Q25" s="8"/>
      <c r="R25" s="76"/>
      <c r="S25" s="24"/>
      <c r="T25" s="24"/>
      <c r="U25" s="24"/>
      <c r="V25" s="24"/>
      <c r="W25" s="24"/>
      <c r="X25" s="24"/>
      <c r="Y25" s="49">
        <v>1</v>
      </c>
      <c r="Z25" s="14"/>
      <c r="AA25" s="14"/>
      <c r="AB25" s="14"/>
      <c r="AC25" s="5">
        <v>1</v>
      </c>
      <c r="AD25" s="23">
        <v>1</v>
      </c>
      <c r="AE25" s="24"/>
      <c r="AF25" s="24"/>
      <c r="AG25" s="24"/>
      <c r="AH25" s="49"/>
      <c r="AI25" s="31">
        <v>1</v>
      </c>
      <c r="AJ25" s="19">
        <v>1</v>
      </c>
      <c r="AK25" s="14"/>
      <c r="AL25" s="14"/>
      <c r="AM25" s="14"/>
      <c r="AN25" s="5"/>
      <c r="AO25" s="31"/>
      <c r="AP25" s="14"/>
      <c r="AQ25" s="14"/>
      <c r="AR25" s="67"/>
      <c r="AS25" s="14"/>
      <c r="AT25" s="5"/>
      <c r="AU25" s="31">
        <v>1</v>
      </c>
      <c r="AV25" s="14"/>
      <c r="AW25" s="42"/>
      <c r="AX25" s="63" t="s">
        <v>283</v>
      </c>
      <c r="AY25" s="14"/>
      <c r="AZ25" s="14"/>
      <c r="BA25" s="14" t="s">
        <v>283</v>
      </c>
      <c r="BB25" s="14"/>
      <c r="BC25" s="5"/>
      <c r="BE25" s="9"/>
      <c r="BY25" s="10"/>
      <c r="BZ25" s="10"/>
      <c r="CA25" s="10"/>
      <c r="CB25" s="10"/>
      <c r="CC25" s="10"/>
      <c r="CD25" s="10"/>
      <c r="CE25" s="10"/>
      <c r="CF25" s="10"/>
      <c r="CG25" s="10"/>
      <c r="CH25" s="10"/>
      <c r="CI25" s="10"/>
      <c r="CJ25" s="10"/>
      <c r="CK25" s="10"/>
      <c r="CL25" s="10"/>
      <c r="CM25" s="10"/>
      <c r="CN25" s="10"/>
      <c r="CO25" s="10"/>
      <c r="CP25" s="10"/>
    </row>
    <row r="26" spans="1:94" s="6" customFormat="1" x14ac:dyDescent="0.25">
      <c r="A26" s="15">
        <v>22</v>
      </c>
      <c r="B26" s="15">
        <v>22</v>
      </c>
      <c r="C26" s="16" t="s">
        <v>145</v>
      </c>
      <c r="D26" s="6">
        <v>1998</v>
      </c>
      <c r="E26" s="6">
        <v>2002</v>
      </c>
      <c r="F26" s="6" t="s">
        <v>56</v>
      </c>
      <c r="G26" s="32">
        <v>20.25</v>
      </c>
      <c r="H26" s="32">
        <v>102.25</v>
      </c>
      <c r="I26" s="6">
        <v>93</v>
      </c>
      <c r="J26" s="7" t="s">
        <v>298</v>
      </c>
      <c r="K26" s="14"/>
      <c r="L26" s="14"/>
      <c r="M26" s="14">
        <v>1</v>
      </c>
      <c r="N26" s="14"/>
      <c r="O26" s="5"/>
      <c r="P26" s="74"/>
      <c r="Q26" s="8">
        <v>1</v>
      </c>
      <c r="R26" s="76">
        <v>1</v>
      </c>
      <c r="S26" s="24"/>
      <c r="T26" s="24"/>
      <c r="U26" s="24"/>
      <c r="V26" s="24"/>
      <c r="W26" s="24"/>
      <c r="X26" s="24"/>
      <c r="Y26" s="49"/>
      <c r="Z26" s="14">
        <v>1</v>
      </c>
      <c r="AA26" s="14"/>
      <c r="AB26" s="14"/>
      <c r="AC26" s="5"/>
      <c r="AD26" s="23">
        <v>1</v>
      </c>
      <c r="AE26" s="24"/>
      <c r="AF26" s="24"/>
      <c r="AG26" s="24"/>
      <c r="AH26" s="49"/>
      <c r="AI26" s="31">
        <v>1</v>
      </c>
      <c r="AJ26" s="14"/>
      <c r="AK26" s="14">
        <v>1</v>
      </c>
      <c r="AL26" s="14"/>
      <c r="AM26" s="14"/>
      <c r="AN26" s="5"/>
      <c r="AO26" s="31"/>
      <c r="AP26" s="14"/>
      <c r="AQ26" s="14"/>
      <c r="AR26" s="67"/>
      <c r="AS26" s="14"/>
      <c r="AT26" s="5"/>
      <c r="AU26" s="31"/>
      <c r="AV26" s="14"/>
      <c r="AW26" s="42"/>
      <c r="AX26" s="63">
        <v>1</v>
      </c>
      <c r="AY26" s="14"/>
      <c r="AZ26" s="14"/>
      <c r="BA26" s="14">
        <v>1</v>
      </c>
      <c r="BB26" s="14"/>
      <c r="BC26" s="5"/>
      <c r="BE26" s="9"/>
      <c r="BY26" s="10"/>
      <c r="BZ26" s="10"/>
      <c r="CA26" s="10"/>
      <c r="CB26" s="10"/>
      <c r="CC26" s="10"/>
      <c r="CD26" s="10"/>
      <c r="CE26" s="10"/>
      <c r="CF26" s="10"/>
      <c r="CG26" s="10"/>
      <c r="CH26" s="10"/>
      <c r="CI26" s="10"/>
      <c r="CJ26" s="10"/>
      <c r="CK26" s="10"/>
      <c r="CL26" s="10"/>
      <c r="CM26" s="10"/>
      <c r="CN26" s="10"/>
      <c r="CO26" s="10"/>
      <c r="CP26" s="10"/>
    </row>
    <row r="27" spans="1:94" s="6" customFormat="1" x14ac:dyDescent="0.25">
      <c r="A27" s="15">
        <v>23</v>
      </c>
      <c r="B27" s="15">
        <v>23</v>
      </c>
      <c r="C27" s="16" t="s">
        <v>151</v>
      </c>
      <c r="D27" s="6">
        <v>2003</v>
      </c>
      <c r="F27" s="6" t="s">
        <v>35</v>
      </c>
      <c r="G27" s="32">
        <v>22.26</v>
      </c>
      <c r="H27" s="32">
        <v>105.82</v>
      </c>
      <c r="I27" s="6">
        <v>120</v>
      </c>
      <c r="J27" s="7" t="s">
        <v>170</v>
      </c>
      <c r="K27" s="14"/>
      <c r="L27" s="14"/>
      <c r="M27" s="14">
        <v>1</v>
      </c>
      <c r="N27" s="14"/>
      <c r="O27" s="5"/>
      <c r="P27" s="74"/>
      <c r="Q27" s="8">
        <v>1</v>
      </c>
      <c r="R27" s="76"/>
      <c r="S27" s="24"/>
      <c r="T27" s="24"/>
      <c r="U27" s="24"/>
      <c r="V27" s="24"/>
      <c r="W27" s="24"/>
      <c r="X27" s="24"/>
      <c r="Y27" s="49">
        <v>1</v>
      </c>
      <c r="Z27" s="14">
        <v>1</v>
      </c>
      <c r="AA27" s="14"/>
      <c r="AB27" s="14"/>
      <c r="AC27" s="5"/>
      <c r="AD27" s="23">
        <v>1</v>
      </c>
      <c r="AE27" s="24"/>
      <c r="AF27" s="24"/>
      <c r="AG27" s="24"/>
      <c r="AH27" s="49"/>
      <c r="AI27" s="31">
        <v>1</v>
      </c>
      <c r="AJ27" s="14"/>
      <c r="AK27" s="14">
        <v>1</v>
      </c>
      <c r="AL27" s="14">
        <v>1</v>
      </c>
      <c r="AM27" s="14"/>
      <c r="AN27" s="5"/>
      <c r="AO27" s="31"/>
      <c r="AP27" s="14"/>
      <c r="AQ27" s="14"/>
      <c r="AR27" s="67"/>
      <c r="AS27" s="14"/>
      <c r="AT27" s="5"/>
      <c r="AU27" s="31"/>
      <c r="AV27" s="14"/>
      <c r="AW27" s="42"/>
      <c r="AX27" s="63">
        <v>1</v>
      </c>
      <c r="AY27" s="14"/>
      <c r="AZ27" s="14"/>
      <c r="BA27" s="14">
        <v>1</v>
      </c>
      <c r="BB27" s="14"/>
      <c r="BC27" s="5"/>
      <c r="BE27" s="9"/>
      <c r="BY27" s="10"/>
      <c r="BZ27" s="10"/>
      <c r="CA27" s="10"/>
      <c r="CB27" s="10"/>
      <c r="CC27" s="10"/>
      <c r="CD27" s="10"/>
      <c r="CE27" s="10"/>
      <c r="CF27" s="10"/>
      <c r="CG27" s="10"/>
      <c r="CH27" s="10"/>
      <c r="CI27" s="10"/>
      <c r="CJ27" s="10"/>
      <c r="CK27" s="10"/>
      <c r="CL27" s="10"/>
      <c r="CM27" s="10"/>
      <c r="CN27" s="10"/>
      <c r="CO27" s="10"/>
      <c r="CP27" s="10"/>
    </row>
    <row r="28" spans="1:94" s="6" customFormat="1" x14ac:dyDescent="0.25">
      <c r="A28" s="20">
        <v>24</v>
      </c>
      <c r="B28" s="20">
        <v>24</v>
      </c>
      <c r="C28" s="16" t="s">
        <v>156</v>
      </c>
      <c r="D28" s="6">
        <v>2002</v>
      </c>
      <c r="E28" s="6">
        <v>2003</v>
      </c>
      <c r="F28" s="6" t="s">
        <v>44</v>
      </c>
      <c r="G28" s="32">
        <v>15.98</v>
      </c>
      <c r="H28" s="32">
        <v>102.52</v>
      </c>
      <c r="I28" s="6">
        <v>16</v>
      </c>
      <c r="J28" s="7" t="s">
        <v>169</v>
      </c>
      <c r="K28" s="14"/>
      <c r="L28" s="14"/>
      <c r="M28" s="14">
        <v>1</v>
      </c>
      <c r="N28" s="14"/>
      <c r="O28" s="5"/>
      <c r="P28" s="74"/>
      <c r="Q28" s="8">
        <v>1</v>
      </c>
      <c r="R28" s="76"/>
      <c r="S28" s="24"/>
      <c r="T28" s="24"/>
      <c r="U28" s="24">
        <v>1</v>
      </c>
      <c r="V28" s="24"/>
      <c r="W28" s="24"/>
      <c r="X28" s="24"/>
      <c r="Y28" s="49"/>
      <c r="Z28" s="14"/>
      <c r="AA28" s="14"/>
      <c r="AB28" s="14">
        <v>1</v>
      </c>
      <c r="AC28" s="5"/>
      <c r="AD28" s="23"/>
      <c r="AE28" s="24"/>
      <c r="AF28" s="24"/>
      <c r="AG28" s="24"/>
      <c r="AH28" s="49"/>
      <c r="AI28" s="31">
        <v>1</v>
      </c>
      <c r="AJ28" s="14"/>
      <c r="AK28" s="14"/>
      <c r="AL28" s="14"/>
      <c r="AM28" s="14"/>
      <c r="AN28" s="5"/>
      <c r="AO28" s="31"/>
      <c r="AP28" s="14"/>
      <c r="AQ28" s="14"/>
      <c r="AR28" s="67"/>
      <c r="AS28" s="14"/>
      <c r="AT28" s="5"/>
      <c r="AU28" s="31"/>
      <c r="AV28" s="14"/>
      <c r="AW28" s="42"/>
      <c r="AX28" s="63">
        <v>1</v>
      </c>
      <c r="AY28" s="14">
        <v>1</v>
      </c>
      <c r="AZ28" s="14"/>
      <c r="BA28" s="14">
        <v>1</v>
      </c>
      <c r="BB28" s="14"/>
      <c r="BC28" s="5"/>
      <c r="BE28" s="9"/>
      <c r="BY28" s="10"/>
      <c r="BZ28" s="10"/>
      <c r="CA28" s="10"/>
      <c r="CB28" s="10"/>
      <c r="CC28" s="10"/>
      <c r="CD28" s="10"/>
      <c r="CE28" s="10"/>
      <c r="CF28" s="10"/>
      <c r="CG28" s="10"/>
      <c r="CH28" s="10"/>
      <c r="CI28" s="10"/>
      <c r="CJ28" s="10"/>
      <c r="CK28" s="10"/>
      <c r="CL28" s="10"/>
      <c r="CM28" s="10"/>
      <c r="CN28" s="10"/>
      <c r="CO28" s="10"/>
      <c r="CP28" s="10"/>
    </row>
    <row r="29" spans="1:94" s="6" customFormat="1" x14ac:dyDescent="0.25">
      <c r="A29" s="15">
        <v>25</v>
      </c>
      <c r="B29" s="15">
        <v>25</v>
      </c>
      <c r="C29" s="16" t="s">
        <v>162</v>
      </c>
      <c r="D29" s="6">
        <v>1995</v>
      </c>
      <c r="E29" s="6">
        <v>2004</v>
      </c>
      <c r="F29" s="6" t="s">
        <v>51</v>
      </c>
      <c r="G29" s="32">
        <v>-5.31</v>
      </c>
      <c r="H29" s="32">
        <v>104.04</v>
      </c>
      <c r="J29" s="7" t="s">
        <v>299</v>
      </c>
      <c r="K29" s="14"/>
      <c r="L29" s="14"/>
      <c r="M29" s="14">
        <v>1</v>
      </c>
      <c r="N29" s="14"/>
      <c r="O29" s="5"/>
      <c r="P29" s="74">
        <v>1</v>
      </c>
      <c r="Q29" s="8"/>
      <c r="R29" s="76"/>
      <c r="S29" s="24"/>
      <c r="T29" s="24"/>
      <c r="U29" s="24"/>
      <c r="V29" s="24"/>
      <c r="W29" s="24"/>
      <c r="X29" s="24" t="s">
        <v>537</v>
      </c>
      <c r="Y29" s="49"/>
      <c r="Z29" s="14">
        <v>1</v>
      </c>
      <c r="AA29" s="14"/>
      <c r="AB29" s="14"/>
      <c r="AC29" s="5"/>
      <c r="AD29" s="23"/>
      <c r="AE29" s="24"/>
      <c r="AF29" s="24"/>
      <c r="AG29" s="24"/>
      <c r="AH29" s="49"/>
      <c r="AI29" s="31">
        <v>1</v>
      </c>
      <c r="AJ29" s="14"/>
      <c r="AK29" s="14"/>
      <c r="AL29" s="14"/>
      <c r="AM29" s="14"/>
      <c r="AN29" s="5"/>
      <c r="AO29" s="31"/>
      <c r="AP29" s="14"/>
      <c r="AQ29" s="14"/>
      <c r="AR29" s="67"/>
      <c r="AS29" s="14"/>
      <c r="AT29" s="5"/>
      <c r="AU29" s="31"/>
      <c r="AV29" s="14"/>
      <c r="AW29" s="42"/>
      <c r="AX29" s="63">
        <v>0</v>
      </c>
      <c r="AY29" s="14"/>
      <c r="AZ29" s="14"/>
      <c r="BA29" s="14"/>
      <c r="BB29" s="14"/>
      <c r="BC29" s="5"/>
      <c r="BE29" s="9"/>
      <c r="BY29" s="10"/>
      <c r="BZ29" s="10"/>
      <c r="CA29" s="10"/>
      <c r="CB29" s="10"/>
      <c r="CC29" s="10"/>
      <c r="CD29" s="10"/>
      <c r="CE29" s="10"/>
      <c r="CF29" s="10"/>
      <c r="CG29" s="10"/>
      <c r="CH29" s="10"/>
      <c r="CI29" s="10"/>
      <c r="CJ29" s="10"/>
      <c r="CK29" s="10"/>
      <c r="CL29" s="10"/>
      <c r="CM29" s="10"/>
      <c r="CN29" s="10"/>
      <c r="CO29" s="10"/>
      <c r="CP29" s="10"/>
    </row>
    <row r="30" spans="1:94" s="6" customFormat="1" x14ac:dyDescent="0.25">
      <c r="A30" s="15">
        <v>26</v>
      </c>
      <c r="B30" s="15">
        <v>26</v>
      </c>
      <c r="C30" s="16" t="s">
        <v>167</v>
      </c>
      <c r="D30" s="6">
        <v>2000</v>
      </c>
      <c r="E30" s="6">
        <v>2004</v>
      </c>
      <c r="F30" s="6" t="s">
        <v>56</v>
      </c>
      <c r="G30" s="32">
        <v>19.87</v>
      </c>
      <c r="H30" s="32">
        <v>103.08</v>
      </c>
      <c r="I30" s="6">
        <v>32</v>
      </c>
      <c r="J30" s="21" t="s">
        <v>389</v>
      </c>
      <c r="K30" s="14"/>
      <c r="L30" s="14"/>
      <c r="M30" s="14">
        <v>1</v>
      </c>
      <c r="N30" s="14"/>
      <c r="O30" s="5"/>
      <c r="P30" s="74">
        <v>1</v>
      </c>
      <c r="Q30" s="8"/>
      <c r="R30" s="76"/>
      <c r="S30" s="24"/>
      <c r="T30" s="24"/>
      <c r="U30" s="24"/>
      <c r="V30" s="24"/>
      <c r="W30" s="24"/>
      <c r="X30" s="24" t="s">
        <v>538</v>
      </c>
      <c r="Y30" s="49"/>
      <c r="Z30" s="14">
        <v>1</v>
      </c>
      <c r="AA30" s="14"/>
      <c r="AB30" s="14"/>
      <c r="AC30" s="5"/>
      <c r="AD30" s="23"/>
      <c r="AE30" s="24"/>
      <c r="AF30" s="24"/>
      <c r="AG30" s="24">
        <v>1</v>
      </c>
      <c r="AH30" s="49"/>
      <c r="AI30" s="31">
        <v>1</v>
      </c>
      <c r="AJ30" s="14"/>
      <c r="AK30" s="14"/>
      <c r="AL30" s="14"/>
      <c r="AM30" s="14"/>
      <c r="AN30" s="5"/>
      <c r="AO30" s="31"/>
      <c r="AP30" s="14"/>
      <c r="AQ30" s="14"/>
      <c r="AR30" s="67"/>
      <c r="AS30" s="14"/>
      <c r="AT30" s="5"/>
      <c r="AU30" s="31"/>
      <c r="AV30" s="14"/>
      <c r="AW30" s="42"/>
      <c r="AX30" s="63">
        <v>1</v>
      </c>
      <c r="AY30" s="14"/>
      <c r="AZ30" s="14"/>
      <c r="BA30" s="14"/>
      <c r="BB30" s="14"/>
      <c r="BC30" s="5"/>
      <c r="BE30" s="9"/>
      <c r="BY30" s="10"/>
      <c r="BZ30" s="10"/>
      <c r="CA30" s="10"/>
      <c r="CB30" s="10"/>
      <c r="CC30" s="10"/>
      <c r="CD30" s="10"/>
      <c r="CE30" s="10"/>
      <c r="CF30" s="10"/>
      <c r="CG30" s="10"/>
      <c r="CH30" s="10"/>
      <c r="CI30" s="10"/>
      <c r="CJ30" s="10"/>
      <c r="CK30" s="10"/>
      <c r="CL30" s="10"/>
      <c r="CM30" s="10"/>
      <c r="CN30" s="10"/>
      <c r="CO30" s="10"/>
      <c r="CP30" s="10"/>
    </row>
    <row r="31" spans="1:94" s="6" customFormat="1" x14ac:dyDescent="0.25">
      <c r="A31" s="20">
        <v>27</v>
      </c>
      <c r="B31" s="20">
        <v>27</v>
      </c>
      <c r="C31" s="16" t="s">
        <v>548</v>
      </c>
      <c r="D31" s="6">
        <v>2007</v>
      </c>
      <c r="F31" s="6" t="s">
        <v>35</v>
      </c>
      <c r="G31" s="32">
        <v>21.82</v>
      </c>
      <c r="H31" s="32">
        <v>104.58</v>
      </c>
      <c r="I31" s="6">
        <v>41</v>
      </c>
      <c r="J31" s="21" t="s">
        <v>390</v>
      </c>
      <c r="K31" s="14"/>
      <c r="L31" s="14"/>
      <c r="M31" s="14">
        <v>1</v>
      </c>
      <c r="N31" s="14"/>
      <c r="O31" s="5"/>
      <c r="P31" s="74"/>
      <c r="Q31" s="8">
        <v>1</v>
      </c>
      <c r="R31" s="76"/>
      <c r="S31" s="24"/>
      <c r="T31" s="24"/>
      <c r="U31" s="24"/>
      <c r="V31" s="24"/>
      <c r="W31" s="24"/>
      <c r="X31" s="24" t="s">
        <v>539</v>
      </c>
      <c r="Y31" s="49"/>
      <c r="Z31" s="14">
        <v>1</v>
      </c>
      <c r="AA31" s="14"/>
      <c r="AB31" s="14"/>
      <c r="AC31" s="5"/>
      <c r="AD31" s="23">
        <v>1</v>
      </c>
      <c r="AE31" s="24"/>
      <c r="AF31" s="24"/>
      <c r="AG31" s="24"/>
      <c r="AH31" s="49"/>
      <c r="AI31" s="31">
        <v>1</v>
      </c>
      <c r="AJ31" s="14"/>
      <c r="AK31" s="14">
        <v>1</v>
      </c>
      <c r="AL31" s="14"/>
      <c r="AM31" s="14"/>
      <c r="AN31" s="5"/>
      <c r="AO31" s="31"/>
      <c r="AP31" s="14"/>
      <c r="AQ31" s="14"/>
      <c r="AR31" s="67">
        <v>1</v>
      </c>
      <c r="AS31" s="14">
        <v>1</v>
      </c>
      <c r="AT31" s="5"/>
      <c r="AU31" s="31"/>
      <c r="AV31" s="14"/>
      <c r="AW31" s="42"/>
      <c r="AX31" s="63">
        <v>1</v>
      </c>
      <c r="AY31" s="14"/>
      <c r="AZ31" s="14"/>
      <c r="BA31" s="14"/>
      <c r="BB31" s="14"/>
      <c r="BC31" s="5"/>
      <c r="BE31" s="9"/>
      <c r="BY31" s="10"/>
      <c r="BZ31" s="10"/>
      <c r="CA31" s="10"/>
      <c r="CB31" s="10"/>
      <c r="CC31" s="10"/>
      <c r="CD31" s="10"/>
      <c r="CE31" s="10"/>
      <c r="CF31" s="10"/>
      <c r="CG31" s="10"/>
      <c r="CH31" s="10"/>
      <c r="CI31" s="10"/>
      <c r="CJ31" s="10"/>
      <c r="CK31" s="10"/>
      <c r="CL31" s="10"/>
      <c r="CM31" s="10"/>
      <c r="CN31" s="10"/>
      <c r="CO31" s="10"/>
      <c r="CP31" s="10"/>
    </row>
    <row r="32" spans="1:94" s="6" customFormat="1" x14ac:dyDescent="0.25">
      <c r="A32" s="15">
        <v>28</v>
      </c>
      <c r="B32" s="15">
        <v>28</v>
      </c>
      <c r="C32" s="16" t="s">
        <v>168</v>
      </c>
      <c r="D32" s="6">
        <v>2006</v>
      </c>
      <c r="E32" s="6">
        <v>2007</v>
      </c>
      <c r="F32" s="6" t="s">
        <v>56</v>
      </c>
      <c r="G32" s="35">
        <v>17.739999999999998</v>
      </c>
      <c r="H32" s="35">
        <v>104.57</v>
      </c>
      <c r="I32" s="6">
        <v>65</v>
      </c>
      <c r="J32" s="21" t="s">
        <v>391</v>
      </c>
      <c r="K32" s="14"/>
      <c r="L32" s="14"/>
      <c r="M32" s="14">
        <v>1</v>
      </c>
      <c r="N32" s="14">
        <v>1</v>
      </c>
      <c r="O32" s="5"/>
      <c r="P32" s="74">
        <v>1</v>
      </c>
      <c r="Q32" s="8"/>
      <c r="R32" s="76"/>
      <c r="S32" s="24"/>
      <c r="T32" s="24"/>
      <c r="U32" s="24"/>
      <c r="V32" s="24">
        <v>1</v>
      </c>
      <c r="W32" s="24"/>
      <c r="X32" s="24"/>
      <c r="Y32" s="49"/>
      <c r="Z32" s="14"/>
      <c r="AA32" s="14">
        <v>1</v>
      </c>
      <c r="AB32" s="14"/>
      <c r="AC32" s="5"/>
      <c r="AD32" s="23">
        <v>1</v>
      </c>
      <c r="AE32" s="24">
        <v>1</v>
      </c>
      <c r="AF32" s="24"/>
      <c r="AG32" s="24"/>
      <c r="AH32" s="49"/>
      <c r="AI32" s="31">
        <v>1</v>
      </c>
      <c r="AJ32" s="14">
        <v>1</v>
      </c>
      <c r="AK32" s="14">
        <v>1</v>
      </c>
      <c r="AL32" s="14"/>
      <c r="AM32" s="14"/>
      <c r="AN32" s="5"/>
      <c r="AO32" s="31"/>
      <c r="AP32" s="14"/>
      <c r="AQ32" s="14"/>
      <c r="AR32" s="67"/>
      <c r="AS32" s="14"/>
      <c r="AT32" s="5"/>
      <c r="AU32" s="31"/>
      <c r="AV32" s="14"/>
      <c r="AW32" s="42"/>
      <c r="AX32" s="63">
        <v>-1</v>
      </c>
      <c r="AY32" s="14"/>
      <c r="AZ32" s="14"/>
      <c r="BA32" s="14">
        <v>-1</v>
      </c>
      <c r="BB32" s="14"/>
      <c r="BC32" s="5"/>
      <c r="BE32" s="9"/>
      <c r="BY32" s="10"/>
      <c r="BZ32" s="10"/>
      <c r="CA32" s="10"/>
      <c r="CB32" s="10"/>
      <c r="CC32" s="10"/>
      <c r="CD32" s="10"/>
      <c r="CE32" s="10"/>
      <c r="CF32" s="10"/>
      <c r="CG32" s="10"/>
      <c r="CH32" s="10"/>
      <c r="CI32" s="10"/>
      <c r="CJ32" s="10"/>
      <c r="CK32" s="10"/>
      <c r="CL32" s="10"/>
      <c r="CM32" s="10"/>
      <c r="CN32" s="10"/>
      <c r="CO32" s="10"/>
      <c r="CP32" s="10"/>
    </row>
    <row r="33" spans="1:94" s="6" customFormat="1" x14ac:dyDescent="0.25">
      <c r="A33" s="15">
        <v>29</v>
      </c>
      <c r="B33" s="15">
        <v>29</v>
      </c>
      <c r="C33" s="16" t="s">
        <v>384</v>
      </c>
      <c r="D33" s="6">
        <v>2006</v>
      </c>
      <c r="E33" s="6">
        <v>2007</v>
      </c>
      <c r="F33" s="6" t="s">
        <v>44</v>
      </c>
      <c r="G33" s="32">
        <v>18.64</v>
      </c>
      <c r="H33" s="32">
        <v>98.64</v>
      </c>
      <c r="I33" s="6">
        <v>240</v>
      </c>
      <c r="J33" s="21" t="s">
        <v>466</v>
      </c>
      <c r="K33" s="14"/>
      <c r="L33" s="14"/>
      <c r="M33" s="14">
        <v>1</v>
      </c>
      <c r="N33" s="14"/>
      <c r="O33" s="5"/>
      <c r="P33" s="74"/>
      <c r="Q33" s="8">
        <v>1</v>
      </c>
      <c r="R33" s="76">
        <v>1</v>
      </c>
      <c r="S33" s="24"/>
      <c r="T33" s="24"/>
      <c r="U33" s="24"/>
      <c r="V33" s="24"/>
      <c r="W33" s="24"/>
      <c r="X33" s="24"/>
      <c r="Y33" s="49"/>
      <c r="Z33" s="14">
        <v>1</v>
      </c>
      <c r="AA33" s="14"/>
      <c r="AB33" s="14"/>
      <c r="AC33" s="5"/>
      <c r="AD33" s="23">
        <v>1</v>
      </c>
      <c r="AE33" s="24"/>
      <c r="AF33" s="24"/>
      <c r="AG33" s="24"/>
      <c r="AH33" s="49"/>
      <c r="AI33" s="31">
        <v>1</v>
      </c>
      <c r="AJ33" s="14"/>
      <c r="AK33" s="14"/>
      <c r="AL33" s="14">
        <v>1</v>
      </c>
      <c r="AM33" s="14"/>
      <c r="AN33" s="5"/>
      <c r="AO33" s="31"/>
      <c r="AP33" s="14"/>
      <c r="AQ33" s="14"/>
      <c r="AR33" s="67"/>
      <c r="AS33" s="14"/>
      <c r="AT33" s="5"/>
      <c r="AU33" s="31"/>
      <c r="AV33" s="14"/>
      <c r="AW33" s="42"/>
      <c r="AX33" s="63">
        <v>1</v>
      </c>
      <c r="AY33" s="14"/>
      <c r="AZ33" s="14"/>
      <c r="BA33" s="14"/>
      <c r="BB33" s="14"/>
      <c r="BC33" s="5"/>
      <c r="BE33" s="9"/>
      <c r="BY33" s="10"/>
      <c r="BZ33" s="10"/>
      <c r="CA33" s="10"/>
      <c r="CB33" s="10"/>
      <c r="CC33" s="10"/>
      <c r="CD33" s="10"/>
      <c r="CE33" s="10"/>
      <c r="CF33" s="10"/>
      <c r="CG33" s="10"/>
      <c r="CH33" s="10"/>
      <c r="CI33" s="10"/>
      <c r="CJ33" s="10"/>
      <c r="CK33" s="10"/>
      <c r="CL33" s="10"/>
      <c r="CM33" s="10"/>
      <c r="CN33" s="10"/>
      <c r="CO33" s="10"/>
      <c r="CP33" s="10"/>
    </row>
    <row r="34" spans="1:94" s="17" customFormat="1" x14ac:dyDescent="0.25">
      <c r="A34" s="20">
        <v>30</v>
      </c>
      <c r="B34" s="20">
        <v>30</v>
      </c>
      <c r="C34" s="16" t="s">
        <v>175</v>
      </c>
      <c r="D34" s="17">
        <v>2006</v>
      </c>
      <c r="E34" s="17">
        <v>2008</v>
      </c>
      <c r="F34" s="17" t="s">
        <v>59</v>
      </c>
      <c r="G34" s="33">
        <v>4.49</v>
      </c>
      <c r="H34" s="33">
        <v>101.42</v>
      </c>
      <c r="I34" s="17">
        <v>152</v>
      </c>
      <c r="J34" s="21" t="s">
        <v>176</v>
      </c>
      <c r="K34" s="19"/>
      <c r="L34" s="19"/>
      <c r="M34" s="19">
        <v>1</v>
      </c>
      <c r="N34" s="19"/>
      <c r="O34" s="16"/>
      <c r="P34" s="37">
        <v>1</v>
      </c>
      <c r="Q34" s="18"/>
      <c r="R34" s="77"/>
      <c r="S34" s="23"/>
      <c r="T34" s="23"/>
      <c r="U34" s="23"/>
      <c r="V34" s="23"/>
      <c r="W34" s="23"/>
      <c r="X34" s="23" t="s">
        <v>564</v>
      </c>
      <c r="Y34" s="50"/>
      <c r="Z34" s="19">
        <v>1</v>
      </c>
      <c r="AA34" s="19"/>
      <c r="AB34" s="19"/>
      <c r="AC34" s="16"/>
      <c r="AD34" s="23"/>
      <c r="AE34" s="23"/>
      <c r="AF34" s="23"/>
      <c r="AG34" s="23"/>
      <c r="AH34" s="50"/>
      <c r="AI34" s="31">
        <v>1</v>
      </c>
      <c r="AJ34" s="19"/>
      <c r="AK34" s="19"/>
      <c r="AL34" s="19">
        <v>1</v>
      </c>
      <c r="AM34" s="19"/>
      <c r="AN34" s="16"/>
      <c r="AO34" s="31"/>
      <c r="AP34" s="19"/>
      <c r="AQ34" s="19"/>
      <c r="AR34" s="67"/>
      <c r="AS34" s="19"/>
      <c r="AT34" s="16"/>
      <c r="AU34" s="31"/>
      <c r="AV34" s="19"/>
      <c r="AW34" s="43"/>
      <c r="AX34" s="65" t="s">
        <v>283</v>
      </c>
      <c r="AY34" s="19"/>
      <c r="AZ34" s="19"/>
      <c r="BA34" s="19"/>
      <c r="BB34" s="19"/>
      <c r="BC34" s="16"/>
      <c r="BE34" s="9"/>
      <c r="BF34" s="6"/>
      <c r="BG34" s="6"/>
      <c r="BH34" s="6"/>
      <c r="BI34" s="6"/>
      <c r="BJ34" s="6"/>
      <c r="BK34" s="6"/>
      <c r="BL34" s="6"/>
      <c r="BY34" s="22"/>
      <c r="BZ34" s="22"/>
      <c r="CA34" s="22"/>
      <c r="CB34" s="22"/>
      <c r="CC34" s="22"/>
      <c r="CD34" s="22"/>
      <c r="CE34" s="22"/>
      <c r="CF34" s="22"/>
      <c r="CG34" s="22"/>
      <c r="CH34" s="22"/>
      <c r="CI34" s="22"/>
      <c r="CJ34" s="22"/>
      <c r="CK34" s="22"/>
      <c r="CL34" s="22"/>
      <c r="CM34" s="22"/>
      <c r="CN34" s="22"/>
      <c r="CO34" s="22"/>
      <c r="CP34" s="22"/>
    </row>
    <row r="35" spans="1:94" s="6" customFormat="1" x14ac:dyDescent="0.25">
      <c r="A35" s="15">
        <v>31</v>
      </c>
      <c r="B35" s="15">
        <v>31</v>
      </c>
      <c r="C35" s="16" t="s">
        <v>177</v>
      </c>
      <c r="D35" s="6">
        <v>1970</v>
      </c>
      <c r="E35" s="6">
        <v>2008</v>
      </c>
      <c r="F35" s="6" t="s">
        <v>51</v>
      </c>
      <c r="G35" s="32">
        <v>10.119999999999999</v>
      </c>
      <c r="H35" s="32">
        <v>118.86</v>
      </c>
      <c r="I35" s="6">
        <v>157</v>
      </c>
      <c r="J35" s="21" t="s">
        <v>392</v>
      </c>
      <c r="K35" s="14"/>
      <c r="L35" s="14"/>
      <c r="M35" s="14">
        <v>1</v>
      </c>
      <c r="N35" s="14"/>
      <c r="O35" s="5"/>
      <c r="P35" s="74">
        <v>1</v>
      </c>
      <c r="Q35" s="8"/>
      <c r="R35" s="76">
        <v>1</v>
      </c>
      <c r="S35" s="24"/>
      <c r="T35" s="24"/>
      <c r="U35" s="24"/>
      <c r="V35" s="24"/>
      <c r="W35" s="24"/>
      <c r="X35" s="24"/>
      <c r="Y35" s="49"/>
      <c r="Z35" s="14">
        <v>1</v>
      </c>
      <c r="AA35" s="14"/>
      <c r="AB35" s="14"/>
      <c r="AC35" s="5"/>
      <c r="AD35" s="23">
        <v>1</v>
      </c>
      <c r="AE35" s="24"/>
      <c r="AF35" s="24"/>
      <c r="AG35" s="24"/>
      <c r="AH35" s="49"/>
      <c r="AI35" s="31">
        <v>1</v>
      </c>
      <c r="AJ35" s="14"/>
      <c r="AK35" s="14">
        <v>1</v>
      </c>
      <c r="AL35" s="14"/>
      <c r="AM35" s="14"/>
      <c r="AN35" s="5"/>
      <c r="AO35" s="31"/>
      <c r="AP35" s="14"/>
      <c r="AQ35" s="14"/>
      <c r="AR35" s="67"/>
      <c r="AS35" s="14"/>
      <c r="AT35" s="5"/>
      <c r="AU35" s="31"/>
      <c r="AV35" s="14"/>
      <c r="AW35" s="42"/>
      <c r="AX35" s="63"/>
      <c r="AY35" s="14"/>
      <c r="AZ35" s="14"/>
      <c r="BA35" s="14">
        <v>-1</v>
      </c>
      <c r="BB35" s="14"/>
      <c r="BC35" s="5"/>
      <c r="BE35" s="9"/>
      <c r="BY35" s="10"/>
      <c r="BZ35" s="10"/>
      <c r="CA35" s="10"/>
      <c r="CB35" s="10"/>
      <c r="CC35" s="10"/>
      <c r="CD35" s="10"/>
      <c r="CE35" s="10"/>
      <c r="CF35" s="10"/>
      <c r="CG35" s="10"/>
      <c r="CH35" s="10"/>
      <c r="CI35" s="10"/>
      <c r="CJ35" s="10"/>
      <c r="CK35" s="10"/>
      <c r="CL35" s="10"/>
      <c r="CM35" s="10"/>
      <c r="CN35" s="10"/>
      <c r="CO35" s="10"/>
      <c r="CP35" s="10"/>
    </row>
    <row r="36" spans="1:94" s="6" customFormat="1" x14ac:dyDescent="0.25">
      <c r="A36" s="15">
        <v>32</v>
      </c>
      <c r="B36" s="15">
        <v>32</v>
      </c>
      <c r="C36" s="16" t="s">
        <v>188</v>
      </c>
      <c r="D36" s="6">
        <v>2007</v>
      </c>
      <c r="E36" s="6">
        <v>2009</v>
      </c>
      <c r="F36" s="6" t="s">
        <v>51</v>
      </c>
      <c r="G36" s="32">
        <v>-1.49</v>
      </c>
      <c r="H36" s="32">
        <v>102.13</v>
      </c>
      <c r="J36" s="7" t="s">
        <v>189</v>
      </c>
      <c r="K36" s="14"/>
      <c r="L36" s="14"/>
      <c r="M36" s="14">
        <v>1</v>
      </c>
      <c r="N36" s="14"/>
      <c r="O36" s="5"/>
      <c r="P36" s="74">
        <v>1</v>
      </c>
      <c r="Q36" s="8"/>
      <c r="R36" s="76"/>
      <c r="S36" s="24">
        <v>1</v>
      </c>
      <c r="T36" s="24"/>
      <c r="U36" s="24"/>
      <c r="V36" s="24"/>
      <c r="W36" s="24"/>
      <c r="X36" s="24"/>
      <c r="Y36" s="49"/>
      <c r="Z36" s="14"/>
      <c r="AA36" s="14">
        <v>1</v>
      </c>
      <c r="AB36" s="14"/>
      <c r="AC36" s="5"/>
      <c r="AD36" s="23"/>
      <c r="AE36" s="24">
        <v>1</v>
      </c>
      <c r="AF36" s="24">
        <v>1</v>
      </c>
      <c r="AG36" s="24"/>
      <c r="AH36" s="49"/>
      <c r="AI36" s="31">
        <v>1</v>
      </c>
      <c r="AJ36" s="14"/>
      <c r="AK36" s="14"/>
      <c r="AL36" s="14"/>
      <c r="AM36" s="14"/>
      <c r="AN36" s="5"/>
      <c r="AO36" s="31"/>
      <c r="AP36" s="14"/>
      <c r="AQ36" s="14"/>
      <c r="AR36" s="67"/>
      <c r="AS36" s="14"/>
      <c r="AT36" s="5"/>
      <c r="AU36" s="31"/>
      <c r="AV36" s="14"/>
      <c r="AW36" s="42"/>
      <c r="AX36" s="63">
        <v>1</v>
      </c>
      <c r="AY36" s="14"/>
      <c r="AZ36" s="14"/>
      <c r="BA36" s="14"/>
      <c r="BB36" s="14"/>
      <c r="BC36" s="5"/>
      <c r="BE36" s="9"/>
      <c r="BY36" s="10"/>
      <c r="BZ36" s="10"/>
      <c r="CA36" s="10"/>
      <c r="CB36" s="10"/>
      <c r="CC36" s="10"/>
      <c r="CD36" s="10"/>
      <c r="CE36" s="10"/>
      <c r="CF36" s="10"/>
      <c r="CG36" s="10"/>
      <c r="CH36" s="10"/>
      <c r="CI36" s="10"/>
      <c r="CJ36" s="10"/>
      <c r="CK36" s="10"/>
      <c r="CL36" s="10"/>
      <c r="CM36" s="10"/>
      <c r="CN36" s="10"/>
      <c r="CO36" s="10"/>
      <c r="CP36" s="10"/>
    </row>
    <row r="37" spans="1:94" s="6" customFormat="1" x14ac:dyDescent="0.25">
      <c r="A37" s="20">
        <v>33</v>
      </c>
      <c r="B37" s="20">
        <v>33</v>
      </c>
      <c r="C37" s="16" t="s">
        <v>190</v>
      </c>
      <c r="D37" s="6">
        <v>1980</v>
      </c>
      <c r="E37" s="6">
        <v>2006</v>
      </c>
      <c r="F37" s="6" t="s">
        <v>35</v>
      </c>
      <c r="G37" s="32">
        <v>22.05</v>
      </c>
      <c r="H37" s="32">
        <v>104.78</v>
      </c>
      <c r="I37" s="6">
        <v>169</v>
      </c>
      <c r="J37" s="7" t="s">
        <v>191</v>
      </c>
      <c r="K37" s="14"/>
      <c r="L37" s="14"/>
      <c r="M37" s="14">
        <v>1</v>
      </c>
      <c r="N37" s="14">
        <v>1</v>
      </c>
      <c r="O37" s="5">
        <v>1</v>
      </c>
      <c r="P37" s="74">
        <v>1</v>
      </c>
      <c r="Q37" s="8"/>
      <c r="R37" s="76"/>
      <c r="S37" s="24"/>
      <c r="T37" s="24"/>
      <c r="U37" s="24"/>
      <c r="V37" s="24">
        <v>1</v>
      </c>
      <c r="W37" s="24"/>
      <c r="X37" s="24"/>
      <c r="Y37" s="49"/>
      <c r="Z37" s="14"/>
      <c r="AA37" s="14"/>
      <c r="AB37" s="14"/>
      <c r="AC37" s="5">
        <v>1</v>
      </c>
      <c r="AD37" s="23">
        <v>1</v>
      </c>
      <c r="AE37" s="24"/>
      <c r="AF37" s="24"/>
      <c r="AG37" s="24"/>
      <c r="AH37" s="49"/>
      <c r="AI37" s="31">
        <v>1</v>
      </c>
      <c r="AJ37" s="14"/>
      <c r="AK37" s="14">
        <v>1</v>
      </c>
      <c r="AL37" s="14"/>
      <c r="AM37" s="14"/>
      <c r="AN37" s="5"/>
      <c r="AO37" s="31"/>
      <c r="AP37" s="14"/>
      <c r="AQ37" s="14"/>
      <c r="AR37" s="67"/>
      <c r="AS37" s="14"/>
      <c r="AT37" s="5"/>
      <c r="AU37" s="31"/>
      <c r="AV37" s="14"/>
      <c r="AW37" s="42"/>
      <c r="AX37" s="63">
        <v>1</v>
      </c>
      <c r="AY37" s="14"/>
      <c r="AZ37" s="14"/>
      <c r="BA37" s="14"/>
      <c r="BB37" s="14"/>
      <c r="BC37" s="5"/>
      <c r="BE37" s="9"/>
      <c r="BY37" s="10"/>
      <c r="BZ37" s="10"/>
      <c r="CA37" s="10"/>
      <c r="CB37" s="10"/>
      <c r="CC37" s="10"/>
      <c r="CD37" s="10"/>
      <c r="CE37" s="10"/>
      <c r="CF37" s="10"/>
      <c r="CG37" s="10"/>
      <c r="CH37" s="10"/>
      <c r="CI37" s="10"/>
      <c r="CJ37" s="10"/>
      <c r="CK37" s="10"/>
      <c r="CL37" s="10"/>
      <c r="CM37" s="10"/>
      <c r="CN37" s="10"/>
      <c r="CO37" s="10"/>
      <c r="CP37" s="10"/>
    </row>
    <row r="38" spans="1:94" s="6" customFormat="1" x14ac:dyDescent="0.25">
      <c r="A38" s="15">
        <v>34</v>
      </c>
      <c r="B38" s="15">
        <v>34</v>
      </c>
      <c r="C38" s="16" t="s">
        <v>439</v>
      </c>
      <c r="D38" s="6">
        <v>2007</v>
      </c>
      <c r="E38" s="6">
        <v>2010</v>
      </c>
      <c r="F38" s="6" t="s">
        <v>51</v>
      </c>
      <c r="G38" s="32">
        <v>-1.62</v>
      </c>
      <c r="H38" s="32">
        <v>101.93</v>
      </c>
      <c r="I38" s="6">
        <v>100</v>
      </c>
      <c r="J38" s="7" t="s">
        <v>467</v>
      </c>
      <c r="K38" s="14"/>
      <c r="L38" s="14"/>
      <c r="M38" s="14">
        <v>1</v>
      </c>
      <c r="N38" s="14">
        <v>1</v>
      </c>
      <c r="O38" s="5"/>
      <c r="P38" s="74">
        <v>1</v>
      </c>
      <c r="Q38" s="8"/>
      <c r="R38" s="76"/>
      <c r="S38" s="24">
        <v>1</v>
      </c>
      <c r="T38" s="24">
        <v>1</v>
      </c>
      <c r="U38" s="24"/>
      <c r="V38" s="24"/>
      <c r="W38" s="24"/>
      <c r="X38" s="24"/>
      <c r="Y38" s="49"/>
      <c r="Z38" s="19"/>
      <c r="AA38" s="14">
        <v>1</v>
      </c>
      <c r="AB38" s="14"/>
      <c r="AC38" s="5"/>
      <c r="AD38" s="23">
        <v>1</v>
      </c>
      <c r="AE38" s="24">
        <v>1</v>
      </c>
      <c r="AF38" s="24">
        <v>1</v>
      </c>
      <c r="AG38" s="24"/>
      <c r="AH38" s="49"/>
      <c r="AI38" s="31">
        <v>1</v>
      </c>
      <c r="AJ38" s="14"/>
      <c r="AK38" s="14">
        <v>1</v>
      </c>
      <c r="AL38" s="14"/>
      <c r="AM38" s="14"/>
      <c r="AN38" s="5"/>
      <c r="AO38" s="31"/>
      <c r="AP38" s="14"/>
      <c r="AQ38" s="14"/>
      <c r="AR38" s="67"/>
      <c r="AS38" s="14"/>
      <c r="AT38" s="5"/>
      <c r="AU38" s="31"/>
      <c r="AV38" s="14"/>
      <c r="AW38" s="42"/>
      <c r="AX38" s="63">
        <v>1</v>
      </c>
      <c r="AY38" s="14">
        <v>1</v>
      </c>
      <c r="AZ38" s="14"/>
      <c r="BA38" s="14"/>
      <c r="BB38" s="14"/>
      <c r="BC38" s="5"/>
      <c r="BE38" s="9"/>
      <c r="BY38" s="10"/>
      <c r="BZ38" s="10"/>
      <c r="CA38" s="10"/>
      <c r="CB38" s="10"/>
      <c r="CC38" s="10"/>
      <c r="CD38" s="10"/>
      <c r="CE38" s="10"/>
      <c r="CF38" s="10"/>
      <c r="CG38" s="10"/>
      <c r="CH38" s="10"/>
      <c r="CI38" s="10"/>
      <c r="CJ38" s="10"/>
      <c r="CK38" s="10"/>
      <c r="CL38" s="10"/>
      <c r="CM38" s="10"/>
      <c r="CN38" s="10"/>
      <c r="CO38" s="10"/>
      <c r="CP38" s="10"/>
    </row>
    <row r="39" spans="1:94" s="6" customFormat="1" x14ac:dyDescent="0.25">
      <c r="A39" s="15">
        <v>35</v>
      </c>
      <c r="B39" s="15">
        <v>35</v>
      </c>
      <c r="C39" s="16" t="s">
        <v>468</v>
      </c>
      <c r="D39" s="19">
        <v>2008</v>
      </c>
      <c r="E39" s="19">
        <v>2009</v>
      </c>
      <c r="F39" s="19" t="s">
        <v>44</v>
      </c>
      <c r="G39" s="35">
        <v>16.27</v>
      </c>
      <c r="H39" s="35">
        <v>101.12</v>
      </c>
      <c r="I39" s="19">
        <v>73</v>
      </c>
      <c r="J39" s="21" t="s">
        <v>469</v>
      </c>
      <c r="K39" s="14"/>
      <c r="L39" s="14"/>
      <c r="M39" s="14">
        <v>1</v>
      </c>
      <c r="N39" s="14">
        <v>1</v>
      </c>
      <c r="O39" s="5"/>
      <c r="P39" s="74"/>
      <c r="Q39" s="8">
        <v>1</v>
      </c>
      <c r="R39" s="76"/>
      <c r="S39" s="24"/>
      <c r="T39" s="24"/>
      <c r="U39" s="24"/>
      <c r="V39" s="24"/>
      <c r="W39" s="24"/>
      <c r="X39" s="24"/>
      <c r="Y39" s="49">
        <v>1</v>
      </c>
      <c r="Z39" s="14">
        <v>1</v>
      </c>
      <c r="AA39" s="14"/>
      <c r="AB39" s="14"/>
      <c r="AC39" s="5"/>
      <c r="AD39" s="23"/>
      <c r="AE39" s="24"/>
      <c r="AF39" s="24"/>
      <c r="AG39" s="24"/>
      <c r="AH39" s="49"/>
      <c r="AI39" s="31"/>
      <c r="AJ39" s="19"/>
      <c r="AK39" s="14"/>
      <c r="AL39" s="14"/>
      <c r="AM39" s="14"/>
      <c r="AN39" s="5">
        <v>1</v>
      </c>
      <c r="AO39" s="31"/>
      <c r="AP39" s="14"/>
      <c r="AQ39" s="14"/>
      <c r="AR39" s="67">
        <v>1</v>
      </c>
      <c r="AS39" s="14">
        <v>1</v>
      </c>
      <c r="AT39" s="5"/>
      <c r="AU39" s="31"/>
      <c r="AV39" s="14"/>
      <c r="AW39" s="42"/>
      <c r="AX39" s="63">
        <v>1</v>
      </c>
      <c r="AY39" s="14"/>
      <c r="AZ39" s="14"/>
      <c r="BA39" s="14"/>
      <c r="BB39" s="14"/>
      <c r="BC39" s="5"/>
      <c r="BE39" s="9"/>
      <c r="BY39" s="10"/>
      <c r="BZ39" s="10"/>
      <c r="CA39" s="10"/>
      <c r="CB39" s="10"/>
      <c r="CC39" s="10"/>
      <c r="CD39" s="10"/>
      <c r="CE39" s="10"/>
      <c r="CF39" s="10"/>
      <c r="CG39" s="10"/>
      <c r="CH39" s="10"/>
      <c r="CI39" s="10"/>
      <c r="CJ39" s="10"/>
      <c r="CK39" s="10"/>
      <c r="CL39" s="10"/>
      <c r="CM39" s="10"/>
      <c r="CN39" s="10"/>
      <c r="CO39" s="10"/>
      <c r="CP39" s="10"/>
    </row>
    <row r="40" spans="1:94" s="6" customFormat="1" x14ac:dyDescent="0.25">
      <c r="A40" s="20">
        <v>36</v>
      </c>
      <c r="B40" s="20">
        <v>36</v>
      </c>
      <c r="C40" s="16" t="s">
        <v>192</v>
      </c>
      <c r="D40" s="6">
        <v>1994</v>
      </c>
      <c r="E40" s="6">
        <v>2008</v>
      </c>
      <c r="F40" s="6" t="s">
        <v>56</v>
      </c>
      <c r="G40" s="32">
        <v>20.85</v>
      </c>
      <c r="H40" s="32">
        <v>101.13</v>
      </c>
      <c r="I40" s="6">
        <v>30</v>
      </c>
      <c r="J40" s="21" t="s">
        <v>575</v>
      </c>
      <c r="K40" s="14"/>
      <c r="L40" s="14"/>
      <c r="M40" s="14">
        <v>1</v>
      </c>
      <c r="N40" s="14"/>
      <c r="O40" s="5"/>
      <c r="P40" s="74">
        <v>1</v>
      </c>
      <c r="Q40" s="8"/>
      <c r="R40" s="76"/>
      <c r="S40" s="24"/>
      <c r="T40" s="24">
        <v>1</v>
      </c>
      <c r="U40" s="24"/>
      <c r="V40" s="24"/>
      <c r="W40" s="24"/>
      <c r="X40" s="24"/>
      <c r="Y40" s="49"/>
      <c r="Z40" s="14">
        <v>1</v>
      </c>
      <c r="AA40" s="14"/>
      <c r="AB40" s="14"/>
      <c r="AC40" s="5"/>
      <c r="AD40" s="23">
        <v>1</v>
      </c>
      <c r="AE40" s="24"/>
      <c r="AF40" s="24"/>
      <c r="AG40" s="24"/>
      <c r="AH40" s="49"/>
      <c r="AI40" s="31">
        <v>1</v>
      </c>
      <c r="AJ40" s="14"/>
      <c r="AK40" s="14">
        <v>1</v>
      </c>
      <c r="AL40" s="14"/>
      <c r="AM40" s="14"/>
      <c r="AN40" s="5"/>
      <c r="AO40" s="31"/>
      <c r="AP40" s="14"/>
      <c r="AQ40" s="14"/>
      <c r="AR40" s="67"/>
      <c r="AS40" s="14"/>
      <c r="AT40" s="5"/>
      <c r="AU40" s="31"/>
      <c r="AV40" s="14"/>
      <c r="AW40" s="42"/>
      <c r="AX40" s="63">
        <v>1</v>
      </c>
      <c r="AY40" s="14"/>
      <c r="AZ40" s="14">
        <v>1</v>
      </c>
      <c r="BA40" s="14">
        <v>1</v>
      </c>
      <c r="BB40" s="14"/>
      <c r="BC40" s="5"/>
      <c r="BE40" s="9"/>
      <c r="BY40" s="10"/>
      <c r="BZ40" s="10"/>
      <c r="CA40" s="10"/>
      <c r="CB40" s="10"/>
      <c r="CC40" s="10"/>
      <c r="CD40" s="10"/>
      <c r="CE40" s="10"/>
      <c r="CF40" s="10"/>
      <c r="CG40" s="10"/>
      <c r="CH40" s="10"/>
      <c r="CI40" s="10"/>
      <c r="CJ40" s="10"/>
      <c r="CK40" s="10"/>
      <c r="CL40" s="10"/>
      <c r="CM40" s="10"/>
      <c r="CN40" s="10"/>
      <c r="CO40" s="10"/>
      <c r="CP40" s="10"/>
    </row>
    <row r="41" spans="1:94" s="6" customFormat="1" x14ac:dyDescent="0.25">
      <c r="A41" s="15">
        <v>37</v>
      </c>
      <c r="B41" s="15">
        <v>37</v>
      </c>
      <c r="C41" s="16" t="s">
        <v>193</v>
      </c>
      <c r="D41" s="6">
        <v>1980</v>
      </c>
      <c r="E41" s="6">
        <v>2007</v>
      </c>
      <c r="F41" s="6" t="s">
        <v>59</v>
      </c>
      <c r="G41" s="32">
        <v>2.86</v>
      </c>
      <c r="H41" s="32">
        <v>101.36</v>
      </c>
      <c r="I41" s="6">
        <v>41</v>
      </c>
      <c r="J41" s="7" t="s">
        <v>194</v>
      </c>
      <c r="K41" s="14"/>
      <c r="L41" s="14"/>
      <c r="M41" s="14">
        <v>1</v>
      </c>
      <c r="N41" s="14"/>
      <c r="O41" s="5">
        <v>1</v>
      </c>
      <c r="P41" s="74">
        <v>1</v>
      </c>
      <c r="Q41" s="8"/>
      <c r="R41" s="76"/>
      <c r="S41" s="24">
        <v>1</v>
      </c>
      <c r="T41" s="24"/>
      <c r="U41" s="24"/>
      <c r="V41" s="24"/>
      <c r="W41" s="24"/>
      <c r="X41" s="24"/>
      <c r="Y41" s="49"/>
      <c r="Z41" s="14"/>
      <c r="AA41" s="14">
        <v>1</v>
      </c>
      <c r="AB41" s="14"/>
      <c r="AC41" s="5"/>
      <c r="AD41" s="23">
        <v>1</v>
      </c>
      <c r="AE41" s="24">
        <v>1</v>
      </c>
      <c r="AF41" s="24"/>
      <c r="AG41" s="24"/>
      <c r="AH41" s="49"/>
      <c r="AI41" s="31">
        <v>1</v>
      </c>
      <c r="AJ41" s="14"/>
      <c r="AK41" s="14">
        <v>1</v>
      </c>
      <c r="AL41" s="14"/>
      <c r="AM41" s="14"/>
      <c r="AN41" s="5"/>
      <c r="AO41" s="31"/>
      <c r="AP41" s="14"/>
      <c r="AQ41" s="14"/>
      <c r="AR41" s="67">
        <v>1</v>
      </c>
      <c r="AS41" s="14"/>
      <c r="AT41" s="5">
        <v>1</v>
      </c>
      <c r="AU41" s="31"/>
      <c r="AV41" s="14"/>
      <c r="AW41" s="42"/>
      <c r="AX41" s="63"/>
      <c r="AY41" s="14"/>
      <c r="AZ41" s="14"/>
      <c r="BA41" s="14">
        <v>-1</v>
      </c>
      <c r="BB41" s="14">
        <v>-1</v>
      </c>
      <c r="BC41" s="5"/>
      <c r="BE41" s="9"/>
      <c r="BY41" s="10"/>
      <c r="BZ41" s="10"/>
      <c r="CA41" s="10"/>
      <c r="CB41" s="10"/>
      <c r="CC41" s="10"/>
      <c r="CD41" s="10"/>
      <c r="CE41" s="10"/>
      <c r="CF41" s="10"/>
      <c r="CG41" s="10"/>
      <c r="CH41" s="10"/>
      <c r="CI41" s="10"/>
      <c r="CJ41" s="10"/>
      <c r="CK41" s="10"/>
      <c r="CL41" s="10"/>
      <c r="CM41" s="10"/>
      <c r="CN41" s="10"/>
      <c r="CO41" s="10"/>
      <c r="CP41" s="10"/>
    </row>
    <row r="42" spans="1:94" s="6" customFormat="1" x14ac:dyDescent="0.25">
      <c r="A42" s="15">
        <v>38</v>
      </c>
      <c r="B42" s="15">
        <v>38</v>
      </c>
      <c r="C42" s="16" t="s">
        <v>195</v>
      </c>
      <c r="D42" s="6">
        <v>2006</v>
      </c>
      <c r="F42" s="6" t="s">
        <v>29</v>
      </c>
      <c r="G42" s="32">
        <v>9.8699999999999992</v>
      </c>
      <c r="H42" s="32">
        <v>124.38</v>
      </c>
      <c r="I42" s="6">
        <v>102</v>
      </c>
      <c r="J42" s="7" t="s">
        <v>196</v>
      </c>
      <c r="K42" s="14"/>
      <c r="L42" s="14"/>
      <c r="M42" s="14">
        <v>1</v>
      </c>
      <c r="N42" s="14"/>
      <c r="O42" s="5"/>
      <c r="P42" s="74"/>
      <c r="Q42" s="8">
        <v>1</v>
      </c>
      <c r="R42" s="76"/>
      <c r="S42" s="24"/>
      <c r="T42" s="24"/>
      <c r="U42" s="24"/>
      <c r="V42" s="24"/>
      <c r="W42" s="24"/>
      <c r="X42" s="24"/>
      <c r="Y42" s="49">
        <v>1</v>
      </c>
      <c r="Z42" s="14"/>
      <c r="AA42" s="14"/>
      <c r="AB42" s="14">
        <v>1</v>
      </c>
      <c r="AC42" s="5"/>
      <c r="AD42" s="23"/>
      <c r="AE42" s="24"/>
      <c r="AF42" s="24"/>
      <c r="AG42" s="24">
        <v>1</v>
      </c>
      <c r="AH42" s="49"/>
      <c r="AI42" s="31"/>
      <c r="AJ42" s="14"/>
      <c r="AK42" s="14"/>
      <c r="AL42" s="14"/>
      <c r="AM42" s="14"/>
      <c r="AN42" s="5"/>
      <c r="AO42" s="31">
        <v>1</v>
      </c>
      <c r="AP42" s="14"/>
      <c r="AQ42" s="14"/>
      <c r="AR42" s="67"/>
      <c r="AS42" s="14"/>
      <c r="AT42" s="5"/>
      <c r="AU42" s="31"/>
      <c r="AV42" s="14"/>
      <c r="AW42" s="42"/>
      <c r="AX42" s="63">
        <v>1</v>
      </c>
      <c r="AY42" s="14"/>
      <c r="AZ42" s="14"/>
      <c r="BA42" s="14"/>
      <c r="BB42" s="14"/>
      <c r="BC42" s="5"/>
      <c r="BE42" s="9"/>
      <c r="BY42" s="10"/>
      <c r="BZ42" s="10"/>
      <c r="CA42" s="10"/>
      <c r="CB42" s="10"/>
      <c r="CC42" s="10"/>
      <c r="CD42" s="10"/>
      <c r="CE42" s="10"/>
      <c r="CF42" s="10"/>
      <c r="CG42" s="10"/>
      <c r="CH42" s="10"/>
      <c r="CI42" s="10"/>
      <c r="CJ42" s="10"/>
      <c r="CK42" s="10"/>
      <c r="CL42" s="10"/>
      <c r="CM42" s="10"/>
      <c r="CN42" s="10"/>
      <c r="CO42" s="10"/>
      <c r="CP42" s="10"/>
    </row>
    <row r="43" spans="1:94" s="6" customFormat="1" x14ac:dyDescent="0.25">
      <c r="A43" s="20">
        <v>39</v>
      </c>
      <c r="B43" s="20">
        <v>39</v>
      </c>
      <c r="C43" s="16" t="s">
        <v>201</v>
      </c>
      <c r="D43" s="6">
        <v>2008</v>
      </c>
      <c r="F43" s="6" t="s">
        <v>44</v>
      </c>
      <c r="G43" s="32">
        <v>13.95</v>
      </c>
      <c r="H43" s="32">
        <v>100.08</v>
      </c>
      <c r="I43" s="6">
        <v>245</v>
      </c>
      <c r="J43" s="7" t="s">
        <v>202</v>
      </c>
      <c r="K43" s="14"/>
      <c r="L43" s="14"/>
      <c r="M43" s="14">
        <v>1</v>
      </c>
      <c r="N43" s="14"/>
      <c r="O43" s="5"/>
      <c r="P43" s="74"/>
      <c r="Q43" s="8">
        <v>1</v>
      </c>
      <c r="R43" s="76">
        <v>1</v>
      </c>
      <c r="S43" s="24"/>
      <c r="T43" s="24"/>
      <c r="U43" s="24"/>
      <c r="V43" s="24"/>
      <c r="W43" s="24"/>
      <c r="X43" s="24"/>
      <c r="Y43" s="49"/>
      <c r="Z43" s="14"/>
      <c r="AA43" s="14"/>
      <c r="AB43" s="14"/>
      <c r="AC43" s="16">
        <v>1</v>
      </c>
      <c r="AD43" s="23"/>
      <c r="AE43" s="24"/>
      <c r="AF43" s="24"/>
      <c r="AG43" s="24"/>
      <c r="AH43" s="49"/>
      <c r="AI43" s="31">
        <v>1</v>
      </c>
      <c r="AJ43" s="14"/>
      <c r="AK43" s="14"/>
      <c r="AL43" s="14">
        <v>1</v>
      </c>
      <c r="AM43" s="14"/>
      <c r="AN43" s="5"/>
      <c r="AO43" s="31"/>
      <c r="AP43" s="14"/>
      <c r="AQ43" s="14"/>
      <c r="AR43" s="67"/>
      <c r="AS43" s="14"/>
      <c r="AT43" s="5"/>
      <c r="AU43" s="31"/>
      <c r="AV43" s="14"/>
      <c r="AW43" s="42"/>
      <c r="AX43" s="63">
        <v>1</v>
      </c>
      <c r="AY43" s="14"/>
      <c r="AZ43" s="14"/>
      <c r="BA43" s="14"/>
      <c r="BB43" s="14"/>
      <c r="BC43" s="5"/>
      <c r="BE43" s="9"/>
      <c r="BY43" s="10"/>
      <c r="BZ43" s="10"/>
      <c r="CA43" s="10"/>
      <c r="CB43" s="10"/>
      <c r="CC43" s="10"/>
      <c r="CD43" s="10"/>
      <c r="CE43" s="10"/>
      <c r="CF43" s="10"/>
      <c r="CG43" s="10"/>
      <c r="CH43" s="10"/>
      <c r="CI43" s="10"/>
      <c r="CJ43" s="10"/>
      <c r="CK43" s="10"/>
      <c r="CL43" s="10"/>
      <c r="CM43" s="10"/>
      <c r="CN43" s="10"/>
      <c r="CO43" s="10"/>
      <c r="CP43" s="10"/>
    </row>
    <row r="44" spans="1:94" s="6" customFormat="1" x14ac:dyDescent="0.25">
      <c r="A44" s="15">
        <v>40</v>
      </c>
      <c r="B44" s="15">
        <v>40</v>
      </c>
      <c r="C44" s="16" t="s">
        <v>207</v>
      </c>
      <c r="D44" s="6">
        <v>1988</v>
      </c>
      <c r="E44" s="6">
        <v>2000</v>
      </c>
      <c r="F44" s="6" t="s">
        <v>51</v>
      </c>
      <c r="G44" s="32">
        <v>-1.67</v>
      </c>
      <c r="H44" s="32">
        <v>113.91</v>
      </c>
      <c r="J44" s="7" t="s">
        <v>208</v>
      </c>
      <c r="K44" s="14">
        <v>1</v>
      </c>
      <c r="L44" s="14"/>
      <c r="M44" s="14"/>
      <c r="N44" s="14"/>
      <c r="O44" s="5"/>
      <c r="P44" s="74">
        <v>1</v>
      </c>
      <c r="Q44" s="8"/>
      <c r="R44" s="76"/>
      <c r="S44" s="24"/>
      <c r="T44" s="24"/>
      <c r="U44" s="24"/>
      <c r="V44" s="24"/>
      <c r="W44" s="24"/>
      <c r="X44" s="24"/>
      <c r="Y44" s="49">
        <v>1</v>
      </c>
      <c r="Z44" s="14">
        <v>1</v>
      </c>
      <c r="AA44" s="14"/>
      <c r="AB44" s="14"/>
      <c r="AC44" s="5"/>
      <c r="AD44" s="23">
        <v>1</v>
      </c>
      <c r="AE44" s="24">
        <v>1</v>
      </c>
      <c r="AF44" s="24"/>
      <c r="AG44" s="24"/>
      <c r="AH44" s="49"/>
      <c r="AI44" s="31"/>
      <c r="AJ44" s="14"/>
      <c r="AK44" s="14"/>
      <c r="AL44" s="14"/>
      <c r="AM44" s="14"/>
      <c r="AN44" s="5"/>
      <c r="AO44" s="31"/>
      <c r="AP44" s="14"/>
      <c r="AQ44" s="14"/>
      <c r="AR44" s="67">
        <v>1</v>
      </c>
      <c r="AS44" s="14"/>
      <c r="AT44" s="5">
        <v>1</v>
      </c>
      <c r="AU44" s="31"/>
      <c r="AV44" s="14"/>
      <c r="AW44" s="42"/>
      <c r="AX44" s="63"/>
      <c r="AY44" s="14"/>
      <c r="AZ44" s="14"/>
      <c r="BA44" s="14">
        <v>-1</v>
      </c>
      <c r="BB44" s="14"/>
      <c r="BC44" s="5"/>
      <c r="BE44" s="9"/>
      <c r="BY44" s="10"/>
      <c r="BZ44" s="10"/>
      <c r="CA44" s="10"/>
      <c r="CB44" s="10"/>
      <c r="CC44" s="10"/>
      <c r="CD44" s="10"/>
      <c r="CE44" s="10"/>
      <c r="CF44" s="10"/>
      <c r="CG44" s="10"/>
      <c r="CH44" s="10"/>
      <c r="CI44" s="10"/>
      <c r="CJ44" s="10"/>
      <c r="CK44" s="10"/>
      <c r="CL44" s="10"/>
      <c r="CM44" s="10"/>
      <c r="CN44" s="10"/>
      <c r="CO44" s="10"/>
      <c r="CP44" s="10"/>
    </row>
    <row r="45" spans="1:94" s="6" customFormat="1" x14ac:dyDescent="0.25">
      <c r="A45" s="15">
        <v>41</v>
      </c>
      <c r="B45" s="15">
        <v>41</v>
      </c>
      <c r="C45" s="16" t="s">
        <v>213</v>
      </c>
      <c r="D45" s="19">
        <v>2007</v>
      </c>
      <c r="E45" s="19"/>
      <c r="F45" s="19" t="s">
        <v>35</v>
      </c>
      <c r="G45" s="35">
        <v>10.109</v>
      </c>
      <c r="H45" s="35">
        <v>105.962</v>
      </c>
      <c r="I45" s="19">
        <v>87</v>
      </c>
      <c r="J45" s="7" t="s">
        <v>280</v>
      </c>
      <c r="K45" s="14"/>
      <c r="L45" s="14"/>
      <c r="M45" s="14">
        <v>1</v>
      </c>
      <c r="N45" s="14"/>
      <c r="O45" s="5"/>
      <c r="P45" s="74"/>
      <c r="Q45" s="8">
        <v>1</v>
      </c>
      <c r="R45" s="76"/>
      <c r="S45" s="24"/>
      <c r="T45" s="24"/>
      <c r="U45" s="24">
        <v>1</v>
      </c>
      <c r="V45" s="24"/>
      <c r="W45" s="24"/>
      <c r="X45" s="24"/>
      <c r="Y45" s="49"/>
      <c r="Z45" s="14"/>
      <c r="AA45" s="14"/>
      <c r="AB45" s="19">
        <v>1</v>
      </c>
      <c r="AC45" s="5"/>
      <c r="AD45" s="23"/>
      <c r="AE45" s="24"/>
      <c r="AF45" s="24"/>
      <c r="AG45" s="24">
        <v>1</v>
      </c>
      <c r="AH45" s="49"/>
      <c r="AI45" s="31"/>
      <c r="AJ45" s="14"/>
      <c r="AK45" s="14"/>
      <c r="AL45" s="14"/>
      <c r="AM45" s="14"/>
      <c r="AN45" s="5"/>
      <c r="AO45" s="31">
        <v>1</v>
      </c>
      <c r="AP45" s="14"/>
      <c r="AQ45" s="14">
        <v>1</v>
      </c>
      <c r="AR45" s="67"/>
      <c r="AS45" s="14"/>
      <c r="AT45" s="5"/>
      <c r="AU45" s="31"/>
      <c r="AV45" s="14"/>
      <c r="AW45" s="42"/>
      <c r="AX45" s="63">
        <v>1</v>
      </c>
      <c r="AY45" s="14"/>
      <c r="AZ45" s="14"/>
      <c r="BA45" s="14"/>
      <c r="BB45" s="14"/>
      <c r="BC45" s="5"/>
      <c r="BE45" s="9"/>
      <c r="BY45" s="10"/>
      <c r="BZ45" s="10"/>
      <c r="CA45" s="10"/>
      <c r="CB45" s="10"/>
      <c r="CC45" s="10"/>
      <c r="CD45" s="10"/>
      <c r="CE45" s="10"/>
      <c r="CF45" s="10"/>
      <c r="CG45" s="10"/>
      <c r="CH45" s="10"/>
      <c r="CI45" s="10"/>
      <c r="CJ45" s="10"/>
      <c r="CK45" s="10"/>
      <c r="CL45" s="10"/>
      <c r="CM45" s="10"/>
      <c r="CN45" s="10"/>
      <c r="CO45" s="10"/>
      <c r="CP45" s="10"/>
    </row>
    <row r="46" spans="1:94" s="6" customFormat="1" x14ac:dyDescent="0.25">
      <c r="A46" s="20">
        <v>42</v>
      </c>
      <c r="B46" s="20">
        <v>42</v>
      </c>
      <c r="C46" s="16" t="s">
        <v>220</v>
      </c>
      <c r="D46" s="19">
        <v>1999</v>
      </c>
      <c r="E46" s="19">
        <v>2010</v>
      </c>
      <c r="F46" s="19" t="s">
        <v>35</v>
      </c>
      <c r="G46" s="35">
        <v>22.35</v>
      </c>
      <c r="H46" s="35">
        <v>103.84</v>
      </c>
      <c r="I46" s="19">
        <v>37</v>
      </c>
      <c r="J46" s="7" t="s">
        <v>281</v>
      </c>
      <c r="K46" s="14"/>
      <c r="L46" s="14"/>
      <c r="M46" s="14">
        <v>1</v>
      </c>
      <c r="N46" s="14"/>
      <c r="O46" s="5"/>
      <c r="P46" s="74">
        <v>1</v>
      </c>
      <c r="Q46" s="8"/>
      <c r="R46" s="76">
        <v>1</v>
      </c>
      <c r="S46" s="24"/>
      <c r="T46" s="24"/>
      <c r="U46" s="24"/>
      <c r="V46" s="24"/>
      <c r="W46" s="24"/>
      <c r="X46" s="24"/>
      <c r="Y46" s="49"/>
      <c r="Z46" s="14"/>
      <c r="AA46" s="14"/>
      <c r="AB46" s="14"/>
      <c r="AC46" s="5">
        <v>1</v>
      </c>
      <c r="AD46" s="23"/>
      <c r="AE46" s="24"/>
      <c r="AF46" s="24"/>
      <c r="AG46" s="24"/>
      <c r="AH46" s="49"/>
      <c r="AI46" s="31">
        <v>1</v>
      </c>
      <c r="AJ46" s="14"/>
      <c r="AK46" s="14"/>
      <c r="AL46" s="14">
        <v>1</v>
      </c>
      <c r="AM46" s="14"/>
      <c r="AN46" s="5"/>
      <c r="AO46" s="31"/>
      <c r="AP46" s="14"/>
      <c r="AQ46" s="14"/>
      <c r="AR46" s="67"/>
      <c r="AS46" s="14"/>
      <c r="AT46" s="5"/>
      <c r="AU46" s="31"/>
      <c r="AV46" s="14"/>
      <c r="AW46" s="42"/>
      <c r="AX46" s="63"/>
      <c r="AY46" s="14"/>
      <c r="AZ46" s="14"/>
      <c r="BA46" s="14">
        <v>1</v>
      </c>
      <c r="BB46" s="14"/>
      <c r="BC46" s="5"/>
      <c r="BE46" s="9"/>
      <c r="BY46" s="10"/>
      <c r="BZ46" s="10"/>
      <c r="CA46" s="10"/>
      <c r="CB46" s="10"/>
      <c r="CC46" s="10"/>
      <c r="CD46" s="10"/>
      <c r="CE46" s="10"/>
      <c r="CF46" s="10"/>
      <c r="CG46" s="10"/>
      <c r="CH46" s="10"/>
      <c r="CI46" s="10"/>
      <c r="CJ46" s="10"/>
      <c r="CK46" s="10"/>
      <c r="CL46" s="10"/>
      <c r="CM46" s="10"/>
      <c r="CN46" s="10"/>
      <c r="CO46" s="10"/>
      <c r="CP46" s="10"/>
    </row>
    <row r="47" spans="1:94" s="6" customFormat="1" x14ac:dyDescent="0.25">
      <c r="A47" s="15">
        <v>43</v>
      </c>
      <c r="B47" s="15">
        <v>43</v>
      </c>
      <c r="C47" s="16" t="s">
        <v>230</v>
      </c>
      <c r="D47" s="6">
        <v>1970</v>
      </c>
      <c r="E47" s="6">
        <v>2006</v>
      </c>
      <c r="F47" s="6" t="s">
        <v>51</v>
      </c>
      <c r="G47" s="32">
        <v>-2.5</v>
      </c>
      <c r="H47" s="32">
        <v>101.45</v>
      </c>
      <c r="I47" s="6">
        <v>51</v>
      </c>
      <c r="J47" s="7" t="s">
        <v>231</v>
      </c>
      <c r="K47" s="14"/>
      <c r="L47" s="14"/>
      <c r="M47" s="14">
        <v>1</v>
      </c>
      <c r="N47" s="14"/>
      <c r="O47" s="5"/>
      <c r="P47" s="74">
        <v>1</v>
      </c>
      <c r="Q47" s="8"/>
      <c r="R47" s="76"/>
      <c r="S47" s="24"/>
      <c r="T47" s="24"/>
      <c r="U47" s="24"/>
      <c r="V47" s="24"/>
      <c r="W47" s="24">
        <v>1</v>
      </c>
      <c r="X47" s="24"/>
      <c r="Y47" s="49"/>
      <c r="Z47" s="14">
        <v>1</v>
      </c>
      <c r="AA47" s="14"/>
      <c r="AB47" s="14"/>
      <c r="AC47" s="5"/>
      <c r="AD47" s="23">
        <v>1</v>
      </c>
      <c r="AE47" s="24"/>
      <c r="AF47" s="24"/>
      <c r="AG47" s="24"/>
      <c r="AH47" s="49"/>
      <c r="AI47" s="54">
        <v>1</v>
      </c>
      <c r="AJ47" s="14"/>
      <c r="AK47" s="14">
        <v>1</v>
      </c>
      <c r="AL47" s="14"/>
      <c r="AM47" s="14"/>
      <c r="AN47" s="5"/>
      <c r="AO47" s="31"/>
      <c r="AP47" s="14"/>
      <c r="AQ47" s="14"/>
      <c r="AR47" s="67"/>
      <c r="AS47" s="14"/>
      <c r="AT47" s="5"/>
      <c r="AU47" s="31"/>
      <c r="AV47" s="14"/>
      <c r="AW47" s="42"/>
      <c r="AX47" s="63">
        <v>1</v>
      </c>
      <c r="AY47" s="14"/>
      <c r="AZ47" s="14"/>
      <c r="BA47" s="14"/>
      <c r="BB47" s="14"/>
      <c r="BC47" s="5"/>
      <c r="BE47" s="9"/>
      <c r="BY47" s="10"/>
      <c r="BZ47" s="10"/>
      <c r="CA47" s="10"/>
      <c r="CB47" s="10"/>
      <c r="CC47" s="10"/>
      <c r="CD47" s="10"/>
      <c r="CE47" s="10"/>
      <c r="CF47" s="10"/>
      <c r="CG47" s="10"/>
      <c r="CH47" s="10"/>
      <c r="CI47" s="10"/>
      <c r="CJ47" s="10"/>
      <c r="CK47" s="10"/>
      <c r="CL47" s="10"/>
      <c r="CM47" s="10"/>
      <c r="CN47" s="10"/>
      <c r="CO47" s="10"/>
      <c r="CP47" s="10"/>
    </row>
    <row r="48" spans="1:94" s="6" customFormat="1" x14ac:dyDescent="0.2">
      <c r="A48" s="20">
        <v>44</v>
      </c>
      <c r="B48" s="20">
        <v>44</v>
      </c>
      <c r="C48" s="16" t="s">
        <v>232</v>
      </c>
      <c r="D48" s="19">
        <v>1990</v>
      </c>
      <c r="E48" s="19">
        <v>2009</v>
      </c>
      <c r="F48" s="19" t="s">
        <v>271</v>
      </c>
      <c r="G48" s="36">
        <v>14.047499999999999</v>
      </c>
      <c r="H48" s="36">
        <v>103.071944</v>
      </c>
      <c r="I48" s="19">
        <v>32</v>
      </c>
      <c r="J48" s="7" t="s">
        <v>282</v>
      </c>
      <c r="K48" s="14">
        <v>1</v>
      </c>
      <c r="L48" s="14"/>
      <c r="M48" s="14"/>
      <c r="N48" s="14">
        <v>1</v>
      </c>
      <c r="O48" s="5"/>
      <c r="P48" s="74">
        <v>1</v>
      </c>
      <c r="Q48" s="8"/>
      <c r="R48" s="76"/>
      <c r="S48" s="24"/>
      <c r="T48" s="24"/>
      <c r="U48" s="24"/>
      <c r="V48" s="24"/>
      <c r="W48" s="24"/>
      <c r="X48" s="24" t="s">
        <v>592</v>
      </c>
      <c r="Y48" s="49"/>
      <c r="Z48" s="14">
        <v>1</v>
      </c>
      <c r="AA48" s="14"/>
      <c r="AB48" s="14"/>
      <c r="AC48" s="5"/>
      <c r="AD48" s="23">
        <v>1</v>
      </c>
      <c r="AE48" s="24"/>
      <c r="AF48" s="24"/>
      <c r="AG48" s="24"/>
      <c r="AH48" s="49"/>
      <c r="AI48" s="31"/>
      <c r="AJ48" s="14"/>
      <c r="AK48" s="14"/>
      <c r="AL48" s="14"/>
      <c r="AM48" s="14"/>
      <c r="AN48" s="5"/>
      <c r="AO48" s="31"/>
      <c r="AP48" s="14"/>
      <c r="AQ48" s="14"/>
      <c r="AR48" s="67">
        <v>1</v>
      </c>
      <c r="AS48" s="14"/>
      <c r="AT48" s="5">
        <v>1</v>
      </c>
      <c r="AU48" s="31"/>
      <c r="AV48" s="14"/>
      <c r="AW48" s="42"/>
      <c r="AX48" s="64" t="s">
        <v>283</v>
      </c>
      <c r="AY48" s="14"/>
      <c r="AZ48" s="14"/>
      <c r="BA48" s="14"/>
      <c r="BB48" s="14"/>
      <c r="BC48" s="5"/>
      <c r="BE48" s="9"/>
      <c r="BY48" s="10"/>
      <c r="BZ48" s="10"/>
      <c r="CA48" s="10"/>
      <c r="CB48" s="10"/>
      <c r="CC48" s="10"/>
      <c r="CD48" s="10"/>
      <c r="CE48" s="10"/>
      <c r="CF48" s="10"/>
      <c r="CG48" s="10"/>
      <c r="CH48" s="10"/>
      <c r="CI48" s="10"/>
      <c r="CJ48" s="10"/>
      <c r="CK48" s="10"/>
      <c r="CL48" s="10"/>
      <c r="CM48" s="10"/>
      <c r="CN48" s="10"/>
      <c r="CO48" s="10"/>
      <c r="CP48" s="10"/>
    </row>
    <row r="49" spans="1:94" s="6" customFormat="1" x14ac:dyDescent="0.25">
      <c r="A49" s="15">
        <v>45</v>
      </c>
      <c r="B49" s="15">
        <v>45</v>
      </c>
      <c r="C49" s="16" t="s">
        <v>238</v>
      </c>
      <c r="D49" s="6">
        <v>1985</v>
      </c>
      <c r="E49" s="6">
        <v>2008</v>
      </c>
      <c r="F49" s="6" t="s">
        <v>51</v>
      </c>
      <c r="G49" s="32">
        <v>0.28000000000000003</v>
      </c>
      <c r="H49" s="32">
        <v>110.44</v>
      </c>
      <c r="J49" s="7" t="s">
        <v>239</v>
      </c>
      <c r="K49" s="14"/>
      <c r="L49" s="14"/>
      <c r="M49" s="14">
        <v>1</v>
      </c>
      <c r="N49" s="14"/>
      <c r="O49" s="5"/>
      <c r="P49" s="74">
        <v>1</v>
      </c>
      <c r="Q49" s="8"/>
      <c r="R49" s="76"/>
      <c r="S49" s="24">
        <v>1</v>
      </c>
      <c r="T49" s="24"/>
      <c r="U49" s="24"/>
      <c r="V49" s="24"/>
      <c r="W49" s="24"/>
      <c r="X49" s="24"/>
      <c r="Y49" s="49"/>
      <c r="Z49" s="14"/>
      <c r="AA49" s="14">
        <v>1</v>
      </c>
      <c r="AB49" s="14"/>
      <c r="AC49" s="5"/>
      <c r="AD49" s="23">
        <v>1</v>
      </c>
      <c r="AE49" s="24">
        <v>1</v>
      </c>
      <c r="AF49" s="24"/>
      <c r="AG49" s="24"/>
      <c r="AH49" s="49"/>
      <c r="AI49" s="31">
        <v>1</v>
      </c>
      <c r="AJ49" s="14"/>
      <c r="AK49" s="14"/>
      <c r="AL49" s="14"/>
      <c r="AM49" s="14"/>
      <c r="AN49" s="5"/>
      <c r="AO49" s="31"/>
      <c r="AP49" s="14"/>
      <c r="AQ49" s="14"/>
      <c r="AR49" s="67"/>
      <c r="AS49" s="14"/>
      <c r="AT49" s="5"/>
      <c r="AU49" s="31"/>
      <c r="AV49" s="14"/>
      <c r="AW49" s="42"/>
      <c r="AX49" s="63"/>
      <c r="AY49" s="14"/>
      <c r="AZ49" s="14"/>
      <c r="BA49" s="14"/>
      <c r="BB49" s="14">
        <v>-1</v>
      </c>
      <c r="BC49" s="5"/>
      <c r="BE49" s="9"/>
      <c r="BY49" s="10"/>
      <c r="BZ49" s="10"/>
      <c r="CA49" s="10"/>
      <c r="CB49" s="10"/>
      <c r="CC49" s="10"/>
      <c r="CD49" s="10"/>
      <c r="CE49" s="10"/>
      <c r="CF49" s="10"/>
      <c r="CG49" s="10"/>
      <c r="CH49" s="10"/>
      <c r="CI49" s="10"/>
      <c r="CJ49" s="10"/>
      <c r="CK49" s="10"/>
      <c r="CL49" s="10"/>
      <c r="CM49" s="10"/>
      <c r="CN49" s="10"/>
      <c r="CO49" s="10"/>
      <c r="CP49" s="10"/>
    </row>
    <row r="50" spans="1:94" s="6" customFormat="1" x14ac:dyDescent="0.25">
      <c r="A50" s="20">
        <v>46</v>
      </c>
      <c r="B50" s="20">
        <v>46</v>
      </c>
      <c r="C50" s="16" t="s">
        <v>240</v>
      </c>
      <c r="D50" s="19">
        <v>2008</v>
      </c>
      <c r="E50" s="19">
        <v>2009</v>
      </c>
      <c r="F50" s="19" t="s">
        <v>56</v>
      </c>
      <c r="G50" s="35">
        <v>14.76</v>
      </c>
      <c r="H50" s="35">
        <v>106.97</v>
      </c>
      <c r="I50" s="19">
        <v>30</v>
      </c>
      <c r="J50" s="7" t="s">
        <v>284</v>
      </c>
      <c r="K50" s="14"/>
      <c r="L50" s="14"/>
      <c r="M50" s="14">
        <v>1</v>
      </c>
      <c r="N50" s="14">
        <v>1</v>
      </c>
      <c r="O50" s="5"/>
      <c r="P50" s="74">
        <v>1</v>
      </c>
      <c r="Q50" s="8"/>
      <c r="R50" s="76"/>
      <c r="S50" s="24"/>
      <c r="T50" s="24">
        <v>1</v>
      </c>
      <c r="U50" s="24"/>
      <c r="V50" s="24"/>
      <c r="W50" s="24"/>
      <c r="X50" s="24"/>
      <c r="Y50" s="49"/>
      <c r="Z50" s="14"/>
      <c r="AA50" s="14">
        <v>1</v>
      </c>
      <c r="AB50" s="14"/>
      <c r="AC50" s="5"/>
      <c r="AD50" s="23"/>
      <c r="AE50" s="24">
        <v>1</v>
      </c>
      <c r="AF50" s="24"/>
      <c r="AG50" s="24"/>
      <c r="AH50" s="49"/>
      <c r="AI50" s="31">
        <v>1</v>
      </c>
      <c r="AJ50" s="14"/>
      <c r="AK50" s="14"/>
      <c r="AL50" s="14"/>
      <c r="AM50" s="14"/>
      <c r="AN50" s="5"/>
      <c r="AO50" s="31"/>
      <c r="AP50" s="14"/>
      <c r="AQ50" s="14"/>
      <c r="AR50" s="67">
        <v>1</v>
      </c>
      <c r="AS50" s="14"/>
      <c r="AT50" s="5">
        <v>1</v>
      </c>
      <c r="AU50" s="31"/>
      <c r="AV50" s="14"/>
      <c r="AW50" s="42"/>
      <c r="AX50" s="63">
        <v>-1</v>
      </c>
      <c r="AY50" s="14"/>
      <c r="AZ50" s="14"/>
      <c r="BA50" s="14">
        <v>-1</v>
      </c>
      <c r="BB50" s="14"/>
      <c r="BC50" s="5"/>
      <c r="BE50" s="9"/>
      <c r="BY50" s="10"/>
      <c r="BZ50" s="10"/>
      <c r="CA50" s="10"/>
      <c r="CB50" s="10"/>
      <c r="CC50" s="10"/>
      <c r="CD50" s="10"/>
      <c r="CE50" s="10"/>
      <c r="CF50" s="10"/>
      <c r="CG50" s="10"/>
      <c r="CH50" s="10"/>
      <c r="CI50" s="10"/>
      <c r="CJ50" s="10"/>
      <c r="CK50" s="10"/>
      <c r="CL50" s="10"/>
      <c r="CM50" s="10"/>
      <c r="CN50" s="10"/>
      <c r="CO50" s="10"/>
      <c r="CP50" s="10"/>
    </row>
    <row r="51" spans="1:94" s="6" customFormat="1" x14ac:dyDescent="0.25">
      <c r="A51" s="15">
        <v>47</v>
      </c>
      <c r="B51" s="15">
        <v>47</v>
      </c>
      <c r="C51" s="16" t="s">
        <v>247</v>
      </c>
      <c r="D51" s="6">
        <v>2009</v>
      </c>
      <c r="F51" s="6" t="s">
        <v>56</v>
      </c>
      <c r="G51" s="32">
        <v>19.8</v>
      </c>
      <c r="H51" s="32">
        <v>102.16</v>
      </c>
      <c r="I51" s="6">
        <v>127</v>
      </c>
      <c r="J51" s="7" t="s">
        <v>248</v>
      </c>
      <c r="K51" s="14"/>
      <c r="L51" s="14"/>
      <c r="M51" s="14">
        <v>1</v>
      </c>
      <c r="N51" s="14"/>
      <c r="O51" s="5"/>
      <c r="P51" s="74"/>
      <c r="Q51" s="8">
        <v>1</v>
      </c>
      <c r="R51" s="76"/>
      <c r="S51" s="24"/>
      <c r="T51" s="24"/>
      <c r="U51" s="24"/>
      <c r="V51" s="24">
        <v>1</v>
      </c>
      <c r="W51" s="24"/>
      <c r="X51" s="24"/>
      <c r="Y51" s="49"/>
      <c r="Z51" s="14">
        <v>1</v>
      </c>
      <c r="AA51" s="14"/>
      <c r="AB51" s="14"/>
      <c r="AC51" s="5"/>
      <c r="AD51" s="23">
        <v>1</v>
      </c>
      <c r="AE51" s="24"/>
      <c r="AF51" s="24"/>
      <c r="AG51" s="24"/>
      <c r="AH51" s="49"/>
      <c r="AI51" s="31">
        <v>1</v>
      </c>
      <c r="AJ51" s="14">
        <v>1</v>
      </c>
      <c r="AK51" s="14"/>
      <c r="AL51" s="14"/>
      <c r="AM51" s="14"/>
      <c r="AN51" s="5"/>
      <c r="AO51" s="31"/>
      <c r="AP51" s="14"/>
      <c r="AQ51" s="14"/>
      <c r="AR51" s="67"/>
      <c r="AS51" s="14"/>
      <c r="AT51" s="5"/>
      <c r="AU51" s="31"/>
      <c r="AV51" s="14"/>
      <c r="AW51" s="42"/>
      <c r="AX51" s="63">
        <v>1</v>
      </c>
      <c r="AY51" s="14"/>
      <c r="AZ51" s="14"/>
      <c r="BA51" s="14"/>
      <c r="BB51" s="14"/>
      <c r="BC51" s="5"/>
      <c r="BE51" s="9"/>
      <c r="BY51" s="10"/>
      <c r="BZ51" s="10"/>
      <c r="CA51" s="10"/>
      <c r="CB51" s="10"/>
      <c r="CC51" s="10"/>
      <c r="CD51" s="10"/>
      <c r="CE51" s="10"/>
      <c r="CF51" s="10"/>
      <c r="CG51" s="10"/>
      <c r="CH51" s="10"/>
      <c r="CI51" s="10"/>
      <c r="CJ51" s="10"/>
      <c r="CK51" s="10"/>
      <c r="CL51" s="10"/>
      <c r="CM51" s="10"/>
      <c r="CN51" s="10"/>
      <c r="CO51" s="10"/>
      <c r="CP51" s="10"/>
    </row>
    <row r="52" spans="1:94" s="6" customFormat="1" x14ac:dyDescent="0.25">
      <c r="A52" s="13" t="s">
        <v>593</v>
      </c>
      <c r="B52" s="11">
        <v>48</v>
      </c>
      <c r="C52" s="16" t="s">
        <v>259</v>
      </c>
      <c r="D52" s="6">
        <v>1972</v>
      </c>
      <c r="E52" s="6">
        <v>2006</v>
      </c>
      <c r="F52" s="6" t="s">
        <v>51</v>
      </c>
      <c r="G52" s="32">
        <v>-0.85</v>
      </c>
      <c r="H52" s="32">
        <v>133.41999999999999</v>
      </c>
      <c r="I52" s="6">
        <v>137</v>
      </c>
      <c r="J52" s="7" t="s">
        <v>285</v>
      </c>
      <c r="K52" s="14">
        <v>1</v>
      </c>
      <c r="L52" s="14"/>
      <c r="M52" s="14"/>
      <c r="N52" s="14"/>
      <c r="O52" s="5"/>
      <c r="P52" s="74">
        <v>1</v>
      </c>
      <c r="Q52" s="8"/>
      <c r="R52" s="76"/>
      <c r="S52" s="24">
        <v>1</v>
      </c>
      <c r="T52" s="24"/>
      <c r="U52" s="24"/>
      <c r="V52" s="24"/>
      <c r="W52" s="24"/>
      <c r="X52" s="24"/>
      <c r="Y52" s="49"/>
      <c r="Z52" s="14"/>
      <c r="AA52" s="14">
        <v>1</v>
      </c>
      <c r="AB52" s="14"/>
      <c r="AC52" s="5"/>
      <c r="AD52" s="23"/>
      <c r="AE52" s="24">
        <v>1</v>
      </c>
      <c r="AF52" s="24"/>
      <c r="AG52" s="24"/>
      <c r="AH52" s="49"/>
      <c r="AI52" s="31"/>
      <c r="AJ52" s="14"/>
      <c r="AK52" s="14"/>
      <c r="AL52" s="14"/>
      <c r="AM52" s="14"/>
      <c r="AN52" s="5"/>
      <c r="AO52" s="31"/>
      <c r="AP52" s="14"/>
      <c r="AQ52" s="14"/>
      <c r="AR52" s="67">
        <v>1</v>
      </c>
      <c r="AS52" s="14"/>
      <c r="AT52" s="16">
        <v>1</v>
      </c>
      <c r="AU52" s="31"/>
      <c r="AV52" s="14"/>
      <c r="AW52" s="42"/>
      <c r="AX52" s="64">
        <v>1</v>
      </c>
      <c r="AY52" s="14"/>
      <c r="AZ52" s="14"/>
      <c r="BA52" s="19">
        <v>1</v>
      </c>
      <c r="BB52" s="14"/>
      <c r="BC52" s="5"/>
      <c r="BE52" s="9"/>
      <c r="BY52" s="10"/>
      <c r="BZ52" s="10"/>
      <c r="CA52" s="10"/>
      <c r="CB52" s="10"/>
      <c r="CC52" s="10"/>
      <c r="CD52" s="10"/>
      <c r="CE52" s="10"/>
      <c r="CF52" s="10"/>
      <c r="CG52" s="10"/>
      <c r="CH52" s="10"/>
      <c r="CI52" s="10"/>
      <c r="CJ52" s="10"/>
      <c r="CK52" s="10"/>
      <c r="CL52" s="10"/>
      <c r="CM52" s="10"/>
      <c r="CN52" s="10"/>
      <c r="CO52" s="10"/>
      <c r="CP52" s="10"/>
    </row>
    <row r="53" spans="1:94" s="6" customFormat="1" x14ac:dyDescent="0.25">
      <c r="A53" s="13" t="s">
        <v>447</v>
      </c>
      <c r="B53" s="20">
        <v>48</v>
      </c>
      <c r="C53" s="16" t="s">
        <v>259</v>
      </c>
      <c r="D53" s="6">
        <v>1989</v>
      </c>
      <c r="E53" s="6">
        <v>2009</v>
      </c>
      <c r="F53" s="6" t="s">
        <v>51</v>
      </c>
      <c r="G53" s="32">
        <v>-0.35</v>
      </c>
      <c r="H53" s="32">
        <v>109.53</v>
      </c>
      <c r="I53" s="6">
        <v>150</v>
      </c>
      <c r="J53" s="7" t="s">
        <v>286</v>
      </c>
      <c r="K53" s="14">
        <v>1</v>
      </c>
      <c r="L53" s="14"/>
      <c r="M53" s="14"/>
      <c r="N53" s="14"/>
      <c r="O53" s="5"/>
      <c r="P53" s="74">
        <v>1</v>
      </c>
      <c r="Q53" s="8"/>
      <c r="R53" s="76"/>
      <c r="S53" s="24">
        <v>1</v>
      </c>
      <c r="T53" s="24"/>
      <c r="U53" s="24"/>
      <c r="V53" s="24"/>
      <c r="W53" s="24"/>
      <c r="X53" s="24"/>
      <c r="Y53" s="49"/>
      <c r="Z53" s="14"/>
      <c r="AA53" s="14">
        <v>1</v>
      </c>
      <c r="AB53" s="14"/>
      <c r="AC53" s="5"/>
      <c r="AD53" s="23"/>
      <c r="AE53" s="24">
        <v>1</v>
      </c>
      <c r="AF53" s="24"/>
      <c r="AG53" s="24"/>
      <c r="AH53" s="49"/>
      <c r="AI53" s="31"/>
      <c r="AJ53" s="14"/>
      <c r="AK53" s="14"/>
      <c r="AL53" s="14"/>
      <c r="AM53" s="14"/>
      <c r="AN53" s="5"/>
      <c r="AO53" s="31"/>
      <c r="AP53" s="14"/>
      <c r="AQ53" s="14"/>
      <c r="AR53" s="67">
        <v>1</v>
      </c>
      <c r="AS53" s="14"/>
      <c r="AT53" s="16">
        <v>1</v>
      </c>
      <c r="AU53" s="31"/>
      <c r="AV53" s="14"/>
      <c r="AW53" s="42"/>
      <c r="AX53" s="64">
        <v>1</v>
      </c>
      <c r="AY53" s="14"/>
      <c r="AZ53" s="14"/>
      <c r="BA53" s="19">
        <v>1</v>
      </c>
      <c r="BB53" s="14"/>
      <c r="BC53" s="5"/>
      <c r="BE53" s="9"/>
      <c r="BY53" s="10"/>
      <c r="BZ53" s="10"/>
      <c r="CA53" s="10"/>
      <c r="CB53" s="10"/>
      <c r="CC53" s="10"/>
      <c r="CD53" s="10"/>
      <c r="CE53" s="10"/>
      <c r="CF53" s="10"/>
      <c r="CG53" s="10"/>
      <c r="CH53" s="10"/>
      <c r="CI53" s="10"/>
      <c r="CJ53" s="10"/>
      <c r="CK53" s="10"/>
      <c r="CL53" s="10"/>
      <c r="CM53" s="10"/>
      <c r="CN53" s="10"/>
      <c r="CO53" s="10"/>
      <c r="CP53" s="10"/>
    </row>
    <row r="54" spans="1:94" s="6" customFormat="1" x14ac:dyDescent="0.25">
      <c r="A54" s="13" t="s">
        <v>448</v>
      </c>
      <c r="B54" s="20">
        <v>48</v>
      </c>
      <c r="C54" s="16" t="s">
        <v>259</v>
      </c>
      <c r="D54" s="6">
        <v>1990</v>
      </c>
      <c r="E54" s="6">
        <v>2008</v>
      </c>
      <c r="F54" s="6" t="s">
        <v>51</v>
      </c>
      <c r="G54" s="32">
        <v>-6.03</v>
      </c>
      <c r="H54" s="32">
        <v>140.44999999999999</v>
      </c>
      <c r="I54" s="6">
        <v>97</v>
      </c>
      <c r="J54" s="7" t="s">
        <v>287</v>
      </c>
      <c r="K54" s="14">
        <v>1</v>
      </c>
      <c r="L54" s="14"/>
      <c r="M54" s="14"/>
      <c r="N54" s="14"/>
      <c r="O54" s="5"/>
      <c r="P54" s="74">
        <v>1</v>
      </c>
      <c r="Q54" s="8"/>
      <c r="R54" s="76"/>
      <c r="S54" s="24">
        <v>1</v>
      </c>
      <c r="T54" s="24"/>
      <c r="U54" s="24"/>
      <c r="V54" s="24"/>
      <c r="W54" s="24"/>
      <c r="X54" s="24"/>
      <c r="Y54" s="49"/>
      <c r="Z54" s="14"/>
      <c r="AA54" s="14">
        <v>1</v>
      </c>
      <c r="AB54" s="14"/>
      <c r="AC54" s="5"/>
      <c r="AD54" s="23"/>
      <c r="AE54" s="24">
        <v>1</v>
      </c>
      <c r="AF54" s="24"/>
      <c r="AG54" s="24"/>
      <c r="AH54" s="49"/>
      <c r="AI54" s="31"/>
      <c r="AJ54" s="14"/>
      <c r="AK54" s="14"/>
      <c r="AL54" s="14"/>
      <c r="AM54" s="14"/>
      <c r="AN54" s="5"/>
      <c r="AO54" s="31"/>
      <c r="AP54" s="14"/>
      <c r="AQ54" s="14"/>
      <c r="AR54" s="67">
        <v>1</v>
      </c>
      <c r="AS54" s="14"/>
      <c r="AT54" s="16">
        <v>1</v>
      </c>
      <c r="AU54" s="31"/>
      <c r="AV54" s="14"/>
      <c r="AW54" s="42"/>
      <c r="AX54" s="64">
        <v>-1</v>
      </c>
      <c r="AY54" s="19">
        <v>1</v>
      </c>
      <c r="AZ54" s="14"/>
      <c r="BA54" s="19">
        <v>-1</v>
      </c>
      <c r="BB54" s="14"/>
      <c r="BC54" s="5"/>
      <c r="BE54" s="9"/>
      <c r="BY54" s="10"/>
      <c r="BZ54" s="10"/>
      <c r="CA54" s="10"/>
      <c r="CB54" s="10"/>
      <c r="CC54" s="10"/>
      <c r="CD54" s="10"/>
      <c r="CE54" s="10"/>
      <c r="CF54" s="10"/>
      <c r="CG54" s="10"/>
      <c r="CH54" s="10"/>
      <c r="CI54" s="10"/>
      <c r="CJ54" s="10"/>
      <c r="CK54" s="10"/>
      <c r="CL54" s="10"/>
      <c r="CM54" s="10"/>
      <c r="CN54" s="10"/>
      <c r="CO54" s="10"/>
      <c r="CP54" s="10"/>
    </row>
    <row r="55" spans="1:94" s="6" customFormat="1" x14ac:dyDescent="0.25">
      <c r="A55" s="9">
        <v>49</v>
      </c>
      <c r="B55" s="9">
        <v>49</v>
      </c>
      <c r="C55" s="16" t="s">
        <v>270</v>
      </c>
      <c r="D55" s="6">
        <v>2009</v>
      </c>
      <c r="E55" s="6">
        <v>2010</v>
      </c>
      <c r="F55" s="6" t="s">
        <v>56</v>
      </c>
      <c r="G55" s="32">
        <v>15.23</v>
      </c>
      <c r="H55" s="32">
        <v>105.98</v>
      </c>
      <c r="I55" s="6">
        <v>158</v>
      </c>
      <c r="J55" s="7" t="s">
        <v>272</v>
      </c>
      <c r="K55" s="14"/>
      <c r="L55" s="14"/>
      <c r="M55" s="14">
        <v>1</v>
      </c>
      <c r="N55" s="14"/>
      <c r="O55" s="5"/>
      <c r="P55" s="74">
        <v>1</v>
      </c>
      <c r="Q55" s="8"/>
      <c r="R55" s="76"/>
      <c r="S55" s="24"/>
      <c r="T55" s="24">
        <v>1</v>
      </c>
      <c r="U55" s="24"/>
      <c r="V55" s="24"/>
      <c r="W55" s="24"/>
      <c r="X55" s="24"/>
      <c r="Y55" s="49"/>
      <c r="Z55" s="14"/>
      <c r="AA55" s="14">
        <v>1</v>
      </c>
      <c r="AB55" s="14"/>
      <c r="AC55" s="5"/>
      <c r="AD55" s="23"/>
      <c r="AE55" s="24">
        <v>1</v>
      </c>
      <c r="AF55" s="24"/>
      <c r="AG55" s="24"/>
      <c r="AH55" s="49"/>
      <c r="AI55" s="31">
        <v>1</v>
      </c>
      <c r="AJ55" s="14"/>
      <c r="AK55" s="14"/>
      <c r="AL55" s="14"/>
      <c r="AM55" s="14"/>
      <c r="AN55" s="5"/>
      <c r="AO55" s="31"/>
      <c r="AP55" s="14"/>
      <c r="AQ55" s="14"/>
      <c r="AR55" s="67"/>
      <c r="AS55" s="14"/>
      <c r="AT55" s="5"/>
      <c r="AU55" s="31"/>
      <c r="AV55" s="14"/>
      <c r="AW55" s="42"/>
      <c r="AX55" s="63">
        <v>-1</v>
      </c>
      <c r="AY55" s="14"/>
      <c r="AZ55" s="14"/>
      <c r="BA55" s="14">
        <v>-1</v>
      </c>
      <c r="BB55" s="14"/>
      <c r="BC55" s="5"/>
      <c r="BE55" s="9"/>
      <c r="BY55" s="10"/>
      <c r="BZ55" s="10"/>
      <c r="CA55" s="10"/>
      <c r="CB55" s="10"/>
      <c r="CC55" s="10"/>
      <c r="CD55" s="10"/>
      <c r="CE55" s="10"/>
      <c r="CF55" s="10"/>
      <c r="CG55" s="10"/>
      <c r="CH55" s="10"/>
      <c r="CI55" s="10"/>
      <c r="CJ55" s="10"/>
      <c r="CK55" s="10"/>
      <c r="CL55" s="10"/>
      <c r="CM55" s="10"/>
      <c r="CN55" s="10"/>
      <c r="CO55" s="10"/>
      <c r="CP55" s="10"/>
    </row>
    <row r="56" spans="1:94" s="6" customFormat="1" x14ac:dyDescent="0.25">
      <c r="A56" s="20">
        <v>50</v>
      </c>
      <c r="B56" s="20">
        <v>50</v>
      </c>
      <c r="C56" s="16" t="s">
        <v>278</v>
      </c>
      <c r="D56" s="6">
        <v>2006</v>
      </c>
      <c r="F56" s="6" t="s">
        <v>35</v>
      </c>
      <c r="G56" s="32">
        <v>10.16</v>
      </c>
      <c r="H56" s="32">
        <v>105.6</v>
      </c>
      <c r="I56" s="6">
        <v>94</v>
      </c>
      <c r="J56" s="7" t="s">
        <v>279</v>
      </c>
      <c r="K56" s="14"/>
      <c r="L56" s="14"/>
      <c r="M56" s="14">
        <v>1</v>
      </c>
      <c r="N56" s="14"/>
      <c r="O56" s="5"/>
      <c r="P56" s="74"/>
      <c r="Q56" s="8">
        <v>1</v>
      </c>
      <c r="R56" s="76"/>
      <c r="S56" s="24"/>
      <c r="T56" s="24"/>
      <c r="U56" s="24">
        <v>1</v>
      </c>
      <c r="V56" s="24"/>
      <c r="W56" s="24"/>
      <c r="X56" s="24"/>
      <c r="Y56" s="49"/>
      <c r="Z56" s="14">
        <v>1</v>
      </c>
      <c r="AA56" s="14"/>
      <c r="AB56" s="14"/>
      <c r="AC56" s="5"/>
      <c r="AD56" s="23"/>
      <c r="AE56" s="24"/>
      <c r="AF56" s="24"/>
      <c r="AG56" s="24"/>
      <c r="AH56" s="49"/>
      <c r="AI56" s="31">
        <v>1</v>
      </c>
      <c r="AJ56" s="14"/>
      <c r="AK56" s="14"/>
      <c r="AL56" s="14"/>
      <c r="AM56" s="14"/>
      <c r="AN56" s="5"/>
      <c r="AO56" s="31"/>
      <c r="AP56" s="14"/>
      <c r="AQ56" s="14"/>
      <c r="AR56" s="67"/>
      <c r="AS56" s="14"/>
      <c r="AT56" s="5"/>
      <c r="AU56" s="31"/>
      <c r="AV56" s="14"/>
      <c r="AW56" s="42"/>
      <c r="AX56" s="63">
        <v>1</v>
      </c>
      <c r="AY56" s="14"/>
      <c r="AZ56" s="14"/>
      <c r="BA56" s="14"/>
      <c r="BB56" s="14"/>
      <c r="BC56" s="5"/>
      <c r="BE56" s="9"/>
      <c r="BY56" s="10"/>
      <c r="BZ56" s="10"/>
      <c r="CA56" s="10"/>
      <c r="CB56" s="10"/>
      <c r="CC56" s="10"/>
      <c r="CD56" s="10"/>
      <c r="CE56" s="10"/>
      <c r="CF56" s="10"/>
      <c r="CG56" s="10"/>
      <c r="CH56" s="10"/>
      <c r="CI56" s="10"/>
      <c r="CJ56" s="10"/>
      <c r="CK56" s="10"/>
      <c r="CL56" s="10"/>
      <c r="CM56" s="10"/>
      <c r="CN56" s="10"/>
      <c r="CO56" s="10"/>
      <c r="CP56" s="10"/>
    </row>
    <row r="57" spans="1:94" s="6" customFormat="1" x14ac:dyDescent="0.25">
      <c r="A57" s="9">
        <v>51</v>
      </c>
      <c r="B57" s="9">
        <v>51</v>
      </c>
      <c r="C57" s="16" t="s">
        <v>306</v>
      </c>
      <c r="D57" s="6">
        <v>2010</v>
      </c>
      <c r="F57" s="6" t="s">
        <v>44</v>
      </c>
      <c r="G57" s="32">
        <v>6.9</v>
      </c>
      <c r="H57" s="32">
        <v>100.52</v>
      </c>
      <c r="I57" s="6">
        <v>200</v>
      </c>
      <c r="J57" s="7" t="s">
        <v>307</v>
      </c>
      <c r="K57" s="14"/>
      <c r="L57" s="14"/>
      <c r="M57" s="14">
        <v>1</v>
      </c>
      <c r="N57" s="14"/>
      <c r="O57" s="5"/>
      <c r="P57" s="74"/>
      <c r="Q57" s="8">
        <v>1</v>
      </c>
      <c r="R57" s="76"/>
      <c r="S57" s="24"/>
      <c r="T57" s="24">
        <v>1</v>
      </c>
      <c r="U57" s="24"/>
      <c r="V57" s="24"/>
      <c r="W57" s="24"/>
      <c r="X57" s="24"/>
      <c r="Y57" s="49"/>
      <c r="Z57" s="14">
        <v>1</v>
      </c>
      <c r="AA57" s="14"/>
      <c r="AB57" s="14"/>
      <c r="AC57" s="5"/>
      <c r="AD57" s="23"/>
      <c r="AE57" s="24"/>
      <c r="AF57" s="24"/>
      <c r="AG57" s="24"/>
      <c r="AH57" s="49"/>
      <c r="AI57" s="31">
        <v>1</v>
      </c>
      <c r="AJ57" s="14"/>
      <c r="AK57" s="14"/>
      <c r="AL57" s="14"/>
      <c r="AM57" s="14"/>
      <c r="AN57" s="5"/>
      <c r="AO57" s="31"/>
      <c r="AP57" s="14"/>
      <c r="AQ57" s="14"/>
      <c r="AR57" s="67"/>
      <c r="AS57" s="14"/>
      <c r="AT57" s="5"/>
      <c r="AU57" s="31"/>
      <c r="AV57" s="14"/>
      <c r="AW57" s="42"/>
      <c r="AX57" s="63">
        <v>1</v>
      </c>
      <c r="AY57" s="14"/>
      <c r="AZ57" s="14"/>
      <c r="BA57" s="14"/>
      <c r="BB57" s="14"/>
      <c r="BC57" s="5"/>
      <c r="BE57" s="9"/>
      <c r="BY57" s="10"/>
      <c r="BZ57" s="10"/>
      <c r="CA57" s="10"/>
      <c r="CB57" s="10"/>
      <c r="CC57" s="10"/>
      <c r="CD57" s="10"/>
      <c r="CE57" s="10"/>
      <c r="CF57" s="10"/>
      <c r="CG57" s="10"/>
      <c r="CH57" s="10"/>
      <c r="CI57" s="10"/>
      <c r="CJ57" s="10"/>
      <c r="CK57" s="10"/>
      <c r="CL57" s="10"/>
      <c r="CM57" s="10"/>
      <c r="CN57" s="10"/>
      <c r="CO57" s="10"/>
      <c r="CP57" s="10"/>
    </row>
    <row r="58" spans="1:94" s="17" customFormat="1" x14ac:dyDescent="0.25">
      <c r="A58" s="20">
        <v>52</v>
      </c>
      <c r="B58" s="20">
        <v>52</v>
      </c>
      <c r="C58" s="16" t="s">
        <v>309</v>
      </c>
      <c r="D58" s="17">
        <v>2004</v>
      </c>
      <c r="E58" s="17">
        <v>2009</v>
      </c>
      <c r="F58" s="17" t="s">
        <v>35</v>
      </c>
      <c r="G58" s="33">
        <v>21.33</v>
      </c>
      <c r="H58" s="33">
        <v>106.51</v>
      </c>
      <c r="I58" s="17">
        <v>239</v>
      </c>
      <c r="J58" s="21" t="s">
        <v>310</v>
      </c>
      <c r="K58" s="19"/>
      <c r="L58" s="19">
        <v>1</v>
      </c>
      <c r="M58" s="19"/>
      <c r="N58" s="19"/>
      <c r="O58" s="16"/>
      <c r="P58" s="37"/>
      <c r="Q58" s="18">
        <v>1</v>
      </c>
      <c r="R58" s="77"/>
      <c r="S58" s="23"/>
      <c r="T58" s="23"/>
      <c r="U58" s="23"/>
      <c r="V58" s="23"/>
      <c r="W58" s="23"/>
      <c r="X58" s="23" t="s">
        <v>308</v>
      </c>
      <c r="Y58" s="50"/>
      <c r="Z58" s="19">
        <v>1</v>
      </c>
      <c r="AA58" s="19"/>
      <c r="AB58" s="19"/>
      <c r="AC58" s="16"/>
      <c r="AD58" s="23"/>
      <c r="AE58" s="23"/>
      <c r="AF58" s="23"/>
      <c r="AG58" s="23"/>
      <c r="AH58" s="50"/>
      <c r="AI58" s="31">
        <v>1</v>
      </c>
      <c r="AJ58" s="19"/>
      <c r="AK58" s="19"/>
      <c r="AL58" s="19"/>
      <c r="AM58" s="19"/>
      <c r="AN58" s="16"/>
      <c r="AO58" s="31"/>
      <c r="AP58" s="19"/>
      <c r="AQ58" s="19"/>
      <c r="AR58" s="67"/>
      <c r="AS58" s="19"/>
      <c r="AT58" s="16"/>
      <c r="AU58" s="31"/>
      <c r="AV58" s="19"/>
      <c r="AW58" s="43"/>
      <c r="AX58" s="64"/>
      <c r="AY58" s="19"/>
      <c r="AZ58" s="19">
        <v>-1</v>
      </c>
      <c r="BA58" s="19"/>
      <c r="BB58" s="19"/>
      <c r="BC58" s="16"/>
      <c r="BE58" s="9"/>
      <c r="BF58" s="6"/>
      <c r="BG58" s="6"/>
      <c r="BH58" s="6"/>
      <c r="BI58" s="6"/>
      <c r="BJ58" s="6"/>
      <c r="BK58" s="6"/>
      <c r="BL58" s="6"/>
      <c r="BY58" s="22"/>
      <c r="BZ58" s="22"/>
      <c r="CA58" s="22"/>
      <c r="CB58" s="22"/>
      <c r="CC58" s="22"/>
      <c r="CD58" s="22"/>
      <c r="CE58" s="22"/>
      <c r="CF58" s="22"/>
      <c r="CG58" s="22"/>
      <c r="CH58" s="22"/>
      <c r="CI58" s="22"/>
      <c r="CJ58" s="22"/>
      <c r="CK58" s="22"/>
      <c r="CL58" s="22"/>
      <c r="CM58" s="22"/>
      <c r="CN58" s="22"/>
      <c r="CO58" s="22"/>
      <c r="CP58" s="22"/>
    </row>
    <row r="59" spans="1:94" s="17" customFormat="1" x14ac:dyDescent="0.25">
      <c r="A59" s="9">
        <v>53</v>
      </c>
      <c r="B59" s="9">
        <v>53</v>
      </c>
      <c r="C59" s="16" t="s">
        <v>323</v>
      </c>
      <c r="D59" s="17">
        <v>2009</v>
      </c>
      <c r="E59" s="17">
        <v>2011</v>
      </c>
      <c r="F59" s="17" t="s">
        <v>44</v>
      </c>
      <c r="G59" s="33">
        <v>14.41</v>
      </c>
      <c r="H59" s="33">
        <v>100.64</v>
      </c>
      <c r="J59" s="21" t="s">
        <v>324</v>
      </c>
      <c r="K59" s="19">
        <v>1</v>
      </c>
      <c r="L59" s="19"/>
      <c r="M59" s="19"/>
      <c r="N59" s="19"/>
      <c r="O59" s="16"/>
      <c r="P59" s="37"/>
      <c r="Q59" s="18">
        <v>1</v>
      </c>
      <c r="R59" s="77"/>
      <c r="S59" s="23"/>
      <c r="T59" s="23">
        <v>1</v>
      </c>
      <c r="U59" s="23"/>
      <c r="V59" s="23"/>
      <c r="W59" s="23"/>
      <c r="X59" s="23"/>
      <c r="Y59" s="50"/>
      <c r="Z59" s="19">
        <v>1</v>
      </c>
      <c r="AA59" s="14"/>
      <c r="AB59" s="19"/>
      <c r="AC59" s="16"/>
      <c r="AD59" s="23"/>
      <c r="AE59" s="23"/>
      <c r="AF59" s="23"/>
      <c r="AG59" s="23"/>
      <c r="AH59" s="50"/>
      <c r="AI59" s="31">
        <v>1</v>
      </c>
      <c r="AJ59" s="19"/>
      <c r="AK59" s="19"/>
      <c r="AL59" s="19"/>
      <c r="AM59" s="19"/>
      <c r="AN59" s="16"/>
      <c r="AO59" s="31"/>
      <c r="AP59" s="19"/>
      <c r="AQ59" s="19"/>
      <c r="AR59" s="67"/>
      <c r="AS59" s="19"/>
      <c r="AT59" s="16"/>
      <c r="AU59" s="31"/>
      <c r="AV59" s="19"/>
      <c r="AW59" s="43"/>
      <c r="AX59" s="64"/>
      <c r="AY59" s="19"/>
      <c r="AZ59" s="19">
        <v>-1</v>
      </c>
      <c r="BA59" s="19"/>
      <c r="BB59" s="19"/>
      <c r="BC59" s="16"/>
      <c r="BE59" s="9"/>
      <c r="BF59" s="6"/>
      <c r="BG59" s="6"/>
      <c r="BH59" s="6"/>
      <c r="BI59" s="6"/>
      <c r="BJ59" s="6"/>
      <c r="BK59" s="6"/>
      <c r="BL59" s="6"/>
      <c r="BY59" s="22"/>
      <c r="BZ59" s="22"/>
      <c r="CA59" s="22"/>
      <c r="CB59" s="22"/>
      <c r="CC59" s="22"/>
      <c r="CD59" s="22"/>
      <c r="CE59" s="22"/>
      <c r="CF59" s="22"/>
      <c r="CG59" s="22"/>
      <c r="CH59" s="22"/>
      <c r="CI59" s="22"/>
      <c r="CJ59" s="22"/>
      <c r="CK59" s="22"/>
      <c r="CL59" s="22"/>
      <c r="CM59" s="22"/>
      <c r="CN59" s="22"/>
      <c r="CO59" s="22"/>
      <c r="CP59" s="22"/>
    </row>
    <row r="60" spans="1:94" s="6" customFormat="1" x14ac:dyDescent="0.25">
      <c r="A60" s="20" t="s">
        <v>449</v>
      </c>
      <c r="B60" s="20">
        <v>54</v>
      </c>
      <c r="C60" s="16" t="s">
        <v>373</v>
      </c>
      <c r="D60" s="19">
        <v>1973</v>
      </c>
      <c r="E60" s="19">
        <v>2009</v>
      </c>
      <c r="F60" s="19" t="s">
        <v>56</v>
      </c>
      <c r="G60" s="35">
        <v>20.277999999999999</v>
      </c>
      <c r="H60" s="35">
        <v>103.07899999999999</v>
      </c>
      <c r="I60" s="19"/>
      <c r="J60" s="47" t="s">
        <v>325</v>
      </c>
      <c r="K60" s="14">
        <v>1</v>
      </c>
      <c r="L60" s="14"/>
      <c r="M60" s="14"/>
      <c r="N60" s="14"/>
      <c r="O60" s="5"/>
      <c r="P60" s="74">
        <v>1</v>
      </c>
      <c r="Q60" s="18"/>
      <c r="R60" s="76"/>
      <c r="S60" s="24"/>
      <c r="T60" s="24"/>
      <c r="U60" s="24"/>
      <c r="V60" s="24"/>
      <c r="W60" s="24"/>
      <c r="X60" s="24"/>
      <c r="Y60" s="49">
        <v>1</v>
      </c>
      <c r="Z60" s="14">
        <v>1</v>
      </c>
      <c r="AA60" s="14"/>
      <c r="AB60" s="14"/>
      <c r="AC60" s="5"/>
      <c r="AD60" s="23">
        <v>1</v>
      </c>
      <c r="AE60" s="24"/>
      <c r="AF60" s="24"/>
      <c r="AG60" s="24"/>
      <c r="AH60" s="49"/>
      <c r="AI60" s="31">
        <v>1</v>
      </c>
      <c r="AJ60" s="19">
        <v>1</v>
      </c>
      <c r="AK60" s="19">
        <v>1</v>
      </c>
      <c r="AL60" s="14"/>
      <c r="AM60" s="14"/>
      <c r="AN60" s="5"/>
      <c r="AO60" s="31"/>
      <c r="AP60" s="14"/>
      <c r="AQ60" s="14"/>
      <c r="AR60" s="67"/>
      <c r="AS60" s="14"/>
      <c r="AT60" s="5"/>
      <c r="AU60" s="31"/>
      <c r="AV60" s="14"/>
      <c r="AW60" s="42"/>
      <c r="AX60" s="63">
        <v>1</v>
      </c>
      <c r="AY60" s="14"/>
      <c r="AZ60" s="14"/>
      <c r="BA60" s="14"/>
      <c r="BB60" s="14"/>
      <c r="BC60" s="5"/>
      <c r="BE60" s="9"/>
      <c r="BY60" s="10"/>
      <c r="BZ60" s="10"/>
      <c r="CA60" s="10"/>
      <c r="CB60" s="10"/>
      <c r="CC60" s="10"/>
      <c r="CD60" s="10"/>
      <c r="CE60" s="10"/>
      <c r="CF60" s="10"/>
      <c r="CG60" s="10"/>
      <c r="CH60" s="10"/>
      <c r="CI60" s="10"/>
      <c r="CJ60" s="10"/>
      <c r="CK60" s="10"/>
      <c r="CL60" s="10"/>
      <c r="CM60" s="10"/>
      <c r="CN60" s="10"/>
      <c r="CO60" s="10"/>
      <c r="CP60" s="10"/>
    </row>
    <row r="61" spans="1:94" s="6" customFormat="1" x14ac:dyDescent="0.25">
      <c r="A61" s="9" t="s">
        <v>450</v>
      </c>
      <c r="B61" s="9">
        <v>54</v>
      </c>
      <c r="C61" s="16" t="s">
        <v>373</v>
      </c>
      <c r="D61" s="19">
        <v>1973</v>
      </c>
      <c r="E61" s="19">
        <v>2009</v>
      </c>
      <c r="F61" s="19" t="s">
        <v>56</v>
      </c>
      <c r="G61" s="35">
        <v>20.277999999999999</v>
      </c>
      <c r="H61" s="35">
        <v>103.07899999999999</v>
      </c>
      <c r="I61" s="19"/>
      <c r="J61" s="47" t="s">
        <v>326</v>
      </c>
      <c r="K61" s="14">
        <v>1</v>
      </c>
      <c r="L61" s="14"/>
      <c r="M61" s="14"/>
      <c r="N61" s="14"/>
      <c r="O61" s="5"/>
      <c r="P61" s="74">
        <v>1</v>
      </c>
      <c r="Q61" s="18"/>
      <c r="R61" s="76"/>
      <c r="S61" s="24"/>
      <c r="T61" s="24"/>
      <c r="U61" s="24"/>
      <c r="V61" s="24"/>
      <c r="W61" s="24"/>
      <c r="X61" s="24"/>
      <c r="Y61" s="49">
        <v>1</v>
      </c>
      <c r="Z61" s="14">
        <v>1</v>
      </c>
      <c r="AA61" s="14"/>
      <c r="AB61" s="14"/>
      <c r="AC61" s="5"/>
      <c r="AD61" s="23">
        <v>1</v>
      </c>
      <c r="AE61" s="24"/>
      <c r="AF61" s="24"/>
      <c r="AG61" s="24"/>
      <c r="AH61" s="49"/>
      <c r="AI61" s="31">
        <v>1</v>
      </c>
      <c r="AJ61" s="14"/>
      <c r="AK61" s="19">
        <v>1</v>
      </c>
      <c r="AL61" s="14"/>
      <c r="AM61" s="14"/>
      <c r="AN61" s="5"/>
      <c r="AO61" s="31"/>
      <c r="AP61" s="14"/>
      <c r="AQ61" s="14"/>
      <c r="AR61" s="67"/>
      <c r="AS61" s="14"/>
      <c r="AT61" s="5"/>
      <c r="AU61" s="31"/>
      <c r="AV61" s="14"/>
      <c r="AW61" s="42"/>
      <c r="AX61" s="63">
        <v>1</v>
      </c>
      <c r="AY61" s="14"/>
      <c r="AZ61" s="14"/>
      <c r="BA61" s="14"/>
      <c r="BB61" s="14"/>
      <c r="BC61" s="5"/>
      <c r="BE61" s="9"/>
      <c r="BY61" s="10"/>
      <c r="BZ61" s="10"/>
      <c r="CA61" s="10"/>
      <c r="CB61" s="10"/>
      <c r="CC61" s="10"/>
      <c r="CD61" s="10"/>
      <c r="CE61" s="10"/>
      <c r="CF61" s="10"/>
      <c r="CG61" s="10"/>
      <c r="CH61" s="10"/>
      <c r="CI61" s="10"/>
      <c r="CJ61" s="10"/>
      <c r="CK61" s="10"/>
      <c r="CL61" s="10"/>
      <c r="CM61" s="10"/>
      <c r="CN61" s="10"/>
      <c r="CO61" s="10"/>
      <c r="CP61" s="10"/>
    </row>
    <row r="62" spans="1:94" s="6" customFormat="1" x14ac:dyDescent="0.25">
      <c r="A62" s="20" t="s">
        <v>451</v>
      </c>
      <c r="B62" s="20">
        <v>54</v>
      </c>
      <c r="C62" s="16" t="s">
        <v>373</v>
      </c>
      <c r="D62" s="19">
        <v>1973</v>
      </c>
      <c r="E62" s="19">
        <v>2009</v>
      </c>
      <c r="F62" s="19" t="s">
        <v>56</v>
      </c>
      <c r="G62" s="35">
        <v>20.277999999999999</v>
      </c>
      <c r="H62" s="35">
        <v>103.07899999999999</v>
      </c>
      <c r="I62" s="19"/>
      <c r="J62" s="47" t="s">
        <v>327</v>
      </c>
      <c r="K62" s="14">
        <v>1</v>
      </c>
      <c r="L62" s="14"/>
      <c r="M62" s="14"/>
      <c r="N62" s="14"/>
      <c r="O62" s="5"/>
      <c r="P62" s="74">
        <v>1</v>
      </c>
      <c r="Q62" s="18"/>
      <c r="R62" s="76"/>
      <c r="S62" s="24"/>
      <c r="T62" s="24"/>
      <c r="U62" s="24"/>
      <c r="V62" s="24"/>
      <c r="W62" s="24"/>
      <c r="X62" s="24"/>
      <c r="Y62" s="49">
        <v>1</v>
      </c>
      <c r="Z62" s="14">
        <v>1</v>
      </c>
      <c r="AA62" s="14"/>
      <c r="AB62" s="14"/>
      <c r="AC62" s="5"/>
      <c r="AD62" s="23">
        <v>1</v>
      </c>
      <c r="AE62" s="24"/>
      <c r="AF62" s="24"/>
      <c r="AG62" s="24"/>
      <c r="AH62" s="49"/>
      <c r="AI62" s="31">
        <v>1</v>
      </c>
      <c r="AJ62" s="14"/>
      <c r="AK62" s="19">
        <v>1</v>
      </c>
      <c r="AL62" s="14"/>
      <c r="AM62" s="14"/>
      <c r="AN62" s="5"/>
      <c r="AO62" s="31"/>
      <c r="AP62" s="14"/>
      <c r="AQ62" s="14"/>
      <c r="AR62" s="67"/>
      <c r="AS62" s="14"/>
      <c r="AT62" s="5"/>
      <c r="AU62" s="31"/>
      <c r="AV62" s="14"/>
      <c r="AW62" s="42"/>
      <c r="AX62" s="63">
        <v>1</v>
      </c>
      <c r="AY62" s="14"/>
      <c r="AZ62" s="14"/>
      <c r="BA62" s="14"/>
      <c r="BB62" s="14"/>
      <c r="BC62" s="5"/>
      <c r="BE62" s="9"/>
      <c r="BY62" s="10"/>
      <c r="BZ62" s="10"/>
      <c r="CA62" s="10"/>
      <c r="CB62" s="10"/>
      <c r="CC62" s="10"/>
      <c r="CD62" s="10"/>
      <c r="CE62" s="10"/>
      <c r="CF62" s="10"/>
      <c r="CG62" s="10"/>
      <c r="CH62" s="10"/>
      <c r="CI62" s="10"/>
      <c r="CJ62" s="10"/>
      <c r="CK62" s="10"/>
      <c r="CL62" s="10"/>
      <c r="CM62" s="10"/>
      <c r="CN62" s="10"/>
      <c r="CO62" s="10"/>
      <c r="CP62" s="10"/>
    </row>
    <row r="63" spans="1:94" s="6" customFormat="1" x14ac:dyDescent="0.25">
      <c r="A63" s="9">
        <v>55</v>
      </c>
      <c r="B63" s="9">
        <v>55</v>
      </c>
      <c r="C63" s="16" t="s">
        <v>328</v>
      </c>
      <c r="D63" s="6">
        <v>2009</v>
      </c>
      <c r="F63" s="6" t="s">
        <v>59</v>
      </c>
      <c r="G63" s="32">
        <v>3.78</v>
      </c>
      <c r="H63" s="32">
        <v>114.14</v>
      </c>
      <c r="I63" s="6">
        <v>72</v>
      </c>
      <c r="J63" s="7" t="s">
        <v>470</v>
      </c>
      <c r="K63" s="14"/>
      <c r="L63" s="14"/>
      <c r="M63" s="14">
        <v>1</v>
      </c>
      <c r="N63" s="14"/>
      <c r="O63" s="5"/>
      <c r="P63" s="74"/>
      <c r="Q63" s="8">
        <v>1</v>
      </c>
      <c r="R63" s="76"/>
      <c r="S63" s="24">
        <v>1</v>
      </c>
      <c r="T63" s="24"/>
      <c r="U63" s="24"/>
      <c r="V63" s="24"/>
      <c r="W63" s="24"/>
      <c r="X63" s="24"/>
      <c r="Y63" s="49"/>
      <c r="Z63" s="14">
        <v>1</v>
      </c>
      <c r="AA63" s="19"/>
      <c r="AB63" s="14"/>
      <c r="AC63" s="5"/>
      <c r="AD63" s="23">
        <v>1</v>
      </c>
      <c r="AE63" s="24">
        <v>1</v>
      </c>
      <c r="AF63" s="24">
        <v>1</v>
      </c>
      <c r="AG63" s="24"/>
      <c r="AH63" s="49"/>
      <c r="AI63" s="31">
        <v>1</v>
      </c>
      <c r="AJ63" s="14"/>
      <c r="AK63" s="14">
        <v>1</v>
      </c>
      <c r="AL63" s="14"/>
      <c r="AM63" s="14"/>
      <c r="AN63" s="5"/>
      <c r="AO63" s="31"/>
      <c r="AP63" s="14"/>
      <c r="AQ63" s="14"/>
      <c r="AR63" s="67"/>
      <c r="AS63" s="14"/>
      <c r="AT63" s="5"/>
      <c r="AU63" s="31"/>
      <c r="AV63" s="14"/>
      <c r="AW63" s="42"/>
      <c r="AX63" s="63">
        <v>1</v>
      </c>
      <c r="AY63" s="14"/>
      <c r="AZ63" s="14"/>
      <c r="BA63" s="14"/>
      <c r="BB63" s="14"/>
      <c r="BC63" s="5"/>
      <c r="BE63" s="9"/>
      <c r="BY63" s="10"/>
      <c r="BZ63" s="10"/>
      <c r="CA63" s="10"/>
      <c r="CB63" s="10"/>
      <c r="CC63" s="10"/>
      <c r="CD63" s="10"/>
      <c r="CE63" s="10"/>
      <c r="CF63" s="10"/>
      <c r="CG63" s="10"/>
      <c r="CH63" s="10"/>
      <c r="CI63" s="10"/>
      <c r="CJ63" s="10"/>
      <c r="CK63" s="10"/>
      <c r="CL63" s="10"/>
      <c r="CM63" s="10"/>
      <c r="CN63" s="10"/>
      <c r="CO63" s="10"/>
      <c r="CP63" s="10"/>
    </row>
    <row r="64" spans="1:94" s="6" customFormat="1" x14ac:dyDescent="0.2">
      <c r="A64" s="9">
        <v>56</v>
      </c>
      <c r="B64" s="9">
        <v>56</v>
      </c>
      <c r="C64" s="16" t="s">
        <v>388</v>
      </c>
      <c r="D64" s="19">
        <v>2006</v>
      </c>
      <c r="E64" s="19">
        <v>2011</v>
      </c>
      <c r="F64" s="19" t="s">
        <v>56</v>
      </c>
      <c r="G64" s="36">
        <v>15.21</v>
      </c>
      <c r="H64" s="36">
        <v>106.32</v>
      </c>
      <c r="I64" s="19"/>
      <c r="J64" s="7" t="s">
        <v>471</v>
      </c>
      <c r="K64" s="14"/>
      <c r="L64" s="14"/>
      <c r="M64" s="14"/>
      <c r="N64" s="14">
        <v>1</v>
      </c>
      <c r="O64" s="5"/>
      <c r="P64" s="74">
        <v>1</v>
      </c>
      <c r="Q64" s="8"/>
      <c r="R64" s="76"/>
      <c r="S64" s="24"/>
      <c r="T64" s="24"/>
      <c r="U64" s="24"/>
      <c r="V64" s="24"/>
      <c r="W64" s="24"/>
      <c r="X64" s="24" t="s">
        <v>594</v>
      </c>
      <c r="Y64" s="49"/>
      <c r="Z64" s="14"/>
      <c r="AA64" s="14">
        <v>1</v>
      </c>
      <c r="AB64" s="14"/>
      <c r="AC64" s="5"/>
      <c r="AD64" s="23">
        <v>1</v>
      </c>
      <c r="AE64" s="24">
        <v>1</v>
      </c>
      <c r="AF64" s="24"/>
      <c r="AG64" s="24"/>
      <c r="AH64" s="49">
        <v>1</v>
      </c>
      <c r="AI64" s="31">
        <v>1</v>
      </c>
      <c r="AJ64" s="14"/>
      <c r="AK64" s="14"/>
      <c r="AL64" s="14"/>
      <c r="AM64" s="14"/>
      <c r="AN64" s="5"/>
      <c r="AO64" s="31"/>
      <c r="AP64" s="14"/>
      <c r="AQ64" s="14"/>
      <c r="AR64" s="67"/>
      <c r="AS64" s="14"/>
      <c r="AT64" s="5"/>
      <c r="AU64" s="31"/>
      <c r="AV64" s="14"/>
      <c r="AW64" s="42"/>
      <c r="AX64" s="64">
        <v>-1</v>
      </c>
      <c r="AY64" s="14">
        <v>1</v>
      </c>
      <c r="AZ64" s="14"/>
      <c r="BA64" s="14"/>
      <c r="BB64" s="14"/>
      <c r="BC64" s="5"/>
      <c r="BE64" s="9"/>
      <c r="BY64" s="10"/>
      <c r="BZ64" s="10"/>
      <c r="CA64" s="10"/>
      <c r="CB64" s="10"/>
      <c r="CC64" s="10"/>
      <c r="CD64" s="10"/>
      <c r="CE64" s="10"/>
      <c r="CF64" s="10"/>
      <c r="CG64" s="10"/>
      <c r="CH64" s="10"/>
      <c r="CI64" s="10"/>
      <c r="CJ64" s="10"/>
      <c r="CK64" s="10"/>
      <c r="CL64" s="10"/>
      <c r="CM64" s="10"/>
      <c r="CN64" s="10"/>
      <c r="CO64" s="10"/>
      <c r="CP64" s="10"/>
    </row>
    <row r="65" spans="1:94" s="6" customFormat="1" x14ac:dyDescent="0.25">
      <c r="A65" s="9">
        <v>57</v>
      </c>
      <c r="B65" s="9">
        <v>57</v>
      </c>
      <c r="C65" s="16" t="s">
        <v>338</v>
      </c>
      <c r="D65" s="6">
        <v>2002</v>
      </c>
      <c r="E65" s="6">
        <v>2011</v>
      </c>
      <c r="F65" s="6" t="s">
        <v>59</v>
      </c>
      <c r="G65" s="32">
        <v>3.89</v>
      </c>
      <c r="H65" s="32">
        <v>113.72</v>
      </c>
      <c r="I65" s="6">
        <v>29</v>
      </c>
      <c r="J65" s="7" t="s">
        <v>339</v>
      </c>
      <c r="K65" s="14"/>
      <c r="L65" s="14"/>
      <c r="M65" s="14">
        <v>1</v>
      </c>
      <c r="N65" s="14"/>
      <c r="O65" s="5"/>
      <c r="P65" s="74">
        <v>1</v>
      </c>
      <c r="Q65" s="8"/>
      <c r="R65" s="76"/>
      <c r="S65" s="24">
        <v>1</v>
      </c>
      <c r="T65" s="24"/>
      <c r="U65" s="24"/>
      <c r="V65" s="24"/>
      <c r="W65" s="24"/>
      <c r="X65" s="24"/>
      <c r="Y65" s="49"/>
      <c r="Z65" s="14">
        <v>1</v>
      </c>
      <c r="AA65" s="14"/>
      <c r="AB65" s="14"/>
      <c r="AC65" s="5"/>
      <c r="AD65" s="23">
        <v>1</v>
      </c>
      <c r="AE65" s="24"/>
      <c r="AF65" s="24"/>
      <c r="AG65" s="24"/>
      <c r="AH65" s="49"/>
      <c r="AI65" s="31">
        <v>1</v>
      </c>
      <c r="AJ65" s="14"/>
      <c r="AK65" s="14">
        <v>1</v>
      </c>
      <c r="AL65" s="14"/>
      <c r="AM65" s="14"/>
      <c r="AN65" s="5"/>
      <c r="AO65" s="31"/>
      <c r="AP65" s="14"/>
      <c r="AQ65" s="14"/>
      <c r="AR65" s="67"/>
      <c r="AS65" s="14"/>
      <c r="AT65" s="5"/>
      <c r="AU65" s="31"/>
      <c r="AV65" s="14"/>
      <c r="AW65" s="42"/>
      <c r="AX65" s="63">
        <v>1</v>
      </c>
      <c r="AY65" s="14"/>
      <c r="AZ65" s="14"/>
      <c r="BA65" s="14"/>
      <c r="BB65" s="14"/>
      <c r="BC65" s="5"/>
      <c r="BE65" s="9"/>
      <c r="BY65" s="10"/>
      <c r="BZ65" s="10"/>
      <c r="CA65" s="10"/>
      <c r="CB65" s="10"/>
      <c r="CC65" s="10"/>
      <c r="CD65" s="10"/>
      <c r="CE65" s="10"/>
      <c r="CF65" s="10"/>
      <c r="CG65" s="10"/>
      <c r="CH65" s="10"/>
      <c r="CI65" s="10"/>
      <c r="CJ65" s="10"/>
      <c r="CK65" s="10"/>
      <c r="CL65" s="10"/>
      <c r="CM65" s="10"/>
      <c r="CN65" s="10"/>
      <c r="CO65" s="10"/>
      <c r="CP65" s="10"/>
    </row>
    <row r="66" spans="1:94" s="6" customFormat="1" x14ac:dyDescent="0.25">
      <c r="A66" s="9">
        <v>58</v>
      </c>
      <c r="B66" s="9">
        <v>58</v>
      </c>
      <c r="C66" s="16" t="s">
        <v>340</v>
      </c>
      <c r="D66" s="6">
        <v>1999</v>
      </c>
      <c r="E66" s="6">
        <v>2012</v>
      </c>
      <c r="F66" s="6" t="s">
        <v>35</v>
      </c>
      <c r="G66" s="32">
        <v>22.28</v>
      </c>
      <c r="H66" s="32">
        <v>103.91</v>
      </c>
      <c r="I66" s="6">
        <v>58</v>
      </c>
      <c r="J66" s="7" t="s">
        <v>346</v>
      </c>
      <c r="K66" s="14"/>
      <c r="L66" s="14"/>
      <c r="M66" s="14">
        <v>1</v>
      </c>
      <c r="N66" s="14"/>
      <c r="O66" s="5"/>
      <c r="P66" s="74">
        <v>1</v>
      </c>
      <c r="Q66" s="8"/>
      <c r="R66" s="76">
        <v>1</v>
      </c>
      <c r="S66" s="24"/>
      <c r="T66" s="24"/>
      <c r="U66" s="24"/>
      <c r="V66" s="24"/>
      <c r="W66" s="24"/>
      <c r="X66" s="24"/>
      <c r="Y66" s="49"/>
      <c r="Z66" s="14">
        <v>1</v>
      </c>
      <c r="AA66" s="14"/>
      <c r="AB66" s="14"/>
      <c r="AC66" s="5"/>
      <c r="AD66" s="23">
        <v>1</v>
      </c>
      <c r="AE66" s="24"/>
      <c r="AF66" s="24"/>
      <c r="AG66" s="24"/>
      <c r="AH66" s="49"/>
      <c r="AI66" s="31">
        <v>1</v>
      </c>
      <c r="AJ66" s="14"/>
      <c r="AK66" s="14"/>
      <c r="AL66" s="14"/>
      <c r="AM66" s="14"/>
      <c r="AN66" s="5"/>
      <c r="AO66" s="31"/>
      <c r="AP66" s="14"/>
      <c r="AQ66" s="14"/>
      <c r="AR66" s="67"/>
      <c r="AS66" s="14"/>
      <c r="AT66" s="5"/>
      <c r="AU66" s="31"/>
      <c r="AV66" s="14"/>
      <c r="AW66" s="42"/>
      <c r="AX66" s="63"/>
      <c r="AY66" s="14"/>
      <c r="AZ66" s="14"/>
      <c r="BA66" s="14"/>
      <c r="BB66" s="14" t="s">
        <v>283</v>
      </c>
      <c r="BC66" s="5"/>
      <c r="BE66" s="9"/>
      <c r="BY66" s="10"/>
      <c r="BZ66" s="10"/>
      <c r="CA66" s="10"/>
      <c r="CB66" s="10"/>
      <c r="CC66" s="10"/>
      <c r="CD66" s="10"/>
      <c r="CE66" s="10"/>
      <c r="CF66" s="10"/>
      <c r="CG66" s="10"/>
      <c r="CH66" s="10"/>
      <c r="CI66" s="10"/>
      <c r="CJ66" s="10"/>
      <c r="CK66" s="10"/>
      <c r="CL66" s="10"/>
      <c r="CM66" s="10"/>
      <c r="CN66" s="10"/>
      <c r="CO66" s="10"/>
      <c r="CP66" s="10"/>
    </row>
    <row r="67" spans="1:94" s="6" customFormat="1" x14ac:dyDescent="0.25">
      <c r="A67" s="9">
        <v>59</v>
      </c>
      <c r="B67" s="9">
        <v>59</v>
      </c>
      <c r="C67" s="16" t="s">
        <v>360</v>
      </c>
      <c r="D67" s="6">
        <v>2003</v>
      </c>
      <c r="E67" s="6">
        <v>2013</v>
      </c>
      <c r="F67" s="6" t="s">
        <v>271</v>
      </c>
      <c r="G67" s="32">
        <v>13.04</v>
      </c>
      <c r="H67" s="32">
        <v>105.45</v>
      </c>
      <c r="I67" s="6">
        <v>146</v>
      </c>
      <c r="J67" s="7" t="s">
        <v>361</v>
      </c>
      <c r="K67" s="14">
        <v>1</v>
      </c>
      <c r="L67" s="14">
        <v>1</v>
      </c>
      <c r="M67" s="14">
        <v>1</v>
      </c>
      <c r="N67" s="14"/>
      <c r="O67" s="5"/>
      <c r="P67" s="74">
        <v>1</v>
      </c>
      <c r="Q67" s="8"/>
      <c r="R67" s="76"/>
      <c r="S67" s="24"/>
      <c r="T67" s="24"/>
      <c r="U67" s="24"/>
      <c r="V67" s="24"/>
      <c r="W67" s="24"/>
      <c r="X67" s="24" t="s">
        <v>592</v>
      </c>
      <c r="Y67" s="49"/>
      <c r="Z67" s="14">
        <v>1</v>
      </c>
      <c r="AA67" s="14"/>
      <c r="AB67" s="14"/>
      <c r="AC67" s="5"/>
      <c r="AD67" s="23">
        <v>1</v>
      </c>
      <c r="AE67" s="24"/>
      <c r="AF67" s="24"/>
      <c r="AG67" s="24"/>
      <c r="AH67" s="49"/>
      <c r="AI67" s="31"/>
      <c r="AJ67" s="14"/>
      <c r="AK67" s="14"/>
      <c r="AL67" s="14"/>
      <c r="AM67" s="14"/>
      <c r="AN67" s="5"/>
      <c r="AO67" s="31"/>
      <c r="AP67" s="14"/>
      <c r="AQ67" s="14"/>
      <c r="AR67" s="67">
        <v>1</v>
      </c>
      <c r="AS67" s="14"/>
      <c r="AT67" s="5">
        <v>1</v>
      </c>
      <c r="AU67" s="31"/>
      <c r="AV67" s="14"/>
      <c r="AW67" s="42"/>
      <c r="AX67" s="63">
        <v>1</v>
      </c>
      <c r="AY67" s="14">
        <v>1</v>
      </c>
      <c r="AZ67" s="14"/>
      <c r="BA67" s="14"/>
      <c r="BB67" s="14"/>
      <c r="BC67" s="5">
        <v>-1</v>
      </c>
      <c r="BE67" s="9"/>
      <c r="BY67" s="10"/>
      <c r="BZ67" s="10"/>
      <c r="CA67" s="10"/>
      <c r="CB67" s="10"/>
      <c r="CC67" s="10"/>
      <c r="CD67" s="10"/>
      <c r="CE67" s="10"/>
      <c r="CF67" s="10"/>
      <c r="CG67" s="10"/>
      <c r="CH67" s="10"/>
      <c r="CI67" s="10"/>
      <c r="CJ67" s="10"/>
      <c r="CK67" s="10"/>
      <c r="CL67" s="10"/>
      <c r="CM67" s="10"/>
      <c r="CN67" s="10"/>
      <c r="CO67" s="10"/>
      <c r="CP67" s="10"/>
    </row>
    <row r="68" spans="1:94" s="17" customFormat="1" x14ac:dyDescent="0.25">
      <c r="A68" s="9">
        <v>60</v>
      </c>
      <c r="B68" s="9">
        <v>60</v>
      </c>
      <c r="C68" s="16" t="s">
        <v>362</v>
      </c>
      <c r="D68" s="17">
        <v>1990</v>
      </c>
      <c r="E68" s="17">
        <v>2010</v>
      </c>
      <c r="F68" s="17" t="s">
        <v>51</v>
      </c>
      <c r="G68" s="33">
        <v>0.4</v>
      </c>
      <c r="H68" s="33">
        <v>120.29</v>
      </c>
      <c r="J68" s="21" t="s">
        <v>378</v>
      </c>
      <c r="K68" s="19"/>
      <c r="L68" s="19"/>
      <c r="M68" s="19"/>
      <c r="N68" s="19"/>
      <c r="O68" s="16"/>
      <c r="P68" s="37">
        <v>1</v>
      </c>
      <c r="Q68" s="18"/>
      <c r="R68" s="77"/>
      <c r="S68" s="23"/>
      <c r="T68" s="23"/>
      <c r="U68" s="23"/>
      <c r="V68" s="23"/>
      <c r="W68" s="23"/>
      <c r="X68" s="23" t="s">
        <v>617</v>
      </c>
      <c r="Y68" s="50"/>
      <c r="Z68" s="19">
        <v>1</v>
      </c>
      <c r="AA68" s="19"/>
      <c r="AB68" s="19"/>
      <c r="AC68" s="16"/>
      <c r="AD68" s="23">
        <v>1</v>
      </c>
      <c r="AE68" s="23"/>
      <c r="AF68" s="23"/>
      <c r="AG68" s="23"/>
      <c r="AH68" s="50"/>
      <c r="AI68" s="31">
        <v>1</v>
      </c>
      <c r="AJ68" s="19"/>
      <c r="AK68" s="19">
        <v>1</v>
      </c>
      <c r="AL68" s="19"/>
      <c r="AM68" s="19"/>
      <c r="AN68" s="16"/>
      <c r="AO68" s="31"/>
      <c r="AP68" s="19"/>
      <c r="AQ68" s="19"/>
      <c r="AR68" s="67"/>
      <c r="AS68" s="19"/>
      <c r="AT68" s="16"/>
      <c r="AU68" s="31"/>
      <c r="AV68" s="19"/>
      <c r="AW68" s="43"/>
      <c r="AX68" s="64"/>
      <c r="AY68" s="19"/>
      <c r="AZ68" s="19"/>
      <c r="BA68" s="19"/>
      <c r="BB68" s="19"/>
      <c r="BC68" s="16">
        <v>-1</v>
      </c>
      <c r="BE68" s="9"/>
      <c r="BF68" s="6"/>
      <c r="BG68" s="6"/>
      <c r="BH68" s="6"/>
      <c r="BI68" s="6"/>
      <c r="BJ68" s="6"/>
      <c r="BK68" s="6"/>
      <c r="BL68" s="6"/>
      <c r="BY68" s="22"/>
      <c r="BZ68" s="22"/>
      <c r="CA68" s="22"/>
      <c r="CB68" s="22"/>
      <c r="CC68" s="22"/>
      <c r="CD68" s="22"/>
      <c r="CE68" s="22"/>
      <c r="CF68" s="22"/>
      <c r="CG68" s="22"/>
      <c r="CH68" s="22"/>
      <c r="CI68" s="22"/>
      <c r="CJ68" s="22"/>
      <c r="CK68" s="22"/>
      <c r="CL68" s="22"/>
      <c r="CM68" s="22"/>
      <c r="CN68" s="22"/>
      <c r="CO68" s="22"/>
      <c r="CP68" s="22"/>
    </row>
    <row r="69" spans="1:94" s="6" customFormat="1" x14ac:dyDescent="0.25">
      <c r="A69" s="20" t="s">
        <v>474</v>
      </c>
      <c r="B69" s="20">
        <v>61</v>
      </c>
      <c r="C69" s="16" t="s">
        <v>363</v>
      </c>
      <c r="D69" s="6">
        <v>2000</v>
      </c>
      <c r="E69" s="6">
        <v>2010</v>
      </c>
      <c r="F69" s="6" t="s">
        <v>56</v>
      </c>
      <c r="G69" s="32">
        <v>20.86</v>
      </c>
      <c r="H69" s="32">
        <v>101.39</v>
      </c>
      <c r="I69" s="6">
        <v>66</v>
      </c>
      <c r="J69" s="7" t="s">
        <v>364</v>
      </c>
      <c r="K69" s="14"/>
      <c r="L69" s="14"/>
      <c r="M69" s="14">
        <v>1</v>
      </c>
      <c r="N69" s="14"/>
      <c r="O69" s="5"/>
      <c r="P69" s="74">
        <v>1</v>
      </c>
      <c r="Q69" s="8"/>
      <c r="R69" s="76"/>
      <c r="S69" s="24"/>
      <c r="T69" s="24"/>
      <c r="U69" s="24"/>
      <c r="V69" s="24"/>
      <c r="W69" s="24"/>
      <c r="X69" s="24"/>
      <c r="Y69" s="49">
        <v>1</v>
      </c>
      <c r="Z69" s="14">
        <v>1</v>
      </c>
      <c r="AA69" s="14"/>
      <c r="AB69" s="14"/>
      <c r="AC69" s="5"/>
      <c r="AD69" s="23">
        <v>1</v>
      </c>
      <c r="AE69" s="24"/>
      <c r="AF69" s="24"/>
      <c r="AG69" s="24"/>
      <c r="AH69" s="49"/>
      <c r="AI69" s="31">
        <v>1</v>
      </c>
      <c r="AJ69" s="14"/>
      <c r="AK69" s="14">
        <v>1</v>
      </c>
      <c r="AL69" s="14"/>
      <c r="AM69" s="14"/>
      <c r="AN69" s="5"/>
      <c r="AO69" s="31"/>
      <c r="AP69" s="14"/>
      <c r="AQ69" s="14"/>
      <c r="AR69" s="67"/>
      <c r="AS69" s="14"/>
      <c r="AT69" s="5"/>
      <c r="AU69" s="31"/>
      <c r="AV69" s="14"/>
      <c r="AW69" s="42"/>
      <c r="AX69" s="63">
        <v>1</v>
      </c>
      <c r="AY69" s="14"/>
      <c r="AZ69" s="14"/>
      <c r="BA69" s="14">
        <v>-1</v>
      </c>
      <c r="BB69" s="14"/>
      <c r="BC69" s="5"/>
      <c r="BE69" s="9"/>
      <c r="BY69" s="10"/>
      <c r="BZ69" s="10"/>
      <c r="CA69" s="10"/>
      <c r="CB69" s="10"/>
      <c r="CC69" s="10"/>
      <c r="CD69" s="10"/>
      <c r="CE69" s="10"/>
      <c r="CF69" s="10"/>
      <c r="CG69" s="10"/>
      <c r="CH69" s="10"/>
      <c r="CI69" s="10"/>
      <c r="CJ69" s="10"/>
      <c r="CK69" s="10"/>
      <c r="CL69" s="10"/>
      <c r="CM69" s="10"/>
      <c r="CN69" s="10"/>
      <c r="CO69" s="10"/>
      <c r="CP69" s="10"/>
    </row>
    <row r="70" spans="1:94" s="6" customFormat="1" x14ac:dyDescent="0.25">
      <c r="A70" s="9" t="s">
        <v>475</v>
      </c>
      <c r="B70" s="9">
        <v>61</v>
      </c>
      <c r="C70" s="16" t="s">
        <v>363</v>
      </c>
      <c r="D70" s="6">
        <v>2000</v>
      </c>
      <c r="E70" s="6">
        <v>2010</v>
      </c>
      <c r="F70" s="6" t="s">
        <v>56</v>
      </c>
      <c r="G70" s="32">
        <v>20.07</v>
      </c>
      <c r="H70" s="32">
        <v>103.75</v>
      </c>
      <c r="I70" s="6">
        <v>76</v>
      </c>
      <c r="J70" s="7" t="s">
        <v>365</v>
      </c>
      <c r="K70" s="14"/>
      <c r="L70" s="14"/>
      <c r="M70" s="14">
        <v>1</v>
      </c>
      <c r="N70" s="14"/>
      <c r="O70" s="5"/>
      <c r="P70" s="74">
        <v>1</v>
      </c>
      <c r="Q70" s="8"/>
      <c r="R70" s="76"/>
      <c r="S70" s="24"/>
      <c r="T70" s="24"/>
      <c r="U70" s="24"/>
      <c r="V70" s="24"/>
      <c r="W70" s="24"/>
      <c r="X70" s="24" t="s">
        <v>406</v>
      </c>
      <c r="Y70" s="49"/>
      <c r="Z70" s="19">
        <v>1</v>
      </c>
      <c r="AA70" s="14"/>
      <c r="AB70" s="14"/>
      <c r="AC70" s="5"/>
      <c r="AD70" s="23">
        <v>1</v>
      </c>
      <c r="AE70" s="24"/>
      <c r="AF70" s="24">
        <v>1</v>
      </c>
      <c r="AG70" s="24"/>
      <c r="AH70" s="49"/>
      <c r="AI70" s="31"/>
      <c r="AJ70" s="14"/>
      <c r="AK70" s="14"/>
      <c r="AL70" s="14"/>
      <c r="AM70" s="14"/>
      <c r="AN70" s="5"/>
      <c r="AO70" s="31"/>
      <c r="AP70" s="14"/>
      <c r="AQ70" s="14"/>
      <c r="AR70" s="67">
        <v>1</v>
      </c>
      <c r="AS70" s="14"/>
      <c r="AT70" s="5">
        <v>1</v>
      </c>
      <c r="AU70" s="31"/>
      <c r="AV70" s="14"/>
      <c r="AW70" s="42"/>
      <c r="AX70" s="63" t="s">
        <v>283</v>
      </c>
      <c r="AY70" s="14"/>
      <c r="AZ70" s="14"/>
      <c r="BA70" s="14">
        <v>-1</v>
      </c>
      <c r="BB70" s="14"/>
      <c r="BC70" s="5"/>
      <c r="BE70" s="9"/>
      <c r="BY70" s="10"/>
      <c r="BZ70" s="10"/>
      <c r="CA70" s="10"/>
      <c r="CB70" s="10"/>
      <c r="CC70" s="10"/>
      <c r="CD70" s="10"/>
      <c r="CE70" s="10"/>
      <c r="CF70" s="10"/>
      <c r="CG70" s="10"/>
      <c r="CH70" s="10"/>
      <c r="CI70" s="10"/>
      <c r="CJ70" s="10"/>
      <c r="CK70" s="10"/>
      <c r="CL70" s="10"/>
      <c r="CM70" s="10"/>
      <c r="CN70" s="10"/>
      <c r="CO70" s="10"/>
      <c r="CP70" s="10"/>
    </row>
    <row r="71" spans="1:94" s="6" customFormat="1" x14ac:dyDescent="0.25">
      <c r="A71" s="20">
        <v>62</v>
      </c>
      <c r="B71" s="20">
        <v>62</v>
      </c>
      <c r="C71" s="16" t="s">
        <v>923</v>
      </c>
      <c r="D71" s="6">
        <v>1970</v>
      </c>
      <c r="E71" s="6">
        <v>2013</v>
      </c>
      <c r="F71" s="6" t="s">
        <v>51</v>
      </c>
      <c r="G71" s="32">
        <v>-0.06</v>
      </c>
      <c r="H71" s="32">
        <v>114.27</v>
      </c>
      <c r="J71" s="7" t="s">
        <v>370</v>
      </c>
      <c r="K71" s="14"/>
      <c r="L71" s="14"/>
      <c r="M71" s="14"/>
      <c r="N71" s="14">
        <v>1</v>
      </c>
      <c r="O71" s="5">
        <v>1</v>
      </c>
      <c r="P71" s="74">
        <v>1</v>
      </c>
      <c r="Q71" s="8"/>
      <c r="R71" s="76"/>
      <c r="S71" s="24"/>
      <c r="T71" s="24">
        <v>1</v>
      </c>
      <c r="U71" s="24"/>
      <c r="V71" s="24"/>
      <c r="W71" s="24"/>
      <c r="X71" s="24"/>
      <c r="Y71" s="49"/>
      <c r="Z71" s="14">
        <v>1</v>
      </c>
      <c r="AA71" s="14"/>
      <c r="AB71" s="14"/>
      <c r="AC71" s="5"/>
      <c r="AD71" s="23">
        <v>1</v>
      </c>
      <c r="AE71" s="24"/>
      <c r="AF71" s="24"/>
      <c r="AG71" s="24"/>
      <c r="AH71" s="49"/>
      <c r="AI71" s="31">
        <v>1</v>
      </c>
      <c r="AJ71" s="14"/>
      <c r="AK71" s="14">
        <v>1</v>
      </c>
      <c r="AL71" s="14"/>
      <c r="AM71" s="14"/>
      <c r="AN71" s="5"/>
      <c r="AO71" s="31"/>
      <c r="AP71" s="14"/>
      <c r="AQ71" s="14"/>
      <c r="AR71" s="67"/>
      <c r="AS71" s="14"/>
      <c r="AT71" s="5"/>
      <c r="AU71" s="31"/>
      <c r="AV71" s="14"/>
      <c r="AW71" s="42"/>
      <c r="AX71" s="63">
        <v>1</v>
      </c>
      <c r="AY71" s="14"/>
      <c r="AZ71" s="14"/>
      <c r="BA71" s="14">
        <v>-1</v>
      </c>
      <c r="BB71" s="14"/>
      <c r="BC71" s="5"/>
      <c r="BE71" s="9"/>
      <c r="BY71" s="10"/>
      <c r="BZ71" s="10"/>
      <c r="CA71" s="10"/>
      <c r="CB71" s="10"/>
      <c r="CC71" s="10"/>
      <c r="CD71" s="10"/>
      <c r="CE71" s="10"/>
      <c r="CF71" s="10"/>
      <c r="CG71" s="10"/>
      <c r="CH71" s="10"/>
      <c r="CI71" s="10"/>
      <c r="CJ71" s="10"/>
      <c r="CK71" s="10"/>
      <c r="CL71" s="10"/>
      <c r="CM71" s="10"/>
      <c r="CN71" s="10"/>
      <c r="CO71" s="10"/>
      <c r="CP71" s="10"/>
    </row>
    <row r="72" spans="1:94" s="6" customFormat="1" x14ac:dyDescent="0.25">
      <c r="A72" s="9">
        <v>63</v>
      </c>
      <c r="B72" s="9">
        <v>63</v>
      </c>
      <c r="C72" s="16" t="s">
        <v>374</v>
      </c>
      <c r="D72" s="6">
        <v>2007</v>
      </c>
      <c r="E72" s="6">
        <v>2008</v>
      </c>
      <c r="F72" s="6" t="s">
        <v>271</v>
      </c>
      <c r="G72" s="32">
        <v>12.15</v>
      </c>
      <c r="H72" s="32">
        <v>104.61</v>
      </c>
      <c r="I72" s="6">
        <v>578</v>
      </c>
      <c r="J72" s="7" t="s">
        <v>375</v>
      </c>
      <c r="K72" s="14"/>
      <c r="L72" s="14"/>
      <c r="M72" s="14">
        <v>1</v>
      </c>
      <c r="N72" s="14"/>
      <c r="O72" s="5"/>
      <c r="P72" s="74"/>
      <c r="Q72" s="8">
        <v>1</v>
      </c>
      <c r="R72" s="76"/>
      <c r="S72" s="24"/>
      <c r="T72" s="24"/>
      <c r="U72" s="24"/>
      <c r="V72" s="24"/>
      <c r="W72" s="24"/>
      <c r="X72" s="24"/>
      <c r="Y72" s="49">
        <v>1</v>
      </c>
      <c r="Z72" s="14"/>
      <c r="AA72" s="14">
        <v>1</v>
      </c>
      <c r="AB72" s="14"/>
      <c r="AC72" s="5"/>
      <c r="AD72" s="23"/>
      <c r="AE72" s="24">
        <v>1</v>
      </c>
      <c r="AF72" s="24"/>
      <c r="AG72" s="24"/>
      <c r="AH72" s="49"/>
      <c r="AI72" s="31"/>
      <c r="AJ72" s="14"/>
      <c r="AK72" s="14"/>
      <c r="AL72" s="14"/>
      <c r="AM72" s="14"/>
      <c r="AN72" s="5"/>
      <c r="AO72" s="31"/>
      <c r="AP72" s="14"/>
      <c r="AQ72" s="14"/>
      <c r="AR72" s="67">
        <v>1</v>
      </c>
      <c r="AS72" s="14"/>
      <c r="AT72" s="5">
        <v>1</v>
      </c>
      <c r="AU72" s="31"/>
      <c r="AV72" s="14"/>
      <c r="AW72" s="42"/>
      <c r="AX72" s="63">
        <v>-1</v>
      </c>
      <c r="AY72" s="14"/>
      <c r="AZ72" s="14"/>
      <c r="BA72" s="14"/>
      <c r="BB72" s="14"/>
      <c r="BC72" s="5"/>
      <c r="BE72" s="9"/>
      <c r="BY72" s="10"/>
      <c r="BZ72" s="10"/>
      <c r="CA72" s="10"/>
      <c r="CB72" s="10"/>
      <c r="CC72" s="10"/>
      <c r="CD72" s="10"/>
      <c r="CE72" s="10"/>
      <c r="CF72" s="10"/>
      <c r="CG72" s="10"/>
      <c r="CH72" s="10"/>
      <c r="CI72" s="10"/>
      <c r="CJ72" s="10"/>
      <c r="CK72" s="10"/>
      <c r="CL72" s="10"/>
      <c r="CM72" s="10"/>
      <c r="CN72" s="10"/>
      <c r="CO72" s="10"/>
      <c r="CP72" s="10"/>
    </row>
    <row r="73" spans="1:94" s="6" customFormat="1" x14ac:dyDescent="0.25">
      <c r="A73" s="20">
        <v>64</v>
      </c>
      <c r="B73" s="20">
        <v>64</v>
      </c>
      <c r="C73" s="16" t="s">
        <v>376</v>
      </c>
      <c r="D73" s="17"/>
      <c r="E73" s="17"/>
      <c r="F73" s="6" t="s">
        <v>44</v>
      </c>
      <c r="G73" s="32">
        <v>15.19</v>
      </c>
      <c r="H73" s="32">
        <v>105.13</v>
      </c>
      <c r="I73" s="6">
        <v>139</v>
      </c>
      <c r="J73" s="7" t="s">
        <v>377</v>
      </c>
      <c r="K73" s="14"/>
      <c r="L73" s="14"/>
      <c r="M73" s="14">
        <v>1</v>
      </c>
      <c r="N73" s="14"/>
      <c r="O73" s="5"/>
      <c r="P73" s="74"/>
      <c r="Q73" s="8">
        <v>1</v>
      </c>
      <c r="R73" s="76">
        <v>1</v>
      </c>
      <c r="S73" s="24"/>
      <c r="T73" s="24"/>
      <c r="U73" s="24"/>
      <c r="V73" s="24"/>
      <c r="W73" s="24"/>
      <c r="X73" s="24"/>
      <c r="Y73" s="49"/>
      <c r="Z73" s="14">
        <v>1</v>
      </c>
      <c r="AA73" s="14"/>
      <c r="AB73" s="14"/>
      <c r="AC73" s="5"/>
      <c r="AD73" s="23"/>
      <c r="AE73" s="24"/>
      <c r="AF73" s="24"/>
      <c r="AG73" s="24"/>
      <c r="AH73" s="49"/>
      <c r="AI73" s="31"/>
      <c r="AJ73" s="14"/>
      <c r="AK73" s="14"/>
      <c r="AL73" s="14"/>
      <c r="AM73" s="14"/>
      <c r="AN73" s="5"/>
      <c r="AO73" s="31">
        <v>1</v>
      </c>
      <c r="AP73" s="14"/>
      <c r="AQ73" s="14">
        <v>1</v>
      </c>
      <c r="AR73" s="67"/>
      <c r="AS73" s="14"/>
      <c r="AT73" s="5"/>
      <c r="AU73" s="31"/>
      <c r="AV73" s="14"/>
      <c r="AW73" s="42"/>
      <c r="AX73" s="63">
        <v>0</v>
      </c>
      <c r="AY73" s="14"/>
      <c r="AZ73" s="14">
        <v>0</v>
      </c>
      <c r="BA73" s="14">
        <v>0</v>
      </c>
      <c r="BB73" s="14"/>
      <c r="BC73" s="5">
        <v>0</v>
      </c>
      <c r="BE73" s="9"/>
      <c r="BY73" s="10"/>
      <c r="BZ73" s="10"/>
      <c r="CA73" s="10"/>
      <c r="CB73" s="10"/>
      <c r="CC73" s="10"/>
      <c r="CD73" s="10"/>
      <c r="CE73" s="10"/>
      <c r="CF73" s="10"/>
      <c r="CG73" s="10"/>
      <c r="CH73" s="10"/>
      <c r="CI73" s="10"/>
      <c r="CJ73" s="10"/>
      <c r="CK73" s="10"/>
      <c r="CL73" s="10"/>
      <c r="CM73" s="10"/>
      <c r="CN73" s="10"/>
      <c r="CO73" s="10"/>
      <c r="CP73" s="10"/>
    </row>
    <row r="74" spans="1:94" s="6" customFormat="1" x14ac:dyDescent="0.25">
      <c r="A74" s="9">
        <v>65</v>
      </c>
      <c r="B74" s="9">
        <v>65</v>
      </c>
      <c r="C74" s="16" t="s">
        <v>476</v>
      </c>
      <c r="D74" s="6">
        <v>2011</v>
      </c>
      <c r="E74" s="17">
        <v>2012</v>
      </c>
      <c r="F74" s="6" t="s">
        <v>44</v>
      </c>
      <c r="G74" s="39">
        <v>19.18</v>
      </c>
      <c r="H74" s="32">
        <v>99.84</v>
      </c>
      <c r="I74" s="6">
        <v>240</v>
      </c>
      <c r="J74" s="7" t="s">
        <v>477</v>
      </c>
      <c r="K74" s="14"/>
      <c r="L74" s="14"/>
      <c r="M74" s="14">
        <v>1</v>
      </c>
      <c r="N74" s="14"/>
      <c r="O74" s="5"/>
      <c r="P74" s="74"/>
      <c r="Q74" s="8">
        <v>1</v>
      </c>
      <c r="R74" s="76"/>
      <c r="S74" s="24"/>
      <c r="T74" s="24"/>
      <c r="U74" s="24"/>
      <c r="V74" s="24"/>
      <c r="W74" s="24"/>
      <c r="X74" s="24"/>
      <c r="Y74" s="49">
        <v>1</v>
      </c>
      <c r="Z74" s="14">
        <v>1</v>
      </c>
      <c r="AA74" s="14"/>
      <c r="AB74" s="14"/>
      <c r="AC74" s="5"/>
      <c r="AD74" s="23">
        <v>1</v>
      </c>
      <c r="AE74" s="24"/>
      <c r="AF74" s="24"/>
      <c r="AG74" s="24"/>
      <c r="AH74" s="49"/>
      <c r="AI74" s="31">
        <v>1</v>
      </c>
      <c r="AJ74" s="14">
        <v>1</v>
      </c>
      <c r="AK74" s="14">
        <v>1</v>
      </c>
      <c r="AL74" s="14">
        <v>1</v>
      </c>
      <c r="AM74" s="14"/>
      <c r="AN74" s="5"/>
      <c r="AO74" s="31"/>
      <c r="AP74" s="14"/>
      <c r="AQ74" s="14"/>
      <c r="AR74" s="67"/>
      <c r="AS74" s="14"/>
      <c r="AT74" s="5"/>
      <c r="AU74" s="31"/>
      <c r="AV74" s="14"/>
      <c r="AW74" s="42"/>
      <c r="AX74" s="63"/>
      <c r="AY74" s="14"/>
      <c r="AZ74" s="14">
        <v>0</v>
      </c>
      <c r="BA74" s="14"/>
      <c r="BB74" s="14"/>
      <c r="BC74" s="5"/>
      <c r="BE74" s="9"/>
      <c r="BY74" s="10"/>
      <c r="BZ74" s="10"/>
      <c r="CA74" s="10"/>
      <c r="CB74" s="10"/>
      <c r="CC74" s="10"/>
      <c r="CD74" s="10"/>
      <c r="CE74" s="10"/>
      <c r="CF74" s="10"/>
      <c r="CG74" s="10"/>
      <c r="CH74" s="10"/>
      <c r="CI74" s="10"/>
      <c r="CJ74" s="10"/>
      <c r="CK74" s="10"/>
      <c r="CL74" s="10"/>
      <c r="CM74" s="10"/>
      <c r="CN74" s="10"/>
      <c r="CO74" s="10"/>
      <c r="CP74" s="10"/>
    </row>
    <row r="75" spans="1:94" s="6" customFormat="1" x14ac:dyDescent="0.2">
      <c r="A75" s="20">
        <v>66</v>
      </c>
      <c r="B75" s="20">
        <v>66</v>
      </c>
      <c r="C75" s="16" t="s">
        <v>422</v>
      </c>
      <c r="D75" s="19">
        <v>2008</v>
      </c>
      <c r="E75" s="6">
        <v>2015</v>
      </c>
      <c r="F75" s="19" t="s">
        <v>56</v>
      </c>
      <c r="G75" s="36">
        <v>21.07</v>
      </c>
      <c r="H75" s="36">
        <v>100.98</v>
      </c>
      <c r="I75" s="19">
        <v>48</v>
      </c>
      <c r="J75" s="7" t="s">
        <v>491</v>
      </c>
      <c r="K75" s="14"/>
      <c r="L75" s="14"/>
      <c r="M75" s="14">
        <v>1</v>
      </c>
      <c r="N75" s="14"/>
      <c r="O75" s="5"/>
      <c r="P75" s="74">
        <v>1</v>
      </c>
      <c r="Q75" s="8"/>
      <c r="R75" s="76"/>
      <c r="S75" s="24"/>
      <c r="T75" s="24"/>
      <c r="U75" s="24"/>
      <c r="V75" s="24"/>
      <c r="W75" s="24"/>
      <c r="X75" s="24" t="s">
        <v>490</v>
      </c>
      <c r="Y75" s="49"/>
      <c r="Z75" s="14"/>
      <c r="AA75" s="14">
        <v>1</v>
      </c>
      <c r="AB75" s="14"/>
      <c r="AC75" s="5"/>
      <c r="AD75" s="23">
        <v>1</v>
      </c>
      <c r="AE75" s="24">
        <v>1</v>
      </c>
      <c r="AF75" s="24"/>
      <c r="AG75" s="24"/>
      <c r="AH75" s="49"/>
      <c r="AI75" s="31">
        <v>1</v>
      </c>
      <c r="AJ75" s="14"/>
      <c r="AK75" s="19"/>
      <c r="AL75" s="14">
        <v>1</v>
      </c>
      <c r="AM75" s="14"/>
      <c r="AN75" s="5">
        <v>1</v>
      </c>
      <c r="AO75" s="31"/>
      <c r="AP75" s="14"/>
      <c r="AQ75" s="14"/>
      <c r="AR75" s="67"/>
      <c r="AS75" s="14"/>
      <c r="AT75" s="5"/>
      <c r="AU75" s="31"/>
      <c r="AV75" s="14"/>
      <c r="AW75" s="42"/>
      <c r="AX75" s="64">
        <v>1</v>
      </c>
      <c r="AY75" s="19"/>
      <c r="AZ75" s="19"/>
      <c r="BA75" s="19">
        <v>-1</v>
      </c>
      <c r="BB75" s="14"/>
      <c r="BC75" s="5"/>
      <c r="BE75" s="9"/>
      <c r="BY75" s="10"/>
      <c r="BZ75" s="10"/>
      <c r="CA75" s="10"/>
      <c r="CB75" s="10"/>
      <c r="CC75" s="10"/>
      <c r="CD75" s="10"/>
      <c r="CE75" s="10"/>
      <c r="CF75" s="10"/>
      <c r="CG75" s="10"/>
      <c r="CH75" s="10"/>
      <c r="CI75" s="10"/>
      <c r="CJ75" s="10"/>
      <c r="CK75" s="10"/>
      <c r="CL75" s="10"/>
      <c r="CM75" s="10"/>
      <c r="CN75" s="10"/>
      <c r="CO75" s="10"/>
      <c r="CP75" s="10"/>
    </row>
    <row r="76" spans="1:94" s="6" customFormat="1" x14ac:dyDescent="0.2">
      <c r="A76" s="9">
        <v>67</v>
      </c>
      <c r="B76" s="9">
        <v>67</v>
      </c>
      <c r="C76" s="16" t="s">
        <v>427</v>
      </c>
      <c r="D76" s="19">
        <v>2002</v>
      </c>
      <c r="E76" s="6">
        <v>2012</v>
      </c>
      <c r="F76" s="19" t="s">
        <v>56</v>
      </c>
      <c r="G76" s="36">
        <v>20.71</v>
      </c>
      <c r="H76" s="36">
        <v>102.5</v>
      </c>
      <c r="I76" s="19">
        <v>36</v>
      </c>
      <c r="J76" s="7" t="s">
        <v>419</v>
      </c>
      <c r="K76" s="14"/>
      <c r="L76" s="14"/>
      <c r="M76" s="14">
        <v>1</v>
      </c>
      <c r="N76" s="14"/>
      <c r="O76" s="5"/>
      <c r="P76" s="74">
        <v>1</v>
      </c>
      <c r="Q76" s="8"/>
      <c r="R76" s="76"/>
      <c r="S76" s="24"/>
      <c r="T76" s="24">
        <v>1</v>
      </c>
      <c r="U76" s="24"/>
      <c r="V76" s="24"/>
      <c r="W76" s="24"/>
      <c r="X76" s="24"/>
      <c r="Y76" s="49"/>
      <c r="Z76" s="14"/>
      <c r="AA76" s="14">
        <v>1</v>
      </c>
      <c r="AB76" s="14"/>
      <c r="AC76" s="5"/>
      <c r="AD76" s="23">
        <v>1</v>
      </c>
      <c r="AE76" s="24">
        <v>1</v>
      </c>
      <c r="AF76" s="24">
        <v>1</v>
      </c>
      <c r="AG76" s="24"/>
      <c r="AH76" s="49"/>
      <c r="AI76" s="31">
        <v>1</v>
      </c>
      <c r="AJ76" s="14"/>
      <c r="AK76" s="19">
        <v>1</v>
      </c>
      <c r="AL76" s="14"/>
      <c r="AM76" s="14"/>
      <c r="AN76" s="5"/>
      <c r="AO76" s="31"/>
      <c r="AP76" s="14"/>
      <c r="AQ76" s="14"/>
      <c r="AR76" s="67"/>
      <c r="AS76" s="14"/>
      <c r="AT76" s="5"/>
      <c r="AU76" s="31"/>
      <c r="AV76" s="14"/>
      <c r="AW76" s="42"/>
      <c r="AX76" s="64">
        <v>-1</v>
      </c>
      <c r="AY76" s="19">
        <v>1</v>
      </c>
      <c r="AZ76" s="19"/>
      <c r="BA76" s="19">
        <v>-1</v>
      </c>
      <c r="BB76" s="14"/>
      <c r="BC76" s="5"/>
      <c r="BE76" s="9"/>
      <c r="BY76" s="10"/>
      <c r="BZ76" s="10"/>
      <c r="CA76" s="10"/>
      <c r="CB76" s="10"/>
      <c r="CC76" s="10"/>
      <c r="CD76" s="10"/>
      <c r="CE76" s="10"/>
      <c r="CF76" s="10"/>
      <c r="CG76" s="10"/>
      <c r="CH76" s="10"/>
      <c r="CI76" s="10"/>
      <c r="CJ76" s="10"/>
      <c r="CK76" s="10"/>
      <c r="CL76" s="10"/>
      <c r="CM76" s="10"/>
      <c r="CN76" s="10"/>
      <c r="CO76" s="10"/>
      <c r="CP76" s="10"/>
    </row>
    <row r="77" spans="1:94" s="6" customFormat="1" x14ac:dyDescent="0.25">
      <c r="A77" s="9" t="s">
        <v>472</v>
      </c>
      <c r="B77" s="9">
        <v>68</v>
      </c>
      <c r="C77" s="16" t="s">
        <v>395</v>
      </c>
      <c r="F77" s="19" t="s">
        <v>51</v>
      </c>
      <c r="G77" s="35">
        <v>-6.64</v>
      </c>
      <c r="H77" s="35">
        <v>106.75</v>
      </c>
      <c r="I77" s="19">
        <v>60</v>
      </c>
      <c r="J77" s="21" t="s">
        <v>420</v>
      </c>
      <c r="K77" s="14"/>
      <c r="L77" s="14"/>
      <c r="M77" s="14">
        <v>1</v>
      </c>
      <c r="N77" s="14"/>
      <c r="O77" s="5"/>
      <c r="P77" s="74"/>
      <c r="Q77" s="8">
        <v>1</v>
      </c>
      <c r="R77" s="76"/>
      <c r="S77" s="24"/>
      <c r="T77" s="24"/>
      <c r="U77" s="24"/>
      <c r="V77" s="24"/>
      <c r="W77" s="24">
        <v>1</v>
      </c>
      <c r="X77" s="24"/>
      <c r="Y77" s="49"/>
      <c r="Z77" s="14"/>
      <c r="AA77" s="14"/>
      <c r="AB77" s="14">
        <v>1</v>
      </c>
      <c r="AC77" s="5"/>
      <c r="AD77" s="23"/>
      <c r="AE77" s="24"/>
      <c r="AF77" s="24"/>
      <c r="AG77" s="24"/>
      <c r="AH77" s="49"/>
      <c r="AI77" s="31"/>
      <c r="AJ77" s="14"/>
      <c r="AK77" s="14"/>
      <c r="AL77" s="14"/>
      <c r="AM77" s="14"/>
      <c r="AN77" s="5"/>
      <c r="AO77" s="31">
        <v>1</v>
      </c>
      <c r="AP77" s="14"/>
      <c r="AQ77" s="14"/>
      <c r="AR77" s="67"/>
      <c r="AS77" s="14"/>
      <c r="AT77" s="5"/>
      <c r="AU77" s="31"/>
      <c r="AV77" s="14"/>
      <c r="AW77" s="42"/>
      <c r="AX77" s="64">
        <v>1</v>
      </c>
      <c r="AY77" s="14"/>
      <c r="AZ77" s="14"/>
      <c r="BA77" s="14"/>
      <c r="BB77" s="14"/>
      <c r="BC77" s="5"/>
      <c r="BE77" s="9"/>
      <c r="BY77" s="10"/>
      <c r="BZ77" s="10"/>
      <c r="CA77" s="10"/>
      <c r="CB77" s="10"/>
      <c r="CC77" s="10"/>
      <c r="CD77" s="10"/>
      <c r="CE77" s="10"/>
      <c r="CF77" s="10"/>
      <c r="CG77" s="10"/>
      <c r="CH77" s="10"/>
      <c r="CI77" s="10"/>
      <c r="CJ77" s="10"/>
      <c r="CK77" s="10"/>
      <c r="CL77" s="10"/>
      <c r="CM77" s="10"/>
      <c r="CN77" s="10"/>
      <c r="CO77" s="10"/>
      <c r="CP77" s="10"/>
    </row>
    <row r="78" spans="1:94" s="6" customFormat="1" x14ac:dyDescent="0.25">
      <c r="A78" s="20" t="s">
        <v>473</v>
      </c>
      <c r="B78" s="20">
        <v>68</v>
      </c>
      <c r="C78" s="16" t="s">
        <v>395</v>
      </c>
      <c r="F78" s="19" t="s">
        <v>51</v>
      </c>
      <c r="G78" s="35">
        <v>-6.64</v>
      </c>
      <c r="H78" s="35">
        <v>106.75</v>
      </c>
      <c r="I78" s="19">
        <v>60</v>
      </c>
      <c r="J78" s="21" t="s">
        <v>421</v>
      </c>
      <c r="K78" s="14"/>
      <c r="L78" s="14"/>
      <c r="M78" s="14">
        <v>1</v>
      </c>
      <c r="N78" s="14"/>
      <c r="O78" s="5"/>
      <c r="P78" s="74"/>
      <c r="Q78" s="8">
        <v>1</v>
      </c>
      <c r="R78" s="76"/>
      <c r="S78" s="24"/>
      <c r="T78" s="24"/>
      <c r="U78" s="24"/>
      <c r="V78" s="24"/>
      <c r="W78" s="24">
        <v>1</v>
      </c>
      <c r="X78" s="24"/>
      <c r="Y78" s="49"/>
      <c r="Z78" s="14"/>
      <c r="AA78" s="14"/>
      <c r="AB78" s="14">
        <v>1</v>
      </c>
      <c r="AC78" s="5"/>
      <c r="AD78" s="23"/>
      <c r="AE78" s="24"/>
      <c r="AF78" s="24"/>
      <c r="AG78" s="24"/>
      <c r="AH78" s="49"/>
      <c r="AI78" s="31">
        <v>1</v>
      </c>
      <c r="AJ78" s="14"/>
      <c r="AK78" s="14"/>
      <c r="AL78" s="14"/>
      <c r="AM78" s="14"/>
      <c r="AN78" s="5"/>
      <c r="AO78" s="31"/>
      <c r="AP78" s="14"/>
      <c r="AQ78" s="14"/>
      <c r="AR78" s="67"/>
      <c r="AS78" s="14"/>
      <c r="AT78" s="5"/>
      <c r="AU78" s="31"/>
      <c r="AV78" s="14"/>
      <c r="AW78" s="42"/>
      <c r="AX78" s="64">
        <v>1</v>
      </c>
      <c r="AY78" s="14"/>
      <c r="AZ78" s="14"/>
      <c r="BA78" s="14"/>
      <c r="BB78" s="14"/>
      <c r="BC78" s="5"/>
      <c r="BE78" s="9"/>
      <c r="BY78" s="10"/>
      <c r="BZ78" s="10"/>
      <c r="CA78" s="10"/>
      <c r="CB78" s="10"/>
      <c r="CC78" s="10"/>
      <c r="CD78" s="10"/>
      <c r="CE78" s="10"/>
      <c r="CF78" s="10"/>
      <c r="CG78" s="10"/>
      <c r="CH78" s="10"/>
      <c r="CI78" s="10"/>
      <c r="CJ78" s="10"/>
      <c r="CK78" s="10"/>
      <c r="CL78" s="10"/>
      <c r="CM78" s="10"/>
      <c r="CN78" s="10"/>
      <c r="CO78" s="10"/>
      <c r="CP78" s="10"/>
    </row>
    <row r="79" spans="1:94" s="6" customFormat="1" x14ac:dyDescent="0.25">
      <c r="A79" s="9">
        <v>69</v>
      </c>
      <c r="B79" s="9">
        <v>69</v>
      </c>
      <c r="C79" s="16" t="s">
        <v>396</v>
      </c>
      <c r="D79" s="6">
        <v>1994</v>
      </c>
      <c r="E79" s="6">
        <v>2014</v>
      </c>
      <c r="F79" s="6" t="s">
        <v>35</v>
      </c>
      <c r="G79" s="32">
        <v>15.94</v>
      </c>
      <c r="H79" s="32">
        <v>107.74</v>
      </c>
      <c r="I79" s="6">
        <v>20</v>
      </c>
      <c r="J79" s="7" t="s">
        <v>397</v>
      </c>
      <c r="K79" s="14"/>
      <c r="L79" s="14"/>
      <c r="M79" s="14">
        <v>1</v>
      </c>
      <c r="N79" s="14"/>
      <c r="O79" s="5"/>
      <c r="P79" s="74">
        <v>1</v>
      </c>
      <c r="Q79" s="8"/>
      <c r="R79" s="76"/>
      <c r="S79" s="24"/>
      <c r="T79" s="24"/>
      <c r="U79" s="24"/>
      <c r="V79" s="24"/>
      <c r="W79" s="24"/>
      <c r="X79" s="24"/>
      <c r="Y79" s="49">
        <v>1</v>
      </c>
      <c r="Z79" s="14"/>
      <c r="AA79" s="14"/>
      <c r="AB79" s="14"/>
      <c r="AC79" s="16">
        <v>1</v>
      </c>
      <c r="AD79" s="23">
        <v>1</v>
      </c>
      <c r="AE79" s="24"/>
      <c r="AF79" s="24"/>
      <c r="AG79" s="24"/>
      <c r="AH79" s="49"/>
      <c r="AI79" s="31">
        <v>1</v>
      </c>
      <c r="AJ79" s="14"/>
      <c r="AK79" s="14">
        <v>1</v>
      </c>
      <c r="AL79" s="14"/>
      <c r="AM79" s="14"/>
      <c r="AN79" s="5"/>
      <c r="AO79" s="31"/>
      <c r="AP79" s="14"/>
      <c r="AQ79" s="14"/>
      <c r="AR79" s="67"/>
      <c r="AS79" s="14"/>
      <c r="AT79" s="5"/>
      <c r="AU79" s="31">
        <v>1</v>
      </c>
      <c r="AV79" s="14">
        <v>1</v>
      </c>
      <c r="AW79" s="42"/>
      <c r="AX79" s="63">
        <v>1</v>
      </c>
      <c r="AY79" s="14"/>
      <c r="AZ79" s="14"/>
      <c r="BA79" s="14"/>
      <c r="BB79" s="14"/>
      <c r="BC79" s="5">
        <v>-1</v>
      </c>
      <c r="BE79" s="9"/>
      <c r="BY79" s="10"/>
      <c r="BZ79" s="10"/>
      <c r="CA79" s="10"/>
      <c r="CB79" s="10"/>
      <c r="CC79" s="10"/>
      <c r="CD79" s="10"/>
      <c r="CE79" s="10"/>
      <c r="CF79" s="10"/>
      <c r="CG79" s="10"/>
      <c r="CH79" s="10"/>
      <c r="CI79" s="10"/>
      <c r="CJ79" s="10"/>
      <c r="CK79" s="10"/>
      <c r="CL79" s="10"/>
      <c r="CM79" s="10"/>
      <c r="CN79" s="10"/>
      <c r="CO79" s="10"/>
      <c r="CP79" s="10"/>
    </row>
    <row r="80" spans="1:94" s="6" customFormat="1" x14ac:dyDescent="0.25">
      <c r="A80" s="20">
        <v>70</v>
      </c>
      <c r="B80" s="20">
        <v>70</v>
      </c>
      <c r="C80" s="16" t="s">
        <v>398</v>
      </c>
      <c r="D80" s="6">
        <v>2013</v>
      </c>
      <c r="E80" s="17"/>
      <c r="F80" s="6" t="s">
        <v>35</v>
      </c>
      <c r="G80" s="32">
        <v>23.23</v>
      </c>
      <c r="H80" s="32">
        <v>105.26</v>
      </c>
      <c r="I80" s="6">
        <v>51</v>
      </c>
      <c r="J80" s="7" t="s">
        <v>399</v>
      </c>
      <c r="K80" s="14"/>
      <c r="L80" s="14"/>
      <c r="M80" s="14">
        <v>1</v>
      </c>
      <c r="N80" s="14"/>
      <c r="O80" s="5"/>
      <c r="P80" s="74">
        <v>1</v>
      </c>
      <c r="Q80" s="8"/>
      <c r="R80" s="76"/>
      <c r="S80" s="24"/>
      <c r="T80" s="24"/>
      <c r="U80" s="24"/>
      <c r="V80" s="24"/>
      <c r="W80" s="24"/>
      <c r="X80" s="24" t="s">
        <v>811</v>
      </c>
      <c r="Y80" s="49"/>
      <c r="Z80" s="14"/>
      <c r="AA80" s="14"/>
      <c r="AB80" s="14"/>
      <c r="AC80" s="16">
        <v>1</v>
      </c>
      <c r="AD80" s="23">
        <v>1</v>
      </c>
      <c r="AE80" s="24"/>
      <c r="AF80" s="24"/>
      <c r="AG80" s="24"/>
      <c r="AH80" s="49"/>
      <c r="AI80" s="31">
        <v>1</v>
      </c>
      <c r="AJ80" s="14"/>
      <c r="AK80" s="14"/>
      <c r="AL80" s="14">
        <v>1</v>
      </c>
      <c r="AM80" s="14"/>
      <c r="AN80" s="5"/>
      <c r="AO80" s="31"/>
      <c r="AP80" s="14"/>
      <c r="AQ80" s="14"/>
      <c r="AR80" s="67"/>
      <c r="AS80" s="14"/>
      <c r="AT80" s="5"/>
      <c r="AU80" s="31"/>
      <c r="AV80" s="14"/>
      <c r="AW80" s="42"/>
      <c r="AX80" s="63"/>
      <c r="AY80" s="14"/>
      <c r="AZ80" s="14"/>
      <c r="BA80" s="14">
        <v>1</v>
      </c>
      <c r="BB80" s="14"/>
      <c r="BC80" s="5"/>
      <c r="BE80" s="9"/>
      <c r="BY80" s="10"/>
      <c r="BZ80" s="10"/>
      <c r="CA80" s="10"/>
      <c r="CB80" s="10"/>
      <c r="CC80" s="10"/>
      <c r="CD80" s="10"/>
      <c r="CE80" s="10"/>
      <c r="CF80" s="10"/>
      <c r="CG80" s="10"/>
      <c r="CH80" s="10"/>
      <c r="CI80" s="10"/>
      <c r="CJ80" s="10"/>
      <c r="CK80" s="10"/>
      <c r="CL80" s="10"/>
      <c r="CM80" s="10"/>
      <c r="CN80" s="10"/>
      <c r="CO80" s="10"/>
      <c r="CP80" s="10"/>
    </row>
    <row r="81" spans="1:94" s="6" customFormat="1" x14ac:dyDescent="0.25">
      <c r="A81" s="9">
        <v>71</v>
      </c>
      <c r="B81" s="9">
        <v>71</v>
      </c>
      <c r="C81" s="16" t="s">
        <v>411</v>
      </c>
      <c r="D81" s="6">
        <v>1995</v>
      </c>
      <c r="E81" s="6">
        <v>2011</v>
      </c>
      <c r="F81" s="6" t="s">
        <v>35</v>
      </c>
      <c r="G81" s="32">
        <v>16.13</v>
      </c>
      <c r="H81" s="32">
        <v>107.75</v>
      </c>
      <c r="I81" s="6">
        <v>78</v>
      </c>
      <c r="J81" s="7" t="s">
        <v>400</v>
      </c>
      <c r="K81" s="14"/>
      <c r="L81" s="14"/>
      <c r="M81" s="14">
        <v>1</v>
      </c>
      <c r="N81" s="14"/>
      <c r="O81" s="5"/>
      <c r="P81" s="74">
        <v>1</v>
      </c>
      <c r="Q81" s="8"/>
      <c r="R81" s="76"/>
      <c r="S81" s="24"/>
      <c r="T81" s="24"/>
      <c r="U81" s="24"/>
      <c r="V81" s="24"/>
      <c r="W81" s="24"/>
      <c r="X81" s="24"/>
      <c r="Y81" s="49">
        <v>1</v>
      </c>
      <c r="Z81" s="14"/>
      <c r="AA81" s="14"/>
      <c r="AB81" s="14"/>
      <c r="AC81" s="16">
        <v>1</v>
      </c>
      <c r="AD81" s="23"/>
      <c r="AE81" s="24"/>
      <c r="AF81" s="24"/>
      <c r="AG81" s="24"/>
      <c r="AH81" s="49"/>
      <c r="AI81" s="31">
        <v>1</v>
      </c>
      <c r="AJ81" s="14"/>
      <c r="AK81" s="14">
        <v>1</v>
      </c>
      <c r="AL81" s="14"/>
      <c r="AM81" s="14"/>
      <c r="AN81" s="5"/>
      <c r="AO81" s="31"/>
      <c r="AP81" s="14"/>
      <c r="AQ81" s="14"/>
      <c r="AR81" s="67"/>
      <c r="AS81" s="14"/>
      <c r="AT81" s="5"/>
      <c r="AU81" s="31">
        <v>1</v>
      </c>
      <c r="AV81" s="14">
        <v>1</v>
      </c>
      <c r="AW81" s="42"/>
      <c r="AX81" s="63">
        <v>0</v>
      </c>
      <c r="AY81" s="14"/>
      <c r="AZ81" s="14"/>
      <c r="BA81" s="14"/>
      <c r="BB81" s="14"/>
      <c r="BC81" s="5">
        <v>0</v>
      </c>
      <c r="BE81" s="9"/>
      <c r="BY81" s="10"/>
      <c r="BZ81" s="10"/>
      <c r="CA81" s="10"/>
      <c r="CB81" s="10"/>
      <c r="CC81" s="10"/>
      <c r="CD81" s="10"/>
      <c r="CE81" s="10"/>
      <c r="CF81" s="10"/>
      <c r="CG81" s="10"/>
      <c r="CH81" s="10"/>
      <c r="CI81" s="10"/>
      <c r="CJ81" s="10"/>
      <c r="CK81" s="10"/>
      <c r="CL81" s="10"/>
      <c r="CM81" s="10"/>
      <c r="CN81" s="10"/>
      <c r="CO81" s="10"/>
      <c r="CP81" s="10"/>
    </row>
    <row r="82" spans="1:94" s="6" customFormat="1" x14ac:dyDescent="0.25">
      <c r="A82" s="20">
        <v>72</v>
      </c>
      <c r="B82" s="20">
        <v>72</v>
      </c>
      <c r="C82" s="16" t="s">
        <v>401</v>
      </c>
      <c r="D82" s="6">
        <v>2008</v>
      </c>
      <c r="E82" s="6">
        <v>2014</v>
      </c>
      <c r="F82" s="6" t="s">
        <v>35</v>
      </c>
      <c r="G82" s="32">
        <v>20.96</v>
      </c>
      <c r="H82" s="32">
        <v>105.78</v>
      </c>
      <c r="I82" s="6">
        <v>395</v>
      </c>
      <c r="J82" s="7" t="s">
        <v>402</v>
      </c>
      <c r="K82" s="14"/>
      <c r="L82" s="14"/>
      <c r="M82" s="14">
        <v>1</v>
      </c>
      <c r="N82" s="14"/>
      <c r="O82" s="5"/>
      <c r="P82" s="74">
        <v>1</v>
      </c>
      <c r="Q82" s="8"/>
      <c r="R82" s="76"/>
      <c r="S82" s="24"/>
      <c r="T82" s="24"/>
      <c r="U82" s="24"/>
      <c r="V82" s="24"/>
      <c r="W82" s="24"/>
      <c r="X82" s="24"/>
      <c r="Y82" s="49">
        <v>1</v>
      </c>
      <c r="Z82" s="14"/>
      <c r="AA82" s="14"/>
      <c r="AB82" s="14"/>
      <c r="AC82" s="5">
        <v>1</v>
      </c>
      <c r="AD82" s="23"/>
      <c r="AE82" s="24"/>
      <c r="AF82" s="24"/>
      <c r="AG82" s="24"/>
      <c r="AH82" s="49"/>
      <c r="AI82" s="31"/>
      <c r="AJ82" s="14"/>
      <c r="AK82" s="14"/>
      <c r="AL82" s="14"/>
      <c r="AM82" s="14"/>
      <c r="AN82" s="5"/>
      <c r="AO82" s="31"/>
      <c r="AP82" s="14"/>
      <c r="AQ82" s="14"/>
      <c r="AR82" s="67"/>
      <c r="AS82" s="14"/>
      <c r="AT82" s="5"/>
      <c r="AU82" s="31">
        <v>1</v>
      </c>
      <c r="AV82" s="14"/>
      <c r="AW82" s="42">
        <v>1</v>
      </c>
      <c r="AX82" s="63" t="s">
        <v>283</v>
      </c>
      <c r="AY82" s="14"/>
      <c r="AZ82" s="14"/>
      <c r="BA82" s="14"/>
      <c r="BB82" s="14"/>
      <c r="BC82" s="5"/>
      <c r="BE82" s="9"/>
      <c r="BY82" s="10"/>
      <c r="BZ82" s="10"/>
      <c r="CA82" s="10"/>
      <c r="CB82" s="10"/>
      <c r="CC82" s="10"/>
      <c r="CD82" s="10"/>
      <c r="CE82" s="10"/>
      <c r="CF82" s="10"/>
      <c r="CG82" s="10"/>
      <c r="CH82" s="10"/>
      <c r="CI82" s="10"/>
      <c r="CJ82" s="10"/>
      <c r="CK82" s="10"/>
      <c r="CL82" s="10"/>
      <c r="CM82" s="10"/>
      <c r="CN82" s="10"/>
      <c r="CO82" s="10"/>
      <c r="CP82" s="10"/>
    </row>
    <row r="83" spans="1:94" s="6" customFormat="1" x14ac:dyDescent="0.25">
      <c r="A83" s="9">
        <v>73</v>
      </c>
      <c r="B83" s="9">
        <v>73</v>
      </c>
      <c r="C83" s="16" t="s">
        <v>403</v>
      </c>
      <c r="D83" s="6">
        <v>1990</v>
      </c>
      <c r="E83" s="6">
        <v>2011</v>
      </c>
      <c r="F83" s="6" t="s">
        <v>51</v>
      </c>
      <c r="G83" s="32">
        <v>-1.67</v>
      </c>
      <c r="H83" s="32">
        <v>102.68</v>
      </c>
      <c r="I83" s="6">
        <v>464</v>
      </c>
      <c r="J83" s="7" t="s">
        <v>423</v>
      </c>
      <c r="K83" s="14">
        <v>1</v>
      </c>
      <c r="L83" s="14"/>
      <c r="M83" s="14">
        <v>1</v>
      </c>
      <c r="N83" s="14"/>
      <c r="O83" s="5"/>
      <c r="P83" s="74">
        <v>1</v>
      </c>
      <c r="Q83" s="8"/>
      <c r="R83" s="76"/>
      <c r="S83" s="24">
        <v>1</v>
      </c>
      <c r="T83" s="24">
        <v>1</v>
      </c>
      <c r="U83" s="24"/>
      <c r="V83" s="24"/>
      <c r="W83" s="24"/>
      <c r="X83" s="24"/>
      <c r="Y83" s="49"/>
      <c r="Z83" s="14">
        <v>1</v>
      </c>
      <c r="AA83" s="14"/>
      <c r="AB83" s="14"/>
      <c r="AC83" s="5"/>
      <c r="AD83" s="23"/>
      <c r="AE83" s="24"/>
      <c r="AF83" s="24"/>
      <c r="AG83" s="24"/>
      <c r="AH83" s="49"/>
      <c r="AI83" s="31"/>
      <c r="AJ83" s="14"/>
      <c r="AK83" s="14"/>
      <c r="AL83" s="14"/>
      <c r="AM83" s="14"/>
      <c r="AN83" s="5"/>
      <c r="AO83" s="31"/>
      <c r="AP83" s="14"/>
      <c r="AQ83" s="14"/>
      <c r="AR83" s="67">
        <v>1</v>
      </c>
      <c r="AS83" s="14">
        <v>1</v>
      </c>
      <c r="AT83" s="5"/>
      <c r="AU83" s="31"/>
      <c r="AV83" s="14"/>
      <c r="AW83" s="42"/>
      <c r="AX83" s="63">
        <v>1</v>
      </c>
      <c r="AY83" s="14"/>
      <c r="AZ83" s="14"/>
      <c r="BA83" s="14"/>
      <c r="BB83" s="14"/>
      <c r="BC83" s="5"/>
      <c r="BE83" s="9"/>
      <c r="BY83" s="10"/>
      <c r="BZ83" s="10"/>
      <c r="CA83" s="10"/>
      <c r="CB83" s="10"/>
      <c r="CC83" s="10"/>
      <c r="CD83" s="10"/>
      <c r="CE83" s="10"/>
      <c r="CF83" s="10"/>
      <c r="CG83" s="10"/>
      <c r="CH83" s="10"/>
      <c r="CI83" s="10"/>
      <c r="CJ83" s="10"/>
      <c r="CK83" s="10"/>
      <c r="CL83" s="10"/>
      <c r="CM83" s="10"/>
      <c r="CN83" s="10"/>
      <c r="CO83" s="10"/>
      <c r="CP83" s="10"/>
    </row>
    <row r="84" spans="1:94" s="6" customFormat="1" x14ac:dyDescent="0.25">
      <c r="A84" s="20">
        <v>74</v>
      </c>
      <c r="B84" s="20">
        <v>74</v>
      </c>
      <c r="C84" s="16" t="s">
        <v>404</v>
      </c>
      <c r="D84" s="6">
        <v>2002</v>
      </c>
      <c r="E84" s="6">
        <v>2016</v>
      </c>
      <c r="F84" s="6" t="s">
        <v>51</v>
      </c>
      <c r="G84" s="32">
        <v>-1.26</v>
      </c>
      <c r="H84" s="32">
        <v>101.6</v>
      </c>
      <c r="I84" s="6">
        <v>27</v>
      </c>
      <c r="J84" s="7" t="s">
        <v>405</v>
      </c>
      <c r="K84" s="14"/>
      <c r="L84" s="14"/>
      <c r="M84" s="14">
        <v>1</v>
      </c>
      <c r="N84" s="14"/>
      <c r="O84" s="5"/>
      <c r="P84" s="74">
        <v>1</v>
      </c>
      <c r="Q84" s="8"/>
      <c r="R84" s="76"/>
      <c r="S84" s="24">
        <v>1</v>
      </c>
      <c r="T84" s="24"/>
      <c r="U84" s="24"/>
      <c r="V84" s="24"/>
      <c r="W84" s="24"/>
      <c r="X84" s="24"/>
      <c r="Y84" s="49"/>
      <c r="Z84" s="14"/>
      <c r="AA84" s="19">
        <v>1</v>
      </c>
      <c r="AB84" s="14"/>
      <c r="AC84" s="5"/>
      <c r="AD84" s="23">
        <v>1</v>
      </c>
      <c r="AE84" s="24">
        <v>1</v>
      </c>
      <c r="AF84" s="24">
        <v>1</v>
      </c>
      <c r="AG84" s="24"/>
      <c r="AH84" s="49"/>
      <c r="AI84" s="31"/>
      <c r="AJ84" s="14"/>
      <c r="AK84" s="14"/>
      <c r="AL84" s="14"/>
      <c r="AM84" s="14"/>
      <c r="AN84" s="5"/>
      <c r="AO84" s="31"/>
      <c r="AP84" s="14"/>
      <c r="AQ84" s="14"/>
      <c r="AR84" s="67">
        <v>1</v>
      </c>
      <c r="AS84" s="14"/>
      <c r="AT84" s="5">
        <v>1</v>
      </c>
      <c r="AU84" s="31"/>
      <c r="AV84" s="14"/>
      <c r="AW84" s="42"/>
      <c r="AX84" s="63"/>
      <c r="AY84" s="14"/>
      <c r="AZ84" s="14"/>
      <c r="BA84" s="14"/>
      <c r="BB84" s="14">
        <v>-1</v>
      </c>
      <c r="BC84" s="5"/>
      <c r="BE84" s="9"/>
      <c r="BY84" s="10"/>
      <c r="BZ84" s="10"/>
      <c r="CA84" s="10"/>
      <c r="CB84" s="10"/>
      <c r="CC84" s="10"/>
      <c r="CD84" s="10"/>
      <c r="CE84" s="10"/>
      <c r="CF84" s="10"/>
      <c r="CG84" s="10"/>
      <c r="CH84" s="10"/>
      <c r="CI84" s="10"/>
      <c r="CJ84" s="10"/>
      <c r="CK84" s="10"/>
      <c r="CL84" s="10"/>
      <c r="CM84" s="10"/>
      <c r="CN84" s="10"/>
      <c r="CO84" s="10"/>
      <c r="CP84" s="10"/>
    </row>
    <row r="85" spans="1:94" s="6" customFormat="1" x14ac:dyDescent="0.25">
      <c r="A85" s="9">
        <v>75</v>
      </c>
      <c r="B85" s="9">
        <v>75</v>
      </c>
      <c r="C85" s="16" t="s">
        <v>394</v>
      </c>
      <c r="D85" s="6">
        <v>2005</v>
      </c>
      <c r="E85" s="6">
        <v>2015</v>
      </c>
      <c r="F85" s="6" t="s">
        <v>56</v>
      </c>
      <c r="G85" s="32">
        <v>20.03</v>
      </c>
      <c r="H85" s="32">
        <v>103.6</v>
      </c>
      <c r="I85" s="6">
        <v>102</v>
      </c>
      <c r="J85" s="7" t="s">
        <v>812</v>
      </c>
      <c r="K85" s="14">
        <v>1</v>
      </c>
      <c r="L85" s="14">
        <v>1</v>
      </c>
      <c r="M85" s="14">
        <v>1</v>
      </c>
      <c r="N85" s="14"/>
      <c r="O85" s="5"/>
      <c r="P85" s="74">
        <v>1</v>
      </c>
      <c r="Q85" s="8"/>
      <c r="R85" s="76"/>
      <c r="S85" s="24"/>
      <c r="T85" s="24"/>
      <c r="U85" s="24"/>
      <c r="V85" s="24"/>
      <c r="W85" s="24"/>
      <c r="X85" s="24" t="s">
        <v>811</v>
      </c>
      <c r="Y85" s="49"/>
      <c r="Z85" s="14">
        <v>1</v>
      </c>
      <c r="AA85" s="14"/>
      <c r="AB85" s="14"/>
      <c r="AC85" s="5"/>
      <c r="AD85" s="23">
        <v>1</v>
      </c>
      <c r="AE85" s="24"/>
      <c r="AF85" s="24">
        <v>1</v>
      </c>
      <c r="AG85" s="24"/>
      <c r="AH85" s="49"/>
      <c r="AI85" s="31">
        <v>1</v>
      </c>
      <c r="AJ85" s="14">
        <v>1</v>
      </c>
      <c r="AK85" s="14">
        <v>1</v>
      </c>
      <c r="AL85" s="14"/>
      <c r="AM85" s="14"/>
      <c r="AN85" s="5"/>
      <c r="AO85" s="31"/>
      <c r="AP85" s="14"/>
      <c r="AQ85" s="14"/>
      <c r="AR85" s="67">
        <v>1</v>
      </c>
      <c r="AS85" s="14"/>
      <c r="AT85" s="5">
        <v>1</v>
      </c>
      <c r="AU85" s="31"/>
      <c r="AV85" s="14"/>
      <c r="AW85" s="42"/>
      <c r="AX85" s="63">
        <v>1</v>
      </c>
      <c r="AY85" s="14"/>
      <c r="AZ85" s="14"/>
      <c r="BA85" s="14"/>
      <c r="BB85" s="14"/>
      <c r="BC85" s="5"/>
      <c r="BE85" s="9"/>
      <c r="BY85" s="10"/>
      <c r="BZ85" s="10"/>
      <c r="CA85" s="10"/>
      <c r="CB85" s="10"/>
      <c r="CC85" s="10"/>
      <c r="CD85" s="10"/>
      <c r="CE85" s="10"/>
      <c r="CF85" s="10"/>
      <c r="CG85" s="10"/>
      <c r="CH85" s="10"/>
      <c r="CI85" s="10"/>
      <c r="CJ85" s="10"/>
      <c r="CK85" s="10"/>
      <c r="CL85" s="10"/>
      <c r="CM85" s="10"/>
      <c r="CN85" s="10"/>
      <c r="CO85" s="10"/>
      <c r="CP85" s="10"/>
    </row>
    <row r="86" spans="1:94" s="6" customFormat="1" x14ac:dyDescent="0.25">
      <c r="A86" s="9">
        <v>76</v>
      </c>
      <c r="B86" s="9">
        <v>76</v>
      </c>
      <c r="C86" s="16" t="s">
        <v>813</v>
      </c>
      <c r="D86" s="6">
        <v>2005</v>
      </c>
      <c r="E86" s="6">
        <v>2014</v>
      </c>
      <c r="F86" s="6" t="s">
        <v>271</v>
      </c>
      <c r="G86" s="32">
        <v>12.14</v>
      </c>
      <c r="H86" s="32">
        <v>106.9</v>
      </c>
      <c r="I86" s="6">
        <v>76</v>
      </c>
      <c r="J86" s="7" t="s">
        <v>814</v>
      </c>
      <c r="K86" s="14"/>
      <c r="L86" s="14"/>
      <c r="M86" s="14">
        <v>1</v>
      </c>
      <c r="N86" s="14"/>
      <c r="O86" s="5">
        <v>1</v>
      </c>
      <c r="P86" s="74">
        <v>1</v>
      </c>
      <c r="Q86" s="8"/>
      <c r="R86" s="76"/>
      <c r="S86" s="24"/>
      <c r="T86" s="24"/>
      <c r="U86" s="24"/>
      <c r="V86" s="24"/>
      <c r="W86" s="24"/>
      <c r="X86" s="24" t="s">
        <v>592</v>
      </c>
      <c r="Y86" s="49"/>
      <c r="Z86" s="14">
        <v>1</v>
      </c>
      <c r="AA86" s="14"/>
      <c r="AB86" s="14"/>
      <c r="AC86" s="5"/>
      <c r="AD86" s="23"/>
      <c r="AE86" s="24"/>
      <c r="AF86" s="24"/>
      <c r="AG86" s="24"/>
      <c r="AH86" s="49"/>
      <c r="AI86" s="31"/>
      <c r="AJ86" s="14"/>
      <c r="AK86" s="14"/>
      <c r="AL86" s="14"/>
      <c r="AM86" s="14"/>
      <c r="AN86" s="5"/>
      <c r="AO86" s="31"/>
      <c r="AP86" s="14"/>
      <c r="AQ86" s="14"/>
      <c r="AR86" s="67">
        <v>1</v>
      </c>
      <c r="AS86" s="14"/>
      <c r="AT86" s="5">
        <v>1</v>
      </c>
      <c r="AU86" s="31"/>
      <c r="AV86" s="14"/>
      <c r="AW86" s="42"/>
      <c r="AX86" s="63" t="s">
        <v>283</v>
      </c>
      <c r="AY86" s="14"/>
      <c r="AZ86" s="14"/>
      <c r="BA86" s="14"/>
      <c r="BB86" s="14"/>
      <c r="BC86" s="5"/>
      <c r="BE86" s="9"/>
      <c r="BY86" s="10"/>
      <c r="BZ86" s="10"/>
      <c r="CA86" s="10"/>
      <c r="CB86" s="10"/>
      <c r="CC86" s="10"/>
      <c r="CD86" s="10"/>
      <c r="CE86" s="10"/>
      <c r="CF86" s="10"/>
      <c r="CG86" s="10"/>
      <c r="CH86" s="10"/>
      <c r="CI86" s="10"/>
      <c r="CJ86" s="10"/>
      <c r="CK86" s="10"/>
      <c r="CL86" s="10"/>
      <c r="CM86" s="10"/>
      <c r="CN86" s="10"/>
      <c r="CO86" s="10"/>
      <c r="CP86" s="10"/>
    </row>
    <row r="87" spans="1:94" s="6" customFormat="1" x14ac:dyDescent="0.25">
      <c r="A87" s="20">
        <v>77</v>
      </c>
      <c r="B87" s="20">
        <v>77</v>
      </c>
      <c r="C87" s="16" t="s">
        <v>407</v>
      </c>
      <c r="D87" s="6">
        <v>2014</v>
      </c>
      <c r="E87" s="17"/>
      <c r="F87" s="6" t="s">
        <v>35</v>
      </c>
      <c r="G87" s="32">
        <v>10.62</v>
      </c>
      <c r="H87" s="32">
        <v>105.84</v>
      </c>
      <c r="I87" s="6">
        <v>60</v>
      </c>
      <c r="J87" s="7" t="s">
        <v>408</v>
      </c>
      <c r="K87" s="14"/>
      <c r="L87" s="14">
        <v>1</v>
      </c>
      <c r="M87" s="14"/>
      <c r="N87" s="14"/>
      <c r="O87" s="5"/>
      <c r="P87" s="74"/>
      <c r="Q87" s="8">
        <v>1</v>
      </c>
      <c r="R87" s="76">
        <v>1</v>
      </c>
      <c r="S87" s="24"/>
      <c r="T87" s="24"/>
      <c r="U87" s="24">
        <v>1</v>
      </c>
      <c r="V87" s="24"/>
      <c r="W87" s="24"/>
      <c r="X87" s="24"/>
      <c r="Y87" s="49"/>
      <c r="Z87" s="14"/>
      <c r="AA87" s="14"/>
      <c r="AB87" s="14">
        <v>1</v>
      </c>
      <c r="AC87" s="5"/>
      <c r="AD87" s="23"/>
      <c r="AE87" s="24"/>
      <c r="AF87" s="24"/>
      <c r="AG87" s="24">
        <v>1</v>
      </c>
      <c r="AH87" s="49"/>
      <c r="AI87" s="31"/>
      <c r="AJ87" s="14"/>
      <c r="AK87" s="14"/>
      <c r="AL87" s="14"/>
      <c r="AM87" s="14"/>
      <c r="AN87" s="5"/>
      <c r="AO87" s="31">
        <v>1</v>
      </c>
      <c r="AP87" s="14">
        <v>1</v>
      </c>
      <c r="AQ87" s="14">
        <v>1</v>
      </c>
      <c r="AR87" s="67"/>
      <c r="AS87" s="14"/>
      <c r="AT87" s="5"/>
      <c r="AU87" s="31"/>
      <c r="AV87" s="14"/>
      <c r="AW87" s="42"/>
      <c r="AX87" s="63">
        <v>1</v>
      </c>
      <c r="AY87" s="14"/>
      <c r="AZ87" s="14">
        <v>1</v>
      </c>
      <c r="BA87" s="14"/>
      <c r="BB87" s="14"/>
      <c r="BC87" s="5"/>
      <c r="BE87" s="9"/>
      <c r="BY87" s="10"/>
      <c r="BZ87" s="10"/>
      <c r="CA87" s="10"/>
      <c r="CB87" s="10"/>
      <c r="CC87" s="10"/>
      <c r="CD87" s="10"/>
      <c r="CE87" s="10"/>
      <c r="CF87" s="10"/>
      <c r="CG87" s="10"/>
      <c r="CH87" s="10"/>
      <c r="CI87" s="10"/>
      <c r="CJ87" s="10"/>
      <c r="CK87" s="10"/>
      <c r="CL87" s="10"/>
      <c r="CM87" s="10"/>
      <c r="CN87" s="10"/>
      <c r="CO87" s="10"/>
      <c r="CP87" s="10"/>
    </row>
    <row r="88" spans="1:94" s="6" customFormat="1" x14ac:dyDescent="0.25">
      <c r="A88" s="9">
        <v>78</v>
      </c>
      <c r="B88" s="9">
        <v>78</v>
      </c>
      <c r="C88" s="16" t="s">
        <v>409</v>
      </c>
      <c r="D88" s="6">
        <v>2006</v>
      </c>
      <c r="E88" s="6">
        <v>2015</v>
      </c>
      <c r="F88" s="6" t="s">
        <v>56</v>
      </c>
      <c r="G88" s="32">
        <v>20.170000000000002</v>
      </c>
      <c r="H88" s="32">
        <v>103.49</v>
      </c>
      <c r="I88" s="6">
        <v>100</v>
      </c>
      <c r="J88" s="7" t="s">
        <v>823</v>
      </c>
      <c r="K88" s="14">
        <v>1</v>
      </c>
      <c r="L88" s="14"/>
      <c r="M88" s="14"/>
      <c r="N88" s="14"/>
      <c r="O88" s="5"/>
      <c r="P88" s="74">
        <v>1</v>
      </c>
      <c r="Q88" s="8"/>
      <c r="R88" s="76"/>
      <c r="S88" s="24"/>
      <c r="T88" s="24"/>
      <c r="U88" s="24"/>
      <c r="V88" s="24"/>
      <c r="W88" s="24"/>
      <c r="X88" s="24"/>
      <c r="Y88" s="49">
        <v>1</v>
      </c>
      <c r="Z88" s="14">
        <v>1</v>
      </c>
      <c r="AA88" s="14"/>
      <c r="AB88" s="14"/>
      <c r="AC88" s="5"/>
      <c r="AD88" s="23">
        <v>1</v>
      </c>
      <c r="AE88" s="24"/>
      <c r="AF88" s="24"/>
      <c r="AG88" s="24"/>
      <c r="AH88" s="49"/>
      <c r="AI88" s="31"/>
      <c r="AJ88" s="14"/>
      <c r="AK88" s="14"/>
      <c r="AL88" s="14"/>
      <c r="AM88" s="14"/>
      <c r="AN88" s="5"/>
      <c r="AO88" s="31"/>
      <c r="AP88" s="14"/>
      <c r="AQ88" s="14"/>
      <c r="AR88" s="67">
        <v>1</v>
      </c>
      <c r="AS88" s="14"/>
      <c r="AT88" s="5">
        <v>1</v>
      </c>
      <c r="AU88" s="31"/>
      <c r="AV88" s="14"/>
      <c r="AW88" s="42"/>
      <c r="AX88" s="63">
        <v>1</v>
      </c>
      <c r="AY88" s="14"/>
      <c r="AZ88" s="14"/>
      <c r="BA88" s="14"/>
      <c r="BB88" s="14"/>
      <c r="BC88" s="5"/>
      <c r="BE88" s="9"/>
      <c r="BY88" s="10"/>
      <c r="BZ88" s="10"/>
      <c r="CA88" s="10"/>
      <c r="CB88" s="10"/>
      <c r="CC88" s="10"/>
      <c r="CD88" s="10"/>
      <c r="CE88" s="10"/>
      <c r="CF88" s="10"/>
      <c r="CG88" s="10"/>
      <c r="CH88" s="10"/>
      <c r="CI88" s="10"/>
      <c r="CJ88" s="10"/>
      <c r="CK88" s="10"/>
      <c r="CL88" s="10"/>
      <c r="CM88" s="10"/>
      <c r="CN88" s="10"/>
      <c r="CO88" s="10"/>
      <c r="CP88" s="10"/>
    </row>
    <row r="89" spans="1:94" s="6" customFormat="1" x14ac:dyDescent="0.25">
      <c r="A89" s="20">
        <v>79</v>
      </c>
      <c r="B89" s="20">
        <v>79</v>
      </c>
      <c r="C89" s="16" t="s">
        <v>410</v>
      </c>
      <c r="D89" s="6">
        <v>2012</v>
      </c>
      <c r="F89" s="6" t="s">
        <v>51</v>
      </c>
      <c r="G89" s="32">
        <v>-1.79</v>
      </c>
      <c r="H89" s="32">
        <v>102.8</v>
      </c>
      <c r="I89" s="6">
        <v>664</v>
      </c>
      <c r="J89" s="7" t="s">
        <v>465</v>
      </c>
      <c r="K89" s="14"/>
      <c r="L89" s="14"/>
      <c r="M89" s="14">
        <v>1</v>
      </c>
      <c r="N89" s="14"/>
      <c r="O89" s="5"/>
      <c r="P89" s="74"/>
      <c r="Q89" s="8">
        <v>1</v>
      </c>
      <c r="R89" s="76"/>
      <c r="S89" s="24">
        <v>1</v>
      </c>
      <c r="T89" s="24"/>
      <c r="U89" s="24"/>
      <c r="V89" s="24"/>
      <c r="W89" s="24"/>
      <c r="X89" s="24"/>
      <c r="Y89" s="49"/>
      <c r="Z89" s="14">
        <v>1</v>
      </c>
      <c r="AA89" s="14"/>
      <c r="AB89" s="14"/>
      <c r="AC89" s="5"/>
      <c r="AD89" s="23"/>
      <c r="AE89" s="24"/>
      <c r="AF89" s="24">
        <v>1</v>
      </c>
      <c r="AG89" s="24"/>
      <c r="AH89" s="49"/>
      <c r="AI89" s="31"/>
      <c r="AJ89" s="14"/>
      <c r="AK89" s="14"/>
      <c r="AL89" s="14"/>
      <c r="AM89" s="14"/>
      <c r="AN89" s="5"/>
      <c r="AO89" s="31"/>
      <c r="AP89" s="14"/>
      <c r="AQ89" s="14"/>
      <c r="AR89" s="67">
        <v>1</v>
      </c>
      <c r="AS89" s="14"/>
      <c r="AT89" s="5">
        <v>1</v>
      </c>
      <c r="AU89" s="31"/>
      <c r="AV89" s="14"/>
      <c r="AW89" s="42"/>
      <c r="AX89" s="63">
        <v>1</v>
      </c>
      <c r="AY89" s="14"/>
      <c r="AZ89" s="14"/>
      <c r="BA89" s="14">
        <v>1</v>
      </c>
      <c r="BB89" s="14"/>
      <c r="BC89" s="5"/>
      <c r="BE89" s="9"/>
      <c r="BY89" s="10"/>
      <c r="BZ89" s="10"/>
      <c r="CA89" s="10"/>
      <c r="CB89" s="10"/>
      <c r="CC89" s="10"/>
      <c r="CD89" s="10"/>
      <c r="CE89" s="10"/>
      <c r="CF89" s="10"/>
      <c r="CG89" s="10"/>
      <c r="CH89" s="10"/>
      <c r="CI89" s="10"/>
      <c r="CJ89" s="10"/>
      <c r="CK89" s="10"/>
      <c r="CL89" s="10"/>
      <c r="CM89" s="10"/>
      <c r="CN89" s="10"/>
      <c r="CO89" s="10"/>
      <c r="CP89" s="10"/>
    </row>
    <row r="90" spans="1:94" s="6" customFormat="1" x14ac:dyDescent="0.25">
      <c r="A90" s="9">
        <v>80</v>
      </c>
      <c r="B90" s="9">
        <v>80</v>
      </c>
      <c r="C90" s="16" t="s">
        <v>691</v>
      </c>
      <c r="D90" s="6">
        <v>2004</v>
      </c>
      <c r="E90" s="6">
        <v>2012</v>
      </c>
      <c r="F90" s="6" t="s">
        <v>35</v>
      </c>
      <c r="G90" s="32">
        <v>16.46</v>
      </c>
      <c r="H90" s="32">
        <v>107.58</v>
      </c>
      <c r="I90" s="6">
        <v>170</v>
      </c>
      <c r="J90" s="7" t="s">
        <v>968</v>
      </c>
      <c r="K90" s="14"/>
      <c r="L90" s="14"/>
      <c r="M90" s="14">
        <v>1</v>
      </c>
      <c r="N90" s="14"/>
      <c r="O90" s="5"/>
      <c r="P90" s="74">
        <v>1</v>
      </c>
      <c r="Q90" s="8"/>
      <c r="R90" s="76"/>
      <c r="S90" s="24"/>
      <c r="T90" s="24"/>
      <c r="U90" s="24"/>
      <c r="V90" s="24"/>
      <c r="W90" s="24"/>
      <c r="X90" s="24"/>
      <c r="Y90" s="49">
        <v>1</v>
      </c>
      <c r="Z90" s="14"/>
      <c r="AA90" s="14"/>
      <c r="AB90" s="14"/>
      <c r="AC90" s="5">
        <v>1</v>
      </c>
      <c r="AD90" s="23"/>
      <c r="AE90" s="24"/>
      <c r="AF90" s="24"/>
      <c r="AG90" s="24"/>
      <c r="AH90" s="49"/>
      <c r="AI90" s="31"/>
      <c r="AJ90" s="14"/>
      <c r="AK90" s="14"/>
      <c r="AL90" s="14"/>
      <c r="AM90" s="14"/>
      <c r="AN90" s="5"/>
      <c r="AO90" s="31"/>
      <c r="AP90" s="14"/>
      <c r="AQ90" s="14"/>
      <c r="AR90" s="67"/>
      <c r="AS90" s="14"/>
      <c r="AT90" s="5"/>
      <c r="AU90" s="31">
        <v>1</v>
      </c>
      <c r="AV90" s="14"/>
      <c r="AW90" s="42">
        <v>1</v>
      </c>
      <c r="AX90" s="63">
        <v>1</v>
      </c>
      <c r="AY90" s="14"/>
      <c r="AZ90" s="14"/>
      <c r="BA90" s="14">
        <v>-1</v>
      </c>
      <c r="BB90" s="14"/>
      <c r="BC90" s="5"/>
      <c r="BE90" s="9"/>
      <c r="BY90" s="10"/>
      <c r="BZ90" s="10"/>
      <c r="CA90" s="10"/>
      <c r="CB90" s="10"/>
      <c r="CC90" s="10"/>
      <c r="CD90" s="10"/>
      <c r="CE90" s="10"/>
      <c r="CF90" s="10"/>
      <c r="CG90" s="10"/>
      <c r="CH90" s="10"/>
      <c r="CI90" s="10"/>
      <c r="CJ90" s="10"/>
      <c r="CK90" s="10"/>
      <c r="CL90" s="10"/>
      <c r="CM90" s="10"/>
      <c r="CN90" s="10"/>
      <c r="CO90" s="10"/>
      <c r="CP90" s="10"/>
    </row>
    <row r="91" spans="1:94" s="6" customFormat="1" x14ac:dyDescent="0.25">
      <c r="A91" s="20">
        <v>81</v>
      </c>
      <c r="B91" s="20">
        <v>81</v>
      </c>
      <c r="C91" s="16" t="s">
        <v>412</v>
      </c>
      <c r="D91" s="6">
        <v>2013</v>
      </c>
      <c r="F91" s="6" t="s">
        <v>51</v>
      </c>
      <c r="G91" s="32">
        <v>-6.6</v>
      </c>
      <c r="H91" s="32">
        <v>106.78</v>
      </c>
      <c r="I91" s="6">
        <v>40</v>
      </c>
      <c r="J91" s="7" t="s">
        <v>413</v>
      </c>
      <c r="K91" s="14"/>
      <c r="L91" s="14"/>
      <c r="M91" s="14">
        <v>1</v>
      </c>
      <c r="N91" s="14"/>
      <c r="O91" s="5"/>
      <c r="P91" s="74"/>
      <c r="Q91" s="8">
        <v>1</v>
      </c>
      <c r="R91" s="76"/>
      <c r="S91" s="24"/>
      <c r="T91" s="24"/>
      <c r="U91" s="24"/>
      <c r="V91" s="24"/>
      <c r="W91" s="24">
        <v>1</v>
      </c>
      <c r="X91" s="24"/>
      <c r="Y91" s="49"/>
      <c r="Z91" s="14"/>
      <c r="AA91" s="14"/>
      <c r="AB91" s="14">
        <v>1</v>
      </c>
      <c r="AC91" s="5"/>
      <c r="AD91" s="23">
        <v>1</v>
      </c>
      <c r="AE91" s="24"/>
      <c r="AF91" s="24"/>
      <c r="AG91" s="24"/>
      <c r="AH91" s="49"/>
      <c r="AI91" s="31">
        <v>1</v>
      </c>
      <c r="AJ91" s="14"/>
      <c r="AK91" s="14">
        <v>1</v>
      </c>
      <c r="AL91" s="14"/>
      <c r="AM91" s="14"/>
      <c r="AN91" s="5"/>
      <c r="AO91" s="31"/>
      <c r="AP91" s="14"/>
      <c r="AQ91" s="14"/>
      <c r="AR91" s="67"/>
      <c r="AS91" s="14"/>
      <c r="AT91" s="5"/>
      <c r="AU91" s="31"/>
      <c r="AV91" s="14"/>
      <c r="AW91" s="42"/>
      <c r="AX91" s="63">
        <v>1</v>
      </c>
      <c r="AY91" s="14"/>
      <c r="AZ91" s="14"/>
      <c r="BA91" s="14"/>
      <c r="BB91" s="14"/>
      <c r="BC91" s="5"/>
      <c r="BE91" s="9"/>
      <c r="BY91" s="10"/>
      <c r="BZ91" s="10"/>
      <c r="CA91" s="10"/>
      <c r="CB91" s="10"/>
      <c r="CC91" s="10"/>
      <c r="CD91" s="10"/>
      <c r="CE91" s="10"/>
      <c r="CF91" s="10"/>
      <c r="CG91" s="10"/>
      <c r="CH91" s="10"/>
      <c r="CI91" s="10"/>
      <c r="CJ91" s="10"/>
      <c r="CK91" s="10"/>
      <c r="CL91" s="10"/>
      <c r="CM91" s="10"/>
      <c r="CN91" s="10"/>
      <c r="CO91" s="10"/>
      <c r="CP91" s="10"/>
    </row>
    <row r="92" spans="1:94" s="6" customFormat="1" x14ac:dyDescent="0.25">
      <c r="A92" s="9">
        <v>82</v>
      </c>
      <c r="B92" s="9">
        <v>82</v>
      </c>
      <c r="C92" s="16" t="s">
        <v>414</v>
      </c>
      <c r="D92" s="6">
        <v>2002</v>
      </c>
      <c r="E92" s="6">
        <v>2012</v>
      </c>
      <c r="F92" s="6" t="s">
        <v>44</v>
      </c>
      <c r="G92" s="33">
        <v>18.03</v>
      </c>
      <c r="H92" s="33">
        <v>103.15</v>
      </c>
      <c r="I92" s="6">
        <v>211</v>
      </c>
      <c r="J92" s="7" t="s">
        <v>415</v>
      </c>
      <c r="K92" s="14">
        <v>1</v>
      </c>
      <c r="L92" s="14"/>
      <c r="M92" s="14">
        <v>1</v>
      </c>
      <c r="N92" s="14"/>
      <c r="O92" s="5"/>
      <c r="P92" s="74"/>
      <c r="Q92" s="8">
        <v>1</v>
      </c>
      <c r="R92" s="76"/>
      <c r="S92" s="24"/>
      <c r="T92" s="24">
        <v>1</v>
      </c>
      <c r="U92" s="24"/>
      <c r="V92" s="24"/>
      <c r="W92" s="24"/>
      <c r="X92" s="24"/>
      <c r="Y92" s="49"/>
      <c r="Z92" s="14"/>
      <c r="AA92" s="14"/>
      <c r="AB92" s="14"/>
      <c r="AC92" s="5">
        <v>1</v>
      </c>
      <c r="AD92" s="23">
        <v>1</v>
      </c>
      <c r="AE92" s="24"/>
      <c r="AF92" s="24"/>
      <c r="AG92" s="24"/>
      <c r="AH92" s="49"/>
      <c r="AI92" s="31">
        <v>1</v>
      </c>
      <c r="AJ92" s="14"/>
      <c r="AK92" s="14"/>
      <c r="AL92" s="14"/>
      <c r="AM92" s="14"/>
      <c r="AN92" s="5"/>
      <c r="AO92" s="31"/>
      <c r="AP92" s="14"/>
      <c r="AQ92" s="14"/>
      <c r="AR92" s="67"/>
      <c r="AS92" s="14"/>
      <c r="AT92" s="5"/>
      <c r="AU92" s="31"/>
      <c r="AV92" s="14"/>
      <c r="AW92" s="42"/>
      <c r="AX92" s="63">
        <v>0</v>
      </c>
      <c r="AY92" s="14"/>
      <c r="AZ92" s="14"/>
      <c r="BA92" s="14">
        <v>-1</v>
      </c>
      <c r="BB92" s="14"/>
      <c r="BC92" s="5"/>
      <c r="BE92" s="9"/>
      <c r="BY92" s="10"/>
      <c r="BZ92" s="10"/>
      <c r="CA92" s="10"/>
      <c r="CB92" s="10"/>
      <c r="CC92" s="10"/>
      <c r="CD92" s="10"/>
      <c r="CE92" s="10"/>
      <c r="CF92" s="10"/>
      <c r="CG92" s="10"/>
      <c r="CH92" s="10"/>
      <c r="CI92" s="10"/>
      <c r="CJ92" s="10"/>
      <c r="CK92" s="10"/>
      <c r="CL92" s="10"/>
      <c r="CM92" s="10"/>
      <c r="CN92" s="10"/>
      <c r="CO92" s="10"/>
      <c r="CP92" s="10"/>
    </row>
    <row r="93" spans="1:94" s="6" customFormat="1" x14ac:dyDescent="0.25">
      <c r="A93" s="20">
        <v>83</v>
      </c>
      <c r="B93" s="20">
        <v>83</v>
      </c>
      <c r="C93" s="16" t="s">
        <v>416</v>
      </c>
      <c r="D93" s="6">
        <v>2006</v>
      </c>
      <c r="E93" s="6">
        <v>2016</v>
      </c>
      <c r="F93" s="6" t="s">
        <v>271</v>
      </c>
      <c r="G93" s="32">
        <v>13.8</v>
      </c>
      <c r="H93" s="32">
        <v>107.2</v>
      </c>
      <c r="I93" s="29" t="s">
        <v>417</v>
      </c>
      <c r="J93" s="7" t="s">
        <v>418</v>
      </c>
      <c r="K93" s="14"/>
      <c r="L93" s="14"/>
      <c r="M93" s="14">
        <v>1</v>
      </c>
      <c r="N93" s="14">
        <v>1</v>
      </c>
      <c r="O93" s="5"/>
      <c r="P93" s="74">
        <v>1</v>
      </c>
      <c r="Q93" s="8"/>
      <c r="R93" s="76"/>
      <c r="S93" s="24"/>
      <c r="T93" s="24">
        <v>1</v>
      </c>
      <c r="U93" s="24"/>
      <c r="V93" s="24"/>
      <c r="W93" s="24"/>
      <c r="X93" s="24"/>
      <c r="Y93" s="49"/>
      <c r="Z93" s="14"/>
      <c r="AA93" s="14">
        <v>1</v>
      </c>
      <c r="AB93" s="14"/>
      <c r="AC93" s="5"/>
      <c r="AD93" s="23">
        <v>1</v>
      </c>
      <c r="AE93" s="24">
        <v>1</v>
      </c>
      <c r="AF93" s="24"/>
      <c r="AG93" s="24"/>
      <c r="AH93" s="49"/>
      <c r="AI93" s="31">
        <v>1</v>
      </c>
      <c r="AJ93" s="14"/>
      <c r="AK93" s="14">
        <v>1</v>
      </c>
      <c r="AL93" s="14"/>
      <c r="AM93" s="14"/>
      <c r="AN93" s="5"/>
      <c r="AO93" s="31"/>
      <c r="AP93" s="14"/>
      <c r="AQ93" s="14"/>
      <c r="AR93" s="67"/>
      <c r="AS93" s="14"/>
      <c r="AT93" s="5"/>
      <c r="AU93" s="31"/>
      <c r="AV93" s="14"/>
      <c r="AW93" s="42"/>
      <c r="AX93" s="63"/>
      <c r="AY93" s="14"/>
      <c r="AZ93" s="14"/>
      <c r="BA93" s="14">
        <v>-1</v>
      </c>
      <c r="BB93" s="14">
        <v>-1</v>
      </c>
      <c r="BC93" s="5">
        <v>-1</v>
      </c>
      <c r="BE93" s="9"/>
      <c r="BY93" s="10"/>
      <c r="BZ93" s="10"/>
      <c r="CA93" s="10"/>
      <c r="CB93" s="10"/>
      <c r="CC93" s="10"/>
      <c r="CD93" s="10"/>
      <c r="CE93" s="10"/>
      <c r="CF93" s="10"/>
      <c r="CG93" s="10"/>
      <c r="CH93" s="10"/>
      <c r="CI93" s="10"/>
      <c r="CJ93" s="10"/>
      <c r="CK93" s="10"/>
      <c r="CL93" s="10"/>
      <c r="CM93" s="10"/>
      <c r="CN93" s="10"/>
      <c r="CO93" s="10"/>
      <c r="CP93" s="10"/>
    </row>
    <row r="94" spans="1:94" s="6" customFormat="1" x14ac:dyDescent="0.25">
      <c r="A94" s="9">
        <v>84</v>
      </c>
      <c r="B94" s="9">
        <v>84</v>
      </c>
      <c r="C94" s="16" t="s">
        <v>424</v>
      </c>
      <c r="D94" s="6">
        <v>2012</v>
      </c>
      <c r="F94" s="6" t="s">
        <v>35</v>
      </c>
      <c r="G94" s="32">
        <v>10.48</v>
      </c>
      <c r="H94" s="32">
        <v>105.65</v>
      </c>
      <c r="I94" s="6">
        <v>310</v>
      </c>
      <c r="J94" s="7" t="s">
        <v>425</v>
      </c>
      <c r="K94" s="14"/>
      <c r="L94" s="14"/>
      <c r="M94" s="14">
        <v>1</v>
      </c>
      <c r="N94" s="14"/>
      <c r="O94" s="5"/>
      <c r="P94" s="74"/>
      <c r="Q94" s="8">
        <v>1</v>
      </c>
      <c r="R94" s="76">
        <v>1</v>
      </c>
      <c r="S94" s="24"/>
      <c r="T94" s="24"/>
      <c r="U94" s="24"/>
      <c r="V94" s="24"/>
      <c r="W94" s="24"/>
      <c r="X94" s="24"/>
      <c r="Y94" s="49"/>
      <c r="Z94" s="14">
        <v>1</v>
      </c>
      <c r="AA94" s="14"/>
      <c r="AB94" s="14"/>
      <c r="AC94" s="5"/>
      <c r="AD94" s="23"/>
      <c r="AE94" s="24"/>
      <c r="AF94" s="24"/>
      <c r="AG94" s="24"/>
      <c r="AH94" s="49"/>
      <c r="AI94" s="31">
        <v>1</v>
      </c>
      <c r="AJ94" s="14"/>
      <c r="AK94" s="14"/>
      <c r="AL94" s="14"/>
      <c r="AM94" s="14">
        <v>1</v>
      </c>
      <c r="AN94" s="5"/>
      <c r="AO94" s="31"/>
      <c r="AP94" s="14"/>
      <c r="AQ94" s="14"/>
      <c r="AR94" s="67"/>
      <c r="AS94" s="14"/>
      <c r="AT94" s="5"/>
      <c r="AU94" s="31"/>
      <c r="AV94" s="14"/>
      <c r="AW94" s="42"/>
      <c r="AX94" s="63" t="s">
        <v>283</v>
      </c>
      <c r="AY94" s="14"/>
      <c r="AZ94" s="14"/>
      <c r="BA94" s="14"/>
      <c r="BB94" s="14"/>
      <c r="BC94" s="5"/>
      <c r="BE94" s="9"/>
      <c r="BY94" s="10"/>
      <c r="BZ94" s="10"/>
      <c r="CA94" s="10"/>
      <c r="CB94" s="10"/>
      <c r="CC94" s="10"/>
      <c r="CD94" s="10"/>
      <c r="CE94" s="10"/>
      <c r="CF94" s="10"/>
      <c r="CG94" s="10"/>
      <c r="CH94" s="10"/>
      <c r="CI94" s="10"/>
      <c r="CJ94" s="10"/>
      <c r="CK94" s="10"/>
      <c r="CL94" s="10"/>
      <c r="CM94" s="10"/>
      <c r="CN94" s="10"/>
      <c r="CO94" s="10"/>
      <c r="CP94" s="10"/>
    </row>
    <row r="95" spans="1:94" s="6" customFormat="1" x14ac:dyDescent="0.25">
      <c r="A95" s="20">
        <v>85</v>
      </c>
      <c r="B95" s="20">
        <v>85</v>
      </c>
      <c r="C95" s="16" t="s">
        <v>426</v>
      </c>
      <c r="D95" s="6">
        <v>2006</v>
      </c>
      <c r="E95" s="6">
        <v>2015</v>
      </c>
      <c r="F95" s="6" t="s">
        <v>56</v>
      </c>
      <c r="G95" s="32">
        <v>20.149999999999999</v>
      </c>
      <c r="H95" s="32">
        <v>103.58</v>
      </c>
      <c r="I95" s="6">
        <v>33</v>
      </c>
      <c r="J95" s="7" t="s">
        <v>430</v>
      </c>
      <c r="K95" s="14"/>
      <c r="L95" s="14"/>
      <c r="M95" s="14">
        <v>1</v>
      </c>
      <c r="N95" s="14">
        <v>1</v>
      </c>
      <c r="O95" s="5">
        <v>1</v>
      </c>
      <c r="P95" s="74"/>
      <c r="Q95" s="8">
        <v>1</v>
      </c>
      <c r="R95" s="76"/>
      <c r="S95" s="24"/>
      <c r="T95" s="24"/>
      <c r="U95" s="24"/>
      <c r="V95" s="24"/>
      <c r="W95" s="24"/>
      <c r="X95" s="24" t="s">
        <v>406</v>
      </c>
      <c r="Y95" s="49"/>
      <c r="Z95" s="14">
        <v>1</v>
      </c>
      <c r="AA95" s="14"/>
      <c r="AB95" s="14"/>
      <c r="AC95" s="5"/>
      <c r="AD95" s="23">
        <v>1</v>
      </c>
      <c r="AE95" s="24"/>
      <c r="AF95" s="24"/>
      <c r="AG95" s="24"/>
      <c r="AH95" s="49"/>
      <c r="AI95" s="31">
        <v>1</v>
      </c>
      <c r="AJ95" s="14"/>
      <c r="AK95" s="14">
        <v>1</v>
      </c>
      <c r="AL95" s="14">
        <v>1</v>
      </c>
      <c r="AM95" s="14"/>
      <c r="AN95" s="5"/>
      <c r="AO95" s="31"/>
      <c r="AP95" s="14"/>
      <c r="AQ95" s="14"/>
      <c r="AR95" s="67"/>
      <c r="AS95" s="14"/>
      <c r="AT95" s="5"/>
      <c r="AU95" s="31"/>
      <c r="AV95" s="14"/>
      <c r="AW95" s="42"/>
      <c r="AX95" s="63"/>
      <c r="AY95" s="14"/>
      <c r="AZ95" s="14"/>
      <c r="BA95" s="14">
        <v>-1</v>
      </c>
      <c r="BB95" s="14"/>
      <c r="BC95" s="5"/>
      <c r="BE95" s="9"/>
      <c r="BY95" s="10"/>
      <c r="BZ95" s="10"/>
      <c r="CA95" s="10"/>
      <c r="CB95" s="10"/>
      <c r="CC95" s="10"/>
      <c r="CD95" s="10"/>
      <c r="CE95" s="10"/>
      <c r="CF95" s="10"/>
      <c r="CG95" s="10"/>
      <c r="CH95" s="10"/>
      <c r="CI95" s="10"/>
      <c r="CJ95" s="10"/>
      <c r="CK95" s="10"/>
      <c r="CL95" s="10"/>
      <c r="CM95" s="10"/>
      <c r="CN95" s="10"/>
      <c r="CO95" s="10"/>
      <c r="CP95" s="10"/>
    </row>
    <row r="96" spans="1:94" s="6" customFormat="1" x14ac:dyDescent="0.25">
      <c r="A96" s="9">
        <v>86</v>
      </c>
      <c r="B96" s="9">
        <v>86</v>
      </c>
      <c r="C96" s="16" t="s">
        <v>428</v>
      </c>
      <c r="D96" s="6">
        <v>2012</v>
      </c>
      <c r="F96" s="6" t="s">
        <v>51</v>
      </c>
      <c r="G96" s="32">
        <v>-1.85</v>
      </c>
      <c r="H96" s="32">
        <v>102.68</v>
      </c>
      <c r="I96" s="6">
        <v>683</v>
      </c>
      <c r="J96" s="7" t="s">
        <v>431</v>
      </c>
      <c r="K96" s="14"/>
      <c r="L96" s="14"/>
      <c r="M96" s="14">
        <v>1</v>
      </c>
      <c r="N96" s="14"/>
      <c r="O96" s="5"/>
      <c r="P96" s="74"/>
      <c r="Q96" s="8">
        <v>1</v>
      </c>
      <c r="R96" s="76"/>
      <c r="S96" s="24">
        <v>1</v>
      </c>
      <c r="T96" s="24"/>
      <c r="U96" s="24"/>
      <c r="V96" s="24"/>
      <c r="W96" s="24"/>
      <c r="X96" s="24"/>
      <c r="Y96" s="49"/>
      <c r="Z96" s="14">
        <v>1</v>
      </c>
      <c r="AA96" s="14"/>
      <c r="AB96" s="14"/>
      <c r="AC96" s="5"/>
      <c r="AD96" s="23"/>
      <c r="AE96" s="24"/>
      <c r="AF96" s="24"/>
      <c r="AG96" s="24"/>
      <c r="AH96" s="49"/>
      <c r="AI96" s="31"/>
      <c r="AJ96" s="14"/>
      <c r="AK96" s="14"/>
      <c r="AL96" s="14"/>
      <c r="AM96" s="14"/>
      <c r="AN96" s="5"/>
      <c r="AO96" s="31"/>
      <c r="AP96" s="14"/>
      <c r="AQ96" s="14"/>
      <c r="AR96" s="67">
        <v>1</v>
      </c>
      <c r="AS96" s="14"/>
      <c r="AT96" s="5">
        <v>1</v>
      </c>
      <c r="AU96" s="31"/>
      <c r="AV96" s="14"/>
      <c r="AW96" s="42"/>
      <c r="AX96" s="63">
        <v>1</v>
      </c>
      <c r="AY96" s="14"/>
      <c r="AZ96" s="14"/>
      <c r="BA96" s="14"/>
      <c r="BB96" s="14"/>
      <c r="BC96" s="5"/>
      <c r="BE96" s="9"/>
      <c r="BY96" s="10"/>
      <c r="BZ96" s="10"/>
      <c r="CA96" s="10"/>
      <c r="CB96" s="10"/>
      <c r="CC96" s="10"/>
      <c r="CD96" s="10"/>
      <c r="CE96" s="10"/>
      <c r="CF96" s="10"/>
      <c r="CG96" s="10"/>
      <c r="CH96" s="10"/>
      <c r="CI96" s="10"/>
      <c r="CJ96" s="10"/>
      <c r="CK96" s="10"/>
      <c r="CL96" s="10"/>
      <c r="CM96" s="10"/>
      <c r="CN96" s="10"/>
      <c r="CO96" s="10"/>
      <c r="CP96" s="10"/>
    </row>
    <row r="97" spans="1:94" s="6" customFormat="1" x14ac:dyDescent="0.25">
      <c r="A97" s="20">
        <v>87</v>
      </c>
      <c r="B97" s="20">
        <v>87</v>
      </c>
      <c r="C97" s="16" t="s">
        <v>429</v>
      </c>
      <c r="D97" s="6">
        <v>2011</v>
      </c>
      <c r="F97" s="6" t="s">
        <v>35</v>
      </c>
      <c r="G97" s="32">
        <v>21.66</v>
      </c>
      <c r="H97" s="32">
        <v>105.8</v>
      </c>
      <c r="I97" s="6">
        <v>90</v>
      </c>
      <c r="J97" s="7" t="s">
        <v>432</v>
      </c>
      <c r="K97" s="14"/>
      <c r="L97" s="14"/>
      <c r="M97" s="14">
        <v>1</v>
      </c>
      <c r="N97" s="14"/>
      <c r="O97" s="5"/>
      <c r="P97" s="74"/>
      <c r="Q97" s="8">
        <v>1</v>
      </c>
      <c r="R97" s="76">
        <v>1</v>
      </c>
      <c r="S97" s="24"/>
      <c r="T97" s="24"/>
      <c r="U97" s="24"/>
      <c r="V97" s="24"/>
      <c r="W97" s="24"/>
      <c r="X97" s="24"/>
      <c r="Y97" s="49"/>
      <c r="Z97" s="14">
        <v>1</v>
      </c>
      <c r="AA97" s="14"/>
      <c r="AB97" s="14"/>
      <c r="AC97" s="5"/>
      <c r="AD97" s="23"/>
      <c r="AE97" s="24"/>
      <c r="AF97" s="24"/>
      <c r="AG97" s="24">
        <v>1</v>
      </c>
      <c r="AH97" s="49"/>
      <c r="AI97" s="31"/>
      <c r="AJ97" s="14"/>
      <c r="AK97" s="14"/>
      <c r="AL97" s="14"/>
      <c r="AM97" s="14"/>
      <c r="AN97" s="5"/>
      <c r="AO97" s="31">
        <v>1</v>
      </c>
      <c r="AP97" s="14"/>
      <c r="AQ97" s="14">
        <v>1</v>
      </c>
      <c r="AR97" s="67"/>
      <c r="AS97" s="14"/>
      <c r="AT97" s="5"/>
      <c r="AU97" s="31"/>
      <c r="AV97" s="14"/>
      <c r="AW97" s="42"/>
      <c r="AX97" s="63">
        <v>1</v>
      </c>
      <c r="AY97" s="14"/>
      <c r="AZ97" s="14"/>
      <c r="BA97" s="14"/>
      <c r="BB97" s="14"/>
      <c r="BC97" s="5"/>
      <c r="BE97" s="9"/>
      <c r="BY97" s="10"/>
      <c r="BZ97" s="10"/>
      <c r="CA97" s="10"/>
      <c r="CB97" s="10"/>
      <c r="CC97" s="10"/>
      <c r="CD97" s="10"/>
      <c r="CE97" s="10"/>
      <c r="CF97" s="10"/>
      <c r="CG97" s="10"/>
      <c r="CH97" s="10"/>
      <c r="CI97" s="10"/>
      <c r="CJ97" s="10"/>
      <c r="CK97" s="10"/>
      <c r="CL97" s="10"/>
      <c r="CM97" s="10"/>
      <c r="CN97" s="10"/>
      <c r="CO97" s="10"/>
      <c r="CP97" s="10"/>
    </row>
    <row r="98" spans="1:94" s="6" customFormat="1" x14ac:dyDescent="0.25">
      <c r="A98" s="9">
        <v>88</v>
      </c>
      <c r="B98" s="9">
        <v>88</v>
      </c>
      <c r="C98" s="16" t="s">
        <v>434</v>
      </c>
      <c r="D98" s="6">
        <v>2007</v>
      </c>
      <c r="E98" s="6">
        <v>2013</v>
      </c>
      <c r="F98" s="6" t="s">
        <v>51</v>
      </c>
      <c r="G98" s="32">
        <v>-3.72</v>
      </c>
      <c r="H98" s="32">
        <v>114.67</v>
      </c>
      <c r="J98" s="7" t="s">
        <v>825</v>
      </c>
      <c r="K98" s="14"/>
      <c r="L98" s="14"/>
      <c r="M98" s="14">
        <v>1</v>
      </c>
      <c r="N98" s="14">
        <v>1</v>
      </c>
      <c r="O98" s="5">
        <v>1</v>
      </c>
      <c r="P98" s="74">
        <v>1</v>
      </c>
      <c r="Q98" s="8"/>
      <c r="R98" s="76"/>
      <c r="S98" s="24">
        <v>1</v>
      </c>
      <c r="T98" s="24"/>
      <c r="U98" s="24"/>
      <c r="V98" s="24"/>
      <c r="W98" s="24"/>
      <c r="X98" s="24"/>
      <c r="Y98" s="49"/>
      <c r="Z98" s="14"/>
      <c r="AA98" s="14">
        <v>1</v>
      </c>
      <c r="AB98" s="14"/>
      <c r="AC98" s="5"/>
      <c r="AD98" s="23"/>
      <c r="AE98" s="24">
        <v>1</v>
      </c>
      <c r="AF98" s="24"/>
      <c r="AG98" s="24"/>
      <c r="AH98" s="49"/>
      <c r="AI98" s="31"/>
      <c r="AJ98" s="14"/>
      <c r="AK98" s="14"/>
      <c r="AL98" s="14"/>
      <c r="AM98" s="14"/>
      <c r="AN98" s="5"/>
      <c r="AO98" s="31"/>
      <c r="AP98" s="14"/>
      <c r="AQ98" s="14"/>
      <c r="AR98" s="67">
        <v>1</v>
      </c>
      <c r="AS98" s="14"/>
      <c r="AT98" s="5">
        <v>1</v>
      </c>
      <c r="AU98" s="31"/>
      <c r="AV98" s="14"/>
      <c r="AW98" s="42"/>
      <c r="AX98" s="63">
        <v>-1</v>
      </c>
      <c r="AY98" s="14"/>
      <c r="AZ98" s="14"/>
      <c r="BA98" s="14"/>
      <c r="BB98" s="14"/>
      <c r="BC98" s="5"/>
      <c r="BE98" s="9"/>
      <c r="BY98" s="10"/>
      <c r="BZ98" s="10"/>
      <c r="CA98" s="10"/>
      <c r="CB98" s="10"/>
      <c r="CC98" s="10"/>
      <c r="CD98" s="10"/>
      <c r="CE98" s="10"/>
      <c r="CF98" s="10"/>
      <c r="CG98" s="10"/>
      <c r="CH98" s="10"/>
      <c r="CI98" s="10"/>
      <c r="CJ98" s="10"/>
      <c r="CK98" s="10"/>
      <c r="CL98" s="10"/>
      <c r="CM98" s="10"/>
      <c r="CN98" s="10"/>
      <c r="CO98" s="10"/>
      <c r="CP98" s="10"/>
    </row>
    <row r="99" spans="1:94" s="6" customFormat="1" x14ac:dyDescent="0.25">
      <c r="A99" s="20">
        <v>89</v>
      </c>
      <c r="B99" s="20">
        <v>89</v>
      </c>
      <c r="C99" s="16" t="s">
        <v>444</v>
      </c>
      <c r="D99" s="6">
        <v>2012</v>
      </c>
      <c r="E99" s="6">
        <v>2015</v>
      </c>
      <c r="F99" s="6" t="s">
        <v>51</v>
      </c>
      <c r="G99" s="32">
        <v>-1.69</v>
      </c>
      <c r="H99" s="32">
        <v>102.74</v>
      </c>
      <c r="I99" s="6">
        <v>683</v>
      </c>
      <c r="J99" s="7" t="s">
        <v>435</v>
      </c>
      <c r="K99" s="14"/>
      <c r="L99" s="14"/>
      <c r="M99" s="14">
        <v>1</v>
      </c>
      <c r="N99" s="14"/>
      <c r="O99" s="5"/>
      <c r="P99" s="74"/>
      <c r="Q99" s="8">
        <v>1</v>
      </c>
      <c r="R99" s="76"/>
      <c r="S99" s="24">
        <v>1</v>
      </c>
      <c r="T99" s="24"/>
      <c r="U99" s="24"/>
      <c r="V99" s="24"/>
      <c r="W99" s="24"/>
      <c r="X99" s="24"/>
      <c r="Y99" s="49"/>
      <c r="Z99" s="14">
        <v>1</v>
      </c>
      <c r="AA99" s="14"/>
      <c r="AB99" s="14"/>
      <c r="AC99" s="5"/>
      <c r="AD99" s="23"/>
      <c r="AE99" s="24"/>
      <c r="AF99" s="24"/>
      <c r="AG99" s="24"/>
      <c r="AH99" s="49"/>
      <c r="AI99" s="31">
        <v>1</v>
      </c>
      <c r="AJ99" s="14"/>
      <c r="AK99" s="14"/>
      <c r="AL99" s="14"/>
      <c r="AM99" s="14"/>
      <c r="AN99" s="5"/>
      <c r="AO99" s="31"/>
      <c r="AP99" s="14"/>
      <c r="AQ99" s="14"/>
      <c r="AR99" s="67"/>
      <c r="AS99" s="14"/>
      <c r="AT99" s="5"/>
      <c r="AU99" s="31"/>
      <c r="AV99" s="14"/>
      <c r="AW99" s="42"/>
      <c r="AX99" s="63">
        <v>1</v>
      </c>
      <c r="AY99" s="14"/>
      <c r="AZ99" s="14"/>
      <c r="BA99" s="14">
        <v>1</v>
      </c>
      <c r="BB99" s="14"/>
      <c r="BC99" s="5"/>
      <c r="BE99" s="9"/>
      <c r="BY99" s="10"/>
      <c r="BZ99" s="10"/>
      <c r="CA99" s="10"/>
      <c r="CB99" s="10"/>
      <c r="CC99" s="10"/>
      <c r="CD99" s="10"/>
      <c r="CE99" s="10"/>
      <c r="CF99" s="10"/>
      <c r="CG99" s="10"/>
      <c r="CH99" s="10"/>
      <c r="CI99" s="10"/>
      <c r="CJ99" s="10"/>
      <c r="CK99" s="10"/>
      <c r="CL99" s="10"/>
      <c r="CM99" s="10"/>
      <c r="CN99" s="10"/>
      <c r="CO99" s="10"/>
      <c r="CP99" s="10"/>
    </row>
    <row r="100" spans="1:94" s="6" customFormat="1" x14ac:dyDescent="0.25">
      <c r="A100" s="9">
        <v>90</v>
      </c>
      <c r="B100" s="9">
        <v>90</v>
      </c>
      <c r="C100" s="16" t="s">
        <v>436</v>
      </c>
      <c r="D100" s="6">
        <v>2010</v>
      </c>
      <c r="E100" s="6">
        <v>2017</v>
      </c>
      <c r="F100" s="6" t="s">
        <v>437</v>
      </c>
      <c r="G100" s="32">
        <v>21.28</v>
      </c>
      <c r="H100" s="32">
        <v>94.01</v>
      </c>
      <c r="I100" s="6">
        <v>20</v>
      </c>
      <c r="J100" s="7" t="s">
        <v>826</v>
      </c>
      <c r="K100" s="14"/>
      <c r="L100" s="14"/>
      <c r="M100" s="14">
        <v>1</v>
      </c>
      <c r="N100" s="14"/>
      <c r="O100" s="5"/>
      <c r="P100" s="74">
        <v>1</v>
      </c>
      <c r="Q100" s="8"/>
      <c r="R100" s="76"/>
      <c r="S100" s="24"/>
      <c r="T100" s="24"/>
      <c r="U100" s="24"/>
      <c r="V100" s="24"/>
      <c r="W100" s="24"/>
      <c r="X100" s="24" t="s">
        <v>848</v>
      </c>
      <c r="Y100" s="49"/>
      <c r="Z100" s="14">
        <v>1</v>
      </c>
      <c r="AA100" s="14"/>
      <c r="AB100" s="14"/>
      <c r="AC100" s="5"/>
      <c r="AD100" s="23">
        <v>1</v>
      </c>
      <c r="AE100" s="24"/>
      <c r="AF100" s="24"/>
      <c r="AG100" s="24"/>
      <c r="AH100" s="49"/>
      <c r="AI100" s="31">
        <v>1</v>
      </c>
      <c r="AJ100" s="14"/>
      <c r="AK100" s="14"/>
      <c r="AL100" s="14"/>
      <c r="AM100" s="14"/>
      <c r="AN100" s="5"/>
      <c r="AO100" s="31"/>
      <c r="AP100" s="14"/>
      <c r="AQ100" s="14"/>
      <c r="AR100" s="67"/>
      <c r="AS100" s="14"/>
      <c r="AT100" s="5"/>
      <c r="AU100" s="31"/>
      <c r="AV100" s="14"/>
      <c r="AW100" s="42"/>
      <c r="AX100" s="63">
        <v>1</v>
      </c>
      <c r="AY100" s="14"/>
      <c r="AZ100" s="14"/>
      <c r="BA100" s="14"/>
      <c r="BB100" s="14"/>
      <c r="BC100" s="5">
        <v>-1</v>
      </c>
      <c r="BE100" s="9"/>
      <c r="BY100" s="10"/>
      <c r="BZ100" s="10"/>
      <c r="CA100" s="10"/>
      <c r="CB100" s="10"/>
      <c r="CC100" s="10"/>
      <c r="CD100" s="10"/>
      <c r="CE100" s="10"/>
      <c r="CF100" s="10"/>
      <c r="CG100" s="10"/>
      <c r="CH100" s="10"/>
      <c r="CI100" s="10"/>
      <c r="CJ100" s="10"/>
      <c r="CK100" s="10"/>
      <c r="CL100" s="10"/>
      <c r="CM100" s="10"/>
      <c r="CN100" s="10"/>
      <c r="CO100" s="10"/>
      <c r="CP100" s="10"/>
    </row>
    <row r="101" spans="1:94" s="6" customFormat="1" x14ac:dyDescent="0.25">
      <c r="A101" s="20" t="s">
        <v>821</v>
      </c>
      <c r="B101" s="20">
        <v>91</v>
      </c>
      <c r="C101" s="16" t="s">
        <v>438</v>
      </c>
      <c r="D101" s="6">
        <v>2014</v>
      </c>
      <c r="E101" s="6">
        <v>2016</v>
      </c>
      <c r="F101" s="6" t="s">
        <v>35</v>
      </c>
      <c r="G101" s="32">
        <v>10.64</v>
      </c>
      <c r="H101" s="32">
        <v>105.32</v>
      </c>
      <c r="I101" s="6">
        <v>220</v>
      </c>
      <c r="J101" s="7" t="s">
        <v>479</v>
      </c>
      <c r="K101" s="14"/>
      <c r="L101" s="14"/>
      <c r="M101" s="14">
        <v>1</v>
      </c>
      <c r="N101" s="14"/>
      <c r="O101" s="5"/>
      <c r="P101" s="74"/>
      <c r="Q101" s="8">
        <v>1</v>
      </c>
      <c r="R101" s="76">
        <v>1</v>
      </c>
      <c r="S101" s="24"/>
      <c r="T101" s="24"/>
      <c r="U101" s="24"/>
      <c r="V101" s="24"/>
      <c r="W101" s="24"/>
      <c r="X101" s="24"/>
      <c r="Y101" s="49"/>
      <c r="Z101" s="14">
        <v>1</v>
      </c>
      <c r="AA101" s="14"/>
      <c r="AB101" s="14"/>
      <c r="AC101" s="5"/>
      <c r="AD101" s="23"/>
      <c r="AE101" s="24"/>
      <c r="AF101" s="24"/>
      <c r="AG101" s="24"/>
      <c r="AH101" s="49"/>
      <c r="AI101" s="31">
        <v>1</v>
      </c>
      <c r="AJ101" s="14"/>
      <c r="AK101" s="14"/>
      <c r="AL101" s="14">
        <v>1</v>
      </c>
      <c r="AM101" s="14">
        <v>1</v>
      </c>
      <c r="AN101" s="5"/>
      <c r="AO101" s="31"/>
      <c r="AP101" s="14"/>
      <c r="AQ101" s="14"/>
      <c r="AR101" s="67"/>
      <c r="AS101" s="14"/>
      <c r="AT101" s="5"/>
      <c r="AU101" s="31"/>
      <c r="AV101" s="14"/>
      <c r="AW101" s="42"/>
      <c r="AX101" s="63" t="s">
        <v>283</v>
      </c>
      <c r="AY101" s="14"/>
      <c r="AZ101" s="14"/>
      <c r="BA101" s="14"/>
      <c r="BB101" s="14"/>
      <c r="BC101" s="5"/>
      <c r="BE101" s="9"/>
      <c r="BY101" s="10"/>
      <c r="BZ101" s="10"/>
      <c r="CA101" s="10"/>
      <c r="CB101" s="10"/>
      <c r="CC101" s="10"/>
      <c r="CD101" s="10"/>
      <c r="CE101" s="10"/>
      <c r="CF101" s="10"/>
      <c r="CG101" s="10"/>
      <c r="CH101" s="10"/>
      <c r="CI101" s="10"/>
      <c r="CJ101" s="10"/>
      <c r="CK101" s="10"/>
      <c r="CL101" s="10"/>
      <c r="CM101" s="10"/>
      <c r="CN101" s="10"/>
      <c r="CO101" s="10"/>
      <c r="CP101" s="10"/>
    </row>
    <row r="102" spans="1:94" s="6" customFormat="1" x14ac:dyDescent="0.25">
      <c r="A102" s="9" t="s">
        <v>822</v>
      </c>
      <c r="B102" s="9">
        <v>91</v>
      </c>
      <c r="C102" s="16" t="s">
        <v>438</v>
      </c>
      <c r="D102" s="6">
        <v>2014</v>
      </c>
      <c r="E102" s="6">
        <v>2016</v>
      </c>
      <c r="F102" s="6" t="s">
        <v>35</v>
      </c>
      <c r="G102" s="33">
        <v>10.64</v>
      </c>
      <c r="H102" s="33">
        <v>105.32</v>
      </c>
      <c r="I102" s="6">
        <v>220</v>
      </c>
      <c r="J102" s="7" t="s">
        <v>480</v>
      </c>
      <c r="K102" s="14"/>
      <c r="L102" s="14"/>
      <c r="M102" s="14">
        <v>1</v>
      </c>
      <c r="N102" s="14"/>
      <c r="O102" s="5"/>
      <c r="P102" s="74"/>
      <c r="Q102" s="8">
        <v>1</v>
      </c>
      <c r="R102" s="76">
        <v>1</v>
      </c>
      <c r="S102" s="24"/>
      <c r="T102" s="24"/>
      <c r="U102" s="24"/>
      <c r="V102" s="24"/>
      <c r="W102" s="24"/>
      <c r="X102" s="24"/>
      <c r="Y102" s="49"/>
      <c r="Z102" s="14">
        <v>1</v>
      </c>
      <c r="AA102" s="14"/>
      <c r="AB102" s="14"/>
      <c r="AC102" s="5"/>
      <c r="AD102" s="23"/>
      <c r="AE102" s="24"/>
      <c r="AF102" s="24"/>
      <c r="AG102" s="24"/>
      <c r="AH102" s="49"/>
      <c r="AI102" s="31"/>
      <c r="AJ102" s="14"/>
      <c r="AK102" s="14"/>
      <c r="AL102" s="14"/>
      <c r="AM102" s="14"/>
      <c r="AN102" s="5"/>
      <c r="AO102" s="31">
        <v>1</v>
      </c>
      <c r="AP102" s="14">
        <v>1</v>
      </c>
      <c r="AQ102" s="14">
        <v>1</v>
      </c>
      <c r="AR102" s="67"/>
      <c r="AS102" s="14"/>
      <c r="AT102" s="5"/>
      <c r="AU102" s="31"/>
      <c r="AV102" s="14"/>
      <c r="AW102" s="42"/>
      <c r="AX102" s="63">
        <v>1</v>
      </c>
      <c r="AY102" s="14"/>
      <c r="AZ102" s="14"/>
      <c r="BA102" s="14"/>
      <c r="BB102" s="14"/>
      <c r="BC102" s="5"/>
      <c r="BE102" s="9"/>
      <c r="BY102" s="10"/>
      <c r="BZ102" s="10"/>
      <c r="CA102" s="10"/>
      <c r="CB102" s="10"/>
      <c r="CC102" s="10"/>
      <c r="CD102" s="10"/>
      <c r="CE102" s="10"/>
      <c r="CF102" s="10"/>
      <c r="CG102" s="10"/>
      <c r="CH102" s="10"/>
      <c r="CI102" s="10"/>
      <c r="CJ102" s="10"/>
      <c r="CK102" s="10"/>
      <c r="CL102" s="10"/>
      <c r="CM102" s="10"/>
      <c r="CN102" s="10"/>
      <c r="CO102" s="10"/>
      <c r="CP102" s="10"/>
    </row>
    <row r="103" spans="1:94" s="6" customFormat="1" x14ac:dyDescent="0.25">
      <c r="A103" s="20">
        <v>92</v>
      </c>
      <c r="B103" s="20">
        <v>92</v>
      </c>
      <c r="C103" s="16" t="s">
        <v>440</v>
      </c>
      <c r="D103" s="6">
        <v>2015</v>
      </c>
      <c r="F103" s="6" t="s">
        <v>51</v>
      </c>
      <c r="G103" s="32">
        <v>-1.86</v>
      </c>
      <c r="H103" s="32">
        <v>102.78</v>
      </c>
      <c r="I103" s="6">
        <v>841</v>
      </c>
      <c r="J103" s="7" t="s">
        <v>485</v>
      </c>
      <c r="K103" s="14"/>
      <c r="L103" s="14"/>
      <c r="M103" s="14">
        <v>1</v>
      </c>
      <c r="N103" s="14"/>
      <c r="O103" s="5"/>
      <c r="P103" s="74"/>
      <c r="Q103" s="8">
        <v>1</v>
      </c>
      <c r="R103" s="76"/>
      <c r="S103" s="24">
        <v>1</v>
      </c>
      <c r="T103" s="24">
        <v>1</v>
      </c>
      <c r="U103" s="24"/>
      <c r="V103" s="24"/>
      <c r="W103" s="24"/>
      <c r="X103" s="24"/>
      <c r="Y103" s="49"/>
      <c r="Z103" s="14">
        <v>1</v>
      </c>
      <c r="AA103" s="14"/>
      <c r="AB103" s="14"/>
      <c r="AC103" s="5"/>
      <c r="AD103" s="23">
        <v>1</v>
      </c>
      <c r="AE103" s="24"/>
      <c r="AF103" s="24"/>
      <c r="AG103" s="24"/>
      <c r="AH103" s="49"/>
      <c r="AI103" s="31">
        <v>1</v>
      </c>
      <c r="AJ103" s="14"/>
      <c r="AK103" s="14"/>
      <c r="AL103" s="14"/>
      <c r="AM103" s="14"/>
      <c r="AN103" s="5"/>
      <c r="AO103" s="31"/>
      <c r="AP103" s="14"/>
      <c r="AQ103" s="14"/>
      <c r="AR103" s="67"/>
      <c r="AS103" s="14"/>
      <c r="AT103" s="5"/>
      <c r="AU103" s="31"/>
      <c r="AV103" s="14"/>
      <c r="AW103" s="42"/>
      <c r="AX103" s="63">
        <v>1</v>
      </c>
      <c r="AY103" s="14"/>
      <c r="AZ103" s="14"/>
      <c r="BA103" s="14"/>
      <c r="BB103" s="14"/>
      <c r="BC103" s="5">
        <v>0</v>
      </c>
      <c r="BE103" s="9"/>
      <c r="BY103" s="10"/>
      <c r="BZ103" s="10"/>
      <c r="CA103" s="10"/>
      <c r="CB103" s="10"/>
      <c r="CC103" s="10"/>
      <c r="CD103" s="10"/>
      <c r="CE103" s="10"/>
      <c r="CF103" s="10"/>
      <c r="CG103" s="10"/>
      <c r="CH103" s="10"/>
      <c r="CI103" s="10"/>
      <c r="CJ103" s="10"/>
      <c r="CK103" s="10"/>
      <c r="CL103" s="10"/>
      <c r="CM103" s="10"/>
      <c r="CN103" s="10"/>
      <c r="CO103" s="10"/>
      <c r="CP103" s="10"/>
    </row>
    <row r="104" spans="1:94" s="6" customFormat="1" x14ac:dyDescent="0.25">
      <c r="A104" s="9">
        <v>93</v>
      </c>
      <c r="B104" s="9">
        <v>93</v>
      </c>
      <c r="C104" s="16" t="s">
        <v>760</v>
      </c>
      <c r="D104" s="6">
        <v>2015</v>
      </c>
      <c r="F104" s="6" t="s">
        <v>35</v>
      </c>
      <c r="G104" s="32">
        <v>22.08</v>
      </c>
      <c r="H104" s="32">
        <v>104.77</v>
      </c>
      <c r="I104" s="6">
        <v>545</v>
      </c>
      <c r="J104" s="7" t="s">
        <v>488</v>
      </c>
      <c r="K104" s="14"/>
      <c r="L104" s="14"/>
      <c r="M104" s="14">
        <v>1</v>
      </c>
      <c r="N104" s="14"/>
      <c r="O104" s="5"/>
      <c r="P104" s="74"/>
      <c r="Q104" s="8">
        <v>1</v>
      </c>
      <c r="R104" s="76"/>
      <c r="S104" s="24"/>
      <c r="T104" s="24"/>
      <c r="U104" s="24"/>
      <c r="V104" s="24"/>
      <c r="W104" s="24"/>
      <c r="X104" s="24" t="s">
        <v>486</v>
      </c>
      <c r="Y104" s="49"/>
      <c r="Z104" s="19"/>
      <c r="AA104" s="19"/>
      <c r="AB104" s="19">
        <v>1</v>
      </c>
      <c r="AC104" s="16"/>
      <c r="AD104" s="23"/>
      <c r="AE104" s="24"/>
      <c r="AF104" s="24"/>
      <c r="AG104" s="24"/>
      <c r="AH104" s="49"/>
      <c r="AI104" s="31"/>
      <c r="AJ104" s="14"/>
      <c r="AK104" s="14"/>
      <c r="AL104" s="14"/>
      <c r="AM104" s="14"/>
      <c r="AN104" s="5"/>
      <c r="AO104" s="31">
        <v>1</v>
      </c>
      <c r="AP104" s="14"/>
      <c r="AQ104" s="14"/>
      <c r="AR104" s="67"/>
      <c r="AS104" s="14"/>
      <c r="AT104" s="5"/>
      <c r="AU104" s="31"/>
      <c r="AV104" s="14"/>
      <c r="AW104" s="42"/>
      <c r="AX104" s="63">
        <v>1</v>
      </c>
      <c r="AY104" s="14"/>
      <c r="AZ104" s="14"/>
      <c r="BA104" s="14"/>
      <c r="BB104" s="14"/>
      <c r="BC104" s="5"/>
      <c r="BE104" s="9"/>
      <c r="BY104" s="10"/>
      <c r="BZ104" s="10"/>
      <c r="CA104" s="10"/>
      <c r="CB104" s="10"/>
      <c r="CC104" s="10"/>
      <c r="CD104" s="10"/>
      <c r="CE104" s="10"/>
      <c r="CF104" s="10"/>
      <c r="CG104" s="10"/>
      <c r="CH104" s="10"/>
      <c r="CI104" s="10"/>
      <c r="CJ104" s="10"/>
      <c r="CK104" s="10"/>
      <c r="CL104" s="10"/>
      <c r="CM104" s="10"/>
      <c r="CN104" s="10"/>
      <c r="CO104" s="10"/>
      <c r="CP104" s="10"/>
    </row>
    <row r="105" spans="1:94" s="6" customFormat="1" x14ac:dyDescent="0.25">
      <c r="A105" s="20">
        <v>94</v>
      </c>
      <c r="B105" s="20">
        <v>94</v>
      </c>
      <c r="C105" s="16" t="s">
        <v>441</v>
      </c>
      <c r="D105" s="6">
        <v>2003</v>
      </c>
      <c r="E105" s="6">
        <v>2018</v>
      </c>
      <c r="F105" s="6" t="s">
        <v>271</v>
      </c>
      <c r="G105" s="32">
        <v>12.32</v>
      </c>
      <c r="H105" s="32">
        <v>106.85</v>
      </c>
      <c r="I105" s="6">
        <v>170</v>
      </c>
      <c r="J105" s="7" t="s">
        <v>442</v>
      </c>
      <c r="K105" s="14"/>
      <c r="L105" s="14"/>
      <c r="M105" s="14">
        <v>1</v>
      </c>
      <c r="N105" s="14"/>
      <c r="O105" s="5"/>
      <c r="P105" s="74">
        <v>1</v>
      </c>
      <c r="Q105" s="8"/>
      <c r="R105" s="76"/>
      <c r="S105" s="24"/>
      <c r="T105" s="24">
        <v>1</v>
      </c>
      <c r="U105" s="24"/>
      <c r="V105" s="24"/>
      <c r="W105" s="24"/>
      <c r="X105" s="24"/>
      <c r="Y105" s="49"/>
      <c r="Z105" s="19"/>
      <c r="AA105" s="19">
        <v>1</v>
      </c>
      <c r="AB105" s="19"/>
      <c r="AC105" s="16"/>
      <c r="AD105" s="23"/>
      <c r="AE105" s="24">
        <v>1</v>
      </c>
      <c r="AF105" s="24"/>
      <c r="AG105" s="24"/>
      <c r="AH105" s="49"/>
      <c r="AI105" s="31"/>
      <c r="AJ105" s="14"/>
      <c r="AK105" s="14"/>
      <c r="AL105" s="14"/>
      <c r="AM105" s="14"/>
      <c r="AN105" s="5"/>
      <c r="AO105" s="31"/>
      <c r="AP105" s="14"/>
      <c r="AQ105" s="14"/>
      <c r="AR105" s="67">
        <v>1</v>
      </c>
      <c r="AS105" s="14"/>
      <c r="AT105" s="5">
        <v>1</v>
      </c>
      <c r="AU105" s="31"/>
      <c r="AV105" s="14"/>
      <c r="AW105" s="42"/>
      <c r="AX105" s="63" t="s">
        <v>283</v>
      </c>
      <c r="AY105" s="14"/>
      <c r="AZ105" s="14"/>
      <c r="BA105" s="14"/>
      <c r="BB105" s="14"/>
      <c r="BC105" s="5">
        <v>-1</v>
      </c>
      <c r="BE105" s="9"/>
      <c r="BY105" s="10"/>
      <c r="BZ105" s="10"/>
      <c r="CA105" s="10"/>
      <c r="CB105" s="10"/>
      <c r="CC105" s="10"/>
      <c r="CD105" s="10"/>
      <c r="CE105" s="10"/>
      <c r="CF105" s="10"/>
      <c r="CG105" s="10"/>
      <c r="CH105" s="10"/>
      <c r="CI105" s="10"/>
      <c r="CJ105" s="10"/>
      <c r="CK105" s="10"/>
      <c r="CL105" s="10"/>
      <c r="CM105" s="10"/>
      <c r="CN105" s="10"/>
      <c r="CO105" s="10"/>
      <c r="CP105" s="10"/>
    </row>
    <row r="106" spans="1:94" s="6" customFormat="1" x14ac:dyDescent="0.25">
      <c r="A106" s="9">
        <v>95</v>
      </c>
      <c r="B106" s="9">
        <v>95</v>
      </c>
      <c r="C106" s="16" t="s">
        <v>761</v>
      </c>
      <c r="D106" s="6">
        <v>2000</v>
      </c>
      <c r="E106" s="6">
        <v>2015</v>
      </c>
      <c r="F106" s="6" t="s">
        <v>35</v>
      </c>
      <c r="G106" s="32">
        <v>10.58</v>
      </c>
      <c r="H106" s="32">
        <v>105.29</v>
      </c>
      <c r="I106" s="6">
        <v>165</v>
      </c>
      <c r="J106" s="7" t="s">
        <v>489</v>
      </c>
      <c r="K106" s="14"/>
      <c r="L106" s="14"/>
      <c r="M106" s="14">
        <v>1</v>
      </c>
      <c r="N106" s="14"/>
      <c r="O106" s="5">
        <v>1</v>
      </c>
      <c r="P106" s="74">
        <v>1</v>
      </c>
      <c r="Q106" s="8"/>
      <c r="R106" s="76">
        <v>1</v>
      </c>
      <c r="S106" s="24"/>
      <c r="T106" s="24"/>
      <c r="U106" s="24"/>
      <c r="V106" s="24"/>
      <c r="W106" s="24"/>
      <c r="X106" s="24"/>
      <c r="Y106" s="49"/>
      <c r="Z106" s="19">
        <v>1</v>
      </c>
      <c r="AA106" s="19"/>
      <c r="AB106" s="19"/>
      <c r="AC106" s="16"/>
      <c r="AD106" s="23"/>
      <c r="AE106" s="24"/>
      <c r="AF106" s="24"/>
      <c r="AG106" s="24"/>
      <c r="AH106" s="49"/>
      <c r="AI106" s="31">
        <v>1</v>
      </c>
      <c r="AJ106" s="14"/>
      <c r="AK106" s="14"/>
      <c r="AL106" s="14">
        <v>1</v>
      </c>
      <c r="AM106" s="14">
        <v>1</v>
      </c>
      <c r="AN106" s="5"/>
      <c r="AO106" s="31"/>
      <c r="AP106" s="14"/>
      <c r="AQ106" s="14"/>
      <c r="AR106" s="67">
        <v>1</v>
      </c>
      <c r="AS106" s="14">
        <v>1</v>
      </c>
      <c r="AT106" s="5"/>
      <c r="AU106" s="31"/>
      <c r="AV106" s="14"/>
      <c r="AW106" s="42"/>
      <c r="AX106" s="63"/>
      <c r="AY106" s="14"/>
      <c r="AZ106" s="14"/>
      <c r="BA106" s="14">
        <v>-1</v>
      </c>
      <c r="BB106" s="14"/>
      <c r="BC106" s="5"/>
      <c r="BE106" s="9"/>
      <c r="BY106" s="10"/>
      <c r="BZ106" s="10"/>
      <c r="CA106" s="10"/>
      <c r="CB106" s="10"/>
      <c r="CC106" s="10"/>
      <c r="CD106" s="10"/>
      <c r="CE106" s="10"/>
      <c r="CF106" s="10"/>
      <c r="CG106" s="10"/>
      <c r="CH106" s="10"/>
      <c r="CI106" s="10"/>
      <c r="CJ106" s="10"/>
      <c r="CK106" s="10"/>
      <c r="CL106" s="10"/>
      <c r="CM106" s="10"/>
      <c r="CN106" s="10"/>
      <c r="CO106" s="10"/>
      <c r="CP106" s="10"/>
    </row>
    <row r="107" spans="1:94" s="6" customFormat="1" x14ac:dyDescent="0.25">
      <c r="A107" s="20">
        <v>96</v>
      </c>
      <c r="B107" s="20">
        <v>96</v>
      </c>
      <c r="C107" s="16" t="s">
        <v>443</v>
      </c>
      <c r="D107" s="6">
        <v>2012</v>
      </c>
      <c r="F107" s="6" t="s">
        <v>56</v>
      </c>
      <c r="G107" s="32">
        <v>19</v>
      </c>
      <c r="H107" s="32">
        <v>101.56</v>
      </c>
      <c r="I107" s="6">
        <v>121</v>
      </c>
      <c r="J107" s="7" t="s">
        <v>827</v>
      </c>
      <c r="K107" s="14"/>
      <c r="L107" s="14"/>
      <c r="M107" s="14">
        <v>1</v>
      </c>
      <c r="N107" s="14"/>
      <c r="O107" s="5"/>
      <c r="P107" s="74"/>
      <c r="Q107" s="8">
        <v>1</v>
      </c>
      <c r="R107" s="76"/>
      <c r="S107" s="24"/>
      <c r="T107" s="24"/>
      <c r="U107" s="24"/>
      <c r="V107" s="24"/>
      <c r="W107" s="24"/>
      <c r="X107" s="24"/>
      <c r="Y107" s="49">
        <v>1</v>
      </c>
      <c r="Z107" s="19">
        <v>1</v>
      </c>
      <c r="AA107" s="19"/>
      <c r="AB107" s="19"/>
      <c r="AC107" s="16"/>
      <c r="AD107" s="23">
        <v>1</v>
      </c>
      <c r="AE107" s="24"/>
      <c r="AF107" s="24">
        <v>1</v>
      </c>
      <c r="AG107" s="24"/>
      <c r="AH107" s="49"/>
      <c r="AI107" s="31">
        <v>1</v>
      </c>
      <c r="AJ107" s="14"/>
      <c r="AK107" s="14">
        <v>1</v>
      </c>
      <c r="AL107" s="14">
        <v>1</v>
      </c>
      <c r="AM107" s="14"/>
      <c r="AN107" s="5"/>
      <c r="AO107" s="31"/>
      <c r="AP107" s="14"/>
      <c r="AQ107" s="14"/>
      <c r="AR107" s="67">
        <v>1</v>
      </c>
      <c r="AS107" s="14"/>
      <c r="AT107" s="5"/>
      <c r="AU107" s="31"/>
      <c r="AV107" s="14"/>
      <c r="AW107" s="42"/>
      <c r="AX107" s="63">
        <v>1</v>
      </c>
      <c r="AY107" s="14"/>
      <c r="AZ107" s="14"/>
      <c r="BA107" s="14">
        <v>0</v>
      </c>
      <c r="BB107" s="14"/>
      <c r="BC107" s="5"/>
      <c r="BE107" s="9"/>
      <c r="BY107" s="10"/>
      <c r="BZ107" s="10"/>
      <c r="CA107" s="10"/>
      <c r="CB107" s="10"/>
      <c r="CC107" s="10"/>
      <c r="CD107" s="10"/>
      <c r="CE107" s="10"/>
      <c r="CF107" s="10"/>
      <c r="CG107" s="10"/>
      <c r="CH107" s="10"/>
      <c r="CI107" s="10"/>
      <c r="CJ107" s="10"/>
      <c r="CK107" s="10"/>
      <c r="CL107" s="10"/>
      <c r="CM107" s="10"/>
      <c r="CN107" s="10"/>
      <c r="CO107" s="10"/>
      <c r="CP107" s="10"/>
    </row>
    <row r="108" spans="1:94" s="6" customFormat="1" x14ac:dyDescent="0.25">
      <c r="A108" s="9">
        <v>97</v>
      </c>
      <c r="B108" s="9">
        <v>97</v>
      </c>
      <c r="C108" s="16" t="s">
        <v>445</v>
      </c>
      <c r="D108" s="6">
        <v>2008</v>
      </c>
      <c r="E108" s="6">
        <v>2013</v>
      </c>
      <c r="F108" s="6" t="s">
        <v>51</v>
      </c>
      <c r="G108" s="32">
        <v>-7.09</v>
      </c>
      <c r="H108" s="32">
        <v>140.16999999999999</v>
      </c>
      <c r="I108" s="6">
        <v>160</v>
      </c>
      <c r="J108" s="7" t="s">
        <v>446</v>
      </c>
      <c r="K108" s="14">
        <v>1</v>
      </c>
      <c r="L108" s="14"/>
      <c r="M108" s="14">
        <v>1</v>
      </c>
      <c r="N108" s="14"/>
      <c r="O108" s="5"/>
      <c r="P108" s="74">
        <v>1</v>
      </c>
      <c r="Q108" s="8"/>
      <c r="R108" s="76"/>
      <c r="S108" s="24">
        <v>1</v>
      </c>
      <c r="T108" s="24"/>
      <c r="U108" s="24"/>
      <c r="V108" s="24"/>
      <c r="W108" s="24"/>
      <c r="X108" s="24"/>
      <c r="Y108" s="49"/>
      <c r="Z108" s="19"/>
      <c r="AA108" s="19">
        <v>1</v>
      </c>
      <c r="AB108" s="19"/>
      <c r="AC108" s="16"/>
      <c r="AD108" s="23"/>
      <c r="AE108" s="24">
        <v>1</v>
      </c>
      <c r="AF108" s="24"/>
      <c r="AG108" s="24"/>
      <c r="AH108" s="49"/>
      <c r="AI108" s="31"/>
      <c r="AJ108" s="14"/>
      <c r="AK108" s="14"/>
      <c r="AL108" s="14"/>
      <c r="AM108" s="14"/>
      <c r="AN108" s="5"/>
      <c r="AO108" s="31"/>
      <c r="AP108" s="14"/>
      <c r="AQ108" s="14"/>
      <c r="AR108" s="67">
        <v>1</v>
      </c>
      <c r="AS108" s="14"/>
      <c r="AT108" s="5">
        <v>1</v>
      </c>
      <c r="AU108" s="31"/>
      <c r="AV108" s="14"/>
      <c r="AW108" s="42"/>
      <c r="AX108" s="63">
        <v>-1</v>
      </c>
      <c r="AY108" s="14"/>
      <c r="AZ108" s="14"/>
      <c r="BA108" s="14">
        <v>-1</v>
      </c>
      <c r="BB108" s="14"/>
      <c r="BC108" s="5"/>
      <c r="BE108" s="9"/>
      <c r="BY108" s="10"/>
      <c r="BZ108" s="10"/>
      <c r="CA108" s="10"/>
      <c r="CB108" s="10"/>
      <c r="CC108" s="10"/>
      <c r="CD108" s="10"/>
      <c r="CE108" s="10"/>
      <c r="CF108" s="10"/>
      <c r="CG108" s="10"/>
      <c r="CH108" s="10"/>
      <c r="CI108" s="10"/>
      <c r="CJ108" s="10"/>
      <c r="CK108" s="10"/>
      <c r="CL108" s="10"/>
      <c r="CM108" s="10"/>
      <c r="CN108" s="10"/>
      <c r="CO108" s="10"/>
      <c r="CP108" s="10"/>
    </row>
    <row r="109" spans="1:94" s="6" customFormat="1" x14ac:dyDescent="0.25">
      <c r="A109" s="20">
        <v>98</v>
      </c>
      <c r="B109" s="20">
        <v>98</v>
      </c>
      <c r="C109" s="16" t="s">
        <v>925</v>
      </c>
      <c r="D109" s="6">
        <v>2007</v>
      </c>
      <c r="E109" s="6">
        <v>2014</v>
      </c>
      <c r="F109" s="6" t="s">
        <v>35</v>
      </c>
      <c r="G109" s="32">
        <v>21.39</v>
      </c>
      <c r="H109" s="32">
        <v>103.97</v>
      </c>
      <c r="I109" s="6">
        <v>114</v>
      </c>
      <c r="J109" s="7" t="s">
        <v>452</v>
      </c>
      <c r="K109" s="14"/>
      <c r="L109" s="14"/>
      <c r="M109" s="14">
        <v>1</v>
      </c>
      <c r="N109" s="14"/>
      <c r="O109" s="5"/>
      <c r="P109" s="74">
        <v>1</v>
      </c>
      <c r="Q109" s="8"/>
      <c r="R109" s="76"/>
      <c r="S109" s="24"/>
      <c r="T109" s="24">
        <v>1</v>
      </c>
      <c r="U109" s="24"/>
      <c r="V109" s="24"/>
      <c r="W109" s="24"/>
      <c r="X109" s="24"/>
      <c r="Y109" s="49"/>
      <c r="Z109" s="19"/>
      <c r="AA109" s="19">
        <v>1</v>
      </c>
      <c r="AB109" s="19"/>
      <c r="AC109" s="16"/>
      <c r="AD109" s="23">
        <v>1</v>
      </c>
      <c r="AE109" s="24">
        <v>1</v>
      </c>
      <c r="AF109" s="24"/>
      <c r="AG109" s="24"/>
      <c r="AH109" s="49"/>
      <c r="AI109" s="31">
        <v>1</v>
      </c>
      <c r="AJ109" s="14"/>
      <c r="AK109" s="14">
        <v>1</v>
      </c>
      <c r="AL109" s="14"/>
      <c r="AM109" s="14"/>
      <c r="AN109" s="5"/>
      <c r="AO109" s="31"/>
      <c r="AP109" s="14"/>
      <c r="AQ109" s="14"/>
      <c r="AR109" s="67"/>
      <c r="AS109" s="14"/>
      <c r="AT109" s="5"/>
      <c r="AU109" s="31"/>
      <c r="AV109" s="14"/>
      <c r="AW109" s="42"/>
      <c r="AX109" s="63">
        <v>-1</v>
      </c>
      <c r="AY109" s="14"/>
      <c r="AZ109" s="14"/>
      <c r="BA109" s="14">
        <v>-1</v>
      </c>
      <c r="BB109" s="19">
        <v>-1</v>
      </c>
      <c r="BC109" s="5"/>
      <c r="BE109" s="9"/>
      <c r="BY109" s="10"/>
      <c r="BZ109" s="10"/>
      <c r="CA109" s="10"/>
      <c r="CB109" s="10"/>
      <c r="CC109" s="10"/>
      <c r="CD109" s="10"/>
      <c r="CE109" s="10"/>
      <c r="CF109" s="10"/>
      <c r="CG109" s="10"/>
      <c r="CH109" s="10"/>
      <c r="CI109" s="10"/>
      <c r="CJ109" s="10"/>
      <c r="CK109" s="10"/>
      <c r="CL109" s="10"/>
      <c r="CM109" s="10"/>
      <c r="CN109" s="10"/>
      <c r="CO109" s="10"/>
      <c r="CP109" s="10"/>
    </row>
    <row r="110" spans="1:94" s="6" customFormat="1" x14ac:dyDescent="0.25">
      <c r="A110" s="9">
        <v>99</v>
      </c>
      <c r="B110" s="9">
        <v>99</v>
      </c>
      <c r="C110" s="16" t="s">
        <v>453</v>
      </c>
      <c r="D110" s="6">
        <v>2010</v>
      </c>
      <c r="E110" s="6">
        <v>2014</v>
      </c>
      <c r="F110" s="6" t="s">
        <v>56</v>
      </c>
      <c r="G110" s="33">
        <v>20.350000000000001</v>
      </c>
      <c r="H110" s="33">
        <v>104.03</v>
      </c>
      <c r="I110" s="6">
        <v>100</v>
      </c>
      <c r="J110" s="7" t="s">
        <v>454</v>
      </c>
      <c r="K110" s="14"/>
      <c r="L110" s="14"/>
      <c r="M110" s="14">
        <v>1</v>
      </c>
      <c r="N110" s="14"/>
      <c r="O110" s="5"/>
      <c r="P110" s="74">
        <v>1</v>
      </c>
      <c r="Q110" s="8"/>
      <c r="R110" s="76"/>
      <c r="S110" s="24"/>
      <c r="T110" s="24"/>
      <c r="U110" s="24"/>
      <c r="V110" s="24"/>
      <c r="W110" s="24"/>
      <c r="X110" s="24" t="s">
        <v>406</v>
      </c>
      <c r="Y110" s="49"/>
      <c r="Z110" s="19">
        <v>1</v>
      </c>
      <c r="AA110" s="19"/>
      <c r="AB110" s="19"/>
      <c r="AC110" s="16"/>
      <c r="AD110" s="23">
        <v>1</v>
      </c>
      <c r="AE110" s="24"/>
      <c r="AF110" s="24"/>
      <c r="AG110" s="24"/>
      <c r="AH110" s="49"/>
      <c r="AI110" s="31">
        <v>1</v>
      </c>
      <c r="AJ110" s="14"/>
      <c r="AK110" s="14">
        <v>1</v>
      </c>
      <c r="AL110" s="14"/>
      <c r="AM110" s="14"/>
      <c r="AN110" s="5"/>
      <c r="AO110" s="31"/>
      <c r="AP110" s="14"/>
      <c r="AQ110" s="14"/>
      <c r="AR110" s="67"/>
      <c r="AS110" s="14"/>
      <c r="AT110" s="5"/>
      <c r="AU110" s="31"/>
      <c r="AV110" s="14"/>
      <c r="AW110" s="42"/>
      <c r="AX110" s="63">
        <v>1</v>
      </c>
      <c r="AY110" s="14"/>
      <c r="AZ110" s="14"/>
      <c r="BA110" s="14">
        <v>-1</v>
      </c>
      <c r="BB110" s="14"/>
      <c r="BC110" s="5"/>
      <c r="BE110" s="9"/>
      <c r="BY110" s="10"/>
      <c r="BZ110" s="10"/>
      <c r="CA110" s="10"/>
      <c r="CB110" s="10"/>
      <c r="CC110" s="10"/>
      <c r="CD110" s="10"/>
      <c r="CE110" s="10"/>
      <c r="CF110" s="10"/>
      <c r="CG110" s="10"/>
      <c r="CH110" s="10"/>
      <c r="CI110" s="10"/>
      <c r="CJ110" s="10"/>
      <c r="CK110" s="10"/>
      <c r="CL110" s="10"/>
      <c r="CM110" s="10"/>
      <c r="CN110" s="10"/>
      <c r="CO110" s="10"/>
      <c r="CP110" s="10"/>
    </row>
    <row r="111" spans="1:94" s="6" customFormat="1" x14ac:dyDescent="0.25">
      <c r="A111" s="20">
        <v>100</v>
      </c>
      <c r="B111" s="20">
        <v>100</v>
      </c>
      <c r="C111" s="16" t="s">
        <v>455</v>
      </c>
      <c r="D111" s="6">
        <v>2014</v>
      </c>
      <c r="F111" s="6" t="s">
        <v>56</v>
      </c>
      <c r="G111" s="32">
        <v>19.579999999999998</v>
      </c>
      <c r="H111" s="32">
        <v>103.6</v>
      </c>
      <c r="I111" s="6">
        <v>89</v>
      </c>
      <c r="J111" s="7" t="s">
        <v>456</v>
      </c>
      <c r="K111" s="14"/>
      <c r="L111" s="14"/>
      <c r="M111" s="14">
        <v>1</v>
      </c>
      <c r="N111" s="14"/>
      <c r="O111" s="5"/>
      <c r="P111" s="74"/>
      <c r="Q111" s="8">
        <v>1</v>
      </c>
      <c r="R111" s="76"/>
      <c r="S111" s="24"/>
      <c r="T111" s="24"/>
      <c r="U111" s="24"/>
      <c r="V111" s="24"/>
      <c r="W111" s="24"/>
      <c r="X111" s="24" t="s">
        <v>406</v>
      </c>
      <c r="Y111" s="49"/>
      <c r="Z111" s="19">
        <v>1</v>
      </c>
      <c r="AA111" s="19"/>
      <c r="AB111" s="19"/>
      <c r="AC111" s="16"/>
      <c r="AD111" s="23">
        <v>1</v>
      </c>
      <c r="AE111" s="24"/>
      <c r="AF111" s="24">
        <v>1</v>
      </c>
      <c r="AG111" s="24"/>
      <c r="AH111" s="49"/>
      <c r="AI111" s="31">
        <v>1</v>
      </c>
      <c r="AJ111" s="14"/>
      <c r="AK111" s="14">
        <v>1</v>
      </c>
      <c r="AL111" s="14">
        <v>1</v>
      </c>
      <c r="AM111" s="14"/>
      <c r="AN111" s="5">
        <v>1</v>
      </c>
      <c r="AO111" s="31"/>
      <c r="AP111" s="14"/>
      <c r="AQ111" s="14"/>
      <c r="AR111" s="67"/>
      <c r="AS111" s="14"/>
      <c r="AT111" s="5"/>
      <c r="AU111" s="31"/>
      <c r="AV111" s="14"/>
      <c r="AW111" s="42"/>
      <c r="AX111" s="63">
        <v>1</v>
      </c>
      <c r="AY111" s="14"/>
      <c r="AZ111" s="14"/>
      <c r="BA111" s="14" t="s">
        <v>283</v>
      </c>
      <c r="BB111" s="14"/>
      <c r="BC111" s="5"/>
      <c r="BE111" s="9"/>
      <c r="BY111" s="10"/>
      <c r="BZ111" s="10"/>
      <c r="CA111" s="10"/>
      <c r="CB111" s="10"/>
      <c r="CC111" s="10"/>
      <c r="CD111" s="10"/>
      <c r="CE111" s="10"/>
      <c r="CF111" s="10"/>
      <c r="CG111" s="10"/>
      <c r="CH111" s="10"/>
      <c r="CI111" s="10"/>
      <c r="CJ111" s="10"/>
      <c r="CK111" s="10"/>
      <c r="CL111" s="10"/>
      <c r="CM111" s="10"/>
      <c r="CN111" s="10"/>
      <c r="CO111" s="10"/>
      <c r="CP111" s="10"/>
    </row>
    <row r="112" spans="1:94" s="6" customFormat="1" x14ac:dyDescent="0.25">
      <c r="A112" s="9">
        <v>101</v>
      </c>
      <c r="B112" s="9">
        <v>101</v>
      </c>
      <c r="C112" s="16" t="s">
        <v>457</v>
      </c>
      <c r="D112" s="6">
        <v>2013</v>
      </c>
      <c r="E112" s="6">
        <v>2017</v>
      </c>
      <c r="F112" s="6" t="s">
        <v>51</v>
      </c>
      <c r="G112" s="32">
        <v>-3.68</v>
      </c>
      <c r="H112" s="32">
        <v>114.82</v>
      </c>
      <c r="I112" s="6">
        <v>40</v>
      </c>
      <c r="J112" s="7" t="s">
        <v>828</v>
      </c>
      <c r="K112" s="14">
        <v>1</v>
      </c>
      <c r="L112" s="14"/>
      <c r="M112" s="14">
        <v>1</v>
      </c>
      <c r="N112" s="14"/>
      <c r="O112" s="5"/>
      <c r="P112" s="74">
        <v>1</v>
      </c>
      <c r="Q112" s="8"/>
      <c r="R112" s="76"/>
      <c r="S112" s="24">
        <v>1</v>
      </c>
      <c r="T112" s="24">
        <v>1</v>
      </c>
      <c r="U112" s="24"/>
      <c r="V112" s="24"/>
      <c r="W112" s="24"/>
      <c r="X112" s="24"/>
      <c r="Y112" s="49"/>
      <c r="Z112" s="19"/>
      <c r="AA112" s="19">
        <v>1</v>
      </c>
      <c r="AB112" s="19"/>
      <c r="AC112" s="16"/>
      <c r="AD112" s="23">
        <v>1</v>
      </c>
      <c r="AE112" s="24">
        <v>1</v>
      </c>
      <c r="AF112" s="24"/>
      <c r="AG112" s="24">
        <v>1</v>
      </c>
      <c r="AH112" s="49"/>
      <c r="AI112" s="31"/>
      <c r="AJ112" s="14"/>
      <c r="AK112" s="14"/>
      <c r="AL112" s="14"/>
      <c r="AM112" s="14"/>
      <c r="AN112" s="5"/>
      <c r="AO112" s="31"/>
      <c r="AP112" s="14"/>
      <c r="AQ112" s="14"/>
      <c r="AR112" s="67">
        <v>1</v>
      </c>
      <c r="AS112" s="14">
        <v>1</v>
      </c>
      <c r="AT112" s="5"/>
      <c r="AU112" s="31"/>
      <c r="AV112" s="14"/>
      <c r="AW112" s="42"/>
      <c r="AX112" s="63">
        <v>1</v>
      </c>
      <c r="AY112" s="14"/>
      <c r="AZ112" s="14"/>
      <c r="BA112" s="14"/>
      <c r="BB112" s="14"/>
      <c r="BC112" s="5">
        <v>1</v>
      </c>
      <c r="BE112" s="9"/>
      <c r="BY112" s="10"/>
      <c r="BZ112" s="10"/>
      <c r="CA112" s="10"/>
      <c r="CB112" s="10"/>
      <c r="CC112" s="10"/>
      <c r="CD112" s="10"/>
      <c r="CE112" s="10"/>
      <c r="CF112" s="10"/>
      <c r="CG112" s="10"/>
      <c r="CH112" s="10"/>
      <c r="CI112" s="10"/>
      <c r="CJ112" s="10"/>
      <c r="CK112" s="10"/>
      <c r="CL112" s="10"/>
      <c r="CM112" s="10"/>
      <c r="CN112" s="10"/>
      <c r="CO112" s="10"/>
      <c r="CP112" s="10"/>
    </row>
    <row r="113" spans="1:64" x14ac:dyDescent="0.25">
      <c r="A113" s="20">
        <v>102</v>
      </c>
      <c r="B113" s="20">
        <v>102</v>
      </c>
      <c r="C113" s="16" t="s">
        <v>458</v>
      </c>
      <c r="D113" s="19">
        <v>2012</v>
      </c>
      <c r="E113" s="19">
        <v>2016</v>
      </c>
      <c r="F113" s="19" t="s">
        <v>56</v>
      </c>
      <c r="G113" s="35">
        <v>20.32</v>
      </c>
      <c r="H113" s="35">
        <v>103.47</v>
      </c>
      <c r="I113" s="19">
        <v>121</v>
      </c>
      <c r="J113" s="21" t="s">
        <v>459</v>
      </c>
      <c r="M113" s="19">
        <v>1</v>
      </c>
      <c r="O113" s="16"/>
      <c r="P113" s="37">
        <v>1</v>
      </c>
      <c r="Q113" s="37"/>
      <c r="R113" s="77"/>
      <c r="X113" s="24" t="s">
        <v>406</v>
      </c>
      <c r="Y113" s="50"/>
      <c r="Z113" s="19">
        <v>1</v>
      </c>
      <c r="AA113" s="19"/>
      <c r="AB113" s="19"/>
      <c r="AC113" s="16"/>
      <c r="AD113" s="23">
        <v>1</v>
      </c>
      <c r="AF113" s="23">
        <v>1</v>
      </c>
      <c r="AH113" s="50"/>
      <c r="AI113" s="31">
        <v>1</v>
      </c>
      <c r="AK113" s="19">
        <v>1</v>
      </c>
      <c r="AL113" s="19">
        <v>1</v>
      </c>
      <c r="AN113" s="16"/>
      <c r="AO113" s="31"/>
      <c r="AR113" s="67"/>
      <c r="AT113" s="16"/>
      <c r="AU113" s="31"/>
      <c r="AW113" s="43"/>
      <c r="AX113" s="64">
        <v>1</v>
      </c>
      <c r="BA113" s="19">
        <v>-1</v>
      </c>
      <c r="BC113" s="16"/>
      <c r="BE113" s="9"/>
      <c r="BF113" s="6"/>
      <c r="BG113" s="6"/>
      <c r="BH113" s="6"/>
      <c r="BI113" s="6"/>
      <c r="BJ113" s="6"/>
      <c r="BK113" s="6"/>
      <c r="BL113" s="6"/>
    </row>
    <row r="114" spans="1:64" x14ac:dyDescent="0.25">
      <c r="A114" s="9">
        <v>103</v>
      </c>
      <c r="B114" s="9">
        <v>103</v>
      </c>
      <c r="C114" s="16" t="s">
        <v>460</v>
      </c>
      <c r="F114" s="19" t="s">
        <v>51</v>
      </c>
      <c r="G114" s="35">
        <v>0.81</v>
      </c>
      <c r="H114" s="35">
        <v>112.81</v>
      </c>
      <c r="J114" s="21" t="s">
        <v>461</v>
      </c>
      <c r="M114" s="19">
        <v>1</v>
      </c>
      <c r="O114" s="16"/>
      <c r="P114" s="37">
        <v>1</v>
      </c>
      <c r="Q114" s="37"/>
      <c r="R114" s="77"/>
      <c r="S114" s="23">
        <v>1</v>
      </c>
      <c r="T114" s="23">
        <v>1</v>
      </c>
      <c r="Y114" s="50"/>
      <c r="Z114" s="19"/>
      <c r="AA114" s="19">
        <v>1</v>
      </c>
      <c r="AB114" s="19"/>
      <c r="AC114" s="16"/>
      <c r="AD114" s="23">
        <v>1</v>
      </c>
      <c r="AE114" s="23">
        <v>1</v>
      </c>
      <c r="AH114" s="50"/>
      <c r="AI114" s="31">
        <v>1</v>
      </c>
      <c r="AK114" s="19">
        <v>1</v>
      </c>
      <c r="AN114" s="16">
        <v>1</v>
      </c>
      <c r="AO114" s="31"/>
      <c r="AR114" s="67">
        <v>1</v>
      </c>
      <c r="AT114" s="16">
        <v>1</v>
      </c>
      <c r="AU114" s="31"/>
      <c r="AW114" s="43"/>
      <c r="AX114" s="64"/>
      <c r="BB114" s="40">
        <v>-1</v>
      </c>
      <c r="BC114" s="38"/>
      <c r="BE114" s="9"/>
      <c r="BF114" s="6"/>
      <c r="BG114" s="6"/>
      <c r="BH114" s="6"/>
      <c r="BI114" s="6"/>
      <c r="BJ114" s="6"/>
      <c r="BK114" s="6"/>
      <c r="BL114" s="6"/>
    </row>
    <row r="115" spans="1:64" x14ac:dyDescent="0.25">
      <c r="A115" s="20">
        <v>104</v>
      </c>
      <c r="B115" s="20">
        <v>104</v>
      </c>
      <c r="C115" s="16" t="s">
        <v>462</v>
      </c>
      <c r="D115" s="19">
        <v>2010</v>
      </c>
      <c r="E115" s="19">
        <v>2017</v>
      </c>
      <c r="F115" s="19" t="s">
        <v>35</v>
      </c>
      <c r="G115" s="35">
        <v>17.37</v>
      </c>
      <c r="H115" s="35">
        <v>106.59</v>
      </c>
      <c r="I115" s="19">
        <v>50</v>
      </c>
      <c r="J115" s="21" t="s">
        <v>463</v>
      </c>
      <c r="M115" s="19">
        <v>1</v>
      </c>
      <c r="O115" s="16"/>
      <c r="P115" s="37">
        <v>1</v>
      </c>
      <c r="Q115" s="37"/>
      <c r="R115" s="77"/>
      <c r="Y115" s="50">
        <v>1</v>
      </c>
      <c r="Z115" s="19"/>
      <c r="AA115" s="19"/>
      <c r="AB115" s="19"/>
      <c r="AC115" s="16">
        <v>1</v>
      </c>
      <c r="AH115" s="50"/>
      <c r="AI115" s="31"/>
      <c r="AN115" s="16"/>
      <c r="AO115" s="31"/>
      <c r="AR115" s="67"/>
      <c r="AT115" s="16"/>
      <c r="AU115" s="31">
        <v>1</v>
      </c>
      <c r="AW115" s="43">
        <v>1</v>
      </c>
      <c r="AX115" s="64">
        <v>1</v>
      </c>
      <c r="AY115" s="19">
        <v>1</v>
      </c>
      <c r="BC115" s="16"/>
      <c r="BE115" s="9"/>
      <c r="BF115" s="6"/>
      <c r="BG115" s="6"/>
      <c r="BH115" s="6"/>
      <c r="BI115" s="6"/>
      <c r="BJ115" s="6"/>
      <c r="BK115" s="6"/>
      <c r="BL115" s="6"/>
    </row>
    <row r="116" spans="1:64" x14ac:dyDescent="0.25">
      <c r="A116" s="9">
        <v>105</v>
      </c>
      <c r="B116" s="9">
        <v>105</v>
      </c>
      <c r="C116" s="16" t="s">
        <v>464</v>
      </c>
      <c r="D116" s="19">
        <v>2010</v>
      </c>
      <c r="F116" s="19" t="s">
        <v>437</v>
      </c>
      <c r="G116" s="35">
        <v>17.3</v>
      </c>
      <c r="H116" s="35">
        <v>95.91</v>
      </c>
      <c r="I116" s="19">
        <v>100</v>
      </c>
      <c r="J116" s="21" t="s">
        <v>829</v>
      </c>
      <c r="M116" s="19">
        <v>1</v>
      </c>
      <c r="O116" s="16"/>
      <c r="P116" s="37"/>
      <c r="Q116" s="37">
        <v>1</v>
      </c>
      <c r="R116" s="77">
        <v>1</v>
      </c>
      <c r="Y116" s="50"/>
      <c r="Z116" s="19">
        <v>1</v>
      </c>
      <c r="AA116" s="19"/>
      <c r="AB116" s="19"/>
      <c r="AC116" s="16"/>
      <c r="AH116" s="50"/>
      <c r="AI116" s="31">
        <v>1</v>
      </c>
      <c r="AL116" s="19">
        <v>1</v>
      </c>
      <c r="AN116" s="16"/>
      <c r="AO116" s="31"/>
      <c r="AR116" s="67"/>
      <c r="AT116" s="16"/>
      <c r="AU116" s="31"/>
      <c r="AW116" s="43"/>
      <c r="AX116" s="64">
        <v>1</v>
      </c>
      <c r="BC116" s="16"/>
      <c r="BE116" s="9"/>
      <c r="BF116" s="6"/>
      <c r="BG116" s="6"/>
      <c r="BH116" s="6"/>
      <c r="BI116" s="6"/>
      <c r="BJ116" s="6"/>
      <c r="BK116" s="6"/>
      <c r="BL116" s="6"/>
    </row>
    <row r="117" spans="1:64" x14ac:dyDescent="0.25">
      <c r="A117" s="20">
        <v>106</v>
      </c>
      <c r="B117" s="20">
        <v>106</v>
      </c>
      <c r="C117" s="16" t="s">
        <v>830</v>
      </c>
      <c r="D117" s="19" t="s">
        <v>836</v>
      </c>
      <c r="E117" s="19">
        <v>2015</v>
      </c>
      <c r="F117" s="19" t="s">
        <v>51</v>
      </c>
      <c r="G117" s="35">
        <v>-7.2</v>
      </c>
      <c r="H117" s="35">
        <v>109.86</v>
      </c>
      <c r="I117" s="19">
        <v>70</v>
      </c>
      <c r="J117" s="21" t="s">
        <v>837</v>
      </c>
      <c r="M117" s="19">
        <v>1</v>
      </c>
      <c r="P117" s="37">
        <v>1</v>
      </c>
      <c r="Q117" s="37"/>
      <c r="R117" s="77"/>
      <c r="X117" s="23" t="s">
        <v>835</v>
      </c>
      <c r="Y117" s="50"/>
      <c r="Z117" s="19">
        <v>1</v>
      </c>
      <c r="AA117" s="19"/>
      <c r="AB117" s="19"/>
      <c r="AC117" s="16"/>
      <c r="AH117" s="50"/>
      <c r="AI117" s="31">
        <v>1</v>
      </c>
      <c r="AL117" s="19">
        <v>1</v>
      </c>
      <c r="AN117" s="16"/>
      <c r="AO117" s="31"/>
      <c r="AR117" s="67"/>
      <c r="AT117" s="16"/>
      <c r="AU117" s="31"/>
      <c r="AW117" s="43"/>
      <c r="AX117" s="64">
        <v>1</v>
      </c>
      <c r="BC117" s="16"/>
      <c r="BE117" s="9"/>
      <c r="BF117" s="6"/>
      <c r="BG117" s="6"/>
      <c r="BH117" s="6"/>
      <c r="BI117" s="6"/>
      <c r="BJ117" s="6"/>
      <c r="BK117" s="6"/>
      <c r="BL117" s="6"/>
    </row>
    <row r="118" spans="1:64" x14ac:dyDescent="0.25">
      <c r="A118" s="20">
        <v>107</v>
      </c>
      <c r="B118" s="20">
        <v>107</v>
      </c>
      <c r="C118" s="16" t="s">
        <v>846</v>
      </c>
      <c r="F118" s="19" t="s">
        <v>29</v>
      </c>
      <c r="G118" s="35">
        <v>7.12</v>
      </c>
      <c r="H118" s="35">
        <v>124.77</v>
      </c>
      <c r="I118" s="19">
        <v>112</v>
      </c>
      <c r="J118" s="21" t="s">
        <v>847</v>
      </c>
      <c r="M118" s="19">
        <v>1</v>
      </c>
      <c r="P118" s="37"/>
      <c r="Q118" s="37">
        <v>1</v>
      </c>
      <c r="R118" s="77">
        <v>1</v>
      </c>
      <c r="Y118" s="50"/>
      <c r="Z118" s="19">
        <v>1</v>
      </c>
      <c r="AA118" s="19"/>
      <c r="AB118" s="19"/>
      <c r="AC118" s="16"/>
      <c r="AH118" s="50"/>
      <c r="AI118" s="31">
        <v>1</v>
      </c>
      <c r="AL118" s="19">
        <v>1</v>
      </c>
      <c r="AN118" s="16"/>
      <c r="AO118" s="31"/>
      <c r="AR118" s="67"/>
      <c r="AT118" s="16"/>
      <c r="AU118" s="31"/>
      <c r="AW118" s="43"/>
      <c r="AX118" s="64">
        <v>1</v>
      </c>
      <c r="AZ118" s="19">
        <v>-1</v>
      </c>
      <c r="BC118" s="16"/>
      <c r="BE118" s="9"/>
      <c r="BF118" s="6"/>
      <c r="BG118" s="6"/>
      <c r="BH118" s="6"/>
      <c r="BI118" s="6"/>
      <c r="BJ118" s="6"/>
      <c r="BK118" s="6"/>
      <c r="BL118" s="6"/>
    </row>
    <row r="119" spans="1:64" x14ac:dyDescent="0.25">
      <c r="A119" s="20" t="s">
        <v>849</v>
      </c>
      <c r="B119" s="20">
        <v>108</v>
      </c>
      <c r="C119" s="16" t="s">
        <v>852</v>
      </c>
      <c r="D119" s="19">
        <v>2006</v>
      </c>
      <c r="E119" s="19">
        <v>2016</v>
      </c>
      <c r="F119" s="19" t="s">
        <v>437</v>
      </c>
      <c r="G119" s="35">
        <v>22.95</v>
      </c>
      <c r="H119" s="35">
        <v>97.79</v>
      </c>
      <c r="I119" s="19">
        <v>130</v>
      </c>
      <c r="J119" s="21" t="s">
        <v>855</v>
      </c>
      <c r="M119" s="19">
        <v>1</v>
      </c>
      <c r="P119" s="37">
        <v>1</v>
      </c>
      <c r="Q119" s="37"/>
      <c r="R119" s="77"/>
      <c r="T119" s="23">
        <v>1</v>
      </c>
      <c r="Y119" s="50"/>
      <c r="Z119" s="19"/>
      <c r="AA119" s="19">
        <v>1</v>
      </c>
      <c r="AB119" s="19"/>
      <c r="AC119" s="16"/>
      <c r="AD119" s="23">
        <v>1</v>
      </c>
      <c r="AE119" s="23">
        <v>1</v>
      </c>
      <c r="AH119" s="50"/>
      <c r="AI119" s="31">
        <v>1</v>
      </c>
      <c r="AN119" s="16"/>
      <c r="AO119" s="31"/>
      <c r="AR119" s="67"/>
      <c r="AT119" s="16"/>
      <c r="AU119" s="31"/>
      <c r="AW119" s="43"/>
      <c r="AX119" s="64">
        <v>-1</v>
      </c>
      <c r="BA119" s="19">
        <v>-1</v>
      </c>
      <c r="BB119" s="19">
        <v>1</v>
      </c>
      <c r="BC119" s="16"/>
      <c r="BE119" s="9"/>
      <c r="BF119" s="6"/>
      <c r="BG119" s="6"/>
      <c r="BH119" s="6"/>
      <c r="BI119" s="6"/>
      <c r="BJ119" s="6"/>
      <c r="BK119" s="6"/>
      <c r="BL119" s="6"/>
    </row>
    <row r="120" spans="1:64" x14ac:dyDescent="0.25">
      <c r="A120" s="20" t="s">
        <v>850</v>
      </c>
      <c r="B120" s="20">
        <v>108</v>
      </c>
      <c r="C120" s="16" t="s">
        <v>852</v>
      </c>
      <c r="D120" s="19">
        <v>2006</v>
      </c>
      <c r="E120" s="19">
        <v>2016</v>
      </c>
      <c r="F120" s="19" t="s">
        <v>437</v>
      </c>
      <c r="G120" s="35">
        <v>23.33</v>
      </c>
      <c r="H120" s="35">
        <v>98.51</v>
      </c>
      <c r="I120" s="19">
        <v>98</v>
      </c>
      <c r="J120" s="21" t="s">
        <v>857</v>
      </c>
      <c r="M120" s="19">
        <v>1</v>
      </c>
      <c r="P120" s="37">
        <v>1</v>
      </c>
      <c r="Q120" s="37"/>
      <c r="R120" s="77"/>
      <c r="T120" s="23">
        <v>1</v>
      </c>
      <c r="Y120" s="50"/>
      <c r="Z120" s="19">
        <v>1</v>
      </c>
      <c r="AA120" s="19"/>
      <c r="AB120" s="19"/>
      <c r="AC120" s="16"/>
      <c r="AD120" s="23">
        <v>1</v>
      </c>
      <c r="AH120" s="50"/>
      <c r="AI120" s="31">
        <v>1</v>
      </c>
      <c r="AK120" s="19">
        <v>1</v>
      </c>
      <c r="AN120" s="16"/>
      <c r="AO120" s="31"/>
      <c r="AR120" s="67"/>
      <c r="AT120" s="16"/>
      <c r="AU120" s="31"/>
      <c r="AW120" s="43"/>
      <c r="AX120" s="64">
        <v>1</v>
      </c>
      <c r="BB120" s="19">
        <v>-1</v>
      </c>
      <c r="BC120" s="16"/>
      <c r="BE120" s="9"/>
      <c r="BF120" s="6"/>
      <c r="BG120" s="6"/>
      <c r="BH120" s="6"/>
      <c r="BI120" s="6"/>
      <c r="BJ120" s="6"/>
      <c r="BK120" s="6"/>
      <c r="BL120" s="6"/>
    </row>
    <row r="121" spans="1:64" x14ac:dyDescent="0.25">
      <c r="A121" s="20" t="s">
        <v>851</v>
      </c>
      <c r="B121" s="20">
        <v>108</v>
      </c>
      <c r="C121" s="16" t="s">
        <v>852</v>
      </c>
      <c r="D121" s="19">
        <v>2008</v>
      </c>
      <c r="E121" s="19">
        <v>2015</v>
      </c>
      <c r="F121" s="19" t="s">
        <v>56</v>
      </c>
      <c r="G121" s="35">
        <v>20.88</v>
      </c>
      <c r="H121" s="35">
        <v>101.16</v>
      </c>
      <c r="I121" s="19">
        <v>66</v>
      </c>
      <c r="J121" s="21" t="s">
        <v>853</v>
      </c>
      <c r="M121" s="19">
        <v>1</v>
      </c>
      <c r="P121" s="37">
        <v>1</v>
      </c>
      <c r="Q121" s="37"/>
      <c r="R121" s="77"/>
      <c r="T121" s="23">
        <v>1</v>
      </c>
      <c r="Y121" s="50"/>
      <c r="Z121" s="19"/>
      <c r="AA121" s="19">
        <v>1</v>
      </c>
      <c r="AB121" s="19"/>
      <c r="AC121" s="16"/>
      <c r="AD121" s="23">
        <v>1</v>
      </c>
      <c r="AE121" s="23">
        <v>1</v>
      </c>
      <c r="AH121" s="50">
        <v>1</v>
      </c>
      <c r="AI121" s="31">
        <v>1</v>
      </c>
      <c r="AK121" s="19">
        <v>1</v>
      </c>
      <c r="AN121" s="16"/>
      <c r="AO121" s="31"/>
      <c r="AR121" s="67">
        <v>1</v>
      </c>
      <c r="AT121" s="16">
        <v>1</v>
      </c>
      <c r="AU121" s="31"/>
      <c r="AW121" s="43"/>
      <c r="AX121" s="64">
        <v>0</v>
      </c>
      <c r="BA121" s="19">
        <v>-1</v>
      </c>
      <c r="BB121" s="19">
        <v>0</v>
      </c>
      <c r="BC121" s="16"/>
      <c r="BE121" s="9"/>
      <c r="BF121" s="6"/>
      <c r="BG121" s="6"/>
      <c r="BH121" s="6"/>
      <c r="BI121" s="6"/>
      <c r="BJ121" s="6"/>
      <c r="BK121" s="6"/>
      <c r="BL121" s="6"/>
    </row>
    <row r="122" spans="1:64" x14ac:dyDescent="0.25">
      <c r="A122" s="20" t="s">
        <v>856</v>
      </c>
      <c r="B122" s="20">
        <v>108</v>
      </c>
      <c r="C122" s="16" t="s">
        <v>852</v>
      </c>
      <c r="D122" s="19">
        <v>2005</v>
      </c>
      <c r="E122" s="19">
        <v>2015</v>
      </c>
      <c r="F122" s="19" t="s">
        <v>56</v>
      </c>
      <c r="G122" s="35">
        <v>20.88</v>
      </c>
      <c r="H122" s="35">
        <v>101.16</v>
      </c>
      <c r="I122" s="19">
        <v>45</v>
      </c>
      <c r="J122" s="21" t="s">
        <v>854</v>
      </c>
      <c r="M122" s="19">
        <v>1</v>
      </c>
      <c r="P122" s="37">
        <v>1</v>
      </c>
      <c r="Q122" s="37"/>
      <c r="R122" s="77"/>
      <c r="T122" s="23">
        <v>1</v>
      </c>
      <c r="Y122" s="50"/>
      <c r="Z122" s="19"/>
      <c r="AA122" s="19">
        <v>1</v>
      </c>
      <c r="AB122" s="19"/>
      <c r="AC122" s="16"/>
      <c r="AE122" s="23">
        <v>1</v>
      </c>
      <c r="AH122" s="50"/>
      <c r="AI122" s="31"/>
      <c r="AN122" s="16"/>
      <c r="AO122" s="31"/>
      <c r="AR122" s="67">
        <v>1</v>
      </c>
      <c r="AT122" s="16">
        <v>1</v>
      </c>
      <c r="AU122" s="31"/>
      <c r="AW122" s="43"/>
      <c r="AX122" s="64">
        <v>-1</v>
      </c>
      <c r="BB122" s="19">
        <v>1</v>
      </c>
      <c r="BC122" s="16"/>
      <c r="BE122" s="9"/>
      <c r="BF122" s="6"/>
      <c r="BG122" s="6"/>
      <c r="BH122" s="6"/>
      <c r="BI122" s="6"/>
      <c r="BJ122" s="6"/>
      <c r="BK122" s="6"/>
      <c r="BL122" s="6"/>
    </row>
    <row r="123" spans="1:64" x14ac:dyDescent="0.25">
      <c r="A123" s="20">
        <v>109</v>
      </c>
      <c r="B123" s="20">
        <v>109</v>
      </c>
      <c r="C123" s="16" t="s">
        <v>926</v>
      </c>
      <c r="D123" s="19">
        <v>2005</v>
      </c>
      <c r="E123" s="19">
        <v>2016</v>
      </c>
      <c r="F123" s="19" t="s">
        <v>29</v>
      </c>
      <c r="G123" s="35">
        <v>9.06</v>
      </c>
      <c r="H123" s="35">
        <v>118.01</v>
      </c>
      <c r="I123" s="19">
        <v>71</v>
      </c>
      <c r="J123" s="21" t="s">
        <v>864</v>
      </c>
      <c r="M123" s="19">
        <v>1</v>
      </c>
      <c r="O123" s="19">
        <v>1</v>
      </c>
      <c r="P123" s="37">
        <v>1</v>
      </c>
      <c r="Q123" s="37"/>
      <c r="R123" s="77"/>
      <c r="S123" s="23">
        <v>1</v>
      </c>
      <c r="Y123" s="50"/>
      <c r="Z123" s="19"/>
      <c r="AA123" s="19">
        <v>1</v>
      </c>
      <c r="AB123" s="19"/>
      <c r="AC123" s="16"/>
      <c r="AE123" s="23">
        <v>1</v>
      </c>
      <c r="AF123" s="23">
        <v>1</v>
      </c>
      <c r="AH123" s="50"/>
      <c r="AI123" s="31">
        <v>1</v>
      </c>
      <c r="AK123" s="19">
        <v>1</v>
      </c>
      <c r="AN123" s="16"/>
      <c r="AO123" s="31"/>
      <c r="AR123" s="67">
        <v>1</v>
      </c>
      <c r="AT123" s="16"/>
      <c r="AU123" s="31"/>
      <c r="AW123" s="43"/>
      <c r="AX123" s="64"/>
      <c r="BA123" s="19">
        <v>-1</v>
      </c>
      <c r="BC123" s="16"/>
      <c r="BE123" s="9"/>
      <c r="BF123" s="6"/>
      <c r="BG123" s="6"/>
      <c r="BH123" s="6"/>
      <c r="BI123" s="6"/>
      <c r="BJ123" s="6"/>
      <c r="BK123" s="6"/>
      <c r="BL123" s="6"/>
    </row>
    <row r="124" spans="1:64" x14ac:dyDescent="0.25">
      <c r="A124" s="20">
        <v>110</v>
      </c>
      <c r="B124" s="20">
        <v>110</v>
      </c>
      <c r="C124" s="16" t="s">
        <v>870</v>
      </c>
      <c r="D124" s="19">
        <v>2010</v>
      </c>
      <c r="E124" s="19">
        <v>2014</v>
      </c>
      <c r="F124" s="19" t="s">
        <v>271</v>
      </c>
      <c r="G124" s="35">
        <v>11.52</v>
      </c>
      <c r="H124" s="35">
        <v>104.35</v>
      </c>
      <c r="I124" s="19" t="s">
        <v>417</v>
      </c>
      <c r="J124" s="21" t="s">
        <v>871</v>
      </c>
      <c r="M124" s="19">
        <v>1</v>
      </c>
      <c r="O124" s="19">
        <v>1</v>
      </c>
      <c r="P124" s="37">
        <v>1</v>
      </c>
      <c r="Q124" s="37"/>
      <c r="R124" s="77"/>
      <c r="X124" s="23" t="s">
        <v>872</v>
      </c>
      <c r="Y124" s="50"/>
      <c r="Z124" s="19"/>
      <c r="AA124" s="19">
        <v>1</v>
      </c>
      <c r="AB124" s="19"/>
      <c r="AC124" s="16"/>
      <c r="AE124" s="23">
        <v>1</v>
      </c>
      <c r="AH124" s="50"/>
      <c r="AI124" s="31">
        <v>1</v>
      </c>
      <c r="AN124" s="16"/>
      <c r="AO124" s="31"/>
      <c r="AR124" s="67"/>
      <c r="AT124" s="16"/>
      <c r="AU124" s="31"/>
      <c r="AW124" s="43"/>
      <c r="AX124" s="64"/>
      <c r="BB124" s="19">
        <v>-1</v>
      </c>
      <c r="BC124" s="16"/>
      <c r="BE124" s="9"/>
      <c r="BF124" s="6"/>
      <c r="BG124" s="6"/>
      <c r="BH124" s="6"/>
      <c r="BI124" s="6"/>
      <c r="BJ124" s="6"/>
      <c r="BK124" s="6"/>
      <c r="BL124" s="6"/>
    </row>
    <row r="125" spans="1:64" x14ac:dyDescent="0.25">
      <c r="A125" s="20">
        <v>111</v>
      </c>
      <c r="B125" s="20">
        <v>111</v>
      </c>
      <c r="C125" s="16" t="s">
        <v>879</v>
      </c>
      <c r="D125" s="19">
        <v>2015</v>
      </c>
      <c r="E125" s="19">
        <v>2016</v>
      </c>
      <c r="F125" s="19" t="s">
        <v>56</v>
      </c>
      <c r="G125" s="35">
        <v>19.43</v>
      </c>
      <c r="H125" s="35">
        <v>103.53</v>
      </c>
      <c r="I125" s="19">
        <v>365</v>
      </c>
      <c r="J125" s="21" t="s">
        <v>880</v>
      </c>
      <c r="M125" s="19">
        <v>1</v>
      </c>
      <c r="P125" s="37"/>
      <c r="Q125" s="37">
        <v>1</v>
      </c>
      <c r="R125" s="77"/>
      <c r="Y125" s="50">
        <v>1</v>
      </c>
      <c r="Z125" s="19">
        <v>1</v>
      </c>
      <c r="AA125" s="19"/>
      <c r="AB125" s="19"/>
      <c r="AC125" s="16"/>
      <c r="AD125" s="23">
        <v>1</v>
      </c>
      <c r="AH125" s="50"/>
      <c r="AI125" s="31">
        <v>1</v>
      </c>
      <c r="AL125" s="19">
        <v>1</v>
      </c>
      <c r="AM125" s="19">
        <v>1</v>
      </c>
      <c r="AN125" s="16"/>
      <c r="AO125" s="31"/>
      <c r="AR125" s="67"/>
      <c r="AT125" s="16"/>
      <c r="AU125" s="31"/>
      <c r="AW125" s="43"/>
      <c r="AX125" s="64"/>
      <c r="BA125" s="19">
        <v>1</v>
      </c>
      <c r="BC125" s="16"/>
      <c r="BE125" s="9"/>
      <c r="BF125" s="6"/>
      <c r="BG125" s="6"/>
      <c r="BH125" s="6"/>
      <c r="BI125" s="6"/>
      <c r="BJ125" s="6"/>
      <c r="BK125" s="6"/>
      <c r="BL125" s="6"/>
    </row>
    <row r="126" spans="1:64" x14ac:dyDescent="0.25">
      <c r="A126" s="20" t="s">
        <v>884</v>
      </c>
      <c r="B126" s="20">
        <v>112</v>
      </c>
      <c r="C126" s="16" t="s">
        <v>883</v>
      </c>
      <c r="D126" s="19">
        <v>2000</v>
      </c>
      <c r="E126" s="19">
        <v>2014</v>
      </c>
      <c r="F126" s="19" t="s">
        <v>51</v>
      </c>
      <c r="G126" s="35">
        <v>-0.6</v>
      </c>
      <c r="H126" s="35">
        <v>114.06</v>
      </c>
      <c r="J126" s="21" t="s">
        <v>886</v>
      </c>
      <c r="M126" s="19">
        <v>1</v>
      </c>
      <c r="P126" s="37"/>
      <c r="Q126" s="37">
        <v>1</v>
      </c>
      <c r="R126" s="77"/>
      <c r="S126" s="23">
        <v>1</v>
      </c>
      <c r="Y126" s="50"/>
      <c r="Z126" s="19"/>
      <c r="AA126" s="19">
        <v>1</v>
      </c>
      <c r="AB126" s="19"/>
      <c r="AC126" s="16"/>
      <c r="AD126" s="23">
        <v>1</v>
      </c>
      <c r="AE126" s="23">
        <v>1</v>
      </c>
      <c r="AH126" s="50"/>
      <c r="AI126" s="31">
        <v>1</v>
      </c>
      <c r="AN126" s="16"/>
      <c r="AO126" s="31"/>
      <c r="AR126" s="67">
        <v>1</v>
      </c>
      <c r="AT126" s="16">
        <v>1</v>
      </c>
      <c r="AU126" s="31"/>
      <c r="AW126" s="43"/>
      <c r="AX126" s="64">
        <v>-1</v>
      </c>
      <c r="BC126" s="16">
        <v>-1</v>
      </c>
      <c r="BE126" s="9"/>
      <c r="BF126" s="6"/>
      <c r="BG126" s="6"/>
      <c r="BH126" s="6"/>
      <c r="BI126" s="6"/>
      <c r="BJ126" s="6"/>
      <c r="BK126" s="6"/>
      <c r="BL126" s="6"/>
    </row>
    <row r="127" spans="1:64" x14ac:dyDescent="0.25">
      <c r="A127" s="20" t="s">
        <v>885</v>
      </c>
      <c r="B127" s="20">
        <v>112</v>
      </c>
      <c r="C127" s="16" t="s">
        <v>883</v>
      </c>
      <c r="D127" s="19">
        <v>2000</v>
      </c>
      <c r="E127" s="19">
        <v>2014</v>
      </c>
      <c r="F127" s="19" t="s">
        <v>51</v>
      </c>
      <c r="G127" s="35">
        <v>-0.6</v>
      </c>
      <c r="H127" s="35">
        <v>114.06</v>
      </c>
      <c r="J127" s="21" t="s">
        <v>887</v>
      </c>
      <c r="M127" s="19">
        <v>1</v>
      </c>
      <c r="P127" s="37"/>
      <c r="Q127" s="37">
        <v>1</v>
      </c>
      <c r="R127" s="77"/>
      <c r="S127" s="23">
        <v>1</v>
      </c>
      <c r="Y127" s="50"/>
      <c r="Z127" s="19"/>
      <c r="AA127" s="19">
        <v>1</v>
      </c>
      <c r="AB127" s="19"/>
      <c r="AC127" s="16"/>
      <c r="AE127" s="23">
        <v>1</v>
      </c>
      <c r="AH127" s="50"/>
      <c r="AI127" s="31">
        <v>1</v>
      </c>
      <c r="AN127" s="16"/>
      <c r="AO127" s="31"/>
      <c r="AR127" s="67">
        <v>1</v>
      </c>
      <c r="AT127" s="16">
        <v>1</v>
      </c>
      <c r="AU127" s="31"/>
      <c r="AW127" s="43"/>
      <c r="AX127" s="64">
        <v>1</v>
      </c>
      <c r="BC127" s="16">
        <v>-1</v>
      </c>
      <c r="BE127" s="9"/>
      <c r="BF127" s="6"/>
      <c r="BG127" s="6"/>
      <c r="BH127" s="6"/>
      <c r="BI127" s="6"/>
      <c r="BJ127" s="6"/>
      <c r="BK127" s="6"/>
      <c r="BL127" s="6"/>
    </row>
    <row r="128" spans="1:64" x14ac:dyDescent="0.25">
      <c r="A128" s="20">
        <v>113</v>
      </c>
      <c r="B128" s="20">
        <v>113</v>
      </c>
      <c r="C128" s="16" t="s">
        <v>892</v>
      </c>
      <c r="D128" s="19">
        <v>2012</v>
      </c>
      <c r="E128" s="19">
        <v>2015</v>
      </c>
      <c r="F128" s="19" t="s">
        <v>51</v>
      </c>
      <c r="G128" s="35">
        <v>-1.77</v>
      </c>
      <c r="H128" s="35">
        <v>102.57</v>
      </c>
      <c r="I128" s="19">
        <v>700</v>
      </c>
      <c r="J128" s="21" t="s">
        <v>893</v>
      </c>
      <c r="M128" s="19">
        <v>1</v>
      </c>
      <c r="P128" s="37"/>
      <c r="Q128" s="37">
        <v>1</v>
      </c>
      <c r="R128" s="77"/>
      <c r="S128" s="23">
        <v>1</v>
      </c>
      <c r="Y128" s="50"/>
      <c r="Z128" s="19">
        <v>1</v>
      </c>
      <c r="AA128" s="19"/>
      <c r="AB128" s="19"/>
      <c r="AC128" s="16"/>
      <c r="AH128" s="50"/>
      <c r="AI128" s="31">
        <v>1</v>
      </c>
      <c r="AN128" s="16"/>
      <c r="AO128" s="31"/>
      <c r="AR128" s="67"/>
      <c r="AT128" s="16"/>
      <c r="AU128" s="31"/>
      <c r="AW128" s="43"/>
      <c r="AX128" s="64"/>
      <c r="BA128" s="19">
        <v>1</v>
      </c>
      <c r="BC128" s="16"/>
      <c r="BE128" s="9"/>
      <c r="BF128" s="6"/>
      <c r="BG128" s="6"/>
      <c r="BH128" s="6"/>
      <c r="BI128" s="6"/>
      <c r="BJ128" s="6"/>
      <c r="BK128" s="6"/>
      <c r="BL128" s="6"/>
    </row>
    <row r="129" spans="1:64" x14ac:dyDescent="0.25">
      <c r="A129" s="20">
        <v>114</v>
      </c>
      <c r="B129" s="20">
        <v>114</v>
      </c>
      <c r="C129" s="16" t="s">
        <v>928</v>
      </c>
      <c r="D129" s="19">
        <v>2004</v>
      </c>
      <c r="E129" s="19">
        <v>2018</v>
      </c>
      <c r="F129" s="19" t="s">
        <v>35</v>
      </c>
      <c r="G129" s="45">
        <v>16.34</v>
      </c>
      <c r="H129" s="45">
        <v>107.64</v>
      </c>
      <c r="I129" s="19">
        <v>150</v>
      </c>
      <c r="J129" s="21" t="s">
        <v>967</v>
      </c>
      <c r="M129" s="19">
        <v>1</v>
      </c>
      <c r="P129" s="37">
        <v>1</v>
      </c>
      <c r="Q129" s="37"/>
      <c r="R129" s="77"/>
      <c r="Y129" s="50">
        <v>1</v>
      </c>
      <c r="Z129" s="19"/>
      <c r="AA129" s="19"/>
      <c r="AB129" s="19"/>
      <c r="AC129" s="16">
        <v>1</v>
      </c>
      <c r="AH129" s="50"/>
      <c r="AI129" s="31"/>
      <c r="AN129" s="16"/>
      <c r="AO129" s="31"/>
      <c r="AR129" s="67"/>
      <c r="AT129" s="16"/>
      <c r="AU129" s="31">
        <v>1</v>
      </c>
      <c r="AW129" s="43">
        <v>1</v>
      </c>
      <c r="AX129" s="64">
        <v>1</v>
      </c>
      <c r="BB129" s="19">
        <v>1</v>
      </c>
      <c r="BC129" s="16"/>
      <c r="BE129" s="9"/>
      <c r="BF129" s="6"/>
      <c r="BG129" s="6"/>
      <c r="BH129" s="6"/>
      <c r="BI129" s="6"/>
      <c r="BJ129" s="6"/>
      <c r="BK129" s="6"/>
      <c r="BL129" s="6"/>
    </row>
    <row r="130" spans="1:64" x14ac:dyDescent="0.25">
      <c r="A130" s="9"/>
      <c r="B130" s="9"/>
      <c r="K130" s="23"/>
      <c r="L130" s="23"/>
      <c r="M130" s="23"/>
      <c r="N130" s="23"/>
      <c r="O130" s="23"/>
      <c r="P130" s="23"/>
      <c r="Q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E130" s="23"/>
      <c r="BF130" s="23"/>
      <c r="BG130" s="23"/>
      <c r="BH130" s="23"/>
      <c r="BI130" s="23"/>
      <c r="BJ130" s="23"/>
      <c r="BK130" s="23"/>
      <c r="BL130" s="23"/>
    </row>
    <row r="131" spans="1:64" x14ac:dyDescent="0.25">
      <c r="A131" s="20"/>
      <c r="B131" s="20"/>
      <c r="K131" s="41"/>
      <c r="L131" s="41"/>
      <c r="M131" s="41"/>
      <c r="N131" s="41"/>
      <c r="O131" s="41"/>
      <c r="R131" s="41"/>
      <c r="S131" s="41"/>
      <c r="T131" s="41"/>
      <c r="U131" s="41"/>
      <c r="V131" s="41"/>
      <c r="W131" s="41"/>
      <c r="X131" s="41"/>
      <c r="Y131" s="41"/>
      <c r="Z131" s="41"/>
      <c r="AA131" s="41"/>
      <c r="AB131" s="41"/>
      <c r="AC131" s="41"/>
      <c r="AI131" s="41"/>
      <c r="AO131" s="41"/>
      <c r="AR131" s="41"/>
      <c r="AU131" s="41"/>
      <c r="AX131" s="41"/>
      <c r="AY131" s="41"/>
      <c r="AZ131" s="41"/>
      <c r="BA131" s="41"/>
      <c r="BB131" s="41"/>
      <c r="BC131" s="41"/>
      <c r="BF131" s="78"/>
    </row>
    <row r="132" spans="1:64" x14ac:dyDescent="0.25">
      <c r="A132" s="9"/>
      <c r="B132" s="9"/>
      <c r="BF132" s="78"/>
    </row>
    <row r="133" spans="1:64" x14ac:dyDescent="0.25">
      <c r="A133" s="20"/>
      <c r="B133" s="20"/>
      <c r="BF133" s="78"/>
    </row>
    <row r="134" spans="1:64" x14ac:dyDescent="0.25">
      <c r="A134" s="9"/>
      <c r="B134" s="9"/>
    </row>
    <row r="135" spans="1:64" x14ac:dyDescent="0.25">
      <c r="A135" s="20"/>
      <c r="B135" s="20"/>
    </row>
    <row r="136" spans="1:64" x14ac:dyDescent="0.25">
      <c r="A136" s="9"/>
      <c r="B136" s="9"/>
    </row>
    <row r="137" spans="1:64" x14ac:dyDescent="0.25">
      <c r="A137" s="20"/>
      <c r="B137" s="20"/>
    </row>
  </sheetData>
  <mergeCells count="22">
    <mergeCell ref="J2:J3"/>
    <mergeCell ref="AD2:AH2"/>
    <mergeCell ref="G2:H2"/>
    <mergeCell ref="I2:I3"/>
    <mergeCell ref="R2:Y2"/>
    <mergeCell ref="K2:O2"/>
    <mergeCell ref="AI1:AW1"/>
    <mergeCell ref="AX1:BC1"/>
    <mergeCell ref="A2:A3"/>
    <mergeCell ref="B2:B3"/>
    <mergeCell ref="P2:Q2"/>
    <mergeCell ref="AX2:BC2"/>
    <mergeCell ref="C2:C3"/>
    <mergeCell ref="F2:F3"/>
    <mergeCell ref="AU2:AW2"/>
    <mergeCell ref="AI2:AN2"/>
    <mergeCell ref="AO2:AQ2"/>
    <mergeCell ref="AR2:AT2"/>
    <mergeCell ref="D2:E2"/>
    <mergeCell ref="A1:Y1"/>
    <mergeCell ref="Z2:AC2"/>
    <mergeCell ref="Z1:AH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6"/>
  <sheetViews>
    <sheetView workbookViewId="0">
      <selection activeCell="N83" sqref="N83"/>
    </sheetView>
  </sheetViews>
  <sheetFormatPr defaultRowHeight="12" x14ac:dyDescent="0.2"/>
  <cols>
    <col min="1" max="1" width="7.140625" style="82" customWidth="1"/>
    <col min="2" max="2" width="54.5703125" style="82" customWidth="1"/>
    <col min="3" max="3" width="59.28515625" style="82" customWidth="1"/>
    <col min="4" max="4" width="6" style="82" customWidth="1"/>
    <col min="5" max="5" width="27.28515625" style="82" customWidth="1"/>
    <col min="6" max="6" width="11.28515625" style="83" customWidth="1"/>
    <col min="7" max="7" width="11.28515625" style="84" customWidth="1"/>
    <col min="8" max="8" width="11.28515625" style="85" customWidth="1"/>
    <col min="9" max="9" width="11.28515625" style="82" customWidth="1"/>
    <col min="10" max="16384" width="9.140625" style="82"/>
  </cols>
  <sheetData>
    <row r="1" spans="1:12" x14ac:dyDescent="0.2">
      <c r="A1" s="79" t="s">
        <v>2</v>
      </c>
      <c r="B1" s="79" t="s">
        <v>66</v>
      </c>
      <c r="C1" s="79" t="s">
        <v>30</v>
      </c>
      <c r="D1" s="79" t="s">
        <v>32</v>
      </c>
      <c r="E1" s="79" t="s">
        <v>31</v>
      </c>
      <c r="F1" s="80" t="s">
        <v>67</v>
      </c>
      <c r="G1" s="80" t="s">
        <v>68</v>
      </c>
      <c r="H1" s="81" t="s">
        <v>69</v>
      </c>
      <c r="I1" s="79"/>
      <c r="J1" s="79"/>
      <c r="K1" s="79"/>
      <c r="L1" s="79"/>
    </row>
    <row r="2" spans="1:12" x14ac:dyDescent="0.2">
      <c r="A2" s="82">
        <v>1</v>
      </c>
      <c r="B2" s="82" t="s">
        <v>96</v>
      </c>
      <c r="C2" s="82" t="s">
        <v>91</v>
      </c>
      <c r="D2" s="82">
        <v>2000</v>
      </c>
      <c r="E2" s="82" t="s">
        <v>92</v>
      </c>
      <c r="F2" s="83" t="s">
        <v>93</v>
      </c>
      <c r="G2" s="84" t="s">
        <v>94</v>
      </c>
      <c r="H2" s="85" t="s">
        <v>95</v>
      </c>
    </row>
    <row r="3" spans="1:12" x14ac:dyDescent="0.2">
      <c r="A3" s="82">
        <v>2</v>
      </c>
      <c r="B3" s="82" t="s">
        <v>500</v>
      </c>
      <c r="C3" s="82" t="s">
        <v>102</v>
      </c>
      <c r="D3" s="82">
        <v>2000</v>
      </c>
      <c r="E3" s="82" t="s">
        <v>549</v>
      </c>
      <c r="F3" s="83" t="s">
        <v>103</v>
      </c>
      <c r="G3" s="84" t="s">
        <v>105</v>
      </c>
      <c r="H3" s="85" t="s">
        <v>616</v>
      </c>
    </row>
    <row r="4" spans="1:12" x14ac:dyDescent="0.2">
      <c r="A4" s="82">
        <v>3</v>
      </c>
      <c r="B4" s="82" t="s">
        <v>97</v>
      </c>
      <c r="C4" s="82" t="s">
        <v>70</v>
      </c>
      <c r="D4" s="82">
        <v>2001</v>
      </c>
      <c r="E4" s="82" t="s">
        <v>71</v>
      </c>
      <c r="F4" s="83" t="s">
        <v>72</v>
      </c>
      <c r="G4" s="84" t="s">
        <v>73</v>
      </c>
      <c r="H4" s="85" t="s">
        <v>74</v>
      </c>
    </row>
    <row r="5" spans="1:12" x14ac:dyDescent="0.2">
      <c r="A5" s="82">
        <v>4</v>
      </c>
      <c r="B5" s="82" t="s">
        <v>98</v>
      </c>
      <c r="C5" s="82" t="s">
        <v>75</v>
      </c>
      <c r="D5" s="82">
        <v>2002</v>
      </c>
      <c r="E5" s="82" t="s">
        <v>76</v>
      </c>
      <c r="F5" s="83">
        <v>41</v>
      </c>
      <c r="G5" s="84" t="s">
        <v>77</v>
      </c>
      <c r="H5" s="85" t="s">
        <v>78</v>
      </c>
    </row>
    <row r="6" spans="1:12" x14ac:dyDescent="0.2">
      <c r="A6" s="82">
        <v>5</v>
      </c>
      <c r="B6" s="82" t="s">
        <v>99</v>
      </c>
      <c r="C6" s="82" t="s">
        <v>79</v>
      </c>
      <c r="D6" s="82">
        <v>2002</v>
      </c>
      <c r="E6" s="82" t="s">
        <v>80</v>
      </c>
      <c r="F6" s="86" t="s">
        <v>104</v>
      </c>
      <c r="G6" s="84" t="s">
        <v>81</v>
      </c>
      <c r="H6" s="85" t="s">
        <v>82</v>
      </c>
    </row>
    <row r="7" spans="1:12" x14ac:dyDescent="0.2">
      <c r="A7" s="82">
        <v>6</v>
      </c>
      <c r="B7" s="82" t="s">
        <v>100</v>
      </c>
      <c r="C7" s="82" t="s">
        <v>83</v>
      </c>
      <c r="D7" s="82">
        <v>2002</v>
      </c>
      <c r="E7" s="82" t="s">
        <v>84</v>
      </c>
      <c r="F7" s="83">
        <v>3</v>
      </c>
      <c r="G7" s="84" t="s">
        <v>85</v>
      </c>
      <c r="H7" s="85" t="s">
        <v>86</v>
      </c>
    </row>
    <row r="8" spans="1:12" x14ac:dyDescent="0.2">
      <c r="A8" s="82">
        <v>7</v>
      </c>
      <c r="B8" s="82" t="s">
        <v>101</v>
      </c>
      <c r="C8" s="82" t="s">
        <v>87</v>
      </c>
      <c r="D8" s="82">
        <v>2002</v>
      </c>
      <c r="E8" s="82" t="s">
        <v>88</v>
      </c>
      <c r="F8" s="83">
        <v>13</v>
      </c>
      <c r="G8" s="84" t="s">
        <v>89</v>
      </c>
      <c r="H8" s="85" t="s">
        <v>90</v>
      </c>
    </row>
    <row r="9" spans="1:12" x14ac:dyDescent="0.2">
      <c r="A9" s="82">
        <v>8</v>
      </c>
      <c r="B9" s="82" t="s">
        <v>497</v>
      </c>
      <c r="C9" s="82" t="s">
        <v>498</v>
      </c>
      <c r="D9" s="82">
        <v>2003</v>
      </c>
      <c r="E9" s="82" t="s">
        <v>181</v>
      </c>
      <c r="F9" s="83">
        <v>20</v>
      </c>
      <c r="G9" s="84" t="s">
        <v>504</v>
      </c>
      <c r="H9" s="85" t="s">
        <v>499</v>
      </c>
    </row>
    <row r="10" spans="1:12" x14ac:dyDescent="0.2">
      <c r="A10" s="82">
        <v>9</v>
      </c>
      <c r="B10" s="82" t="s">
        <v>501</v>
      </c>
      <c r="C10" s="82" t="s">
        <v>502</v>
      </c>
      <c r="D10" s="82">
        <v>2003</v>
      </c>
      <c r="E10" s="82" t="s">
        <v>506</v>
      </c>
      <c r="F10" s="83">
        <v>1</v>
      </c>
      <c r="G10" s="84" t="s">
        <v>505</v>
      </c>
      <c r="H10" s="85" t="s">
        <v>503</v>
      </c>
    </row>
    <row r="11" spans="1:12" x14ac:dyDescent="0.2">
      <c r="A11" s="82">
        <v>10</v>
      </c>
      <c r="B11" s="82" t="s">
        <v>511</v>
      </c>
      <c r="C11" s="82" t="s">
        <v>510</v>
      </c>
      <c r="D11" s="82">
        <v>2004</v>
      </c>
      <c r="E11" s="82" t="s">
        <v>507</v>
      </c>
      <c r="F11" s="83">
        <v>9</v>
      </c>
      <c r="G11" s="84" t="s">
        <v>508</v>
      </c>
      <c r="H11" s="85" t="s">
        <v>509</v>
      </c>
    </row>
    <row r="12" spans="1:12" x14ac:dyDescent="0.2">
      <c r="A12" s="82">
        <v>11</v>
      </c>
      <c r="B12" s="82" t="s">
        <v>513</v>
      </c>
      <c r="C12" s="82" t="s">
        <v>512</v>
      </c>
      <c r="D12" s="82">
        <v>2005</v>
      </c>
      <c r="E12" s="82" t="s">
        <v>514</v>
      </c>
      <c r="F12" s="83">
        <v>36</v>
      </c>
      <c r="G12" s="84" t="s">
        <v>515</v>
      </c>
      <c r="H12" s="85" t="s">
        <v>516</v>
      </c>
    </row>
    <row r="13" spans="1:12" x14ac:dyDescent="0.2">
      <c r="A13" s="82">
        <v>12</v>
      </c>
      <c r="B13" s="82" t="s">
        <v>518</v>
      </c>
      <c r="C13" s="82" t="s">
        <v>517</v>
      </c>
      <c r="D13" s="82">
        <v>2005</v>
      </c>
      <c r="E13" s="82" t="s">
        <v>137</v>
      </c>
      <c r="F13" s="83">
        <v>83</v>
      </c>
      <c r="G13" s="84" t="s">
        <v>519</v>
      </c>
      <c r="H13" s="85" t="s">
        <v>520</v>
      </c>
    </row>
    <row r="14" spans="1:12" x14ac:dyDescent="0.2">
      <c r="A14" s="82">
        <v>13</v>
      </c>
      <c r="B14" s="82" t="s">
        <v>522</v>
      </c>
      <c r="C14" s="82" t="s">
        <v>521</v>
      </c>
      <c r="D14" s="82">
        <v>2005</v>
      </c>
      <c r="E14" s="82" t="s">
        <v>523</v>
      </c>
      <c r="F14" s="83" t="s">
        <v>524</v>
      </c>
      <c r="G14" s="84" t="s">
        <v>525</v>
      </c>
      <c r="H14" s="85" t="s">
        <v>526</v>
      </c>
    </row>
    <row r="15" spans="1:12" x14ac:dyDescent="0.2">
      <c r="A15" s="82">
        <v>14</v>
      </c>
      <c r="B15" s="82" t="s">
        <v>530</v>
      </c>
      <c r="C15" s="82" t="s">
        <v>527</v>
      </c>
      <c r="D15" s="82">
        <v>2005</v>
      </c>
      <c r="E15" s="82" t="s">
        <v>528</v>
      </c>
      <c r="F15" s="83">
        <v>36</v>
      </c>
      <c r="G15" s="84" t="s">
        <v>529</v>
      </c>
      <c r="H15" s="85" t="s">
        <v>531</v>
      </c>
    </row>
    <row r="16" spans="1:12" x14ac:dyDescent="0.2">
      <c r="A16" s="82">
        <v>15</v>
      </c>
      <c r="B16" s="82" t="s">
        <v>533</v>
      </c>
      <c r="C16" s="82" t="s">
        <v>532</v>
      </c>
      <c r="D16" s="82">
        <v>2005</v>
      </c>
      <c r="E16" s="82" t="s">
        <v>535</v>
      </c>
      <c r="F16" s="83" t="s">
        <v>104</v>
      </c>
      <c r="G16" s="84" t="s">
        <v>534</v>
      </c>
      <c r="H16" s="85" t="s">
        <v>536</v>
      </c>
    </row>
    <row r="17" spans="1:8" x14ac:dyDescent="0.2">
      <c r="A17" s="82">
        <v>16</v>
      </c>
      <c r="B17" s="82" t="s">
        <v>110</v>
      </c>
      <c r="C17" s="82" t="s">
        <v>111</v>
      </c>
      <c r="D17" s="82">
        <v>2006</v>
      </c>
      <c r="E17" s="82" t="s">
        <v>112</v>
      </c>
      <c r="F17" s="83">
        <v>23</v>
      </c>
      <c r="G17" s="84" t="s">
        <v>113</v>
      </c>
      <c r="H17" s="85" t="s">
        <v>114</v>
      </c>
    </row>
    <row r="18" spans="1:8" x14ac:dyDescent="0.2">
      <c r="A18" s="82">
        <v>17</v>
      </c>
      <c r="B18" s="82" t="s">
        <v>115</v>
      </c>
      <c r="C18" s="82" t="s">
        <v>116</v>
      </c>
      <c r="D18" s="82">
        <v>2006</v>
      </c>
      <c r="E18" s="82" t="s">
        <v>88</v>
      </c>
      <c r="F18" s="83">
        <v>17</v>
      </c>
      <c r="G18" s="84" t="s">
        <v>117</v>
      </c>
      <c r="H18" s="85" t="s">
        <v>118</v>
      </c>
    </row>
    <row r="19" spans="1:8" x14ac:dyDescent="0.2">
      <c r="A19" s="82">
        <v>18</v>
      </c>
      <c r="B19" s="82" t="s">
        <v>121</v>
      </c>
      <c r="C19" s="82" t="s">
        <v>122</v>
      </c>
      <c r="D19" s="82">
        <v>2006</v>
      </c>
      <c r="E19" s="82" t="s">
        <v>123</v>
      </c>
      <c r="F19" s="83">
        <v>20</v>
      </c>
      <c r="G19" s="84" t="s">
        <v>124</v>
      </c>
      <c r="H19" s="85" t="s">
        <v>125</v>
      </c>
    </row>
    <row r="20" spans="1:8" x14ac:dyDescent="0.2">
      <c r="A20" s="82">
        <v>19</v>
      </c>
      <c r="B20" s="82" t="s">
        <v>128</v>
      </c>
      <c r="C20" s="82" t="s">
        <v>129</v>
      </c>
      <c r="D20" s="82">
        <v>2007</v>
      </c>
      <c r="E20" s="82" t="s">
        <v>130</v>
      </c>
      <c r="F20" s="83" t="s">
        <v>131</v>
      </c>
      <c r="G20" s="84" t="s">
        <v>132</v>
      </c>
      <c r="H20" s="85" t="s">
        <v>133</v>
      </c>
    </row>
    <row r="21" spans="1:8" x14ac:dyDescent="0.2">
      <c r="A21" s="82">
        <v>20</v>
      </c>
      <c r="B21" s="82" t="s">
        <v>135</v>
      </c>
      <c r="C21" s="82" t="s">
        <v>136</v>
      </c>
      <c r="D21" s="82">
        <v>2007</v>
      </c>
      <c r="E21" s="82" t="s">
        <v>137</v>
      </c>
      <c r="F21" s="83">
        <v>94</v>
      </c>
      <c r="G21" s="84" t="s">
        <v>138</v>
      </c>
      <c r="H21" s="85" t="s">
        <v>139</v>
      </c>
    </row>
    <row r="22" spans="1:8" x14ac:dyDescent="0.2">
      <c r="A22" s="82">
        <v>21</v>
      </c>
      <c r="B22" s="82" t="s">
        <v>141</v>
      </c>
      <c r="C22" s="82" t="s">
        <v>142</v>
      </c>
      <c r="D22" s="82">
        <v>2007</v>
      </c>
      <c r="E22" s="82" t="s">
        <v>88</v>
      </c>
      <c r="F22" s="83">
        <v>18</v>
      </c>
      <c r="G22" s="84" t="s">
        <v>143</v>
      </c>
      <c r="H22" s="85" t="s">
        <v>144</v>
      </c>
    </row>
    <row r="23" spans="1:8" x14ac:dyDescent="0.2">
      <c r="A23" s="82">
        <v>22</v>
      </c>
      <c r="B23" s="82" t="s">
        <v>146</v>
      </c>
      <c r="C23" s="82" t="s">
        <v>147</v>
      </c>
      <c r="D23" s="82">
        <v>2007</v>
      </c>
      <c r="E23" s="82" t="s">
        <v>126</v>
      </c>
      <c r="F23" s="83" t="s">
        <v>148</v>
      </c>
      <c r="G23" s="84" t="s">
        <v>149</v>
      </c>
      <c r="H23" s="85" t="s">
        <v>150</v>
      </c>
    </row>
    <row r="24" spans="1:8" x14ac:dyDescent="0.2">
      <c r="A24" s="82">
        <v>23</v>
      </c>
      <c r="B24" s="82" t="s">
        <v>152</v>
      </c>
      <c r="C24" s="82" t="s">
        <v>153</v>
      </c>
      <c r="D24" s="82">
        <v>2007</v>
      </c>
      <c r="E24" s="82" t="s">
        <v>88</v>
      </c>
      <c r="F24" s="83">
        <v>18</v>
      </c>
      <c r="G24" s="84" t="s">
        <v>154</v>
      </c>
      <c r="H24" s="85" t="s">
        <v>155</v>
      </c>
    </row>
    <row r="25" spans="1:8" x14ac:dyDescent="0.2">
      <c r="A25" s="82">
        <v>24</v>
      </c>
      <c r="B25" s="82" t="s">
        <v>157</v>
      </c>
      <c r="C25" s="82" t="s">
        <v>158</v>
      </c>
      <c r="D25" s="82">
        <v>2007</v>
      </c>
      <c r="E25" s="82" t="s">
        <v>137</v>
      </c>
      <c r="F25" s="83">
        <v>94</v>
      </c>
      <c r="G25" s="84" t="s">
        <v>159</v>
      </c>
      <c r="H25" s="85" t="s">
        <v>160</v>
      </c>
    </row>
    <row r="26" spans="1:8" x14ac:dyDescent="0.2">
      <c r="A26" s="82">
        <v>25</v>
      </c>
      <c r="B26" s="82" t="s">
        <v>163</v>
      </c>
      <c r="C26" s="82" t="s">
        <v>161</v>
      </c>
      <c r="D26" s="82">
        <v>2008</v>
      </c>
      <c r="E26" s="82" t="s">
        <v>164</v>
      </c>
      <c r="F26" s="83">
        <v>36</v>
      </c>
      <c r="G26" s="84" t="s">
        <v>165</v>
      </c>
      <c r="H26" s="85" t="s">
        <v>166</v>
      </c>
    </row>
    <row r="27" spans="1:8" x14ac:dyDescent="0.2">
      <c r="A27" s="82">
        <v>26</v>
      </c>
      <c r="B27" s="82" t="s">
        <v>542</v>
      </c>
      <c r="C27" s="82" t="s">
        <v>540</v>
      </c>
      <c r="D27" s="82">
        <v>2008</v>
      </c>
      <c r="E27" s="82" t="s">
        <v>541</v>
      </c>
      <c r="F27" s="83" t="s">
        <v>544</v>
      </c>
      <c r="G27" s="84" t="s">
        <v>545</v>
      </c>
      <c r="H27" s="85" t="s">
        <v>543</v>
      </c>
    </row>
    <row r="28" spans="1:8" x14ac:dyDescent="0.2">
      <c r="A28" s="82">
        <v>27</v>
      </c>
      <c r="B28" s="82" t="s">
        <v>547</v>
      </c>
      <c r="C28" s="82" t="s">
        <v>546</v>
      </c>
      <c r="D28" s="82">
        <v>2008</v>
      </c>
      <c r="E28" s="82" t="s">
        <v>549</v>
      </c>
      <c r="F28" s="83" t="s">
        <v>550</v>
      </c>
      <c r="G28" s="84" t="s">
        <v>551</v>
      </c>
      <c r="H28" s="85" t="s">
        <v>552</v>
      </c>
    </row>
    <row r="29" spans="1:8" x14ac:dyDescent="0.2">
      <c r="A29" s="82">
        <v>28</v>
      </c>
      <c r="B29" s="82" t="s">
        <v>554</v>
      </c>
      <c r="C29" s="82" t="s">
        <v>553</v>
      </c>
      <c r="D29" s="82">
        <v>2009</v>
      </c>
      <c r="E29" s="82" t="s">
        <v>330</v>
      </c>
      <c r="F29" s="83" t="s">
        <v>555</v>
      </c>
      <c r="G29" s="84" t="s">
        <v>556</v>
      </c>
      <c r="H29" s="85" t="s">
        <v>557</v>
      </c>
    </row>
    <row r="30" spans="1:8" x14ac:dyDescent="0.2">
      <c r="A30" s="82">
        <v>29</v>
      </c>
      <c r="B30" s="85" t="s">
        <v>172</v>
      </c>
      <c r="C30" s="85" t="s">
        <v>171</v>
      </c>
      <c r="D30" s="85">
        <v>2009</v>
      </c>
      <c r="E30" s="85" t="s">
        <v>173</v>
      </c>
      <c r="F30" s="87">
        <v>40</v>
      </c>
      <c r="G30" s="88" t="s">
        <v>558</v>
      </c>
      <c r="H30" s="85" t="s">
        <v>174</v>
      </c>
    </row>
    <row r="31" spans="1:8" x14ac:dyDescent="0.2">
      <c r="A31" s="82">
        <v>30</v>
      </c>
      <c r="B31" s="85" t="s">
        <v>560</v>
      </c>
      <c r="C31" s="85" t="s">
        <v>559</v>
      </c>
      <c r="D31" s="85">
        <v>2010</v>
      </c>
      <c r="E31" s="85" t="s">
        <v>216</v>
      </c>
      <c r="F31" s="87" t="s">
        <v>561</v>
      </c>
      <c r="G31" s="88" t="s">
        <v>562</v>
      </c>
      <c r="H31" s="85" t="s">
        <v>563</v>
      </c>
    </row>
    <row r="32" spans="1:8" x14ac:dyDescent="0.2">
      <c r="A32" s="82">
        <v>31</v>
      </c>
      <c r="B32" s="82" t="s">
        <v>973</v>
      </c>
      <c r="C32" s="82" t="s">
        <v>178</v>
      </c>
      <c r="D32" s="82">
        <v>2010</v>
      </c>
      <c r="E32" s="82" t="s">
        <v>181</v>
      </c>
      <c r="F32" s="83">
        <v>27</v>
      </c>
      <c r="G32" s="84" t="s">
        <v>179</v>
      </c>
      <c r="H32" s="85" t="s">
        <v>180</v>
      </c>
    </row>
    <row r="33" spans="1:8" x14ac:dyDescent="0.2">
      <c r="A33" s="82">
        <v>32</v>
      </c>
      <c r="B33" s="82" t="s">
        <v>182</v>
      </c>
      <c r="C33" s="82" t="s">
        <v>183</v>
      </c>
      <c r="D33" s="82">
        <v>2010</v>
      </c>
      <c r="E33" s="89" t="s">
        <v>187</v>
      </c>
      <c r="F33" s="90" t="s">
        <v>186</v>
      </c>
      <c r="G33" s="91" t="s">
        <v>184</v>
      </c>
      <c r="H33" s="89" t="s">
        <v>185</v>
      </c>
    </row>
    <row r="34" spans="1:8" x14ac:dyDescent="0.2">
      <c r="A34" s="82">
        <v>33</v>
      </c>
      <c r="B34" s="82" t="s">
        <v>566</v>
      </c>
      <c r="C34" s="82" t="s">
        <v>565</v>
      </c>
      <c r="D34" s="82">
        <v>2010</v>
      </c>
      <c r="E34" s="89" t="s">
        <v>567</v>
      </c>
      <c r="F34" s="83">
        <v>39</v>
      </c>
      <c r="G34" s="91" t="s">
        <v>568</v>
      </c>
      <c r="H34" s="89" t="s">
        <v>569</v>
      </c>
    </row>
    <row r="35" spans="1:8" x14ac:dyDescent="0.2">
      <c r="A35" s="82">
        <v>34</v>
      </c>
      <c r="B35" s="82" t="s">
        <v>571</v>
      </c>
      <c r="C35" s="82" t="s">
        <v>570</v>
      </c>
      <c r="D35" s="82">
        <v>2010</v>
      </c>
      <c r="E35" s="89" t="s">
        <v>262</v>
      </c>
      <c r="F35" s="83">
        <v>9</v>
      </c>
      <c r="G35" s="91" t="s">
        <v>572</v>
      </c>
      <c r="H35" s="89" t="s">
        <v>573</v>
      </c>
    </row>
    <row r="36" spans="1:8" x14ac:dyDescent="0.2">
      <c r="A36" s="82">
        <v>35</v>
      </c>
      <c r="B36" s="82" t="s">
        <v>574</v>
      </c>
      <c r="C36" s="82" t="s">
        <v>197</v>
      </c>
      <c r="D36" s="82">
        <v>2011</v>
      </c>
      <c r="E36" s="89" t="s">
        <v>198</v>
      </c>
      <c r="F36" s="83">
        <v>4</v>
      </c>
      <c r="G36" s="84" t="s">
        <v>199</v>
      </c>
      <c r="H36" s="89" t="s">
        <v>200</v>
      </c>
    </row>
    <row r="37" spans="1:8" x14ac:dyDescent="0.2">
      <c r="A37" s="82">
        <v>36</v>
      </c>
      <c r="B37" s="82" t="s">
        <v>577</v>
      </c>
      <c r="C37" s="82" t="s">
        <v>576</v>
      </c>
      <c r="D37" s="82">
        <v>2011</v>
      </c>
      <c r="E37" s="82" t="s">
        <v>549</v>
      </c>
      <c r="F37" s="92" t="s">
        <v>578</v>
      </c>
      <c r="G37" s="91" t="s">
        <v>579</v>
      </c>
      <c r="H37" s="85" t="s">
        <v>580</v>
      </c>
    </row>
    <row r="38" spans="1:8" x14ac:dyDescent="0.2">
      <c r="A38" s="82">
        <v>37</v>
      </c>
      <c r="B38" s="82" t="s">
        <v>582</v>
      </c>
      <c r="C38" s="82" t="s">
        <v>581</v>
      </c>
      <c r="D38" s="82">
        <v>2011</v>
      </c>
      <c r="E38" s="82" t="s">
        <v>583</v>
      </c>
      <c r="F38" s="83" t="s">
        <v>584</v>
      </c>
      <c r="G38" s="91" t="s">
        <v>585</v>
      </c>
      <c r="H38" s="85" t="s">
        <v>586</v>
      </c>
    </row>
    <row r="39" spans="1:8" x14ac:dyDescent="0.2">
      <c r="A39" s="82">
        <v>38</v>
      </c>
      <c r="B39" s="82" t="s">
        <v>587</v>
      </c>
      <c r="C39" s="82" t="s">
        <v>588</v>
      </c>
      <c r="D39" s="82">
        <v>2011</v>
      </c>
      <c r="E39" s="82" t="s">
        <v>541</v>
      </c>
      <c r="F39" s="83" t="s">
        <v>589</v>
      </c>
      <c r="G39" s="91" t="s">
        <v>590</v>
      </c>
      <c r="H39" s="85" t="s">
        <v>591</v>
      </c>
    </row>
    <row r="40" spans="1:8" x14ac:dyDescent="0.2">
      <c r="A40" s="82">
        <v>39</v>
      </c>
      <c r="B40" s="82" t="s">
        <v>203</v>
      </c>
      <c r="C40" s="82" t="s">
        <v>204</v>
      </c>
      <c r="D40" s="82">
        <v>2011</v>
      </c>
      <c r="E40" s="82" t="s">
        <v>112</v>
      </c>
      <c r="F40" s="83">
        <v>28</v>
      </c>
      <c r="G40" s="84" t="s">
        <v>205</v>
      </c>
      <c r="H40" s="85" t="s">
        <v>206</v>
      </c>
    </row>
    <row r="41" spans="1:8" x14ac:dyDescent="0.2">
      <c r="A41" s="82">
        <v>40</v>
      </c>
      <c r="B41" s="82" t="s">
        <v>209</v>
      </c>
      <c r="C41" s="82" t="s">
        <v>210</v>
      </c>
      <c r="D41" s="82">
        <v>2011</v>
      </c>
      <c r="E41" s="82" t="s">
        <v>76</v>
      </c>
      <c r="F41" s="83">
        <v>70</v>
      </c>
      <c r="G41" s="84" t="s">
        <v>211</v>
      </c>
      <c r="H41" s="85" t="s">
        <v>212</v>
      </c>
    </row>
    <row r="42" spans="1:8" x14ac:dyDescent="0.2">
      <c r="A42" s="82">
        <v>41</v>
      </c>
      <c r="B42" s="82" t="s">
        <v>215</v>
      </c>
      <c r="C42" s="93" t="s">
        <v>214</v>
      </c>
      <c r="D42" s="82">
        <v>2012</v>
      </c>
      <c r="E42" s="82" t="s">
        <v>216</v>
      </c>
      <c r="F42" s="83" t="s">
        <v>217</v>
      </c>
      <c r="G42" s="84" t="s">
        <v>218</v>
      </c>
      <c r="H42" s="85" t="s">
        <v>219</v>
      </c>
    </row>
    <row r="43" spans="1:8" x14ac:dyDescent="0.2">
      <c r="A43" s="82">
        <v>42</v>
      </c>
      <c r="B43" s="82" t="s">
        <v>221</v>
      </c>
      <c r="C43" s="93" t="s">
        <v>222</v>
      </c>
      <c r="D43" s="82">
        <v>2012</v>
      </c>
      <c r="E43" s="82" t="s">
        <v>223</v>
      </c>
      <c r="F43" s="83">
        <v>43</v>
      </c>
      <c r="G43" s="84" t="s">
        <v>224</v>
      </c>
      <c r="H43" s="85" t="s">
        <v>225</v>
      </c>
    </row>
    <row r="44" spans="1:8" x14ac:dyDescent="0.2">
      <c r="A44" s="82">
        <v>43</v>
      </c>
      <c r="B44" s="82" t="s">
        <v>227</v>
      </c>
      <c r="C44" s="93" t="s">
        <v>226</v>
      </c>
      <c r="D44" s="82">
        <v>2012</v>
      </c>
      <c r="E44" s="82" t="s">
        <v>164</v>
      </c>
      <c r="F44" s="83">
        <v>40</v>
      </c>
      <c r="G44" s="84" t="s">
        <v>228</v>
      </c>
      <c r="H44" s="85" t="s">
        <v>229</v>
      </c>
    </row>
    <row r="45" spans="1:8" x14ac:dyDescent="0.2">
      <c r="A45" s="82">
        <v>44</v>
      </c>
      <c r="B45" s="82" t="s">
        <v>233</v>
      </c>
      <c r="C45" s="93" t="s">
        <v>234</v>
      </c>
      <c r="D45" s="82">
        <v>2012</v>
      </c>
      <c r="E45" s="82" t="s">
        <v>235</v>
      </c>
      <c r="F45" s="83">
        <v>34</v>
      </c>
      <c r="G45" s="84" t="s">
        <v>236</v>
      </c>
      <c r="H45" s="85" t="s">
        <v>237</v>
      </c>
    </row>
    <row r="46" spans="1:8" x14ac:dyDescent="0.2">
      <c r="A46" s="82">
        <v>45</v>
      </c>
      <c r="B46" s="82" t="s">
        <v>249</v>
      </c>
      <c r="C46" s="82" t="s">
        <v>250</v>
      </c>
      <c r="D46" s="82">
        <v>2012</v>
      </c>
      <c r="E46" s="82" t="s">
        <v>243</v>
      </c>
      <c r="F46" s="83" t="s">
        <v>251</v>
      </c>
      <c r="G46" s="84" t="s">
        <v>253</v>
      </c>
      <c r="H46" s="85" t="s">
        <v>252</v>
      </c>
    </row>
    <row r="47" spans="1:8" x14ac:dyDescent="0.2">
      <c r="A47" s="82">
        <v>46</v>
      </c>
      <c r="B47" s="82" t="s">
        <v>241</v>
      </c>
      <c r="C47" s="93" t="s">
        <v>242</v>
      </c>
      <c r="D47" s="82">
        <v>2012</v>
      </c>
      <c r="E47" s="82" t="s">
        <v>243</v>
      </c>
      <c r="F47" s="83" t="s">
        <v>244</v>
      </c>
      <c r="G47" s="84" t="s">
        <v>245</v>
      </c>
      <c r="H47" s="85" t="s">
        <v>246</v>
      </c>
    </row>
    <row r="48" spans="1:8" x14ac:dyDescent="0.2">
      <c r="A48" s="82">
        <v>47</v>
      </c>
      <c r="B48" s="82" t="s">
        <v>261</v>
      </c>
      <c r="C48" s="93" t="s">
        <v>260</v>
      </c>
      <c r="D48" s="82">
        <v>2012</v>
      </c>
      <c r="E48" s="82" t="s">
        <v>262</v>
      </c>
      <c r="F48" s="83">
        <v>11</v>
      </c>
      <c r="G48" s="84" t="s">
        <v>263</v>
      </c>
      <c r="H48" s="85" t="s">
        <v>264</v>
      </c>
    </row>
    <row r="49" spans="1:8" x14ac:dyDescent="0.2">
      <c r="A49" s="82">
        <v>48</v>
      </c>
      <c r="B49" s="82" t="s">
        <v>255</v>
      </c>
      <c r="C49" s="93" t="s">
        <v>254</v>
      </c>
      <c r="D49" s="82">
        <v>2012</v>
      </c>
      <c r="E49" s="82" t="s">
        <v>256</v>
      </c>
      <c r="F49" s="83" t="s">
        <v>257</v>
      </c>
      <c r="H49" s="85" t="s">
        <v>258</v>
      </c>
    </row>
    <row r="50" spans="1:8" x14ac:dyDescent="0.2">
      <c r="A50" s="82">
        <v>49</v>
      </c>
      <c r="B50" s="82" t="s">
        <v>266</v>
      </c>
      <c r="C50" s="93" t="s">
        <v>265</v>
      </c>
      <c r="D50" s="82">
        <v>2012</v>
      </c>
      <c r="E50" s="82" t="s">
        <v>269</v>
      </c>
      <c r="F50" s="83" t="s">
        <v>267</v>
      </c>
      <c r="G50" s="84" t="s">
        <v>268</v>
      </c>
      <c r="H50" s="85" t="s">
        <v>615</v>
      </c>
    </row>
    <row r="51" spans="1:8" x14ac:dyDescent="0.2">
      <c r="A51" s="82">
        <v>50</v>
      </c>
      <c r="B51" s="82" t="s">
        <v>274</v>
      </c>
      <c r="C51" s="93" t="s">
        <v>273</v>
      </c>
      <c r="D51" s="82">
        <v>2012</v>
      </c>
      <c r="E51" s="82" t="s">
        <v>275</v>
      </c>
      <c r="F51" s="83">
        <v>4</v>
      </c>
      <c r="G51" s="84" t="s">
        <v>276</v>
      </c>
      <c r="H51" s="85" t="s">
        <v>277</v>
      </c>
    </row>
    <row r="52" spans="1:8" x14ac:dyDescent="0.2">
      <c r="A52" s="82">
        <v>51</v>
      </c>
      <c r="B52" s="82" t="s">
        <v>300</v>
      </c>
      <c r="C52" s="93" t="s">
        <v>301</v>
      </c>
      <c r="D52" s="82">
        <v>2012</v>
      </c>
      <c r="E52" s="82" t="s">
        <v>302</v>
      </c>
      <c r="F52" s="83" t="s">
        <v>303</v>
      </c>
      <c r="G52" s="84" t="s">
        <v>304</v>
      </c>
      <c r="H52" s="85" t="s">
        <v>305</v>
      </c>
    </row>
    <row r="53" spans="1:8" x14ac:dyDescent="0.2">
      <c r="A53" s="82">
        <v>52</v>
      </c>
      <c r="B53" s="82" t="s">
        <v>312</v>
      </c>
      <c r="C53" s="93" t="s">
        <v>311</v>
      </c>
      <c r="D53" s="82">
        <v>2012</v>
      </c>
      <c r="E53" s="82" t="s">
        <v>313</v>
      </c>
      <c r="F53" s="83" t="s">
        <v>314</v>
      </c>
      <c r="G53" s="84" t="s">
        <v>315</v>
      </c>
      <c r="H53" s="85" t="s">
        <v>316</v>
      </c>
    </row>
    <row r="54" spans="1:8" x14ac:dyDescent="0.2">
      <c r="A54" s="82">
        <v>53</v>
      </c>
      <c r="B54" s="82" t="s">
        <v>319</v>
      </c>
      <c r="C54" s="93" t="s">
        <v>318</v>
      </c>
      <c r="D54" s="82">
        <v>2013</v>
      </c>
      <c r="E54" s="82" t="s">
        <v>320</v>
      </c>
      <c r="F54" s="83">
        <v>11</v>
      </c>
      <c r="G54" s="84" t="s">
        <v>321</v>
      </c>
      <c r="H54" s="85" t="s">
        <v>322</v>
      </c>
    </row>
    <row r="55" spans="1:8" x14ac:dyDescent="0.2">
      <c r="A55" s="82">
        <v>54</v>
      </c>
      <c r="B55" s="82" t="s">
        <v>598</v>
      </c>
      <c r="C55" s="82" t="s">
        <v>595</v>
      </c>
      <c r="D55" s="82">
        <v>2013</v>
      </c>
      <c r="E55" s="82" t="s">
        <v>164</v>
      </c>
      <c r="F55" s="83">
        <v>41</v>
      </c>
      <c r="G55" s="84" t="s">
        <v>596</v>
      </c>
      <c r="H55" s="85" t="s">
        <v>597</v>
      </c>
    </row>
    <row r="56" spans="1:8" x14ac:dyDescent="0.2">
      <c r="A56" s="82">
        <v>55</v>
      </c>
      <c r="B56" s="82" t="s">
        <v>600</v>
      </c>
      <c r="C56" s="82" t="s">
        <v>599</v>
      </c>
      <c r="D56" s="82">
        <v>2013</v>
      </c>
      <c r="E56" s="82" t="s">
        <v>243</v>
      </c>
      <c r="F56" s="83" t="s">
        <v>601</v>
      </c>
      <c r="G56" s="84" t="s">
        <v>602</v>
      </c>
      <c r="H56" s="85" t="s">
        <v>603</v>
      </c>
    </row>
    <row r="57" spans="1:8" x14ac:dyDescent="0.2">
      <c r="A57" s="82">
        <v>56</v>
      </c>
      <c r="B57" s="82" t="s">
        <v>604</v>
      </c>
      <c r="C57" s="82" t="s">
        <v>329</v>
      </c>
      <c r="D57" s="82">
        <v>2013</v>
      </c>
      <c r="E57" s="82" t="s">
        <v>330</v>
      </c>
      <c r="F57" s="83" t="s">
        <v>331</v>
      </c>
      <c r="G57" s="84" t="s">
        <v>332</v>
      </c>
      <c r="H57" s="85" t="s">
        <v>333</v>
      </c>
    </row>
    <row r="58" spans="1:8" x14ac:dyDescent="0.2">
      <c r="A58" s="82">
        <v>57</v>
      </c>
      <c r="B58" s="82" t="s">
        <v>335</v>
      </c>
      <c r="C58" s="82" t="s">
        <v>334</v>
      </c>
      <c r="D58" s="82">
        <v>2013</v>
      </c>
      <c r="E58" s="82" t="s">
        <v>164</v>
      </c>
      <c r="F58" s="83">
        <v>41</v>
      </c>
      <c r="G58" s="84" t="s">
        <v>336</v>
      </c>
      <c r="H58" s="85" t="s">
        <v>337</v>
      </c>
    </row>
    <row r="59" spans="1:8" x14ac:dyDescent="0.2">
      <c r="A59" s="82">
        <v>58</v>
      </c>
      <c r="B59" s="82" t="s">
        <v>221</v>
      </c>
      <c r="C59" s="82" t="s">
        <v>341</v>
      </c>
      <c r="D59" s="82">
        <v>2014</v>
      </c>
      <c r="E59" s="82" t="s">
        <v>342</v>
      </c>
      <c r="F59" s="83" t="s">
        <v>343</v>
      </c>
      <c r="G59" s="84" t="s">
        <v>344</v>
      </c>
      <c r="H59" s="85" t="s">
        <v>345</v>
      </c>
    </row>
    <row r="60" spans="1:8" x14ac:dyDescent="0.2">
      <c r="A60" s="82">
        <v>59</v>
      </c>
      <c r="B60" s="82" t="s">
        <v>609</v>
      </c>
      <c r="C60" s="82" t="s">
        <v>608</v>
      </c>
      <c r="D60" s="82">
        <v>2014</v>
      </c>
      <c r="E60" s="82" t="s">
        <v>605</v>
      </c>
      <c r="F60" s="83">
        <v>5</v>
      </c>
      <c r="G60" s="84" t="s">
        <v>606</v>
      </c>
      <c r="H60" s="85" t="s">
        <v>607</v>
      </c>
    </row>
    <row r="61" spans="1:8" x14ac:dyDescent="0.2">
      <c r="A61" s="82">
        <v>60</v>
      </c>
      <c r="B61" s="82" t="s">
        <v>613</v>
      </c>
      <c r="C61" s="82" t="s">
        <v>610</v>
      </c>
      <c r="D61" s="82">
        <v>2014</v>
      </c>
      <c r="E61" s="82" t="s">
        <v>611</v>
      </c>
      <c r="F61" s="83">
        <v>20</v>
      </c>
      <c r="G61" s="84" t="s">
        <v>612</v>
      </c>
      <c r="H61" s="85" t="s">
        <v>614</v>
      </c>
    </row>
    <row r="62" spans="1:8" x14ac:dyDescent="0.2">
      <c r="A62" s="82">
        <v>61</v>
      </c>
      <c r="B62" s="82" t="s">
        <v>367</v>
      </c>
      <c r="C62" s="82" t="s">
        <v>366</v>
      </c>
      <c r="D62" s="82">
        <v>2014</v>
      </c>
      <c r="E62" s="82" t="s">
        <v>235</v>
      </c>
      <c r="F62" s="83">
        <v>46</v>
      </c>
      <c r="G62" s="94" t="s">
        <v>368</v>
      </c>
      <c r="H62" s="85" t="s">
        <v>369</v>
      </c>
    </row>
    <row r="63" spans="1:8" x14ac:dyDescent="0.2">
      <c r="A63" s="82">
        <v>62</v>
      </c>
      <c r="B63" s="82" t="s">
        <v>619</v>
      </c>
      <c r="C63" s="82" t="s">
        <v>618</v>
      </c>
      <c r="D63" s="82">
        <v>2015</v>
      </c>
      <c r="E63" s="82" t="s">
        <v>620</v>
      </c>
      <c r="F63" s="83" t="s">
        <v>621</v>
      </c>
      <c r="G63" s="84" t="s">
        <v>622</v>
      </c>
      <c r="H63" s="85" t="s">
        <v>623</v>
      </c>
    </row>
    <row r="64" spans="1:8" x14ac:dyDescent="0.2">
      <c r="A64" s="82">
        <v>63</v>
      </c>
      <c r="B64" s="82" t="s">
        <v>372</v>
      </c>
      <c r="C64" s="82" t="s">
        <v>371</v>
      </c>
      <c r="D64" s="82">
        <v>2015</v>
      </c>
      <c r="E64" s="82" t="s">
        <v>112</v>
      </c>
      <c r="F64" s="83">
        <v>48</v>
      </c>
      <c r="G64" s="84" t="s">
        <v>624</v>
      </c>
      <c r="H64" s="85" t="s">
        <v>625</v>
      </c>
    </row>
    <row r="65" spans="1:8" x14ac:dyDescent="0.2">
      <c r="A65" s="82">
        <v>64</v>
      </c>
      <c r="B65" s="82" t="s">
        <v>626</v>
      </c>
      <c r="C65" s="82" t="s">
        <v>627</v>
      </c>
      <c r="D65" s="82">
        <v>2015</v>
      </c>
      <c r="E65" s="82" t="s">
        <v>628</v>
      </c>
      <c r="F65" s="83" t="s">
        <v>629</v>
      </c>
      <c r="G65" s="84" t="s">
        <v>630</v>
      </c>
      <c r="H65" s="85" t="s">
        <v>631</v>
      </c>
    </row>
    <row r="66" spans="1:8" x14ac:dyDescent="0.2">
      <c r="A66" s="82">
        <v>65</v>
      </c>
      <c r="B66" s="82" t="s">
        <v>379</v>
      </c>
      <c r="C66" s="82" t="s">
        <v>380</v>
      </c>
      <c r="D66" s="82">
        <v>2015</v>
      </c>
      <c r="E66" s="82" t="s">
        <v>381</v>
      </c>
      <c r="F66" s="83">
        <v>45</v>
      </c>
      <c r="G66" s="95" t="s">
        <v>382</v>
      </c>
      <c r="H66" s="85" t="s">
        <v>383</v>
      </c>
    </row>
    <row r="67" spans="1:8" x14ac:dyDescent="0.2">
      <c r="A67" s="82">
        <v>66</v>
      </c>
      <c r="B67" s="82" t="s">
        <v>633</v>
      </c>
      <c r="C67" s="82" t="s">
        <v>632</v>
      </c>
      <c r="D67" s="82">
        <v>2016</v>
      </c>
      <c r="E67" s="82" t="s">
        <v>112</v>
      </c>
      <c r="F67" s="83">
        <v>57</v>
      </c>
      <c r="G67" s="84" t="s">
        <v>634</v>
      </c>
      <c r="H67" s="85" t="s">
        <v>635</v>
      </c>
    </row>
    <row r="68" spans="1:8" x14ac:dyDescent="0.2">
      <c r="A68" s="82">
        <v>67</v>
      </c>
      <c r="B68" s="82" t="s">
        <v>637</v>
      </c>
      <c r="C68" s="93" t="s">
        <v>636</v>
      </c>
      <c r="D68" s="82">
        <v>2016</v>
      </c>
      <c r="E68" s="82" t="s">
        <v>523</v>
      </c>
      <c r="F68" s="83">
        <v>37</v>
      </c>
      <c r="G68" s="84" t="s">
        <v>638</v>
      </c>
      <c r="H68" s="85" t="s">
        <v>639</v>
      </c>
    </row>
    <row r="69" spans="1:8" x14ac:dyDescent="0.2">
      <c r="A69" s="82">
        <v>68</v>
      </c>
      <c r="B69" s="82" t="s">
        <v>640</v>
      </c>
      <c r="C69" s="93" t="s">
        <v>674</v>
      </c>
      <c r="D69" s="82">
        <v>2016</v>
      </c>
      <c r="E69" s="82" t="s">
        <v>112</v>
      </c>
      <c r="F69" s="83">
        <v>58</v>
      </c>
      <c r="G69" s="84" t="s">
        <v>641</v>
      </c>
      <c r="H69" s="85" t="s">
        <v>642</v>
      </c>
    </row>
    <row r="70" spans="1:8" x14ac:dyDescent="0.2">
      <c r="A70" s="82">
        <v>69</v>
      </c>
      <c r="B70" s="82" t="s">
        <v>643</v>
      </c>
      <c r="C70" s="93" t="s">
        <v>644</v>
      </c>
      <c r="D70" s="82">
        <v>2016</v>
      </c>
      <c r="E70" s="82" t="s">
        <v>645</v>
      </c>
      <c r="F70" s="83" t="s">
        <v>646</v>
      </c>
      <c r="G70" s="84" t="s">
        <v>647</v>
      </c>
      <c r="H70" s="85" t="s">
        <v>648</v>
      </c>
    </row>
    <row r="71" spans="1:8" x14ac:dyDescent="0.2">
      <c r="A71" s="82">
        <v>70</v>
      </c>
      <c r="B71" s="82" t="s">
        <v>650</v>
      </c>
      <c r="C71" s="93" t="s">
        <v>649</v>
      </c>
      <c r="D71" s="82">
        <v>2016</v>
      </c>
      <c r="E71" s="82" t="s">
        <v>223</v>
      </c>
      <c r="F71" s="83">
        <v>71</v>
      </c>
      <c r="G71" s="84" t="s">
        <v>651</v>
      </c>
      <c r="H71" s="85" t="s">
        <v>652</v>
      </c>
    </row>
    <row r="72" spans="1:8" x14ac:dyDescent="0.2">
      <c r="A72" s="82">
        <v>71</v>
      </c>
      <c r="B72" s="82" t="s">
        <v>654</v>
      </c>
      <c r="C72" s="93" t="s">
        <v>653</v>
      </c>
      <c r="D72" s="82">
        <v>2016</v>
      </c>
      <c r="E72" s="82" t="s">
        <v>655</v>
      </c>
      <c r="F72" s="83" t="s">
        <v>656</v>
      </c>
      <c r="G72" s="84" t="s">
        <v>657</v>
      </c>
      <c r="H72" s="85" t="s">
        <v>658</v>
      </c>
    </row>
    <row r="73" spans="1:8" x14ac:dyDescent="0.2">
      <c r="A73" s="82">
        <v>72</v>
      </c>
      <c r="B73" s="82" t="s">
        <v>659</v>
      </c>
      <c r="C73" s="93" t="s">
        <v>673</v>
      </c>
      <c r="D73" s="82">
        <v>2016</v>
      </c>
      <c r="E73" s="82" t="s">
        <v>112</v>
      </c>
      <c r="F73" s="83">
        <v>54</v>
      </c>
      <c r="G73" s="84" t="s">
        <v>660</v>
      </c>
      <c r="H73" s="85" t="s">
        <v>661</v>
      </c>
    </row>
    <row r="74" spans="1:8" x14ac:dyDescent="0.2">
      <c r="A74" s="82">
        <v>73</v>
      </c>
      <c r="B74" s="93" t="s">
        <v>663</v>
      </c>
      <c r="C74" s="93" t="s">
        <v>662</v>
      </c>
      <c r="D74" s="82">
        <v>2016</v>
      </c>
      <c r="E74" s="82" t="s">
        <v>664</v>
      </c>
      <c r="F74" s="83">
        <v>7</v>
      </c>
      <c r="H74" s="85" t="s">
        <v>665</v>
      </c>
    </row>
    <row r="75" spans="1:8" x14ac:dyDescent="0.2">
      <c r="A75" s="82">
        <v>74</v>
      </c>
      <c r="B75" s="93" t="s">
        <v>666</v>
      </c>
      <c r="C75" s="93" t="s">
        <v>667</v>
      </c>
      <c r="D75" s="82">
        <v>2016</v>
      </c>
      <c r="E75" s="82" t="s">
        <v>668</v>
      </c>
      <c r="F75" s="83" t="s">
        <v>669</v>
      </c>
      <c r="G75" s="84" t="s">
        <v>670</v>
      </c>
      <c r="H75" s="85" t="s">
        <v>671</v>
      </c>
    </row>
    <row r="76" spans="1:8" x14ac:dyDescent="0.2">
      <c r="A76" s="82">
        <v>75</v>
      </c>
      <c r="B76" s="93" t="s">
        <v>675</v>
      </c>
      <c r="C76" s="93" t="s">
        <v>672</v>
      </c>
      <c r="D76" s="82">
        <v>2016</v>
      </c>
      <c r="E76" s="82" t="s">
        <v>112</v>
      </c>
      <c r="F76" s="83">
        <v>55</v>
      </c>
      <c r="G76" s="84" t="s">
        <v>676</v>
      </c>
      <c r="H76" s="85" t="s">
        <v>677</v>
      </c>
    </row>
    <row r="77" spans="1:8" x14ac:dyDescent="0.2">
      <c r="A77" s="82">
        <v>76</v>
      </c>
      <c r="B77" s="93" t="s">
        <v>815</v>
      </c>
      <c r="C77" s="93" t="s">
        <v>816</v>
      </c>
      <c r="D77" s="82">
        <v>2016</v>
      </c>
      <c r="E77" s="82" t="s">
        <v>817</v>
      </c>
      <c r="F77" s="83" t="s">
        <v>818</v>
      </c>
      <c r="G77" s="84" t="s">
        <v>819</v>
      </c>
      <c r="H77" s="85" t="s">
        <v>820</v>
      </c>
    </row>
    <row r="78" spans="1:8" x14ac:dyDescent="0.2">
      <c r="A78" s="82">
        <v>77</v>
      </c>
      <c r="B78" s="93" t="s">
        <v>678</v>
      </c>
      <c r="C78" s="93" t="s">
        <v>679</v>
      </c>
      <c r="D78" s="82">
        <v>2017</v>
      </c>
      <c r="E78" s="82" t="s">
        <v>682</v>
      </c>
      <c r="F78" s="83">
        <v>12</v>
      </c>
      <c r="G78" s="84" t="s">
        <v>680</v>
      </c>
      <c r="H78" s="85" t="s">
        <v>681</v>
      </c>
    </row>
    <row r="79" spans="1:8" x14ac:dyDescent="0.2">
      <c r="A79" s="82">
        <v>78</v>
      </c>
      <c r="B79" s="93" t="s">
        <v>683</v>
      </c>
      <c r="C79" s="93" t="s">
        <v>684</v>
      </c>
      <c r="D79" s="82">
        <v>2017</v>
      </c>
      <c r="E79" s="82" t="s">
        <v>256</v>
      </c>
      <c r="F79" s="83" t="s">
        <v>685</v>
      </c>
      <c r="H79" s="85" t="s">
        <v>686</v>
      </c>
    </row>
    <row r="80" spans="1:8" x14ac:dyDescent="0.2">
      <c r="A80" s="82">
        <v>79</v>
      </c>
      <c r="B80" s="93" t="s">
        <v>688</v>
      </c>
      <c r="C80" s="93" t="s">
        <v>687</v>
      </c>
      <c r="D80" s="82">
        <v>2017</v>
      </c>
      <c r="E80" s="82" t="s">
        <v>92</v>
      </c>
      <c r="F80" s="83">
        <v>93</v>
      </c>
      <c r="G80" s="84" t="s">
        <v>689</v>
      </c>
      <c r="H80" s="85" t="s">
        <v>690</v>
      </c>
    </row>
    <row r="81" spans="1:8" x14ac:dyDescent="0.2">
      <c r="A81" s="82">
        <v>80</v>
      </c>
      <c r="B81" s="93" t="s">
        <v>692</v>
      </c>
      <c r="C81" s="93" t="s">
        <v>693</v>
      </c>
      <c r="D81" s="82">
        <v>2017</v>
      </c>
      <c r="E81" s="82" t="s">
        <v>697</v>
      </c>
      <c r="F81" s="83" t="s">
        <v>695</v>
      </c>
      <c r="G81" s="84" t="s">
        <v>696</v>
      </c>
      <c r="H81" s="85" t="s">
        <v>694</v>
      </c>
    </row>
    <row r="82" spans="1:8" x14ac:dyDescent="0.2">
      <c r="A82" s="82">
        <v>81</v>
      </c>
      <c r="B82" s="93" t="s">
        <v>698</v>
      </c>
      <c r="C82" s="93" t="s">
        <v>699</v>
      </c>
      <c r="D82" s="82">
        <v>2017</v>
      </c>
      <c r="E82" s="82" t="s">
        <v>700</v>
      </c>
      <c r="F82" s="83">
        <v>91</v>
      </c>
      <c r="G82" s="84" t="s">
        <v>701</v>
      </c>
      <c r="H82" s="85" t="s">
        <v>702</v>
      </c>
    </row>
    <row r="83" spans="1:8" x14ac:dyDescent="0.2">
      <c r="A83" s="82">
        <v>82</v>
      </c>
      <c r="B83" s="93" t="s">
        <v>705</v>
      </c>
      <c r="C83" s="93" t="s">
        <v>704</v>
      </c>
      <c r="D83" s="82">
        <v>2017</v>
      </c>
      <c r="E83" s="82" t="s">
        <v>703</v>
      </c>
      <c r="F83" s="83" t="s">
        <v>706</v>
      </c>
      <c r="G83" s="84" t="s">
        <v>707</v>
      </c>
      <c r="H83" s="85" t="s">
        <v>708</v>
      </c>
    </row>
    <row r="84" spans="1:8" x14ac:dyDescent="0.2">
      <c r="A84" s="82">
        <v>83</v>
      </c>
      <c r="B84" s="93" t="s">
        <v>709</v>
      </c>
      <c r="C84" s="93" t="s">
        <v>710</v>
      </c>
      <c r="D84" s="82">
        <v>2017</v>
      </c>
      <c r="E84" s="82" t="s">
        <v>243</v>
      </c>
      <c r="F84" s="83" t="s">
        <v>711</v>
      </c>
      <c r="G84" s="84" t="s">
        <v>712</v>
      </c>
      <c r="H84" s="85" t="s">
        <v>713</v>
      </c>
    </row>
    <row r="85" spans="1:8" x14ac:dyDescent="0.2">
      <c r="A85" s="82">
        <v>84</v>
      </c>
      <c r="B85" s="93" t="s">
        <v>714</v>
      </c>
      <c r="C85" s="93" t="s">
        <v>715</v>
      </c>
      <c r="D85" s="82">
        <v>2017</v>
      </c>
      <c r="E85" s="82" t="s">
        <v>76</v>
      </c>
      <c r="F85" s="83">
        <v>132</v>
      </c>
      <c r="G85" s="84" t="s">
        <v>716</v>
      </c>
      <c r="H85" s="85" t="s">
        <v>717</v>
      </c>
    </row>
    <row r="86" spans="1:8" x14ac:dyDescent="0.2">
      <c r="A86" s="82">
        <v>85</v>
      </c>
      <c r="B86" s="93" t="s">
        <v>718</v>
      </c>
      <c r="C86" s="82" t="s">
        <v>978</v>
      </c>
      <c r="D86" s="82">
        <v>2017</v>
      </c>
      <c r="E86" s="82" t="s">
        <v>719</v>
      </c>
      <c r="F86" s="83">
        <v>84</v>
      </c>
      <c r="G86" s="84" t="s">
        <v>720</v>
      </c>
      <c r="H86" s="85" t="s">
        <v>721</v>
      </c>
    </row>
    <row r="87" spans="1:8" x14ac:dyDescent="0.2">
      <c r="A87" s="82">
        <v>86</v>
      </c>
      <c r="B87" s="93" t="s">
        <v>722</v>
      </c>
      <c r="C87" s="82" t="s">
        <v>723</v>
      </c>
      <c r="D87" s="82">
        <v>2017</v>
      </c>
      <c r="E87" s="82" t="s">
        <v>173</v>
      </c>
      <c r="F87" s="83">
        <v>48</v>
      </c>
      <c r="G87" s="84" t="s">
        <v>724</v>
      </c>
      <c r="H87" s="85" t="s">
        <v>725</v>
      </c>
    </row>
    <row r="88" spans="1:8" x14ac:dyDescent="0.2">
      <c r="A88" s="82">
        <v>87</v>
      </c>
      <c r="B88" s="93" t="s">
        <v>726</v>
      </c>
      <c r="C88" s="82" t="s">
        <v>727</v>
      </c>
      <c r="D88" s="82">
        <v>2017</v>
      </c>
      <c r="E88" s="82" t="s">
        <v>506</v>
      </c>
      <c r="F88" s="83">
        <v>15</v>
      </c>
      <c r="G88" s="84" t="s">
        <v>728</v>
      </c>
      <c r="H88" s="85" t="s">
        <v>729</v>
      </c>
    </row>
    <row r="89" spans="1:8" x14ac:dyDescent="0.2">
      <c r="A89" s="82">
        <v>88</v>
      </c>
      <c r="B89" s="93" t="s">
        <v>731</v>
      </c>
      <c r="C89" s="82" t="s">
        <v>730</v>
      </c>
      <c r="D89" s="82">
        <v>2018</v>
      </c>
      <c r="E89" s="82" t="s">
        <v>732</v>
      </c>
      <c r="F89" s="83">
        <v>25</v>
      </c>
      <c r="G89" s="84" t="s">
        <v>733</v>
      </c>
      <c r="H89" s="85" t="s">
        <v>734</v>
      </c>
    </row>
    <row r="90" spans="1:8" x14ac:dyDescent="0.2">
      <c r="A90" s="82">
        <v>89</v>
      </c>
      <c r="B90" s="93" t="s">
        <v>735</v>
      </c>
      <c r="C90" s="82" t="s">
        <v>736</v>
      </c>
      <c r="D90" s="82">
        <v>2018</v>
      </c>
      <c r="E90" s="82" t="s">
        <v>164</v>
      </c>
      <c r="F90" s="83">
        <v>46</v>
      </c>
      <c r="G90" s="84" t="s">
        <v>737</v>
      </c>
      <c r="H90" s="85" t="s">
        <v>738</v>
      </c>
    </row>
    <row r="91" spans="1:8" x14ac:dyDescent="0.2">
      <c r="A91" s="82">
        <v>90</v>
      </c>
      <c r="B91" s="93" t="s">
        <v>739</v>
      </c>
      <c r="C91" s="82" t="s">
        <v>740</v>
      </c>
      <c r="D91" s="82">
        <v>2018</v>
      </c>
      <c r="E91" s="82" t="s">
        <v>112</v>
      </c>
      <c r="F91" s="83">
        <v>72</v>
      </c>
      <c r="G91" s="84" t="s">
        <v>741</v>
      </c>
      <c r="H91" s="85" t="s">
        <v>742</v>
      </c>
    </row>
    <row r="92" spans="1:8" x14ac:dyDescent="0.2">
      <c r="A92" s="82">
        <v>91</v>
      </c>
      <c r="B92" s="93" t="s">
        <v>743</v>
      </c>
      <c r="C92" s="82" t="s">
        <v>744</v>
      </c>
      <c r="D92" s="82">
        <v>2018</v>
      </c>
      <c r="E92" s="82" t="s">
        <v>745</v>
      </c>
      <c r="F92" s="83">
        <v>217</v>
      </c>
      <c r="G92" s="84" t="s">
        <v>746</v>
      </c>
      <c r="H92" s="85" t="s">
        <v>747</v>
      </c>
    </row>
    <row r="93" spans="1:8" x14ac:dyDescent="0.2">
      <c r="A93" s="82">
        <v>92</v>
      </c>
      <c r="B93" s="93" t="s">
        <v>748</v>
      </c>
      <c r="C93" s="82" t="s">
        <v>749</v>
      </c>
      <c r="D93" s="82">
        <v>2018</v>
      </c>
      <c r="E93" s="82" t="s">
        <v>719</v>
      </c>
      <c r="F93" s="83">
        <v>94</v>
      </c>
      <c r="G93" s="84" t="s">
        <v>750</v>
      </c>
      <c r="H93" s="85" t="s">
        <v>751</v>
      </c>
    </row>
    <row r="94" spans="1:8" x14ac:dyDescent="0.2">
      <c r="A94" s="82">
        <v>93</v>
      </c>
      <c r="B94" s="93" t="s">
        <v>753</v>
      </c>
      <c r="C94" s="82" t="s">
        <v>752</v>
      </c>
      <c r="D94" s="82">
        <v>2018</v>
      </c>
      <c r="E94" s="82" t="s">
        <v>754</v>
      </c>
      <c r="F94" s="83">
        <v>10</v>
      </c>
      <c r="H94" s="85" t="s">
        <v>755</v>
      </c>
    </row>
    <row r="95" spans="1:8" x14ac:dyDescent="0.2">
      <c r="A95" s="82">
        <v>94</v>
      </c>
      <c r="B95" s="93" t="s">
        <v>756</v>
      </c>
      <c r="C95" s="82" t="s">
        <v>757</v>
      </c>
      <c r="D95" s="82">
        <v>2018</v>
      </c>
      <c r="E95" s="82" t="s">
        <v>758</v>
      </c>
      <c r="F95" s="83">
        <v>7</v>
      </c>
      <c r="H95" s="85" t="s">
        <v>759</v>
      </c>
    </row>
    <row r="96" spans="1:8" x14ac:dyDescent="0.2">
      <c r="A96" s="82">
        <v>95</v>
      </c>
      <c r="B96" s="93" t="s">
        <v>762</v>
      </c>
      <c r="C96" s="82" t="s">
        <v>763</v>
      </c>
      <c r="D96" s="82">
        <v>2018</v>
      </c>
      <c r="E96" s="82" t="s">
        <v>317</v>
      </c>
      <c r="F96" s="83">
        <v>10</v>
      </c>
      <c r="G96" s="84" t="s">
        <v>764</v>
      </c>
      <c r="H96" s="85" t="s">
        <v>765</v>
      </c>
    </row>
    <row r="97" spans="1:8" x14ac:dyDescent="0.2">
      <c r="A97" s="82">
        <v>96</v>
      </c>
      <c r="B97" s="93" t="s">
        <v>769</v>
      </c>
      <c r="C97" s="82" t="s">
        <v>768</v>
      </c>
      <c r="D97" s="82">
        <v>2018</v>
      </c>
      <c r="E97" s="82" t="s">
        <v>766</v>
      </c>
      <c r="F97" s="83" t="s">
        <v>767</v>
      </c>
      <c r="H97" s="85" t="s">
        <v>770</v>
      </c>
    </row>
    <row r="98" spans="1:8" x14ac:dyDescent="0.2">
      <c r="A98" s="82">
        <v>97</v>
      </c>
      <c r="B98" s="93" t="s">
        <v>772</v>
      </c>
      <c r="C98" s="82" t="s">
        <v>771</v>
      </c>
      <c r="D98" s="82">
        <v>2019</v>
      </c>
      <c r="E98" s="82" t="s">
        <v>758</v>
      </c>
      <c r="F98" s="83">
        <v>8</v>
      </c>
      <c r="H98" s="85" t="s">
        <v>773</v>
      </c>
    </row>
    <row r="99" spans="1:8" x14ac:dyDescent="0.2">
      <c r="A99" s="82">
        <v>98</v>
      </c>
      <c r="B99" s="93" t="s">
        <v>774</v>
      </c>
      <c r="C99" s="82" t="s">
        <v>775</v>
      </c>
      <c r="D99" s="82">
        <v>2018</v>
      </c>
      <c r="E99" s="82" t="s">
        <v>342</v>
      </c>
      <c r="F99" s="83" t="s">
        <v>776</v>
      </c>
      <c r="G99" s="84" t="s">
        <v>777</v>
      </c>
      <c r="H99" s="85" t="s">
        <v>778</v>
      </c>
    </row>
    <row r="100" spans="1:8" x14ac:dyDescent="0.2">
      <c r="A100" s="82">
        <v>99</v>
      </c>
      <c r="B100" s="93" t="s">
        <v>779</v>
      </c>
      <c r="C100" s="82" t="s">
        <v>780</v>
      </c>
      <c r="D100" s="82">
        <v>2019</v>
      </c>
      <c r="E100" s="82" t="s">
        <v>781</v>
      </c>
      <c r="F100" s="83" t="s">
        <v>782</v>
      </c>
      <c r="G100" s="84" t="s">
        <v>783</v>
      </c>
      <c r="H100" s="85" t="s">
        <v>784</v>
      </c>
    </row>
    <row r="101" spans="1:8" x14ac:dyDescent="0.2">
      <c r="A101" s="82">
        <v>100</v>
      </c>
      <c r="B101" s="93" t="s">
        <v>785</v>
      </c>
      <c r="C101" s="82" t="s">
        <v>786</v>
      </c>
      <c r="D101" s="82">
        <v>2019</v>
      </c>
      <c r="E101" s="82" t="s">
        <v>787</v>
      </c>
      <c r="F101" s="83">
        <v>88</v>
      </c>
      <c r="G101" s="84" t="s">
        <v>788</v>
      </c>
      <c r="H101" s="85" t="s">
        <v>789</v>
      </c>
    </row>
    <row r="102" spans="1:8" x14ac:dyDescent="0.2">
      <c r="A102" s="82">
        <v>101</v>
      </c>
      <c r="B102" s="93" t="s">
        <v>790</v>
      </c>
      <c r="C102" s="82" t="s">
        <v>791</v>
      </c>
      <c r="D102" s="82">
        <v>2019</v>
      </c>
      <c r="E102" s="82" t="s">
        <v>433</v>
      </c>
      <c r="F102" s="83" t="s">
        <v>792</v>
      </c>
      <c r="G102" s="84" t="s">
        <v>793</v>
      </c>
      <c r="H102" s="85" t="s">
        <v>794</v>
      </c>
    </row>
    <row r="103" spans="1:8" x14ac:dyDescent="0.2">
      <c r="A103" s="82">
        <v>102</v>
      </c>
      <c r="B103" s="93" t="s">
        <v>795</v>
      </c>
      <c r="C103" s="82" t="s">
        <v>796</v>
      </c>
      <c r="D103" s="82">
        <v>2019</v>
      </c>
      <c r="E103" s="82" t="s">
        <v>112</v>
      </c>
      <c r="F103" s="83">
        <v>80</v>
      </c>
      <c r="G103" s="84" t="s">
        <v>797</v>
      </c>
      <c r="H103" s="85" t="s">
        <v>798</v>
      </c>
    </row>
    <row r="104" spans="1:8" x14ac:dyDescent="0.2">
      <c r="A104" s="82">
        <v>103</v>
      </c>
      <c r="B104" s="93" t="s">
        <v>799</v>
      </c>
      <c r="C104" s="82" t="s">
        <v>800</v>
      </c>
      <c r="D104" s="82">
        <v>2019</v>
      </c>
      <c r="E104" s="82" t="s">
        <v>719</v>
      </c>
      <c r="F104" s="83">
        <v>101</v>
      </c>
      <c r="G104" s="84" t="s">
        <v>801</v>
      </c>
      <c r="H104" s="85" t="s">
        <v>802</v>
      </c>
    </row>
    <row r="105" spans="1:8" x14ac:dyDescent="0.2">
      <c r="A105" s="82">
        <v>104</v>
      </c>
      <c r="B105" s="93" t="s">
        <v>803</v>
      </c>
      <c r="C105" s="82" t="s">
        <v>804</v>
      </c>
      <c r="D105" s="82">
        <v>2019</v>
      </c>
      <c r="E105" s="82" t="s">
        <v>758</v>
      </c>
      <c r="F105" s="83">
        <v>8</v>
      </c>
      <c r="H105" s="85" t="s">
        <v>805</v>
      </c>
    </row>
    <row r="106" spans="1:8" x14ac:dyDescent="0.2">
      <c r="A106" s="82">
        <v>105</v>
      </c>
      <c r="B106" s="93" t="s">
        <v>806</v>
      </c>
      <c r="C106" s="82" t="s">
        <v>807</v>
      </c>
      <c r="D106" s="82">
        <v>2019</v>
      </c>
      <c r="E106" s="82" t="s">
        <v>808</v>
      </c>
      <c r="F106" s="83">
        <v>233</v>
      </c>
      <c r="G106" s="84" t="s">
        <v>809</v>
      </c>
      <c r="H106" s="85" t="s">
        <v>810</v>
      </c>
    </row>
    <row r="107" spans="1:8" x14ac:dyDescent="0.2">
      <c r="A107" s="82">
        <v>106</v>
      </c>
      <c r="B107" s="93" t="s">
        <v>832</v>
      </c>
      <c r="C107" s="82" t="s">
        <v>831</v>
      </c>
      <c r="D107" s="82">
        <v>2019</v>
      </c>
      <c r="E107" s="82" t="s">
        <v>523</v>
      </c>
      <c r="F107" s="83">
        <v>41</v>
      </c>
      <c r="G107" s="84" t="s">
        <v>834</v>
      </c>
      <c r="H107" s="85" t="s">
        <v>833</v>
      </c>
    </row>
    <row r="108" spans="1:8" x14ac:dyDescent="0.2">
      <c r="A108" s="82">
        <v>107</v>
      </c>
      <c r="B108" s="93" t="s">
        <v>845</v>
      </c>
      <c r="C108" s="82" t="s">
        <v>840</v>
      </c>
      <c r="D108" s="82">
        <v>2019</v>
      </c>
      <c r="E108" s="82" t="s">
        <v>841</v>
      </c>
      <c r="F108" s="83" t="s">
        <v>842</v>
      </c>
      <c r="G108" s="84" t="s">
        <v>843</v>
      </c>
      <c r="H108" s="85" t="s">
        <v>844</v>
      </c>
    </row>
    <row r="109" spans="1:8" x14ac:dyDescent="0.2">
      <c r="A109" s="82">
        <v>108</v>
      </c>
      <c r="B109" s="93" t="s">
        <v>863</v>
      </c>
      <c r="C109" s="82" t="s">
        <v>858</v>
      </c>
      <c r="D109" s="82">
        <v>2019</v>
      </c>
      <c r="E109" s="82" t="s">
        <v>859</v>
      </c>
      <c r="F109" s="83" t="s">
        <v>860</v>
      </c>
      <c r="G109" s="84" t="s">
        <v>861</v>
      </c>
      <c r="H109" s="85" t="s">
        <v>862</v>
      </c>
    </row>
    <row r="110" spans="1:8" x14ac:dyDescent="0.2">
      <c r="A110" s="82">
        <v>109</v>
      </c>
      <c r="B110" s="93" t="s">
        <v>866</v>
      </c>
      <c r="C110" s="82" t="s">
        <v>865</v>
      </c>
      <c r="D110" s="82">
        <v>2019</v>
      </c>
      <c r="E110" s="82" t="s">
        <v>528</v>
      </c>
      <c r="F110" s="83" t="s">
        <v>867</v>
      </c>
      <c r="G110" s="84" t="s">
        <v>868</v>
      </c>
      <c r="H110" s="85" t="s">
        <v>869</v>
      </c>
    </row>
    <row r="111" spans="1:8" x14ac:dyDescent="0.2">
      <c r="A111" s="82">
        <v>110</v>
      </c>
      <c r="B111" s="93" t="s">
        <v>873</v>
      </c>
      <c r="C111" s="82" t="s">
        <v>874</v>
      </c>
      <c r="D111" s="82">
        <v>2019</v>
      </c>
      <c r="E111" s="82" t="s">
        <v>875</v>
      </c>
      <c r="F111" s="83" t="s">
        <v>876</v>
      </c>
      <c r="G111" s="84" t="s">
        <v>877</v>
      </c>
      <c r="H111" s="85" t="s">
        <v>878</v>
      </c>
    </row>
    <row r="112" spans="1:8" x14ac:dyDescent="0.2">
      <c r="A112" s="82">
        <v>111</v>
      </c>
      <c r="B112" s="93" t="s">
        <v>881</v>
      </c>
      <c r="C112" s="82" t="s">
        <v>977</v>
      </c>
      <c r="D112" s="82">
        <v>2019</v>
      </c>
      <c r="E112" s="82" t="s">
        <v>137</v>
      </c>
      <c r="F112" s="83">
        <v>176</v>
      </c>
      <c r="H112" s="85" t="s">
        <v>882</v>
      </c>
    </row>
    <row r="113" spans="1:14" x14ac:dyDescent="0.2">
      <c r="A113" s="82">
        <v>112</v>
      </c>
      <c r="B113" s="93" t="s">
        <v>888</v>
      </c>
      <c r="C113" s="82" t="s">
        <v>889</v>
      </c>
      <c r="D113" s="82">
        <v>2019</v>
      </c>
      <c r="E113" s="82" t="s">
        <v>92</v>
      </c>
      <c r="F113" s="83">
        <v>120</v>
      </c>
      <c r="G113" s="84" t="s">
        <v>890</v>
      </c>
      <c r="H113" s="85" t="s">
        <v>891</v>
      </c>
    </row>
    <row r="114" spans="1:14" x14ac:dyDescent="0.2">
      <c r="A114" s="82">
        <v>113</v>
      </c>
      <c r="B114" s="93" t="s">
        <v>894</v>
      </c>
      <c r="C114" s="82" t="s">
        <v>895</v>
      </c>
      <c r="D114" s="82">
        <v>2019</v>
      </c>
      <c r="E114" s="82" t="s">
        <v>896</v>
      </c>
      <c r="F114" s="83">
        <v>3</v>
      </c>
      <c r="H114" s="85" t="s">
        <v>897</v>
      </c>
    </row>
    <row r="115" spans="1:14" x14ac:dyDescent="0.2">
      <c r="A115" s="82">
        <v>114</v>
      </c>
      <c r="B115" s="93" t="s">
        <v>927</v>
      </c>
      <c r="C115" s="82" t="s">
        <v>898</v>
      </c>
      <c r="D115" s="82">
        <v>2019</v>
      </c>
      <c r="E115" s="82" t="s">
        <v>758</v>
      </c>
      <c r="F115" s="83">
        <v>8</v>
      </c>
      <c r="H115" s="85" t="s">
        <v>899</v>
      </c>
    </row>
    <row r="119" spans="1:14" x14ac:dyDescent="0.2">
      <c r="J119" s="96"/>
      <c r="K119" s="97"/>
      <c r="M119" s="98"/>
      <c r="N119" s="96"/>
    </row>
    <row r="120" spans="1:14" x14ac:dyDescent="0.2">
      <c r="M120" s="98"/>
    </row>
    <row r="122" spans="1:14" x14ac:dyDescent="0.2">
      <c r="M122" s="98"/>
    </row>
    <row r="123" spans="1:14" x14ac:dyDescent="0.2">
      <c r="M123" s="98"/>
    </row>
    <row r="125" spans="1:14" x14ac:dyDescent="0.2">
      <c r="M125" s="98"/>
    </row>
    <row r="126" spans="1:14" x14ac:dyDescent="0.2">
      <c r="M126" s="98"/>
    </row>
  </sheetData>
  <pageMargins left="0.7" right="0.7" top="0.75" bottom="0.75" header="0.3" footer="0.3"/>
  <pageSetup paperSize="9" orientation="portrait" horizontalDpi="4294967293"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9"/>
  <sheetViews>
    <sheetView zoomScaleNormal="100" workbookViewId="0">
      <selection activeCell="F16" sqref="F16"/>
    </sheetView>
  </sheetViews>
  <sheetFormatPr defaultRowHeight="12" x14ac:dyDescent="0.2"/>
  <cols>
    <col min="1" max="1" width="25.7109375" style="82" customWidth="1"/>
    <col min="2" max="4" width="9.140625" style="82"/>
    <col min="5" max="5" width="9.28515625" style="82" customWidth="1"/>
    <col min="6" max="16384" width="9.140625" style="82"/>
  </cols>
  <sheetData>
    <row r="1" spans="1:3" x14ac:dyDescent="0.2">
      <c r="A1" s="79" t="s">
        <v>919</v>
      </c>
      <c r="B1" s="82">
        <v>126</v>
      </c>
    </row>
    <row r="2" spans="1:3" x14ac:dyDescent="0.2">
      <c r="A2" s="79"/>
    </row>
    <row r="3" spans="1:3" x14ac:dyDescent="0.2">
      <c r="B3" s="82" t="s">
        <v>350</v>
      </c>
      <c r="C3" s="82" t="s">
        <v>351</v>
      </c>
    </row>
    <row r="4" spans="1:3" x14ac:dyDescent="0.2">
      <c r="A4" s="82" t="s">
        <v>18</v>
      </c>
      <c r="B4" s="82">
        <f>COUNTA('1 Case coding sheet'!P4:P129)</f>
        <v>77</v>
      </c>
      <c r="C4" s="99"/>
    </row>
    <row r="5" spans="1:3" x14ac:dyDescent="0.2">
      <c r="A5" s="82" t="s">
        <v>19</v>
      </c>
      <c r="B5" s="82">
        <f>COUNTA('1 Case coding sheet'!Q4:Q129)</f>
        <v>49</v>
      </c>
      <c r="C5" s="99"/>
    </row>
    <row r="7" spans="1:3" x14ac:dyDescent="0.2">
      <c r="A7" s="79" t="s">
        <v>5</v>
      </c>
      <c r="B7" s="82" t="s">
        <v>352</v>
      </c>
    </row>
    <row r="8" spans="1:3" x14ac:dyDescent="0.2">
      <c r="A8" s="82" t="s">
        <v>29</v>
      </c>
      <c r="B8" s="82">
        <f>COUNTIFS('1 Case coding sheet'!F$4:F$129,'3 Results'!A8)</f>
        <v>9</v>
      </c>
    </row>
    <row r="9" spans="1:3" x14ac:dyDescent="0.2">
      <c r="A9" s="82" t="s">
        <v>35</v>
      </c>
      <c r="B9" s="82">
        <f>COUNTIFS('1 Case coding sheet'!F$4:F$129,'3 Results'!A9)</f>
        <v>30</v>
      </c>
    </row>
    <row r="10" spans="1:3" x14ac:dyDescent="0.2">
      <c r="A10" s="82" t="s">
        <v>44</v>
      </c>
      <c r="B10" s="82">
        <f>COUNTIFS('1 Case coding sheet'!F$4:F$129,'3 Results'!A10)</f>
        <v>12</v>
      </c>
    </row>
    <row r="11" spans="1:3" x14ac:dyDescent="0.2">
      <c r="A11" s="82" t="s">
        <v>56</v>
      </c>
      <c r="B11" s="82">
        <f>COUNTIFS('1 Case coding sheet'!F$4:F$129,'3 Results'!A11)</f>
        <v>28</v>
      </c>
    </row>
    <row r="12" spans="1:3" x14ac:dyDescent="0.2">
      <c r="A12" s="82" t="s">
        <v>59</v>
      </c>
      <c r="B12" s="82">
        <f>COUNTIFS('1 Case coding sheet'!F$4:F$129,'3 Results'!A12)</f>
        <v>6</v>
      </c>
    </row>
    <row r="13" spans="1:3" x14ac:dyDescent="0.2">
      <c r="A13" s="82" t="s">
        <v>51</v>
      </c>
      <c r="B13" s="82">
        <f>COUNTIFS('1 Case coding sheet'!F$4:F$129,'3 Results'!A13)</f>
        <v>30</v>
      </c>
    </row>
    <row r="14" spans="1:3" x14ac:dyDescent="0.2">
      <c r="A14" s="82" t="s">
        <v>271</v>
      </c>
      <c r="B14" s="82">
        <f>COUNTIFS('1 Case coding sheet'!F$4:F$129,'3 Results'!A14)</f>
        <v>7</v>
      </c>
    </row>
    <row r="15" spans="1:3" x14ac:dyDescent="0.2">
      <c r="A15" s="82" t="s">
        <v>437</v>
      </c>
      <c r="B15" s="82">
        <f>COUNTIFS('1 Case coding sheet'!F$4:F$129,'3 Results'!A15)</f>
        <v>4</v>
      </c>
    </row>
    <row r="17" spans="1:23" x14ac:dyDescent="0.2">
      <c r="A17" s="79" t="s">
        <v>353</v>
      </c>
      <c r="B17" s="100">
        <f>SUM('1 Case coding sheet'!I4:I1048576)/COUNT('1 Case coding sheet'!I4:I1048576)</f>
        <v>174.50961538461539</v>
      </c>
    </row>
    <row r="19" spans="1:23" x14ac:dyDescent="0.2">
      <c r="A19" s="79" t="s">
        <v>355</v>
      </c>
    </row>
    <row r="20" spans="1:23" x14ac:dyDescent="0.2">
      <c r="A20" s="79" t="s">
        <v>36</v>
      </c>
      <c r="B20" s="82" t="s">
        <v>356</v>
      </c>
      <c r="C20" s="82" t="s">
        <v>357</v>
      </c>
      <c r="D20" s="82" t="s">
        <v>358</v>
      </c>
      <c r="E20" s="82" t="s">
        <v>359</v>
      </c>
    </row>
    <row r="21" spans="1:23" x14ac:dyDescent="0.2">
      <c r="A21" s="79"/>
      <c r="B21" s="82">
        <v>1</v>
      </c>
      <c r="C21" s="82">
        <v>-1</v>
      </c>
      <c r="D21" s="82">
        <v>0</v>
      </c>
      <c r="E21" s="82" t="s">
        <v>283</v>
      </c>
    </row>
    <row r="22" spans="1:23" x14ac:dyDescent="0.2">
      <c r="A22" s="82" t="s">
        <v>23</v>
      </c>
      <c r="B22" s="82">
        <f>COUNTIF('1 Case coding sheet'!$AX$4:$AX$129,$B$21)</f>
        <v>72</v>
      </c>
      <c r="C22" s="82">
        <f>COUNTIF('1 Case coding sheet'!$AX$4:$AX$129,$C$21)</f>
        <v>13</v>
      </c>
      <c r="D22" s="82">
        <f>COUNTIF('1 Case coding sheet'!$AX$4:$AX$129,$D$21)</f>
        <v>6</v>
      </c>
      <c r="E22" s="82">
        <f>COUNTIF('1 Case coding sheet'!$AX$4:$AX$129,$E$21)</f>
        <v>9</v>
      </c>
      <c r="H22" s="101"/>
      <c r="I22" s="101"/>
      <c r="J22" s="101"/>
    </row>
    <row r="23" spans="1:23" x14ac:dyDescent="0.2">
      <c r="A23" s="82" t="s">
        <v>24</v>
      </c>
      <c r="B23" s="82">
        <f>COUNTIF('1 Case coding sheet'!$AY$4:$AY$129,$B$21)</f>
        <v>11</v>
      </c>
      <c r="C23" s="82">
        <f>COUNTIF('1 Case coding sheet'!$AY$4:$AY$129,$C$21)</f>
        <v>0</v>
      </c>
      <c r="D23" s="82">
        <f>COUNTIF('1 Case coding sheet'!$AY$4:$AY$129,$D$21)</f>
        <v>0</v>
      </c>
      <c r="E23" s="82">
        <f>COUNTIF('1 Case coding sheet'!$AY$4:$AY$129,$E$21)</f>
        <v>0</v>
      </c>
      <c r="H23" s="101"/>
      <c r="I23" s="101"/>
      <c r="J23" s="101"/>
    </row>
    <row r="24" spans="1:23" x14ac:dyDescent="0.2">
      <c r="A24" s="82" t="s">
        <v>25</v>
      </c>
      <c r="B24" s="82">
        <f>COUNTIF('1 Case coding sheet'!$AZ$4:$AZ$129,$B$21)</f>
        <v>4</v>
      </c>
      <c r="C24" s="82">
        <f>COUNTIF('1 Case coding sheet'!$AZ$4:$AZ$129,$C$21)</f>
        <v>3</v>
      </c>
      <c r="D24" s="82">
        <f>COUNTIF('1 Case coding sheet'!$AZ$4:$AZ$129,$D$21)</f>
        <v>2</v>
      </c>
      <c r="E24" s="82">
        <f>COUNTIF('1 Case coding sheet'!$AZ$4:$AZ$129,$E$21)</f>
        <v>0</v>
      </c>
      <c r="H24" s="101"/>
      <c r="I24" s="101"/>
      <c r="J24" s="101"/>
    </row>
    <row r="25" spans="1:23" x14ac:dyDescent="0.2">
      <c r="A25" s="82" t="s">
        <v>26</v>
      </c>
      <c r="B25" s="82">
        <f>COUNTIF('1 Case coding sheet'!$BA$4:$BA$129,$B$21)</f>
        <v>13</v>
      </c>
      <c r="C25" s="82">
        <f>COUNTIF('1 Case coding sheet'!$BA$4:$BA$129,$C$21)</f>
        <v>27</v>
      </c>
      <c r="D25" s="82">
        <f>COUNTIF('1 Case coding sheet'!$BA$4:$BA$129,$D$21)</f>
        <v>2</v>
      </c>
      <c r="E25" s="82">
        <f>COUNTIF('1 Case coding sheet'!$BA$4:$BA$129,$E$21)</f>
        <v>2</v>
      </c>
      <c r="H25" s="101"/>
      <c r="I25" s="101"/>
      <c r="J25" s="101"/>
    </row>
    <row r="26" spans="1:23" x14ac:dyDescent="0.2">
      <c r="A26" s="82" t="s">
        <v>347</v>
      </c>
      <c r="B26" s="82">
        <f>COUNTIF('1 Case coding sheet'!$BB$4:$BB$129,$B$21)</f>
        <v>3</v>
      </c>
      <c r="C26" s="82">
        <f>COUNTIF('1 Case coding sheet'!$BB$4:$BB$129,$C$21)</f>
        <v>8</v>
      </c>
      <c r="D26" s="82">
        <f>COUNTIF('1 Case coding sheet'!$BB$4:$BB$129,$D$21)</f>
        <v>1</v>
      </c>
      <c r="E26" s="82">
        <f>COUNTIF('1 Case coding sheet'!$BB$4:$BB$129,$E$21)</f>
        <v>1</v>
      </c>
      <c r="H26" s="101"/>
      <c r="I26" s="101"/>
      <c r="J26" s="101"/>
    </row>
    <row r="27" spans="1:23" x14ac:dyDescent="0.2">
      <c r="A27" s="82" t="s">
        <v>292</v>
      </c>
      <c r="B27" s="82">
        <f>COUNTIF('1 Case coding sheet'!$BC$4:$BC$129,$B$21)</f>
        <v>1</v>
      </c>
      <c r="C27" s="82">
        <f>COUNTIF('1 Case coding sheet'!$BC$4:$BC$129,$C$21)</f>
        <v>10</v>
      </c>
      <c r="D27" s="82">
        <f>COUNTIF('1 Case coding sheet'!$BC$4:$BC$129,$D$21)</f>
        <v>3</v>
      </c>
      <c r="E27" s="82">
        <f>COUNTIF('1 Case coding sheet'!$BC$4:$BC$129,$E$21)</f>
        <v>0</v>
      </c>
      <c r="H27" s="101"/>
      <c r="I27" s="101"/>
      <c r="J27" s="101"/>
    </row>
    <row r="29" spans="1:23" x14ac:dyDescent="0.2">
      <c r="A29" s="79" t="s">
        <v>916</v>
      </c>
    </row>
    <row r="30" spans="1:23" x14ac:dyDescent="0.2">
      <c r="A30" s="79" t="s">
        <v>493</v>
      </c>
      <c r="B30" s="82" t="s">
        <v>356</v>
      </c>
      <c r="C30" s="82" t="s">
        <v>357</v>
      </c>
      <c r="D30" s="82" t="s">
        <v>358</v>
      </c>
      <c r="E30" s="82" t="s">
        <v>359</v>
      </c>
      <c r="G30" s="79" t="s">
        <v>492</v>
      </c>
      <c r="H30" s="82" t="s">
        <v>356</v>
      </c>
      <c r="I30" s="82" t="s">
        <v>357</v>
      </c>
      <c r="J30" s="82" t="s">
        <v>358</v>
      </c>
      <c r="K30" s="82" t="s">
        <v>359</v>
      </c>
      <c r="M30" s="79" t="s">
        <v>494</v>
      </c>
      <c r="N30" s="82" t="s">
        <v>356</v>
      </c>
      <c r="O30" s="82" t="s">
        <v>357</v>
      </c>
      <c r="P30" s="82" t="s">
        <v>358</v>
      </c>
      <c r="Q30" s="82" t="s">
        <v>359</v>
      </c>
      <c r="S30" s="79" t="s">
        <v>495</v>
      </c>
      <c r="T30" s="82" t="s">
        <v>356</v>
      </c>
      <c r="U30" s="82" t="s">
        <v>357</v>
      </c>
      <c r="V30" s="82" t="s">
        <v>358</v>
      </c>
      <c r="W30" s="82" t="s">
        <v>359</v>
      </c>
    </row>
    <row r="31" spans="1:23" x14ac:dyDescent="0.2">
      <c r="A31" s="82" t="s">
        <v>23</v>
      </c>
      <c r="B31" s="82">
        <f>COUNTIFS('1 Case coding sheet'!$Z$4:$Z$129,1,'1 Case coding sheet'!$AX$4:$AX$129,B$21)</f>
        <v>47</v>
      </c>
      <c r="C31" s="82">
        <f>COUNTIFS('1 Case coding sheet'!$Z$4:$Z$129,1,'1 Case coding sheet'!$AX$4:$AX$129,C$21)</f>
        <v>0</v>
      </c>
      <c r="D31" s="82">
        <f>COUNTIFS('1 Case coding sheet'!$Z$4:$Z$129,1,'1 Case coding sheet'!$AX$4:$AX$129,D$21)</f>
        <v>2</v>
      </c>
      <c r="E31" s="82">
        <f>COUNTIFS('1 Case coding sheet'!$Z$4:$Z$129,1,'1 Case coding sheet'!$AX$4:$AX$129,E$21)</f>
        <v>6</v>
      </c>
      <c r="G31" s="82" t="s">
        <v>23</v>
      </c>
      <c r="H31" s="82">
        <f>COUNTIFS('1 Case coding sheet'!$AA$4:$AA$129,1,'1 Case coding sheet'!$AX$4:$AX$129,B$21)</f>
        <v>9</v>
      </c>
      <c r="I31" s="82">
        <f>COUNTIFS('1 Case coding sheet'!$AA$4:$AA$129,1,'1 Case coding sheet'!$AX$4:$AX$129,C$21)</f>
        <v>13</v>
      </c>
      <c r="J31" s="82">
        <f>COUNTIFS('1 Case coding sheet'!$AA$4:$AA$129,1,'1 Case coding sheet'!$AX$4:$AX$129,D$21)</f>
        <v>1</v>
      </c>
      <c r="K31" s="82">
        <f>COUNTIFS('1 Case coding sheet'!$AA$4:$AA$129,1,'1 Case coding sheet'!$AX$4:$AX$129,E$21)</f>
        <v>1</v>
      </c>
      <c r="M31" s="82" t="s">
        <v>23</v>
      </c>
      <c r="N31" s="82">
        <f>COUNTIFS('1 Case coding sheet'!$AB$4:$AB$129,1,'1 Case coding sheet'!$AX$4:$AX$129,B$21)</f>
        <v>10</v>
      </c>
      <c r="O31" s="82">
        <f>COUNTIFS('1 Case coding sheet'!$AB$4:$AB$129,1,'1 Case coding sheet'!$AX$4:$AX$129,C$21)</f>
        <v>0</v>
      </c>
      <c r="P31" s="82">
        <f>COUNTIFS('1 Case coding sheet'!$AB$4:$AB$129,1,'1 Case coding sheet'!$AX$4:$AX$129,D$21)</f>
        <v>1</v>
      </c>
      <c r="Q31" s="82">
        <f>COUNTIFS('1 Case coding sheet'!$AB$4:$AB$129,1,'1 Case coding sheet'!$AX$4:$AX$129,E$21)</f>
        <v>0</v>
      </c>
      <c r="S31" s="82" t="s">
        <v>23</v>
      </c>
      <c r="T31" s="82">
        <f>COUNTIFS('1 Case coding sheet'!$AC$4:$AC$129,1,'1 Case coding sheet'!$AX$4:$AX$129,B$21)</f>
        <v>6</v>
      </c>
      <c r="U31" s="82">
        <f>COUNTIFS('1 Case coding sheet'!$AC$4:$AC$129,1,'1 Case coding sheet'!$AX$4:$AX$129,C$21)</f>
        <v>0</v>
      </c>
      <c r="V31" s="82">
        <f>COUNTIFS('1 Case coding sheet'!$AC$4:$AC$129,1,'1 Case coding sheet'!$AX$4:$AX$129,D$21)</f>
        <v>2</v>
      </c>
      <c r="W31" s="82">
        <f>COUNTIFS('1 Case coding sheet'!$AC$4:$AC$129,1,'1 Case coding sheet'!$AX$4:$AX$129,E$21)</f>
        <v>2</v>
      </c>
    </row>
    <row r="32" spans="1:23" x14ac:dyDescent="0.2">
      <c r="A32" s="82" t="s">
        <v>24</v>
      </c>
      <c r="B32" s="82">
        <f>COUNTIFS('1 Case coding sheet'!$Z$4:$Z$129,1,'1 Case coding sheet'!$AY$4:$AY$129,B$21)</f>
        <v>4</v>
      </c>
      <c r="C32" s="82">
        <f>COUNTIFS('1 Case coding sheet'!$Z$4:$Z$129,1,'1 Case coding sheet'!$AY$4:$AY$129,C$21)</f>
        <v>0</v>
      </c>
      <c r="D32" s="82">
        <f>COUNTIFS('1 Case coding sheet'!$Z$4:$Z$129,1,'1 Case coding sheet'!$AY$4:$AY$129,D$21)</f>
        <v>0</v>
      </c>
      <c r="E32" s="82">
        <f>COUNTIFS('1 Case coding sheet'!$Z$4:$Z$129,1,'1 Case coding sheet'!$AY$4:$AY$129,E$21)</f>
        <v>0</v>
      </c>
      <c r="G32" s="82" t="s">
        <v>24</v>
      </c>
      <c r="H32" s="82">
        <f>COUNTIFS('1 Case coding sheet'!$AA$4:$AA$129,1,'1 Case coding sheet'!$AY$4:$AY$129,B$21)</f>
        <v>5</v>
      </c>
      <c r="I32" s="82">
        <f>COUNTIFS('1 Case coding sheet'!$AA$4:$AA$129,1,'1 Case coding sheet'!$AY$4:$AY$129,C$21)</f>
        <v>0</v>
      </c>
      <c r="J32" s="82">
        <f>COUNTIFS('1 Case coding sheet'!$AA$4:$AA$129,1,'1 Case coding sheet'!$AY$4:$AY$129,D$21)</f>
        <v>0</v>
      </c>
      <c r="K32" s="82">
        <f>COUNTIFS('1 Case coding sheet'!$AA$4:$AA$129,1,'1 Case coding sheet'!$AY$4:$AY$129,E$21)</f>
        <v>0</v>
      </c>
      <c r="M32" s="82" t="s">
        <v>24</v>
      </c>
      <c r="N32" s="82">
        <f>COUNTIFS('1 Case coding sheet'!$AB$4:$AB$129,1,'1 Case coding sheet'!$AY$4:$AY$129,B$21)</f>
        <v>1</v>
      </c>
      <c r="O32" s="82">
        <f>COUNTIFS('1 Case coding sheet'!$AB$4:$AB$129,1,'1 Case coding sheet'!$AY$4:$AY$129,C$21)</f>
        <v>0</v>
      </c>
      <c r="P32" s="82">
        <f>COUNTIFS('1 Case coding sheet'!$AB$4:$AB$129,1,'1 Case coding sheet'!$AY$4:$AY$129,D$21)</f>
        <v>0</v>
      </c>
      <c r="Q32" s="82">
        <f>COUNTIFS('1 Case coding sheet'!$AB$4:$AB$129,1,'1 Case coding sheet'!$AY$4:$AY$129,E$21)</f>
        <v>0</v>
      </c>
      <c r="S32" s="82" t="s">
        <v>24</v>
      </c>
      <c r="T32" s="82">
        <f>COUNTIFS('1 Case coding sheet'!$AC$4:$AC$129,1,'1 Case coding sheet'!$AY$4:$AY$129,B$21)</f>
        <v>1</v>
      </c>
      <c r="U32" s="82">
        <f>COUNTIFS('1 Case coding sheet'!$AC$4:$AC$129,1,'1 Case coding sheet'!$AY$4:$AY$129,C$21)</f>
        <v>0</v>
      </c>
      <c r="V32" s="82">
        <f>COUNTIFS('1 Case coding sheet'!$AC$4:$AC$129,1,'1 Case coding sheet'!$AY$4:$AY$129,D$21)</f>
        <v>0</v>
      </c>
      <c r="W32" s="82">
        <f>COUNTIFS('1 Case coding sheet'!$AC$4:$AC$129,1,'1 Case coding sheet'!$AY$4:$AY$129,E$21)</f>
        <v>0</v>
      </c>
    </row>
    <row r="33" spans="1:23" x14ac:dyDescent="0.2">
      <c r="A33" s="82" t="s">
        <v>25</v>
      </c>
      <c r="B33" s="82">
        <f>COUNTIFS('1 Case coding sheet'!$Z$4:$Z$129,1,'1 Case coding sheet'!$AZ$4:$AZ$129,B$21)</f>
        <v>2</v>
      </c>
      <c r="C33" s="82">
        <f>COUNTIFS('1 Case coding sheet'!$Z$4:$Z$129,1,'1 Case coding sheet'!$AZ$4:$AZ$129,C$21)</f>
        <v>3</v>
      </c>
      <c r="D33" s="82">
        <f>COUNTIFS('1 Case coding sheet'!$Z$4:$Z$129,1,'1 Case coding sheet'!$AZ$4:$AZ$129,D$21)</f>
        <v>2</v>
      </c>
      <c r="E33" s="82">
        <f>COUNTIFS('1 Case coding sheet'!$Z$4:$Z$129,1,'1 Case coding sheet'!$AZ$4:$AZ$129,E$21)</f>
        <v>0</v>
      </c>
      <c r="G33" s="82" t="s">
        <v>25</v>
      </c>
      <c r="H33" s="82">
        <f>COUNTIFS('1 Case coding sheet'!$AA$4:$AA$129,1,'1 Case coding sheet'!$AZ$4:$AZ$129,B$21)</f>
        <v>0</v>
      </c>
      <c r="I33" s="82">
        <f>COUNTIFS('1 Case coding sheet'!$AA$4:$AA$129,1,'1 Case coding sheet'!$AZ$4:$AZ$129,C$21)</f>
        <v>0</v>
      </c>
      <c r="J33" s="82">
        <f>COUNTIFS('1 Case coding sheet'!$AA$4:$AA$129,1,'1 Case coding sheet'!$AZ$4:$AZ$129,D$21)</f>
        <v>0</v>
      </c>
      <c r="K33" s="82">
        <f>COUNTIFS('1 Case coding sheet'!$AA$4:$AA$129,1,'1 Case coding sheet'!$AZ$4:$AZ$129,E$21)</f>
        <v>0</v>
      </c>
      <c r="M33" s="82" t="s">
        <v>25</v>
      </c>
      <c r="N33" s="82">
        <f>COUNTIFS('1 Case coding sheet'!$AB$4:$AB$129,1,'1 Case coding sheet'!$AZ$4:$AZ$129,B$21)</f>
        <v>2</v>
      </c>
      <c r="O33" s="82">
        <f>COUNTIFS('1 Case coding sheet'!$AB$4:$AB$129,1,'1 Case coding sheet'!$AZ$4:$AZ$129,C$21)</f>
        <v>0</v>
      </c>
      <c r="P33" s="82">
        <f>COUNTIFS('1 Case coding sheet'!$AB$4:$AB$129,1,'1 Case coding sheet'!$AZ$4:$AZ$129,D$21)</f>
        <v>0</v>
      </c>
      <c r="Q33" s="82">
        <f>COUNTIFS('1 Case coding sheet'!$AB$4:$AB$129,1,'1 Case coding sheet'!$AZ$4:$AZ$129,E$21)</f>
        <v>0</v>
      </c>
      <c r="S33" s="82" t="s">
        <v>25</v>
      </c>
      <c r="T33" s="82">
        <f>COUNTIFS('1 Case coding sheet'!$AC$4:$AC$129,1,'1 Case coding sheet'!$AZ$4:$AZ$129,B$21)</f>
        <v>0</v>
      </c>
      <c r="U33" s="82">
        <f>COUNTIFS('1 Case coding sheet'!$AC$4:$AC$129,1,'1 Case coding sheet'!$AZ$4:$AZ$129,C$21)</f>
        <v>0</v>
      </c>
      <c r="V33" s="82">
        <f>COUNTIFS('1 Case coding sheet'!$AC$4:$AC$129,1,'1 Case coding sheet'!$AZ$4:$AZ$129,D$21)</f>
        <v>0</v>
      </c>
      <c r="W33" s="82">
        <f>COUNTIFS('1 Case coding sheet'!$AC$4:$AC$129,1,'1 Case coding sheet'!$AZ$4:$AZ$129,E$21)</f>
        <v>0</v>
      </c>
    </row>
    <row r="34" spans="1:23" x14ac:dyDescent="0.2">
      <c r="A34" s="82" t="s">
        <v>26</v>
      </c>
      <c r="B34" s="82">
        <f>COUNTIFS('1 Case coding sheet'!$Z$4:$Z$129,1,'1 Case coding sheet'!$BA$4:$BA$129,B$21)</f>
        <v>7</v>
      </c>
      <c r="C34" s="82">
        <f>COUNTIFS('1 Case coding sheet'!$Z$4:$Z$129,1,'1 Case coding sheet'!$BA$4:$BA$129,C$21)</f>
        <v>9</v>
      </c>
      <c r="D34" s="82">
        <f>COUNTIFS('1 Case coding sheet'!$Z$4:$Z$129,1,'1 Case coding sheet'!$BA$4:$BA$129,D$21)</f>
        <v>2</v>
      </c>
      <c r="E34" s="82">
        <f>COUNTIFS('1 Case coding sheet'!$Z$4:$Z$129,1,'1 Case coding sheet'!$BA$4:$BA$129,E$21)</f>
        <v>1</v>
      </c>
      <c r="G34" s="82" t="s">
        <v>26</v>
      </c>
      <c r="H34" s="82">
        <f>COUNTIFS('1 Case coding sheet'!$AA$4:$AA$129,1,'1 Case coding sheet'!$BA$4:$BA$129,B$21)</f>
        <v>2</v>
      </c>
      <c r="I34" s="82">
        <f>COUNTIFS('1 Case coding sheet'!$AA$4:$AA$129,1,'1 Case coding sheet'!$BA$4:$BA$129,C$21)</f>
        <v>13</v>
      </c>
      <c r="J34" s="82">
        <f>COUNTIFS('1 Case coding sheet'!$AA$4:$AA$129,1,'1 Case coding sheet'!$BA$4:$BA$129,D$21)</f>
        <v>0</v>
      </c>
      <c r="K34" s="82">
        <f>COUNTIFS('1 Case coding sheet'!$AA$4:$AA$129,1,'1 Case coding sheet'!$BA$4:$BA$129,E$21)</f>
        <v>0</v>
      </c>
      <c r="M34" s="82" t="s">
        <v>26</v>
      </c>
      <c r="N34" s="82">
        <f>COUNTIFS('1 Case coding sheet'!$AB$4:$AB$129,1,'1 Case coding sheet'!$BA$4:$BA$129,B$21)</f>
        <v>2</v>
      </c>
      <c r="O34" s="82">
        <f>COUNTIFS('1 Case coding sheet'!$AB$4:$AB$129,1,'1 Case coding sheet'!$BA$4:$BA$129,C$21)</f>
        <v>0</v>
      </c>
      <c r="P34" s="82">
        <f>COUNTIFS('1 Case coding sheet'!$AB$4:$AB$129,1,'1 Case coding sheet'!$BA$4:$BA$129,D$21)</f>
        <v>0</v>
      </c>
      <c r="Q34" s="82">
        <f>COUNTIFS('1 Case coding sheet'!$AB$4:$AB$129,1,'1 Case coding sheet'!$BA$4:$BA$129,E$21)</f>
        <v>0</v>
      </c>
      <c r="S34" s="82" t="s">
        <v>26</v>
      </c>
      <c r="T34" s="82">
        <f>COUNTIFS('1 Case coding sheet'!$AC$4:$AC$129,1,'1 Case coding sheet'!$BA$4:$BA$129,B$21)</f>
        <v>2</v>
      </c>
      <c r="U34" s="82">
        <f>COUNTIFS('1 Case coding sheet'!$AC$4:$AC$129,1,'1 Case coding sheet'!$BA$4:$BA$129,C$21)</f>
        <v>5</v>
      </c>
      <c r="V34" s="82">
        <f>COUNTIFS('1 Case coding sheet'!$AC$4:$AC$129,1,'1 Case coding sheet'!$BA$4:$BA$129,D$21)</f>
        <v>0</v>
      </c>
      <c r="W34" s="82">
        <f>COUNTIFS('1 Case coding sheet'!$AC$4:$AC$129,1,'1 Case coding sheet'!$BA$4:$BA$129,E$21)</f>
        <v>1</v>
      </c>
    </row>
    <row r="35" spans="1:23" x14ac:dyDescent="0.2">
      <c r="A35" s="82" t="s">
        <v>347</v>
      </c>
      <c r="B35" s="82">
        <f>COUNTIFS('1 Case coding sheet'!$Z$4:$Z$129,1,'1 Case coding sheet'!$BB$4:$BB$129,B$21)</f>
        <v>0</v>
      </c>
      <c r="C35" s="82">
        <f>COUNTIFS('1 Case coding sheet'!$Z$4:$Z$129,1,'1 Case coding sheet'!$BB$4:$BB$129,C$21)</f>
        <v>1</v>
      </c>
      <c r="D35" s="82">
        <f>COUNTIFS('1 Case coding sheet'!$Z$4:$Z$129,1,'1 Case coding sheet'!$BB$4:$BB$129,D$21)</f>
        <v>0</v>
      </c>
      <c r="E35" s="82">
        <f>COUNTIFS('1 Case coding sheet'!$Z$4:$Z$129,1,'1 Case coding sheet'!$BB$4:$BB$129,E$21)</f>
        <v>1</v>
      </c>
      <c r="G35" s="82" t="s">
        <v>347</v>
      </c>
      <c r="H35" s="82">
        <f>COUNTIFS('1 Case coding sheet'!$AA$4:$AA$129,1,'1 Case coding sheet'!$BB$4:$BB$129,B$21)</f>
        <v>2</v>
      </c>
      <c r="I35" s="82">
        <f>COUNTIFS('1 Case coding sheet'!$AA$4:$AA$129,1,'1 Case coding sheet'!$BB$4:$BB$129,C$21)</f>
        <v>7</v>
      </c>
      <c r="J35" s="82">
        <f>COUNTIFS('1 Case coding sheet'!$AA$4:$AA$129,1,'1 Case coding sheet'!$BB$4:$BB$129,D$21)</f>
        <v>1</v>
      </c>
      <c r="K35" s="82">
        <f>COUNTIFS('1 Case coding sheet'!$AA$4:$AA$129,1,'1 Case coding sheet'!$BB$4:$BB$129,E$21)</f>
        <v>0</v>
      </c>
      <c r="M35" s="82" t="s">
        <v>347</v>
      </c>
      <c r="N35" s="82">
        <f>COUNTIFS('1 Case coding sheet'!$AB$4:$AB$129,1,'1 Case coding sheet'!$BB$4:$BB$129,B$21)</f>
        <v>0</v>
      </c>
      <c r="O35" s="82">
        <f>COUNTIFS('1 Case coding sheet'!$AB$4:$AB$129,1,'1 Case coding sheet'!$BB$4:$BB$129,C$21)</f>
        <v>0</v>
      </c>
      <c r="P35" s="82">
        <f>COUNTIFS('1 Case coding sheet'!$AB$4:$AB$129,1,'1 Case coding sheet'!$BB$4:$BB$129,D$21)</f>
        <v>0</v>
      </c>
      <c r="Q35" s="82">
        <f>COUNTIFS('1 Case coding sheet'!$AB$4:$AB$129,1,'1 Case coding sheet'!$BB$4:$BB$129,E$21)</f>
        <v>0</v>
      </c>
      <c r="S35" s="82" t="s">
        <v>347</v>
      </c>
      <c r="T35" s="82">
        <f>COUNTIFS('1 Case coding sheet'!$AC$4:$AC$129,1,'1 Case coding sheet'!$BB$4:$BB$129,B$21)</f>
        <v>1</v>
      </c>
      <c r="U35" s="82">
        <f>COUNTIFS('1 Case coding sheet'!$AC$4:$AC$129,1,'1 Case coding sheet'!$BB$4:$BB$129,C$21)</f>
        <v>0</v>
      </c>
      <c r="V35" s="82">
        <f>COUNTIFS('1 Case coding sheet'!$AC$4:$AC$129,1,'1 Case coding sheet'!$BB$4:$BB$129,D$21)</f>
        <v>0</v>
      </c>
      <c r="W35" s="82">
        <f>COUNTIFS('1 Case coding sheet'!$AC$4:$AC$129,1,'1 Case coding sheet'!$BB$4:$BB$129,E$21)</f>
        <v>0</v>
      </c>
    </row>
    <row r="36" spans="1:23" x14ac:dyDescent="0.2">
      <c r="A36" s="82" t="s">
        <v>974</v>
      </c>
      <c r="B36" s="82">
        <f>COUNTIFS('1 Case coding sheet'!$Z$4:$Z$129,1,'1 Case coding sheet'!$BC$4:$BC$129,B$21)</f>
        <v>0</v>
      </c>
      <c r="C36" s="82">
        <f>COUNTIFS('1 Case coding sheet'!$Z$4:$Z$129,1,'1 Case coding sheet'!$BC$4:$BC$129,C$21)</f>
        <v>3</v>
      </c>
      <c r="D36" s="82">
        <f>COUNTIFS('1 Case coding sheet'!$Z$4:$Z$129,1,'1 Case coding sheet'!$BC$4:$BC$129,D$21)</f>
        <v>2</v>
      </c>
      <c r="E36" s="82">
        <f>COUNTIFS('1 Case coding sheet'!$Z$4:$Z$129,1,'1 Case coding sheet'!$BC$4:$BC$129,E$21)</f>
        <v>0</v>
      </c>
      <c r="G36" s="82" t="s">
        <v>974</v>
      </c>
      <c r="H36" s="82">
        <f>COUNTIFS('1 Case coding sheet'!$AA$4:$AA$129,1,'1 Case coding sheet'!$BC$4:$BC$129,B$21)</f>
        <v>1</v>
      </c>
      <c r="I36" s="82">
        <f>COUNTIFS('1 Case coding sheet'!$AA$4:$AA$129,1,'1 Case coding sheet'!$BC$4:$BC$129,C$21)</f>
        <v>4</v>
      </c>
      <c r="J36" s="82">
        <f>COUNTIFS('1 Case coding sheet'!$AA$4:$AA$129,1,'1 Case coding sheet'!$BC$4:$BC$129,D$21)</f>
        <v>0</v>
      </c>
      <c r="K36" s="82">
        <f>COUNTIFS('1 Case coding sheet'!$AA$4:$AA$129,1,'1 Case coding sheet'!$BC$4:$BC$129,E$21)</f>
        <v>0</v>
      </c>
      <c r="M36" s="82" t="s">
        <v>974</v>
      </c>
      <c r="N36" s="82">
        <f>COUNTIFS('1 Case coding sheet'!$AB$4:$AB$129,1,'1 Case coding sheet'!$BC$4:$BC$129,B$21)</f>
        <v>0</v>
      </c>
      <c r="O36" s="82">
        <f>COUNTIFS('1 Case coding sheet'!$AB$4:$AB$129,1,'1 Case coding sheet'!$BC$4:$BC$129,C$21)</f>
        <v>0</v>
      </c>
      <c r="P36" s="82">
        <f>COUNTIFS('1 Case coding sheet'!$AB$4:$AB$129,1,'1 Case coding sheet'!$BC$4:$BC$129,D$21)</f>
        <v>0</v>
      </c>
      <c r="Q36" s="82">
        <f>COUNTIFS('1 Case coding sheet'!$AB$4:$AB$129,1,'1 Case coding sheet'!$BC$4:$BC$129,E$21)</f>
        <v>0</v>
      </c>
      <c r="S36" s="82" t="s">
        <v>974</v>
      </c>
      <c r="T36" s="82">
        <f>COUNTIFS('1 Case coding sheet'!$AC$4:$AC$129,1,'1 Case coding sheet'!$BC$4:$BC$129,B$21)</f>
        <v>0</v>
      </c>
      <c r="U36" s="82">
        <f>COUNTIFS('1 Case coding sheet'!$AC$4:$AC$129,1,'1 Case coding sheet'!$BC$4:$BC$129,C$21)</f>
        <v>3</v>
      </c>
      <c r="V36" s="82">
        <f>COUNTIFS('1 Case coding sheet'!$AC$4:$AC$129,1,'1 Case coding sheet'!$BC$4:$BC$129,D$21)</f>
        <v>1</v>
      </c>
      <c r="W36" s="82">
        <f>COUNTIFS('1 Case coding sheet'!$AC$4:$AC$129,1,'1 Case coding sheet'!$BC$4:$BC$129,E$21)</f>
        <v>0</v>
      </c>
    </row>
    <row r="38" spans="1:23" x14ac:dyDescent="0.2">
      <c r="A38" s="79" t="s">
        <v>917</v>
      </c>
      <c r="G38" s="79"/>
      <c r="M38" s="79"/>
    </row>
    <row r="39" spans="1:23" x14ac:dyDescent="0.2">
      <c r="A39" s="79" t="s">
        <v>385</v>
      </c>
      <c r="B39" s="82" t="s">
        <v>356</v>
      </c>
      <c r="C39" s="82" t="s">
        <v>357</v>
      </c>
      <c r="D39" s="82" t="s">
        <v>358</v>
      </c>
      <c r="E39" s="82" t="s">
        <v>359</v>
      </c>
      <c r="G39" s="79" t="s">
        <v>386</v>
      </c>
      <c r="H39" s="82" t="s">
        <v>356</v>
      </c>
      <c r="I39" s="82" t="s">
        <v>357</v>
      </c>
      <c r="J39" s="82" t="s">
        <v>358</v>
      </c>
      <c r="K39" s="82" t="s">
        <v>359</v>
      </c>
      <c r="M39" s="79" t="s">
        <v>387</v>
      </c>
      <c r="N39" s="82" t="s">
        <v>356</v>
      </c>
      <c r="O39" s="82" t="s">
        <v>357</v>
      </c>
      <c r="P39" s="82" t="s">
        <v>358</v>
      </c>
      <c r="Q39" s="82" t="s">
        <v>359</v>
      </c>
      <c r="S39" s="79" t="s">
        <v>969</v>
      </c>
      <c r="T39" s="82" t="s">
        <v>356</v>
      </c>
      <c r="U39" s="82" t="s">
        <v>357</v>
      </c>
      <c r="V39" s="82" t="s">
        <v>358</v>
      </c>
      <c r="W39" s="82" t="s">
        <v>359</v>
      </c>
    </row>
    <row r="40" spans="1:23" x14ac:dyDescent="0.2">
      <c r="A40" s="82" t="s">
        <v>23</v>
      </c>
      <c r="B40" s="82">
        <f>COUNTIFS('1 Case coding sheet'!$AI$4:$AI$129,1,'1 Case coding sheet'!$AX$4:$AX$129,B$21)</f>
        <v>50</v>
      </c>
      <c r="C40" s="82">
        <f>COUNTIFS('1 Case coding sheet'!$AI$4:$AI$129,1,'1 Case coding sheet'!$AX$4:$AX$129,C$21)</f>
        <v>8</v>
      </c>
      <c r="D40" s="82">
        <f>COUNTIFS('1 Case coding sheet'!$AI$4:$AI$129,1,'1 Case coding sheet'!$AX$4:$AX$129,D$21)</f>
        <v>5</v>
      </c>
      <c r="E40" s="82">
        <f>COUNTIFS('1 Case coding sheet'!$AI$4:$AI$129,1,'1 Case coding sheet'!$AX$4:$AX$129,E$21)</f>
        <v>4</v>
      </c>
      <c r="G40" s="82" t="s">
        <v>23</v>
      </c>
      <c r="H40" s="82">
        <f>COUNTIFS('1 Case coding sheet'!$AO$4:$AO$129,1,'1 Case coding sheet'!$AX$4:$AX$129,B$21)</f>
        <v>8</v>
      </c>
      <c r="I40" s="82">
        <f>COUNTIFS('1 Case coding sheet'!$AO$4:$AO$129,1,'1 Case coding sheet'!$AX$4:$AX$129,C$21)</f>
        <v>0</v>
      </c>
      <c r="J40" s="82">
        <f>COUNTIFS('1 Case coding sheet'!$AO$4:$AO$129,1,'1 Case coding sheet'!$AX$4:$AX$129,D$21)</f>
        <v>1</v>
      </c>
      <c r="K40" s="82">
        <f>COUNTIFS('1 Case coding sheet'!$AO$4:$AO$129,1,'1 Case coding sheet'!$AX$4:$AX$129,E$21)</f>
        <v>0</v>
      </c>
      <c r="M40" s="82" t="s">
        <v>23</v>
      </c>
      <c r="N40" s="82">
        <f>COUNTIFS('1 Case coding sheet'!$AR$4:$AR$129,1,'1 Case coding sheet'!$AX$4:$AX$129,B$21)</f>
        <v>16</v>
      </c>
      <c r="O40" s="82">
        <f>COUNTIFS('1 Case coding sheet'!$AR$4:$AR$129,1,'1 Case coding sheet'!$AX$4:$AX$129,C$21)</f>
        <v>7</v>
      </c>
      <c r="P40" s="82">
        <f>COUNTIFS('1 Case coding sheet'!$AR$4:$AR$129,1,'1 Case coding sheet'!$AX$4:$AX$129,D$21)</f>
        <v>1</v>
      </c>
      <c r="Q40" s="82">
        <f>COUNTIFS('1 Case coding sheet'!$AR$4:$AR$129,1,'1 Case coding sheet'!$AX$4:$AX$129,E$21)</f>
        <v>4</v>
      </c>
      <c r="S40" s="82" t="s">
        <v>23</v>
      </c>
      <c r="T40" s="82">
        <f>COUNTIFS('1 Case coding sheet'!$AU$4:$AU$129,1,'1 Case coding sheet'!$AX$4:$AX$129,B$21)</f>
        <v>4</v>
      </c>
      <c r="U40" s="82">
        <f>COUNTIFS('1 Case coding sheet'!$AU$4:$AU$129,1,'1 Case coding sheet'!$AX$4:$AX$129,C$21)</f>
        <v>0</v>
      </c>
      <c r="V40" s="82">
        <f>COUNTIFS('1 Case coding sheet'!$AU$4:$AU$129,1,'1 Case coding sheet'!$AX$4:$AX$129,D$21)</f>
        <v>1</v>
      </c>
      <c r="W40" s="82">
        <f>COUNTIFS('1 Case coding sheet'!$AU$4:$AU$129,1,'1 Case coding sheet'!$AX$4:$AX$129,E$21)</f>
        <v>2</v>
      </c>
    </row>
    <row r="41" spans="1:23" x14ac:dyDescent="0.2">
      <c r="A41" s="82" t="s">
        <v>24</v>
      </c>
      <c r="B41" s="82">
        <f>COUNTIFS('1 Case coding sheet'!$AI$4:$AI$129,1,'1 Case coding sheet'!$AY$4:$AY$129,B$21)</f>
        <v>8</v>
      </c>
      <c r="C41" s="82">
        <f>COUNTIFS('1 Case coding sheet'!$AI$4:$AI$129,1,'1 Case coding sheet'!$AY$4:$AY$129,C$21)</f>
        <v>0</v>
      </c>
      <c r="D41" s="82">
        <f>COUNTIFS('1 Case coding sheet'!$AI$4:$AI$129,1,'1 Case coding sheet'!$AY$4:$AY$129,D$21)</f>
        <v>0</v>
      </c>
      <c r="E41" s="82">
        <f>COUNTIFS('1 Case coding sheet'!$AI$4:$AI$129,1,'1 Case coding sheet'!$AY$4:$AY$129,E$21)</f>
        <v>0</v>
      </c>
      <c r="G41" s="82" t="s">
        <v>24</v>
      </c>
      <c r="H41" s="82">
        <f>COUNTIFS('1 Case coding sheet'!$AO$4:$AO$129,1,'1 Case coding sheet'!$AY$4:$AY$129,B$21)</f>
        <v>0</v>
      </c>
      <c r="I41" s="82">
        <f>COUNTIFS('1 Case coding sheet'!$AO$4:$AO$129,1,'1 Case coding sheet'!$AY$4:$AY$129,C$21)</f>
        <v>0</v>
      </c>
      <c r="J41" s="82">
        <f>COUNTIFS('1 Case coding sheet'!$AO$4:$AO$129,1,'1 Case coding sheet'!$AY$4:$AY$129,D$21)</f>
        <v>0</v>
      </c>
      <c r="K41" s="82">
        <f>COUNTIFS('1 Case coding sheet'!$AO$4:$AO$129,1,'1 Case coding sheet'!$AY$4:$AY$129,E$21)</f>
        <v>0</v>
      </c>
      <c r="M41" s="82" t="s">
        <v>24</v>
      </c>
      <c r="N41" s="82">
        <f>COUNTIFS('1 Case coding sheet'!$AR$4:$AR$129,1,'1 Case coding sheet'!$AY$4:$AY$129,B$21)</f>
        <v>3</v>
      </c>
      <c r="O41" s="82">
        <f>COUNTIFS('1 Case coding sheet'!$AR$4:$AR$129,1,'1 Case coding sheet'!$AY$4:$AY$129,C$21)</f>
        <v>0</v>
      </c>
      <c r="P41" s="82">
        <f>COUNTIFS('1 Case coding sheet'!$AR$4:$AR$129,1,'1 Case coding sheet'!$AY$4:$AY$129,D$21)</f>
        <v>0</v>
      </c>
      <c r="Q41" s="82">
        <f>COUNTIFS('1 Case coding sheet'!$AR$4:$AR$129,1,'1 Case coding sheet'!$AY$4:$AY$129,E$21)</f>
        <v>0</v>
      </c>
      <c r="S41" s="82" t="s">
        <v>24</v>
      </c>
      <c r="T41" s="82">
        <f>COUNTIFS('1 Case coding sheet'!$AU$4:$AU$129,1,'1 Case coding sheet'!$AY$4:$AY$129,B$21)</f>
        <v>1</v>
      </c>
      <c r="U41" s="82">
        <f>COUNTIFS('1 Case coding sheet'!$AU$4:$AU$129,1,'1 Case coding sheet'!$AY$4:$AY$129,C$21)</f>
        <v>0</v>
      </c>
      <c r="V41" s="82">
        <f>COUNTIFS('1 Case coding sheet'!$AU$4:$AU$129,1,'1 Case coding sheet'!$AY$4:$AY$129,D$21)</f>
        <v>0</v>
      </c>
      <c r="W41" s="82">
        <f>COUNTIFS('1 Case coding sheet'!$AU$4:$AU$129,1,'1 Case coding sheet'!$AY$4:$AY$129,E$21)</f>
        <v>0</v>
      </c>
    </row>
    <row r="42" spans="1:23" x14ac:dyDescent="0.2">
      <c r="A42" s="82" t="s">
        <v>25</v>
      </c>
      <c r="B42" s="82">
        <f>COUNTIFS('1 Case coding sheet'!$AI$4:$AI$129,1,'1 Case coding sheet'!$AZ$4:$AZ$129,B$21)</f>
        <v>1</v>
      </c>
      <c r="C42" s="82">
        <f>COUNTIFS('1 Case coding sheet'!$AI$4:$AI$129,1,'1 Case coding sheet'!$AZ$4:$AZ$129,C$21)</f>
        <v>3</v>
      </c>
      <c r="D42" s="82">
        <f>COUNTIFS('1 Case coding sheet'!$AI$4:$AI$129,1,'1 Case coding sheet'!$AZ$4:$AZ$129,D$21)</f>
        <v>1</v>
      </c>
      <c r="E42" s="82">
        <f>COUNTIFS('1 Case coding sheet'!$AI$4:$AI$129,1,'1 Case coding sheet'!$AZ$4:$AZ$129,E$21)</f>
        <v>0</v>
      </c>
      <c r="G42" s="82" t="s">
        <v>25</v>
      </c>
      <c r="H42" s="82">
        <f>COUNTIFS('1 Case coding sheet'!$AO$4:$AO$129,1,'1 Case coding sheet'!$AZ$4:$AZ$129,B$21)</f>
        <v>2</v>
      </c>
      <c r="I42" s="82">
        <f>COUNTIFS('1 Case coding sheet'!$AO$4:$AO$129,1,'1 Case coding sheet'!$AZ$4:$AZ$129,C$21)</f>
        <v>0</v>
      </c>
      <c r="J42" s="82">
        <f>COUNTIFS('1 Case coding sheet'!$AO$4:$AO$129,1,'1 Case coding sheet'!$AZ$4:$AZ$129,D$21)</f>
        <v>1</v>
      </c>
      <c r="K42" s="82">
        <f>COUNTIFS('1 Case coding sheet'!$AO$4:$AO$129,1,'1 Case coding sheet'!$AZ$4:$AZ$129,E$21)</f>
        <v>0</v>
      </c>
      <c r="M42" s="82" t="s">
        <v>25</v>
      </c>
      <c r="N42" s="82">
        <f>COUNTIFS('1 Case coding sheet'!$AR$4:$AR$129,1,'1 Case coding sheet'!$AZ$4:$AZ$129,B$21)</f>
        <v>1</v>
      </c>
      <c r="O42" s="82">
        <f>COUNTIFS('1 Case coding sheet'!$AR$4:$AR$129,1,'1 Case coding sheet'!$AZ$4:$AZ$129,C$21)</f>
        <v>0</v>
      </c>
      <c r="P42" s="82">
        <f>COUNTIFS('1 Case coding sheet'!$AR$4:$AR$129,1,'1 Case coding sheet'!$AZ$4:$AZ$129,D$21)</f>
        <v>0</v>
      </c>
      <c r="Q42" s="82">
        <f>COUNTIFS('1 Case coding sheet'!$AR$4:$AR$129,1,'1 Case coding sheet'!$AZ$4:$AZ$129,E$21)</f>
        <v>0</v>
      </c>
      <c r="S42" s="82" t="s">
        <v>25</v>
      </c>
      <c r="T42" s="82">
        <f>COUNTIFS('1 Case coding sheet'!$AU$4:$AU$129,1,'1 Case coding sheet'!$AZ$4:$AZ$129,B$21)</f>
        <v>0</v>
      </c>
      <c r="U42" s="82">
        <f>COUNTIFS('1 Case coding sheet'!$AU$4:$AU$129,1,'1 Case coding sheet'!$AZ$4:$AZ$129,C$21)</f>
        <v>0</v>
      </c>
      <c r="V42" s="82">
        <f>COUNTIFS('1 Case coding sheet'!$AU$4:$AU$129,1,'1 Case coding sheet'!$AZ$4:$AZ$129,D$21)</f>
        <v>0</v>
      </c>
      <c r="W42" s="82">
        <f>COUNTIFS('1 Case coding sheet'!$AU$4:$AU$129,1,'1 Case coding sheet'!$AZ$4:$AZ$129,E$21)</f>
        <v>0</v>
      </c>
    </row>
    <row r="43" spans="1:23" x14ac:dyDescent="0.2">
      <c r="A43" s="82" t="s">
        <v>26</v>
      </c>
      <c r="B43" s="82">
        <f>COUNTIFS('1 Case coding sheet'!$AI$4:$AI$129,1,'1 Case coding sheet'!$BA$4:$BA$129,B$21)</f>
        <v>9</v>
      </c>
      <c r="C43" s="82">
        <f>COUNTIFS('1 Case coding sheet'!$AI$4:$AI$129,1,'1 Case coding sheet'!$BA$4:$BA$129,C$21)</f>
        <v>22</v>
      </c>
      <c r="D43" s="82">
        <f>COUNTIFS('1 Case coding sheet'!$AI$4:$AI$129,1,'1 Case coding sheet'!$BA$4:$BA$129,D$21)</f>
        <v>1</v>
      </c>
      <c r="E43" s="82">
        <f>COUNTIFS('1 Case coding sheet'!$AI$4:$AI$129,1,'1 Case coding sheet'!$BA$4:$BA$129,E$21)</f>
        <v>2</v>
      </c>
      <c r="G43" s="82" t="s">
        <v>26</v>
      </c>
      <c r="H43" s="82">
        <f>COUNTIFS('1 Case coding sheet'!$AO$4:$AO$129,1,'1 Case coding sheet'!$BA$4:$BA$129,B$21)</f>
        <v>1</v>
      </c>
      <c r="I43" s="82">
        <f>COUNTIFS('1 Case coding sheet'!$AO$4:$AO$129,1,'1 Case coding sheet'!$BA$4:$BA$129,C$21)</f>
        <v>0</v>
      </c>
      <c r="J43" s="82">
        <f>COUNTIFS('1 Case coding sheet'!$AO$4:$AO$129,1,'1 Case coding sheet'!$BA$4:$BA$129,D$21)</f>
        <v>1</v>
      </c>
      <c r="K43" s="82">
        <f>COUNTIFS('1 Case coding sheet'!$AO$4:$AO$129,1,'1 Case coding sheet'!$BA$4:$BA$129,E$21)</f>
        <v>0</v>
      </c>
      <c r="M43" s="82" t="s">
        <v>26</v>
      </c>
      <c r="N43" s="82">
        <f>COUNTIFS('1 Case coding sheet'!$AR$4:$AR$129,1,'1 Case coding sheet'!$BA$4:$BA$129,B$21)</f>
        <v>3</v>
      </c>
      <c r="O43" s="82">
        <f>COUNTIFS('1 Case coding sheet'!$AR$4:$AR$129,1,'1 Case coding sheet'!$BA$4:$BA$129,C$21)</f>
        <v>9</v>
      </c>
      <c r="P43" s="82">
        <f>COUNTIFS('1 Case coding sheet'!$AR$4:$AR$129,1,'1 Case coding sheet'!$BA$4:$BA$129,D$21)</f>
        <v>1</v>
      </c>
      <c r="Q43" s="82">
        <f>COUNTIFS('1 Case coding sheet'!$AR$4:$AR$129,1,'1 Case coding sheet'!$BA$4:$BA$129,E$21)</f>
        <v>0</v>
      </c>
      <c r="S43" s="82" t="s">
        <v>26</v>
      </c>
      <c r="T43" s="82">
        <f>COUNTIFS('1 Case coding sheet'!$AU$4:$AU$129,1,'1 Case coding sheet'!$BA$4:$BA$129,B$21)</f>
        <v>0</v>
      </c>
      <c r="U43" s="82">
        <f>COUNTIFS('1 Case coding sheet'!$AU$4:$AU$129,1,'1 Case coding sheet'!$BA$4:$BA$129,C$21)</f>
        <v>3</v>
      </c>
      <c r="V43" s="82">
        <f>COUNTIFS('1 Case coding sheet'!$AU$4:$AU$129,1,'1 Case coding sheet'!$BA$4:$BA$129,D$21)</f>
        <v>0</v>
      </c>
      <c r="W43" s="82">
        <f>COUNTIFS('1 Case coding sheet'!$AU$4:$AU$129,1,'1 Case coding sheet'!$BA$4:$BA$129,E$21)</f>
        <v>1</v>
      </c>
    </row>
    <row r="44" spans="1:23" x14ac:dyDescent="0.2">
      <c r="A44" s="82" t="s">
        <v>347</v>
      </c>
      <c r="B44" s="82">
        <f>COUNTIFS('1 Case coding sheet'!$AI$4:$AI$129,1,'1 Case coding sheet'!$BB$4:$BB$129,B$21)</f>
        <v>1</v>
      </c>
      <c r="C44" s="82">
        <f>COUNTIFS('1 Case coding sheet'!$AI$4:$AI$129,1,'1 Case coding sheet'!$BB$4:$BB$129,C$21)</f>
        <v>7</v>
      </c>
      <c r="D44" s="82">
        <f>COUNTIFS('1 Case coding sheet'!$AI$4:$AI$129,1,'1 Case coding sheet'!$BB$4:$BB$129,D$21)</f>
        <v>1</v>
      </c>
      <c r="E44" s="82">
        <f>COUNTIFS('1 Case coding sheet'!$AI$4:$AI$129,1,'1 Case coding sheet'!$BB$4:$BB$129,E$21)</f>
        <v>1</v>
      </c>
      <c r="G44" s="82" t="s">
        <v>347</v>
      </c>
      <c r="H44" s="82">
        <f>COUNTIFS('1 Case coding sheet'!$AO$4:$AO$129,1,'1 Case coding sheet'!$BB$4:$BB$129,B$21)</f>
        <v>0</v>
      </c>
      <c r="I44" s="82">
        <f>COUNTIFS('1 Case coding sheet'!$AO$4:$AO$129,1,'1 Case coding sheet'!$BB$4:$BB$129,C$21)</f>
        <v>0</v>
      </c>
      <c r="J44" s="82">
        <f>COUNTIFS('1 Case coding sheet'!$AO$4:$AO$129,1,'1 Case coding sheet'!$BB$4:$BB$129,D$21)</f>
        <v>0</v>
      </c>
      <c r="K44" s="82">
        <f>COUNTIFS('1 Case coding sheet'!$AO$4:$AO$129,1,'1 Case coding sheet'!$BB$4:$BB$129,E$21)</f>
        <v>0</v>
      </c>
      <c r="M44" s="82" t="s">
        <v>347</v>
      </c>
      <c r="N44" s="82">
        <f>COUNTIFS('1 Case coding sheet'!$AR$4:$AR$129,1,'1 Case coding sheet'!$BB$4:$BB$129,B$21)</f>
        <v>1</v>
      </c>
      <c r="O44" s="82">
        <f>COUNTIFS('1 Case coding sheet'!$AR$4:$AR$129,1,'1 Case coding sheet'!$BB$4:$BB$129,C$21)</f>
        <v>3</v>
      </c>
      <c r="P44" s="82">
        <f>COUNTIFS('1 Case coding sheet'!$AR$4:$AR$129,1,'1 Case coding sheet'!$BB$4:$BB$129,D$21)</f>
        <v>1</v>
      </c>
      <c r="Q44" s="82">
        <f>COUNTIFS('1 Case coding sheet'!$AR$4:$AR$129,1,'1 Case coding sheet'!$BB$4:$BB$129,E$21)</f>
        <v>0</v>
      </c>
      <c r="S44" s="82" t="s">
        <v>347</v>
      </c>
      <c r="T44" s="82">
        <f>COUNTIFS('1 Case coding sheet'!$AU$4:$AU$129,1,'1 Case coding sheet'!$BB$4:$BB$129,B$21)</f>
        <v>1</v>
      </c>
      <c r="U44" s="82">
        <f>COUNTIFS('1 Case coding sheet'!$AU$4:$AU$129,1,'1 Case coding sheet'!$BB$4:$BB$129,C$21)</f>
        <v>0</v>
      </c>
      <c r="V44" s="82">
        <f>COUNTIFS('1 Case coding sheet'!$AU$4:$AU$129,1,'1 Case coding sheet'!$BB$4:$BB$129,D$21)</f>
        <v>0</v>
      </c>
      <c r="W44" s="82">
        <f>COUNTIFS('1 Case coding sheet'!$AU$4:$AU$129,1,'1 Case coding sheet'!$BB$4:$BB$129,E$21)</f>
        <v>0</v>
      </c>
    </row>
    <row r="45" spans="1:23" x14ac:dyDescent="0.2">
      <c r="A45" s="82" t="s">
        <v>974</v>
      </c>
      <c r="B45" s="82">
        <f>COUNTIFS('1 Case coding sheet'!$AI$4:$AI$129,1,'1 Case coding sheet'!$BC$4:$BC$129,B$21)</f>
        <v>0</v>
      </c>
      <c r="C45" s="82">
        <f>COUNTIFS('1 Case coding sheet'!$AI$4:$AI$129,1,'1 Case coding sheet'!$BC$4:$BC$129,C$21)</f>
        <v>8</v>
      </c>
      <c r="D45" s="82">
        <f>COUNTIFS('1 Case coding sheet'!$AI$4:$AI$129,1,'1 Case coding sheet'!$BC$4:$BC$129,D$21)</f>
        <v>2</v>
      </c>
      <c r="E45" s="82">
        <f>COUNTIFS('1 Case coding sheet'!$AI$4:$AI$129,1,'1 Case coding sheet'!$BC$4:$BC$129,E$21)</f>
        <v>0</v>
      </c>
      <c r="G45" s="82" t="s">
        <v>974</v>
      </c>
      <c r="H45" s="82">
        <f>COUNTIFS('1 Case coding sheet'!$AO$4:$AO$129,1,'1 Case coding sheet'!$BC$4:$BC$129,B$21)</f>
        <v>0</v>
      </c>
      <c r="I45" s="82">
        <f>COUNTIFS('1 Case coding sheet'!$AO$4:$AO$129,1,'1 Case coding sheet'!$BC$4:$BC$129,C$21)</f>
        <v>0</v>
      </c>
      <c r="J45" s="82">
        <f>COUNTIFS('1 Case coding sheet'!$AO$4:$AO$129,1,'1 Case coding sheet'!$BC$4:$BC$129,D$21)</f>
        <v>1</v>
      </c>
      <c r="K45" s="82">
        <f>COUNTIFS('1 Case coding sheet'!$AO$4:$AO$129,1,'1 Case coding sheet'!$BC$4:$BC$129,E$21)</f>
        <v>0</v>
      </c>
      <c r="M45" s="82" t="s">
        <v>974</v>
      </c>
      <c r="N45" s="82">
        <f>COUNTIFS('1 Case coding sheet'!$AR$4:$AR$129,1,'1 Case coding sheet'!$BC$4:$BC$129,B$21)</f>
        <v>1</v>
      </c>
      <c r="O45" s="82">
        <f>COUNTIFS('1 Case coding sheet'!$AR$4:$AR$129,1,'1 Case coding sheet'!$BC$4:$BC$129,C$21)</f>
        <v>4</v>
      </c>
      <c r="P45" s="82">
        <f>COUNTIFS('1 Case coding sheet'!$AR$4:$AR$129,1,'1 Case coding sheet'!$BC$4:$BC$129,D$21)</f>
        <v>0</v>
      </c>
      <c r="Q45" s="82">
        <f>COUNTIFS('1 Case coding sheet'!$AR$4:$AR$129,1,'1 Case coding sheet'!$BC$4:$BC$129,E$21)</f>
        <v>0</v>
      </c>
      <c r="S45" s="82" t="s">
        <v>974</v>
      </c>
      <c r="T45" s="82">
        <f>COUNTIFS('1 Case coding sheet'!$AU$4:$AU$129,1,'1 Case coding sheet'!$BC$4:$BC$129,B$21)</f>
        <v>0</v>
      </c>
      <c r="U45" s="82">
        <f>COUNTIFS('1 Case coding sheet'!$AU$4:$AU$129,1,'1 Case coding sheet'!$BC$4:$BC$129,C$21)</f>
        <v>2</v>
      </c>
      <c r="V45" s="82">
        <f>COUNTIFS('1 Case coding sheet'!$AU$4:$AU$129,1,'1 Case coding sheet'!$BC$4:$BC$129,D$21)</f>
        <v>1</v>
      </c>
      <c r="W45" s="82">
        <f>COUNTIFS('1 Case coding sheet'!$AU$4:$AU$129,1,'1 Case coding sheet'!$BC$4:$BC$129,E$21)</f>
        <v>0</v>
      </c>
    </row>
    <row r="47" spans="1:23" x14ac:dyDescent="0.2">
      <c r="A47" s="79" t="s">
        <v>918</v>
      </c>
    </row>
    <row r="48" spans="1:23" x14ac:dyDescent="0.2">
      <c r="A48" s="79"/>
      <c r="B48" s="82" t="s">
        <v>385</v>
      </c>
      <c r="C48" s="82" t="s">
        <v>386</v>
      </c>
      <c r="D48" s="82" t="s">
        <v>387</v>
      </c>
      <c r="E48" s="82" t="s">
        <v>969</v>
      </c>
    </row>
    <row r="49" spans="1:25" x14ac:dyDescent="0.2">
      <c r="A49" s="82" t="s">
        <v>493</v>
      </c>
      <c r="B49" s="82">
        <f>COUNTIFS('1 Case coding sheet'!$Z$4:$Z$129,1,'1 Case coding sheet'!$AI$4:$AI$129,1)</f>
        <v>52</v>
      </c>
      <c r="C49" s="82">
        <f>COUNTIFS('1 Case coding sheet'!$Z$4:$Z$129,1,'1 Case coding sheet'!$AO$4:$AO$129,1)</f>
        <v>3</v>
      </c>
      <c r="D49" s="82">
        <f>COUNTIFS('1 Case coding sheet'!$Z$4:$Z$129,1,'1 Case coding sheet'!$AR$4:$AR$129,1)</f>
        <v>16</v>
      </c>
      <c r="E49" s="82">
        <f>COUNTIFS('1 Case coding sheet'!$Z$4:$Z$129,1,'1 Case coding sheet'!$AU$4:$AU$129,1)</f>
        <v>0</v>
      </c>
    </row>
    <row r="50" spans="1:25" x14ac:dyDescent="0.2">
      <c r="A50" s="82" t="s">
        <v>492</v>
      </c>
      <c r="B50" s="82">
        <f>COUNTIFS('1 Case coding sheet'!$AA$4:$AA$129,1,'1 Case coding sheet'!$AI$4:$AI$129,1)</f>
        <v>20</v>
      </c>
      <c r="C50" s="82">
        <f>COUNTIFS('1 Case coding sheet'!$AA$4:$AA$129,1,'1 Case coding sheet'!$AO$4:$AO$129,1)</f>
        <v>0</v>
      </c>
      <c r="D50" s="82">
        <f>COUNTIFS('1 Case coding sheet'!$AA$4:$AA$129,1,'1 Case coding sheet'!$AR$4:$AR$129,1)</f>
        <v>19</v>
      </c>
      <c r="E50" s="82">
        <f>COUNTIFS('1 Case coding sheet'!$AA$4:$AA$129,1,'1 Case coding sheet'!$AU$4:$AU$129,1)</f>
        <v>0</v>
      </c>
    </row>
    <row r="51" spans="1:25" x14ac:dyDescent="0.2">
      <c r="A51" s="82" t="s">
        <v>494</v>
      </c>
      <c r="B51" s="82">
        <f>COUNTIFS('1 Case coding sheet'!$AB$4:$AB$129,1,'1 Case coding sheet'!$AI$4:$AI$129,1)</f>
        <v>5</v>
      </c>
      <c r="C51" s="82">
        <f>COUNTIFS('1 Case coding sheet'!$AB$4:$AB$129,1,'1 Case coding sheet'!$AO$4:$AO$129,1)</f>
        <v>8</v>
      </c>
      <c r="D51" s="82">
        <f>COUNTIFS('1 Case coding sheet'!$AB$4:$AB$129,1,'1 Case coding sheet'!$AR$4:$AR$129,1)</f>
        <v>0</v>
      </c>
      <c r="E51" s="82">
        <f>COUNTIFS('1 Case coding sheet'!$AB$4:$AB$129,1,'1 Case coding sheet'!$AU$4:$AU$129,1)</f>
        <v>0</v>
      </c>
    </row>
    <row r="52" spans="1:25" x14ac:dyDescent="0.2">
      <c r="A52" s="82" t="s">
        <v>495</v>
      </c>
      <c r="B52" s="82">
        <f>COUNTIFS('1 Case coding sheet'!$AC$4:$AC$129,1,'1 Case coding sheet'!$AI$4:$AI$129,1)</f>
        <v>11</v>
      </c>
      <c r="C52" s="82">
        <f>COUNTIFS('1 Case coding sheet'!$AC$4:$AC$129,1,'1 Case coding sheet'!$AO$4:$AO$129,1)</f>
        <v>0</v>
      </c>
      <c r="D52" s="82">
        <f>COUNTIFS('1 Case coding sheet'!$AC$4:$AC$129,1,'1 Case coding sheet'!$AR$4:$AR$129,1)</f>
        <v>0</v>
      </c>
      <c r="E52" s="82">
        <f>COUNTIFS('1 Case coding sheet'!$AC$4:$AC$129,1,'1 Case coding sheet'!$AU$4:$AU$129,1)</f>
        <v>9</v>
      </c>
    </row>
    <row r="54" spans="1:25" x14ac:dyDescent="0.2">
      <c r="A54" s="79" t="s">
        <v>920</v>
      </c>
      <c r="J54" s="82" t="s">
        <v>838</v>
      </c>
      <c r="P54" s="82" t="s">
        <v>838</v>
      </c>
      <c r="V54" s="82" t="s">
        <v>838</v>
      </c>
    </row>
    <row r="55" spans="1:25" x14ac:dyDescent="0.2">
      <c r="B55" s="82" t="s">
        <v>23</v>
      </c>
      <c r="C55" s="82" t="s">
        <v>24</v>
      </c>
      <c r="D55" s="82" t="s">
        <v>25</v>
      </c>
      <c r="E55" s="82" t="s">
        <v>26</v>
      </c>
      <c r="F55" s="82" t="s">
        <v>347</v>
      </c>
      <c r="G55" s="82" t="s">
        <v>292</v>
      </c>
      <c r="I55" s="82" t="s">
        <v>107</v>
      </c>
      <c r="J55" s="82" t="s">
        <v>356</v>
      </c>
      <c r="K55" s="82" t="s">
        <v>357</v>
      </c>
      <c r="L55" s="82" t="s">
        <v>358</v>
      </c>
      <c r="M55" s="82" t="s">
        <v>359</v>
      </c>
      <c r="O55" s="82" t="s">
        <v>839</v>
      </c>
      <c r="P55" s="82" t="s">
        <v>356</v>
      </c>
      <c r="Q55" s="82" t="s">
        <v>357</v>
      </c>
      <c r="R55" s="82" t="s">
        <v>358</v>
      </c>
      <c r="S55" s="82" t="s">
        <v>359</v>
      </c>
      <c r="U55" s="82" t="s">
        <v>974</v>
      </c>
      <c r="V55" s="82" t="s">
        <v>356</v>
      </c>
      <c r="W55" s="82" t="s">
        <v>357</v>
      </c>
      <c r="X55" s="82" t="s">
        <v>358</v>
      </c>
      <c r="Y55" s="82" t="s">
        <v>359</v>
      </c>
    </row>
    <row r="56" spans="1:25" x14ac:dyDescent="0.2">
      <c r="A56" s="82" t="s">
        <v>23</v>
      </c>
      <c r="B56" s="84" t="s">
        <v>417</v>
      </c>
      <c r="C56" s="102"/>
      <c r="D56" s="102"/>
      <c r="E56" s="102"/>
      <c r="F56" s="102"/>
      <c r="G56" s="102"/>
      <c r="I56" s="82" t="s">
        <v>356</v>
      </c>
      <c r="J56" s="82">
        <f>COUNTIFS('1 Case coding sheet'!AX4:AX129,1,'1 Case coding sheet'!AY4:AY129,1)</f>
        <v>8</v>
      </c>
      <c r="K56" s="82">
        <f>COUNTIFS('1 Case coding sheet'!AX4:AX129,-1,'1 Case coding sheet'!AY4:AY129,1)</f>
        <v>3</v>
      </c>
      <c r="L56" s="82">
        <f>COUNTIFS('1 Case coding sheet'!AX4:AX129,0,'1 Case coding sheet'!AY4:AY129,1)</f>
        <v>0</v>
      </c>
      <c r="M56" s="82">
        <f>COUNTIFS('1 Case coding sheet'!AX4:AX129,"x",'1 Case coding sheet'!AY4:AY129,1)</f>
        <v>0</v>
      </c>
      <c r="O56" s="82" t="s">
        <v>356</v>
      </c>
      <c r="P56" s="85">
        <f>COUNTIFS('1 Case coding sheet'!AX4:AX129,1,'1 Case coding sheet'!BA4:BA129,1)</f>
        <v>8</v>
      </c>
      <c r="Q56" s="85">
        <f>COUNTIFS('1 Case coding sheet'!AX4:AX129,-1,'1 Case coding sheet'!BA4:BA129,1)</f>
        <v>0</v>
      </c>
      <c r="R56" s="85">
        <f>COUNTIFS('1 Case coding sheet'!AX4:AX129,0,'1 Case coding sheet'!BA4:BA129,1)</f>
        <v>0</v>
      </c>
      <c r="S56" s="85">
        <f>COUNTIFS('1 Case coding sheet'!AX4:AX129,"x",'1 Case coding sheet'!BA4:BA129,1)</f>
        <v>0</v>
      </c>
      <c r="U56" s="82" t="s">
        <v>356</v>
      </c>
      <c r="V56" s="85">
        <f>COUNTIFS('1 Case coding sheet'!AX4:AX129,1,'1 Case coding sheet'!BC4:BC129,1)</f>
        <v>1</v>
      </c>
      <c r="W56" s="85">
        <f>COUNTIFS('1 Case coding sheet'!AX4:AX129,-1,'1 Case coding sheet'!BC4:BC129,1)</f>
        <v>0</v>
      </c>
      <c r="X56" s="85">
        <f>COUNTIFS('1 Case coding sheet'!AX4:AX129,0,'1 Case coding sheet'!BC4:BC129,1)</f>
        <v>0</v>
      </c>
      <c r="Y56" s="85">
        <f>COUNTIFS('1 Case coding sheet'!AX4:AX129,"x",'1 Case coding sheet'!BC4:BC129,1)</f>
        <v>0</v>
      </c>
    </row>
    <row r="57" spans="1:25" x14ac:dyDescent="0.2">
      <c r="A57" s="82" t="s">
        <v>24</v>
      </c>
      <c r="B57" s="82">
        <f>COUNTIFS('1 Case coding sheet'!AY4:AY129,"&lt;&gt;"&amp;"",'1 Case coding sheet'!AX4:AX129,"&lt;&gt;"&amp;"")</f>
        <v>11</v>
      </c>
      <c r="C57" s="84" t="s">
        <v>417</v>
      </c>
      <c r="D57" s="102"/>
      <c r="E57" s="102"/>
      <c r="F57" s="102"/>
      <c r="G57" s="102"/>
      <c r="I57" s="82" t="s">
        <v>357</v>
      </c>
      <c r="J57" s="82">
        <f>COUNTIFS('1 Case coding sheet'!AX4:AX129,1,'1 Case coding sheet'!AY4:AY129,-1)</f>
        <v>0</v>
      </c>
      <c r="K57" s="82">
        <f>COUNTIFS('1 Case coding sheet'!AX4:AX129,-1,'1 Case coding sheet'!AY4:AY129,-1)</f>
        <v>0</v>
      </c>
      <c r="L57" s="82">
        <f>COUNTIFS('1 Case coding sheet'!AX4:AX129,0,'1 Case coding sheet'!AY4:AY129,-1)</f>
        <v>0</v>
      </c>
      <c r="M57" s="82">
        <f>COUNTIFS('1 Case coding sheet'!AX4:AX129,"x",'1 Case coding sheet'!AY4:AY129,-1)</f>
        <v>0</v>
      </c>
      <c r="O57" s="82" t="s">
        <v>357</v>
      </c>
      <c r="P57" s="85">
        <f>COUNTIFS('1 Case coding sheet'!AX4:AX129,1,'1 Case coding sheet'!BA4:BA129,-1)</f>
        <v>6</v>
      </c>
      <c r="Q57" s="85">
        <f>COUNTIFS('1 Case coding sheet'!AX4:AX129,-1,'1 Case coding sheet'!BA4:BA129,-1)</f>
        <v>8</v>
      </c>
      <c r="R57" s="85">
        <f>COUNTIFS('1 Case coding sheet'!AX4:AX129,0,'1 Case coding sheet'!BA4:BA129,-1)</f>
        <v>2</v>
      </c>
      <c r="S57" s="85">
        <f>COUNTIFS('1 Case coding sheet'!AX4:AX129,"x",'1 Case coding sheet'!BA4:BA129,-1)</f>
        <v>1</v>
      </c>
      <c r="U57" s="82" t="s">
        <v>357</v>
      </c>
      <c r="V57" s="85">
        <f>COUNTIFS('1 Case coding sheet'!AX4:AX129,1,'1 Case coding sheet'!BC4:BC129,-1)</f>
        <v>4</v>
      </c>
      <c r="W57" s="85">
        <f>COUNTIFS('1 Case coding sheet'!AX4:AX129,-1,'1 Case coding sheet'!BC4:BC129,-1)</f>
        <v>1</v>
      </c>
      <c r="X57" s="85">
        <f>COUNTIFS('1 Case coding sheet'!AX4:AX129,0,'1 Case coding sheet'!BC4:BC129,-1)</f>
        <v>0</v>
      </c>
      <c r="Y57" s="85">
        <f>COUNTIFS('1 Case coding sheet'!AX4:AX129,"x",'1 Case coding sheet'!BC4:BC129,-1)</f>
        <v>1</v>
      </c>
    </row>
    <row r="58" spans="1:25" x14ac:dyDescent="0.2">
      <c r="A58" s="82" t="s">
        <v>25</v>
      </c>
      <c r="B58" s="82">
        <f>COUNTIFS('1 Case coding sheet'!AZ4:AZ129,"&lt;&gt;"&amp;"",'1 Case coding sheet'!AX4:AX129,"&lt;&gt;"&amp;"")</f>
        <v>4</v>
      </c>
      <c r="C58" s="82">
        <f>COUNTIFS('1 Case coding sheet'!AZ4:AZ129,"&lt;&gt;"&amp;"",'1 Case coding sheet'!AY4:AY129,"&lt;&gt;"&amp;"")</f>
        <v>0</v>
      </c>
      <c r="D58" s="84" t="s">
        <v>417</v>
      </c>
      <c r="E58" s="102"/>
      <c r="F58" s="102"/>
      <c r="G58" s="102"/>
      <c r="I58" s="82" t="s">
        <v>358</v>
      </c>
      <c r="J58" s="82">
        <f>COUNTIFS('1 Case coding sheet'!AX4:AX129,1,'1 Case coding sheet'!AY4:AY129,0)</f>
        <v>0</v>
      </c>
      <c r="K58" s="82">
        <f>COUNTIFS('1 Case coding sheet'!AX4:AX129,-1,'1 Case coding sheet'!AY4:AY129,0)</f>
        <v>0</v>
      </c>
      <c r="L58" s="82">
        <f>COUNTIFS('1 Case coding sheet'!AX4:AX129,0,'1 Case coding sheet'!AY4:AY129,0)</f>
        <v>0</v>
      </c>
      <c r="M58" s="82">
        <f>COUNTIFS('1 Case coding sheet'!AX4:AX129,"x",'1 Case coding sheet'!AY4:AY129,0)</f>
        <v>0</v>
      </c>
      <c r="O58" s="82" t="s">
        <v>358</v>
      </c>
      <c r="P58" s="85">
        <f>COUNTIFS('1 Case coding sheet'!AX4:AX129,1,'1 Case coding sheet'!BA4:BA129,0)</f>
        <v>1</v>
      </c>
      <c r="Q58" s="85">
        <f>COUNTIFS('1 Case coding sheet'!AX4:AX129,-1,'1 Case coding sheet'!BA4:BA129,0)</f>
        <v>0</v>
      </c>
      <c r="R58" s="85">
        <f>COUNTIFS('1 Case coding sheet'!AX4:AX129,0,'1 Case coding sheet'!BA4:BA129,0)</f>
        <v>1</v>
      </c>
      <c r="S58" s="85">
        <f>COUNTIFS('1 Case coding sheet'!AX4:AX129,"x",'1 Case coding sheet'!BA4:BA129,0)</f>
        <v>0</v>
      </c>
      <c r="U58" s="82" t="s">
        <v>358</v>
      </c>
      <c r="V58" s="85">
        <f>COUNTIFS('1 Case coding sheet'!AX4:AX129,1,'1 Case coding sheet'!BC4:BC129,0)</f>
        <v>1</v>
      </c>
      <c r="W58" s="85">
        <f>COUNTIFS('1 Case coding sheet'!AX4:AX129,-1,'1 Case coding sheet'!BC4:BC129,0)</f>
        <v>0</v>
      </c>
      <c r="X58" s="85">
        <f>COUNTIFS('1 Case coding sheet'!AX4:AX129,0,'1 Case coding sheet'!BC4:BC129,0)</f>
        <v>2</v>
      </c>
      <c r="Y58" s="85">
        <f>COUNTIFS('1 Case coding sheet'!AX4:AX129,"x",'1 Case coding sheet'!BC4:BC129,0)</f>
        <v>0</v>
      </c>
    </row>
    <row r="59" spans="1:25" x14ac:dyDescent="0.2">
      <c r="A59" s="82" t="s">
        <v>26</v>
      </c>
      <c r="B59" s="82">
        <f>COUNTIFS('1 Case coding sheet'!BA4:BA129,"&lt;&gt;"&amp;"",'1 Case coding sheet'!AX4:AX129,"&lt;&gt;"&amp;"")</f>
        <v>29</v>
      </c>
      <c r="C59" s="82">
        <f>COUNTIFS('1 Case coding sheet'!BA4:BA129,"&lt;&gt;"&amp;"",'1 Case coding sheet'!AY4:AY129,"&lt;&gt;"&amp;"")</f>
        <v>3</v>
      </c>
      <c r="D59" s="82">
        <f>COUNTIFS('1 Case coding sheet'!BA4:BA129,"&lt;&gt;"&amp;"",'1 Case coding sheet'!AZ4:AZ129,"&lt;&gt;"&amp;"")</f>
        <v>2</v>
      </c>
      <c r="E59" s="84" t="s">
        <v>417</v>
      </c>
      <c r="F59" s="102"/>
      <c r="G59" s="102"/>
      <c r="I59" s="82" t="s">
        <v>359</v>
      </c>
      <c r="J59" s="82">
        <f>COUNTIFS('1 Case coding sheet'!AX4:AX129,1,'1 Case coding sheet'!AY4:AY129,"x")</f>
        <v>0</v>
      </c>
      <c r="K59" s="82">
        <f>COUNTIFS('1 Case coding sheet'!AX4:AX129,-1,'1 Case coding sheet'!AY4:AY129,"x")</f>
        <v>0</v>
      </c>
      <c r="L59" s="82">
        <f>COUNTIFS('1 Case coding sheet'!AX4:AX129,0,'1 Case coding sheet'!AY4:AY129,"x")</f>
        <v>0</v>
      </c>
      <c r="M59" s="82">
        <f>COUNTIFS('1 Case coding sheet'!AX4:AX129,"x",'1 Case coding sheet'!AY4:AY129,"x")</f>
        <v>0</v>
      </c>
      <c r="O59" s="82" t="s">
        <v>359</v>
      </c>
      <c r="P59" s="85">
        <f>COUNTIFS('1 Case coding sheet'!AX4:AX129,1,'1 Case coding sheet'!BA4:BA129,"x")</f>
        <v>1</v>
      </c>
      <c r="Q59" s="85">
        <f>COUNTIFS('1 Case coding sheet'!AX4:AX129,-1,'1 Case coding sheet'!BA4:BA129,"x")</f>
        <v>0</v>
      </c>
      <c r="R59" s="85">
        <f>COUNTIFS('1 Case coding sheet'!AX4:AX129,0,'1 Case coding sheet'!BA4:BA129,"x")</f>
        <v>0</v>
      </c>
      <c r="S59" s="85">
        <f>COUNTIFS('1 Case coding sheet'!AX4:AX129,"x",'1 Case coding sheet'!BA4:BA129,"x")</f>
        <v>1</v>
      </c>
      <c r="U59" s="82" t="s">
        <v>359</v>
      </c>
      <c r="V59" s="85">
        <f>COUNTIFS('1 Case coding sheet'!AX4:AX129,1,'1 Case coding sheet'!BC4:BC129,"x")</f>
        <v>0</v>
      </c>
      <c r="W59" s="85">
        <f>COUNTIFS('1 Case coding sheet'!AX4:AX129,-1,'1 Case coding sheet'!BC4:BC129,"x")</f>
        <v>0</v>
      </c>
      <c r="X59" s="85">
        <f>COUNTIFS('1 Case coding sheet'!AX4:AX129,0,'1 Case coding sheet'!BC4:BC129,"x")</f>
        <v>0</v>
      </c>
      <c r="Y59" s="85">
        <f>COUNTIFS('1 Case coding sheet'!AX4:AX129,"x",'1 Case coding sheet'!BC4:BC129,"x")</f>
        <v>0</v>
      </c>
    </row>
    <row r="60" spans="1:25" x14ac:dyDescent="0.2">
      <c r="A60" s="82" t="s">
        <v>347</v>
      </c>
      <c r="B60" s="82">
        <f>COUNTIFS('1 Case coding sheet'!BB4:BB129,"&lt;&gt;"&amp;"",'1 Case coding sheet'!AX4:AX129,"&lt;&gt;"&amp;"")</f>
        <v>6</v>
      </c>
      <c r="C60" s="82">
        <f>COUNTIFS('1 Case coding sheet'!BB4:BB129,"&lt;&gt;"&amp;"",'1 Case coding sheet'!AY4:AY129,"&lt;&gt;"&amp;"")</f>
        <v>0</v>
      </c>
      <c r="D60" s="82">
        <f>COUNTIFS('1 Case coding sheet'!BB4:BB129,"&lt;&gt;"&amp;"",'1 Case coding sheet'!AZ4:AZ129,"&lt;&gt;"&amp;"")</f>
        <v>0</v>
      </c>
      <c r="E60" s="82">
        <f>COUNTIFS('1 Case coding sheet'!BB4:BB129,"&lt;&gt;"&amp;"",'1 Case coding sheet'!BA4:BA129,"&lt;&gt;"&amp;"")</f>
        <v>5</v>
      </c>
      <c r="F60" s="84" t="s">
        <v>417</v>
      </c>
      <c r="G60" s="102"/>
    </row>
    <row r="61" spans="1:25" x14ac:dyDescent="0.2">
      <c r="A61" s="82" t="s">
        <v>974</v>
      </c>
      <c r="B61" s="82">
        <f>COUNTIFS('1 Case coding sheet'!BC4:BC129,"&lt;&gt;"&amp;"",'1 Case coding sheet'!AX4:AX129,"&lt;&gt;"&amp;"")</f>
        <v>10</v>
      </c>
      <c r="C61" s="82">
        <f>COUNTIFS('1 Case coding sheet'!BC4:BC129,"&lt;&gt;"&amp;"",'1 Case coding sheet'!AY4:AY129,"&lt;&gt;"&amp;"")</f>
        <v>1</v>
      </c>
      <c r="D61" s="82">
        <f>COUNTIFS('1 Case coding sheet'!BC4:BC129,"&lt;&gt;"&amp;"",'1 Case coding sheet'!AZ4:AZ129,"&lt;&gt;"&amp;"")</f>
        <v>1</v>
      </c>
      <c r="E61" s="82">
        <f>COUNTIFS('1 Case coding sheet'!BC4:BC129,"&lt;&gt;"&amp;"",'1 Case coding sheet'!BA4:BA129,"&lt;&gt;"&amp;"")</f>
        <v>4</v>
      </c>
      <c r="F61" s="82">
        <f>COUNTIFS('1 Case coding sheet'!BC4:BC129,"&lt;&gt;"&amp;"",'1 Case coding sheet'!BB4:BB129,"&lt;&gt;"&amp;"")</f>
        <v>1</v>
      </c>
      <c r="G61" s="84" t="s">
        <v>417</v>
      </c>
    </row>
    <row r="63" spans="1:25" x14ac:dyDescent="0.2">
      <c r="A63" s="79" t="s">
        <v>921</v>
      </c>
    </row>
    <row r="64" spans="1:25" x14ac:dyDescent="0.2">
      <c r="B64" s="82" t="s">
        <v>481</v>
      </c>
      <c r="C64" s="82" t="s">
        <v>482</v>
      </c>
      <c r="D64" s="82" t="s">
        <v>478</v>
      </c>
      <c r="E64" s="82" t="s">
        <v>483</v>
      </c>
      <c r="F64" s="82" t="s">
        <v>484</v>
      </c>
      <c r="G64" s="82" t="s">
        <v>824</v>
      </c>
      <c r="H64" s="82" t="s">
        <v>496</v>
      </c>
      <c r="I64" s="82" t="s">
        <v>487</v>
      </c>
    </row>
    <row r="65" spans="1:9" x14ac:dyDescent="0.2">
      <c r="A65" s="82" t="s">
        <v>493</v>
      </c>
      <c r="B65" s="82">
        <f>COUNTIFS('1 Case coding sheet'!$Z4:$Z129,1,'1 Case coding sheet'!R4:R129,1)</f>
        <v>17</v>
      </c>
      <c r="C65" s="82">
        <f>COUNTIFS('1 Case coding sheet'!$Z4:$Z129,1,'1 Case coding sheet'!S4:S129,1)</f>
        <v>8</v>
      </c>
      <c r="D65" s="82">
        <f>COUNTIFS('1 Case coding sheet'!$Z4:$Z129,1,'1 Case coding sheet'!T4:T129,1)</f>
        <v>7</v>
      </c>
      <c r="E65" s="82">
        <f>COUNTIFS('1 Case coding sheet'!$Z4:$Z129,1,'1 Case coding sheet'!U4:U129,1)</f>
        <v>3</v>
      </c>
      <c r="F65" s="82">
        <f>COUNTIFS('1 Case coding sheet'!$Z4:$Z129,1,'1 Case coding sheet'!V4:V129,1)</f>
        <v>1</v>
      </c>
      <c r="G65" s="82">
        <f>COUNTIFS('1 Case coding sheet'!$Z4:$Z129,1,'1 Case coding sheet'!W4:W129,1)</f>
        <v>1</v>
      </c>
      <c r="H65" s="82">
        <f>COUNTIFS('1 Case coding sheet'!$Z4:$Z129,1,'1 Case coding sheet'!X4:X129,"&lt;&gt;")</f>
        <v>18</v>
      </c>
      <c r="I65" s="82">
        <f>COUNTIFS('1 Case coding sheet'!$Z4:$Z129,1,'1 Case coding sheet'!Y4:Y129,1)</f>
        <v>16</v>
      </c>
    </row>
    <row r="66" spans="1:9" x14ac:dyDescent="0.2">
      <c r="A66" s="82" t="s">
        <v>492</v>
      </c>
      <c r="B66" s="82">
        <f>COUNTIFS('1 Case coding sheet'!$AA4:$AA129,1,'1 Case coding sheet'!R4:R129,1)</f>
        <v>0</v>
      </c>
      <c r="C66" s="82">
        <f>COUNTIFS('1 Case coding sheet'!$AA4:$AA129,1,'1 Case coding sheet'!S4:S129,1)</f>
        <v>17</v>
      </c>
      <c r="D66" s="82">
        <f>COUNTIFS('1 Case coding sheet'!$AA4:$AA129,1,'1 Case coding sheet'!T4:T129,1)</f>
        <v>12</v>
      </c>
      <c r="E66" s="82">
        <f>COUNTIFS('1 Case coding sheet'!$AA4:$AA129,1,'1 Case coding sheet'!U4:U129,1)</f>
        <v>0</v>
      </c>
      <c r="F66" s="82">
        <f>COUNTIFS('1 Case coding sheet'!$AA4:$AA129,1,'1 Case coding sheet'!V4:V129,1)</f>
        <v>1</v>
      </c>
      <c r="G66" s="82">
        <f>COUNTIFS('1 Case coding sheet'!$AA4:$AA129,1,'1 Case coding sheet'!W4:W129,1)</f>
        <v>0</v>
      </c>
      <c r="H66" s="82">
        <f>COUNTIFS('1 Case coding sheet'!$AA4:$AA129,1,'1 Case coding sheet'!X4:X129,"&lt;&gt;")</f>
        <v>3</v>
      </c>
      <c r="I66" s="82">
        <f>COUNTIFS('1 Case coding sheet'!$AA4:$AA129,1,'1 Case coding sheet'!Y4:Y129,1)</f>
        <v>1</v>
      </c>
    </row>
    <row r="67" spans="1:9" x14ac:dyDescent="0.2">
      <c r="A67" s="82" t="s">
        <v>494</v>
      </c>
      <c r="B67" s="82">
        <f>COUNTIFS('1 Case coding sheet'!$AB4:$AB129,1,'1 Case coding sheet'!R4:R129,1)</f>
        <v>4</v>
      </c>
      <c r="C67" s="82">
        <f>COUNTIFS('1 Case coding sheet'!$AB4:$AB129,1,'1 Case coding sheet'!S4:S129,1)</f>
        <v>0</v>
      </c>
      <c r="D67" s="82">
        <f>COUNTIFS('1 Case coding sheet'!$AB4:$AB129,1,'1 Case coding sheet'!T4:T129,1)</f>
        <v>0</v>
      </c>
      <c r="E67" s="82">
        <f>COUNTIFS('1 Case coding sheet'!$AB4:$AB129,1,'1 Case coding sheet'!U4:U129,1)</f>
        <v>4</v>
      </c>
      <c r="F67" s="82">
        <f>COUNTIFS('1 Case coding sheet'!$AB4:$AB129,1,'1 Case coding sheet'!V4:V129,1)</f>
        <v>0</v>
      </c>
      <c r="G67" s="82">
        <f>COUNTIFS('1 Case coding sheet'!$AB4:$AB129,1,'1 Case coding sheet'!W4:W129,1)</f>
        <v>5</v>
      </c>
      <c r="H67" s="82">
        <f>COUNTIFS('1 Case coding sheet'!$AB4:$AB129,1,'1 Case coding sheet'!X4:X129,"&lt;&gt;")</f>
        <v>1</v>
      </c>
      <c r="I67" s="82">
        <f>COUNTIFS('1 Case coding sheet'!$AB4:$AB129,1,'1 Case coding sheet'!Y4:Y129,1)</f>
        <v>1</v>
      </c>
    </row>
    <row r="68" spans="1:9" x14ac:dyDescent="0.2">
      <c r="A68" s="82" t="s">
        <v>495</v>
      </c>
      <c r="B68" s="82">
        <f>COUNTIFS('1 Case coding sheet'!$AC4:$AC129,1,'1 Case coding sheet'!R4:R129,1)</f>
        <v>2</v>
      </c>
      <c r="C68" s="82">
        <f>COUNTIFS('1 Case coding sheet'!$AC4:$AC129,1,'1 Case coding sheet'!S4:S129,1)</f>
        <v>0</v>
      </c>
      <c r="D68" s="82">
        <f>COUNTIFS('1 Case coding sheet'!$AC4:$AC129,1,'1 Case coding sheet'!T4:T129,1)</f>
        <v>1</v>
      </c>
      <c r="E68" s="82">
        <f>COUNTIFS('1 Case coding sheet'!$AC4:$AC129,1,'1 Case coding sheet'!U4:U129,1)</f>
        <v>0</v>
      </c>
      <c r="F68" s="82">
        <f>COUNTIFS('1 Case coding sheet'!$AC4:$AC129,1,'1 Case coding sheet'!V4:V129,1)</f>
        <v>1</v>
      </c>
      <c r="G68" s="82">
        <f>COUNTIFS('1 Case coding sheet'!$AC4:$AC129,1,'1 Case coding sheet'!W4:W129,1)</f>
        <v>0</v>
      </c>
      <c r="H68" s="82">
        <f>COUNTIFS('1 Case coding sheet'!$AC4:$AC129,1,'1 Case coding sheet'!X4:X129,"&lt;&gt;")</f>
        <v>1</v>
      </c>
      <c r="I68" s="82">
        <f>COUNTIFS('1 Case coding sheet'!$AC4:$AC129,1,'1 Case coding sheet'!Y4:Y129,1)</f>
        <v>9</v>
      </c>
    </row>
    <row r="69" spans="1:9" x14ac:dyDescent="0.2">
      <c r="B69" s="82">
        <f t="shared" ref="B69:H69" si="0">SUM(B65:B68)</f>
        <v>23</v>
      </c>
      <c r="C69" s="82">
        <f t="shared" si="0"/>
        <v>25</v>
      </c>
      <c r="D69" s="82">
        <f t="shared" si="0"/>
        <v>20</v>
      </c>
      <c r="E69" s="82">
        <f t="shared" si="0"/>
        <v>7</v>
      </c>
      <c r="F69" s="82">
        <f t="shared" si="0"/>
        <v>3</v>
      </c>
      <c r="G69" s="82">
        <f t="shared" si="0"/>
        <v>6</v>
      </c>
      <c r="H69" s="82">
        <f t="shared" si="0"/>
        <v>23</v>
      </c>
      <c r="I69" s="82">
        <f>SUM(I65:I68)</f>
        <v>27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zoomScaleNormal="100" workbookViewId="0">
      <selection activeCell="D22" sqref="D22"/>
    </sheetView>
  </sheetViews>
  <sheetFormatPr defaultColWidth="9.140625" defaultRowHeight="12" x14ac:dyDescent="0.25"/>
  <cols>
    <col min="1" max="1" width="13.28515625" style="107" customWidth="1"/>
    <col min="2" max="2" width="25.42578125" style="107" customWidth="1"/>
    <col min="3" max="3" width="61.28515625" style="107" customWidth="1"/>
    <col min="4" max="4" width="153.140625" style="107" customWidth="1"/>
    <col min="5" max="5" width="31" style="107" customWidth="1"/>
    <col min="6" max="16384" width="9.140625" style="107"/>
  </cols>
  <sheetData>
    <row r="1" spans="1:10" x14ac:dyDescent="0.25">
      <c r="A1" s="167" t="s">
        <v>0</v>
      </c>
      <c r="B1" s="168"/>
      <c r="C1" s="103" t="s">
        <v>108</v>
      </c>
      <c r="D1" s="103" t="s">
        <v>934</v>
      </c>
      <c r="E1" s="104" t="s">
        <v>931</v>
      </c>
      <c r="F1" s="105"/>
      <c r="G1" s="106"/>
      <c r="H1" s="106"/>
      <c r="I1" s="106"/>
      <c r="J1" s="106"/>
    </row>
    <row r="2" spans="1:10" ht="36" x14ac:dyDescent="0.25">
      <c r="A2" s="169" t="s">
        <v>1</v>
      </c>
      <c r="B2" s="170"/>
      <c r="C2" s="108" t="s">
        <v>946</v>
      </c>
      <c r="D2" s="109" t="s">
        <v>938</v>
      </c>
      <c r="E2" s="110" t="s">
        <v>932</v>
      </c>
      <c r="F2" s="110"/>
      <c r="G2" s="110"/>
    </row>
    <row r="3" spans="1:10" ht="36" x14ac:dyDescent="0.25">
      <c r="A3" s="169" t="s">
        <v>2</v>
      </c>
      <c r="B3" s="170"/>
      <c r="C3" s="108" t="s">
        <v>947</v>
      </c>
      <c r="D3" s="109"/>
      <c r="E3" s="110" t="s">
        <v>932</v>
      </c>
      <c r="F3" s="110"/>
      <c r="G3" s="110"/>
    </row>
    <row r="4" spans="1:10" ht="48" x14ac:dyDescent="0.25">
      <c r="A4" s="169" t="s">
        <v>3</v>
      </c>
      <c r="B4" s="170"/>
      <c r="C4" s="108" t="s">
        <v>948</v>
      </c>
      <c r="D4" s="109" t="s">
        <v>939</v>
      </c>
      <c r="E4" s="110" t="s">
        <v>932</v>
      </c>
      <c r="F4" s="110"/>
      <c r="G4" s="110"/>
    </row>
    <row r="5" spans="1:10" ht="72" x14ac:dyDescent="0.25">
      <c r="A5" s="169" t="s">
        <v>4</v>
      </c>
      <c r="B5" s="170"/>
      <c r="C5" s="108" t="s">
        <v>949</v>
      </c>
      <c r="D5" s="109" t="s">
        <v>929</v>
      </c>
      <c r="E5" s="110" t="s">
        <v>932</v>
      </c>
      <c r="F5" s="110"/>
      <c r="G5" s="110"/>
    </row>
    <row r="6" spans="1:10" ht="36" x14ac:dyDescent="0.25">
      <c r="A6" s="169" t="s">
        <v>5</v>
      </c>
      <c r="B6" s="170"/>
      <c r="C6" s="108" t="s">
        <v>950</v>
      </c>
      <c r="D6" s="109"/>
      <c r="E6" s="110" t="s">
        <v>932</v>
      </c>
      <c r="F6" s="110"/>
      <c r="G6" s="110"/>
    </row>
    <row r="7" spans="1:10" ht="66" customHeight="1" x14ac:dyDescent="0.25">
      <c r="A7" s="169" t="s">
        <v>106</v>
      </c>
      <c r="B7" s="170"/>
      <c r="C7" s="108" t="s">
        <v>951</v>
      </c>
      <c r="D7" s="109" t="s">
        <v>930</v>
      </c>
      <c r="E7" s="110" t="s">
        <v>932</v>
      </c>
      <c r="F7" s="110"/>
      <c r="G7" s="110"/>
    </row>
    <row r="8" spans="1:10" ht="54" customHeight="1" x14ac:dyDescent="0.25">
      <c r="A8" s="169" t="s">
        <v>7</v>
      </c>
      <c r="B8" s="170"/>
      <c r="C8" s="108" t="s">
        <v>952</v>
      </c>
      <c r="D8" s="109" t="s">
        <v>935</v>
      </c>
      <c r="E8" s="110"/>
      <c r="F8" s="110"/>
      <c r="G8" s="110"/>
    </row>
    <row r="9" spans="1:10" ht="36" x14ac:dyDescent="0.25">
      <c r="A9" s="169" t="s">
        <v>8</v>
      </c>
      <c r="B9" s="170"/>
      <c r="C9" s="108" t="s">
        <v>953</v>
      </c>
      <c r="D9" s="109" t="s">
        <v>933</v>
      </c>
      <c r="E9" s="110" t="s">
        <v>932</v>
      </c>
      <c r="F9" s="110"/>
      <c r="G9" s="110"/>
    </row>
    <row r="10" spans="1:10" ht="105" customHeight="1" x14ac:dyDescent="0.25">
      <c r="A10" s="173" t="s">
        <v>9</v>
      </c>
      <c r="B10" s="174"/>
      <c r="C10" s="108" t="s">
        <v>954</v>
      </c>
      <c r="D10" s="108" t="s">
        <v>936</v>
      </c>
      <c r="E10" s="110" t="s">
        <v>932</v>
      </c>
      <c r="F10" s="110"/>
      <c r="G10" s="110"/>
    </row>
    <row r="11" spans="1:10" ht="49.5" customHeight="1" x14ac:dyDescent="0.25">
      <c r="A11" s="173" t="s">
        <v>10</v>
      </c>
      <c r="B11" s="174"/>
      <c r="C11" s="111" t="s">
        <v>955</v>
      </c>
      <c r="D11" s="112" t="s">
        <v>937</v>
      </c>
      <c r="E11" s="110" t="s">
        <v>932</v>
      </c>
      <c r="F11" s="110"/>
      <c r="G11" s="110"/>
    </row>
    <row r="12" spans="1:10" ht="216" x14ac:dyDescent="0.25">
      <c r="A12" s="171" t="s">
        <v>940</v>
      </c>
      <c r="B12" s="172"/>
      <c r="C12" s="111" t="s">
        <v>956</v>
      </c>
      <c r="D12" s="113" t="s">
        <v>942</v>
      </c>
      <c r="E12" s="114" t="s">
        <v>932</v>
      </c>
      <c r="F12" s="110"/>
      <c r="G12" s="110"/>
    </row>
    <row r="13" spans="1:10" ht="15" customHeight="1" x14ac:dyDescent="0.25">
      <c r="A13" s="159" t="s">
        <v>354</v>
      </c>
      <c r="B13" s="160"/>
      <c r="C13" s="115" t="s">
        <v>108</v>
      </c>
      <c r="D13" s="115" t="s">
        <v>934</v>
      </c>
      <c r="E13" s="116" t="s">
        <v>931</v>
      </c>
      <c r="F13" s="110"/>
      <c r="G13" s="110"/>
    </row>
    <row r="14" spans="1:10" ht="168" x14ac:dyDescent="0.25">
      <c r="A14" s="161" t="s">
        <v>979</v>
      </c>
      <c r="B14" s="162"/>
      <c r="C14" s="108" t="s">
        <v>981</v>
      </c>
      <c r="D14" s="117" t="s">
        <v>983</v>
      </c>
      <c r="E14" s="118" t="s">
        <v>932</v>
      </c>
      <c r="F14" s="118"/>
      <c r="G14" s="118"/>
      <c r="H14" s="118"/>
      <c r="I14" s="118"/>
    </row>
    <row r="15" spans="1:10" ht="168.75" customHeight="1" x14ac:dyDescent="0.25">
      <c r="A15" s="163" t="s">
        <v>980</v>
      </c>
      <c r="B15" s="164"/>
      <c r="C15" s="111" t="s">
        <v>957</v>
      </c>
      <c r="D15" s="119" t="s">
        <v>982</v>
      </c>
      <c r="E15" s="118"/>
      <c r="F15" s="118"/>
      <c r="G15" s="118"/>
      <c r="H15" s="118"/>
      <c r="I15" s="118"/>
    </row>
    <row r="16" spans="1:10" ht="15" customHeight="1" x14ac:dyDescent="0.25">
      <c r="A16" s="165" t="s">
        <v>943</v>
      </c>
      <c r="B16" s="166"/>
      <c r="C16" s="120" t="s">
        <v>108</v>
      </c>
      <c r="D16" s="120" t="s">
        <v>934</v>
      </c>
      <c r="E16" s="121" t="s">
        <v>931</v>
      </c>
      <c r="F16" s="118"/>
      <c r="G16" s="118"/>
      <c r="H16" s="118"/>
      <c r="I16" s="118"/>
    </row>
    <row r="17" spans="1:18" ht="219" customHeight="1" x14ac:dyDescent="0.25">
      <c r="A17" s="161" t="s">
        <v>20</v>
      </c>
      <c r="B17" s="162"/>
      <c r="C17" s="108" t="s">
        <v>960</v>
      </c>
      <c r="D17" s="108" t="s">
        <v>984</v>
      </c>
      <c r="E17" s="117" t="s">
        <v>959</v>
      </c>
      <c r="F17" s="118"/>
      <c r="G17" s="118"/>
      <c r="H17" s="118"/>
      <c r="I17" s="118"/>
    </row>
    <row r="18" spans="1:18" ht="119.25" customHeight="1" x14ac:dyDescent="0.25">
      <c r="A18" s="163" t="s">
        <v>21</v>
      </c>
      <c r="B18" s="164"/>
      <c r="C18" s="108" t="s">
        <v>961</v>
      </c>
      <c r="D18" s="108" t="s">
        <v>971</v>
      </c>
      <c r="E18" s="117" t="s">
        <v>959</v>
      </c>
      <c r="F18" s="118"/>
      <c r="G18" s="118"/>
      <c r="H18" s="118"/>
      <c r="I18" s="118"/>
    </row>
    <row r="19" spans="1:18" ht="160.5" customHeight="1" x14ac:dyDescent="0.25">
      <c r="A19" s="163" t="s">
        <v>22</v>
      </c>
      <c r="B19" s="164"/>
      <c r="C19" s="108" t="s">
        <v>962</v>
      </c>
      <c r="D19" s="108" t="s">
        <v>970</v>
      </c>
      <c r="E19" s="117" t="s">
        <v>959</v>
      </c>
      <c r="F19" s="118"/>
      <c r="G19" s="118"/>
      <c r="H19" s="118"/>
      <c r="I19" s="118"/>
    </row>
    <row r="20" spans="1:18" ht="112.5" customHeight="1" x14ac:dyDescent="0.25">
      <c r="A20" s="177" t="s">
        <v>965</v>
      </c>
      <c r="B20" s="178"/>
      <c r="C20" s="108" t="s">
        <v>966</v>
      </c>
      <c r="D20" s="108" t="s">
        <v>972</v>
      </c>
      <c r="E20" s="117" t="s">
        <v>959</v>
      </c>
      <c r="F20" s="118"/>
      <c r="G20" s="118"/>
      <c r="H20" s="118"/>
      <c r="I20" s="118"/>
    </row>
    <row r="21" spans="1:18" ht="15" customHeight="1" x14ac:dyDescent="0.25">
      <c r="A21" s="175" t="s">
        <v>355</v>
      </c>
      <c r="B21" s="176"/>
      <c r="C21" s="124" t="s">
        <v>108</v>
      </c>
      <c r="D21" s="124" t="s">
        <v>934</v>
      </c>
      <c r="E21" s="124" t="s">
        <v>931</v>
      </c>
      <c r="F21" s="123"/>
      <c r="G21" s="118"/>
      <c r="H21" s="118"/>
      <c r="I21" s="118"/>
    </row>
    <row r="22" spans="1:18" ht="409.5" customHeight="1" x14ac:dyDescent="0.25">
      <c r="A22" s="161" t="s">
        <v>958</v>
      </c>
      <c r="B22" s="162"/>
      <c r="C22" s="108" t="s">
        <v>963</v>
      </c>
      <c r="D22" s="108" t="s">
        <v>964</v>
      </c>
      <c r="E22" s="106" t="s">
        <v>932</v>
      </c>
      <c r="F22" s="106"/>
      <c r="G22" s="106"/>
      <c r="H22" s="106"/>
      <c r="I22" s="106"/>
      <c r="J22" s="106"/>
      <c r="K22" s="106"/>
      <c r="L22" s="106"/>
      <c r="M22" s="106"/>
      <c r="N22" s="106"/>
      <c r="O22" s="106"/>
      <c r="P22" s="106"/>
      <c r="Q22" s="106"/>
      <c r="R22" s="106"/>
    </row>
    <row r="23" spans="1:18" x14ac:dyDescent="0.25">
      <c r="A23" s="117"/>
      <c r="B23" s="117"/>
      <c r="C23" s="117"/>
      <c r="D23" s="117"/>
      <c r="E23" s="118"/>
      <c r="F23" s="118"/>
      <c r="G23" s="118"/>
      <c r="H23" s="118"/>
      <c r="I23" s="118"/>
      <c r="J23" s="118"/>
      <c r="K23" s="118"/>
      <c r="L23" s="118"/>
      <c r="M23" s="118"/>
      <c r="N23" s="118"/>
      <c r="O23" s="118"/>
      <c r="P23" s="118"/>
    </row>
    <row r="24" spans="1:18" ht="15" customHeight="1" x14ac:dyDescent="0.25">
      <c r="A24" s="117"/>
      <c r="B24" s="117"/>
      <c r="C24" s="117"/>
      <c r="D24" s="117"/>
      <c r="E24" s="118"/>
      <c r="F24" s="118"/>
      <c r="G24" s="106"/>
      <c r="H24" s="106"/>
      <c r="I24" s="106"/>
      <c r="J24" s="106"/>
      <c r="K24" s="106"/>
      <c r="L24" s="106"/>
      <c r="M24" s="106"/>
      <c r="N24" s="106"/>
      <c r="O24" s="106"/>
      <c r="P24" s="118"/>
    </row>
    <row r="25" spans="1:18" x14ac:dyDescent="0.25">
      <c r="A25" s="117"/>
      <c r="B25" s="117"/>
      <c r="C25" s="117"/>
      <c r="D25" s="117"/>
      <c r="E25" s="118"/>
      <c r="F25" s="118"/>
      <c r="G25" s="118"/>
      <c r="H25" s="118"/>
      <c r="I25" s="118"/>
      <c r="J25" s="118"/>
      <c r="K25" s="118"/>
      <c r="L25" s="118"/>
      <c r="M25" s="118"/>
      <c r="N25" s="118"/>
      <c r="O25" s="118"/>
      <c r="P25" s="118"/>
    </row>
    <row r="26" spans="1:18" x14ac:dyDescent="0.25">
      <c r="A26" s="117"/>
      <c r="B26" s="117"/>
      <c r="C26" s="117"/>
      <c r="D26" s="117"/>
      <c r="E26" s="118"/>
      <c r="F26" s="118"/>
      <c r="G26" s="118"/>
      <c r="H26" s="118"/>
      <c r="I26" s="118"/>
      <c r="J26" s="118"/>
      <c r="K26" s="118"/>
      <c r="L26" s="118"/>
      <c r="M26" s="118"/>
      <c r="N26" s="118"/>
      <c r="O26" s="118"/>
      <c r="P26" s="118"/>
    </row>
    <row r="27" spans="1:18" x14ac:dyDescent="0.25">
      <c r="A27" s="117"/>
      <c r="B27" s="117"/>
      <c r="C27" s="117"/>
      <c r="D27" s="117"/>
      <c r="E27" s="118"/>
      <c r="F27" s="118"/>
      <c r="G27" s="118"/>
      <c r="H27" s="118"/>
      <c r="I27" s="118"/>
      <c r="J27" s="118"/>
      <c r="K27" s="118"/>
      <c r="L27" s="118"/>
      <c r="M27" s="118"/>
      <c r="N27" s="118"/>
      <c r="O27" s="118"/>
      <c r="P27" s="118"/>
    </row>
    <row r="28" spans="1:18" x14ac:dyDescent="0.25">
      <c r="A28" s="117"/>
      <c r="B28" s="117"/>
      <c r="C28" s="117"/>
      <c r="D28" s="117"/>
      <c r="E28" s="118"/>
      <c r="F28" s="118"/>
      <c r="G28" s="118"/>
      <c r="H28" s="118"/>
      <c r="I28" s="118"/>
      <c r="J28" s="118"/>
      <c r="K28" s="118"/>
      <c r="L28" s="118"/>
      <c r="M28" s="118"/>
      <c r="N28" s="118"/>
      <c r="O28" s="118"/>
      <c r="P28" s="118"/>
    </row>
    <row r="29" spans="1:18" x14ac:dyDescent="0.25">
      <c r="A29" s="117"/>
      <c r="B29" s="117"/>
      <c r="C29" s="117"/>
      <c r="D29" s="117"/>
      <c r="E29" s="118"/>
      <c r="F29" s="118"/>
      <c r="G29" s="118"/>
      <c r="H29" s="118"/>
      <c r="I29" s="118"/>
    </row>
    <row r="30" spans="1:18" x14ac:dyDescent="0.25">
      <c r="A30" s="117"/>
      <c r="B30" s="117"/>
      <c r="C30" s="117"/>
      <c r="D30" s="117"/>
      <c r="E30" s="118"/>
      <c r="F30" s="118"/>
      <c r="G30" s="118"/>
      <c r="H30" s="118"/>
      <c r="I30" s="118"/>
    </row>
    <row r="31" spans="1:18" x14ac:dyDescent="0.25">
      <c r="A31" s="117"/>
      <c r="B31" s="117"/>
      <c r="C31" s="117"/>
      <c r="D31" s="117"/>
      <c r="E31" s="118"/>
      <c r="F31" s="118"/>
      <c r="G31" s="118"/>
      <c r="H31" s="118"/>
      <c r="I31" s="118"/>
    </row>
    <row r="32" spans="1:18" x14ac:dyDescent="0.25">
      <c r="A32" s="117"/>
      <c r="B32" s="117"/>
      <c r="C32" s="117"/>
      <c r="D32" s="117"/>
      <c r="E32" s="118"/>
      <c r="F32" s="118"/>
      <c r="G32" s="118"/>
      <c r="H32" s="118"/>
      <c r="I32" s="118"/>
    </row>
    <row r="33" spans="1:9" x14ac:dyDescent="0.25">
      <c r="A33" s="117"/>
      <c r="B33" s="117"/>
      <c r="C33" s="117"/>
      <c r="D33" s="117"/>
      <c r="E33" s="118"/>
      <c r="F33" s="118"/>
      <c r="G33" s="118"/>
      <c r="H33" s="118"/>
      <c r="I33" s="118"/>
    </row>
    <row r="34" spans="1:9" x14ac:dyDescent="0.25">
      <c r="A34" s="117"/>
      <c r="B34" s="117"/>
      <c r="C34" s="117"/>
      <c r="D34" s="117"/>
      <c r="E34" s="118"/>
      <c r="F34" s="118"/>
      <c r="G34" s="118"/>
      <c r="H34" s="118"/>
      <c r="I34" s="118"/>
    </row>
    <row r="35" spans="1:9" x14ac:dyDescent="0.25">
      <c r="A35" s="117"/>
      <c r="B35" s="117"/>
      <c r="C35" s="117"/>
      <c r="D35" s="117"/>
      <c r="E35" s="118"/>
      <c r="F35" s="118"/>
      <c r="G35" s="118"/>
      <c r="H35" s="118"/>
      <c r="I35" s="118"/>
    </row>
    <row r="36" spans="1:9" x14ac:dyDescent="0.25">
      <c r="A36" s="117"/>
      <c r="B36" s="117"/>
      <c r="C36" s="117"/>
      <c r="D36" s="117"/>
      <c r="E36" s="118"/>
      <c r="F36" s="118"/>
      <c r="G36" s="118"/>
      <c r="H36" s="118"/>
      <c r="I36" s="118"/>
    </row>
    <row r="37" spans="1:9" x14ac:dyDescent="0.25">
      <c r="A37" s="117"/>
      <c r="B37" s="117"/>
      <c r="C37" s="117"/>
      <c r="D37" s="117"/>
      <c r="E37" s="118"/>
      <c r="F37" s="118"/>
      <c r="G37" s="118"/>
      <c r="H37" s="118"/>
      <c r="I37" s="118"/>
    </row>
    <row r="38" spans="1:9" x14ac:dyDescent="0.25">
      <c r="A38" s="117"/>
      <c r="B38" s="117"/>
      <c r="C38" s="117"/>
      <c r="D38" s="117"/>
      <c r="E38" s="118"/>
      <c r="F38" s="118"/>
      <c r="G38" s="118"/>
      <c r="H38" s="118"/>
      <c r="I38" s="118"/>
    </row>
    <row r="39" spans="1:9" x14ac:dyDescent="0.25">
      <c r="A39" s="117"/>
      <c r="B39" s="117"/>
      <c r="C39" s="117"/>
      <c r="D39" s="117"/>
      <c r="E39" s="118"/>
      <c r="F39" s="118"/>
      <c r="G39" s="118"/>
      <c r="H39" s="118"/>
      <c r="I39" s="118"/>
    </row>
    <row r="40" spans="1:9" x14ac:dyDescent="0.25">
      <c r="A40" s="117"/>
      <c r="B40" s="117"/>
      <c r="C40" s="117"/>
      <c r="D40" s="117"/>
      <c r="E40" s="118"/>
      <c r="F40" s="118"/>
      <c r="G40" s="118"/>
      <c r="H40" s="118"/>
      <c r="I40" s="118"/>
    </row>
    <row r="41" spans="1:9" x14ac:dyDescent="0.25">
      <c r="A41" s="117"/>
      <c r="B41" s="117"/>
      <c r="C41" s="117"/>
      <c r="D41" s="117"/>
      <c r="E41" s="118"/>
      <c r="F41" s="118"/>
      <c r="G41" s="118"/>
      <c r="H41" s="118"/>
      <c r="I41" s="118"/>
    </row>
    <row r="42" spans="1:9" x14ac:dyDescent="0.25">
      <c r="A42" s="117"/>
      <c r="B42" s="117"/>
      <c r="C42" s="117"/>
      <c r="D42" s="117"/>
      <c r="E42" s="118"/>
      <c r="F42" s="118"/>
      <c r="G42" s="118"/>
      <c r="H42" s="118"/>
      <c r="I42" s="118"/>
    </row>
    <row r="43" spans="1:9" x14ac:dyDescent="0.25">
      <c r="A43" s="117"/>
      <c r="B43" s="117"/>
      <c r="C43" s="117"/>
      <c r="D43" s="117"/>
      <c r="E43" s="118"/>
      <c r="F43" s="118"/>
      <c r="G43" s="118"/>
      <c r="H43" s="118"/>
      <c r="I43" s="118"/>
    </row>
    <row r="44" spans="1:9" x14ac:dyDescent="0.25">
      <c r="A44" s="117"/>
      <c r="B44" s="117"/>
      <c r="C44" s="117"/>
      <c r="D44" s="117"/>
      <c r="E44" s="118"/>
      <c r="F44" s="118"/>
      <c r="G44" s="118"/>
      <c r="H44" s="118"/>
      <c r="I44" s="118"/>
    </row>
    <row r="45" spans="1:9" x14ac:dyDescent="0.25">
      <c r="A45" s="117"/>
      <c r="B45" s="117"/>
      <c r="C45" s="117"/>
      <c r="D45" s="117"/>
      <c r="E45" s="118"/>
      <c r="F45" s="118"/>
      <c r="G45" s="118"/>
      <c r="H45" s="118"/>
      <c r="I45" s="118"/>
    </row>
    <row r="46" spans="1:9" x14ac:dyDescent="0.25">
      <c r="A46" s="117"/>
      <c r="B46" s="117"/>
      <c r="C46" s="117"/>
      <c r="D46" s="117"/>
      <c r="E46" s="118"/>
      <c r="F46" s="118"/>
      <c r="G46" s="118"/>
      <c r="H46" s="118"/>
      <c r="I46" s="118"/>
    </row>
    <row r="47" spans="1:9" x14ac:dyDescent="0.25">
      <c r="A47" s="117"/>
      <c r="B47" s="117"/>
      <c r="C47" s="117"/>
      <c r="D47" s="117"/>
      <c r="E47" s="118"/>
      <c r="F47" s="118"/>
      <c r="G47" s="118"/>
      <c r="H47" s="118"/>
      <c r="I47" s="118"/>
    </row>
    <row r="48" spans="1:9" x14ac:dyDescent="0.25">
      <c r="A48" s="106"/>
      <c r="B48" s="106"/>
      <c r="C48" s="106"/>
      <c r="D48" s="117"/>
      <c r="E48" s="118"/>
      <c r="F48" s="118"/>
      <c r="G48" s="118"/>
      <c r="H48" s="118"/>
      <c r="I48" s="118"/>
    </row>
    <row r="49" spans="1:9" x14ac:dyDescent="0.25">
      <c r="A49" s="117"/>
      <c r="B49" s="117"/>
      <c r="C49" s="117"/>
      <c r="D49" s="117"/>
      <c r="E49" s="118"/>
      <c r="F49" s="118"/>
      <c r="G49" s="118"/>
      <c r="H49" s="118"/>
      <c r="I49" s="118"/>
    </row>
    <row r="50" spans="1:9" x14ac:dyDescent="0.25">
      <c r="A50" s="117"/>
      <c r="B50" s="117"/>
      <c r="C50" s="117"/>
      <c r="D50" s="117"/>
      <c r="E50" s="118"/>
      <c r="F50" s="118"/>
      <c r="G50" s="118"/>
      <c r="H50" s="118"/>
      <c r="I50" s="118"/>
    </row>
    <row r="51" spans="1:9" x14ac:dyDescent="0.25">
      <c r="A51" s="117"/>
      <c r="B51" s="117"/>
      <c r="C51" s="117"/>
      <c r="D51" s="117"/>
      <c r="E51" s="118"/>
      <c r="F51" s="118"/>
      <c r="G51" s="118"/>
      <c r="H51" s="118"/>
      <c r="I51" s="118"/>
    </row>
    <row r="52" spans="1:9" x14ac:dyDescent="0.25">
      <c r="A52" s="117"/>
      <c r="B52" s="117"/>
      <c r="C52" s="117"/>
      <c r="D52" s="117"/>
      <c r="E52" s="118"/>
      <c r="F52" s="118"/>
      <c r="G52" s="118"/>
      <c r="H52" s="118"/>
      <c r="I52" s="118"/>
    </row>
    <row r="53" spans="1:9" x14ac:dyDescent="0.25">
      <c r="A53" s="117"/>
      <c r="B53" s="117"/>
      <c r="C53" s="117"/>
      <c r="D53" s="117"/>
      <c r="E53" s="118"/>
      <c r="F53" s="118"/>
      <c r="G53" s="118"/>
      <c r="H53" s="118"/>
      <c r="I53" s="118"/>
    </row>
    <row r="54" spans="1:9" x14ac:dyDescent="0.25">
      <c r="A54" s="117"/>
      <c r="B54" s="117"/>
      <c r="C54" s="117"/>
      <c r="D54" s="117"/>
      <c r="E54" s="118"/>
      <c r="F54" s="118"/>
      <c r="G54" s="118"/>
      <c r="H54" s="118"/>
      <c r="I54" s="118"/>
    </row>
    <row r="55" spans="1:9" x14ac:dyDescent="0.25">
      <c r="A55" s="117"/>
      <c r="B55" s="117"/>
      <c r="C55" s="117"/>
      <c r="D55" s="117"/>
      <c r="E55" s="118"/>
      <c r="F55" s="118"/>
      <c r="G55" s="118"/>
      <c r="H55" s="118"/>
      <c r="I55" s="118"/>
    </row>
    <row r="56" spans="1:9" x14ac:dyDescent="0.25">
      <c r="A56" s="106"/>
      <c r="B56" s="106"/>
      <c r="C56" s="106"/>
      <c r="D56" s="117"/>
      <c r="E56" s="118"/>
      <c r="F56" s="118"/>
      <c r="G56" s="118"/>
      <c r="H56" s="118"/>
      <c r="I56" s="118"/>
    </row>
    <row r="57" spans="1:9" x14ac:dyDescent="0.25">
      <c r="A57" s="117"/>
      <c r="B57" s="117"/>
      <c r="C57" s="117"/>
      <c r="D57" s="117"/>
      <c r="E57" s="118"/>
      <c r="F57" s="118"/>
      <c r="G57" s="118"/>
      <c r="H57" s="118"/>
      <c r="I57" s="118"/>
    </row>
    <row r="58" spans="1:9" x14ac:dyDescent="0.25">
      <c r="A58" s="117"/>
      <c r="B58" s="117"/>
      <c r="C58" s="117"/>
      <c r="D58" s="117"/>
      <c r="E58" s="118"/>
      <c r="F58" s="118"/>
      <c r="G58" s="118"/>
      <c r="H58" s="118"/>
      <c r="I58" s="118"/>
    </row>
    <row r="59" spans="1:9" x14ac:dyDescent="0.25">
      <c r="A59" s="118"/>
      <c r="B59" s="118"/>
      <c r="C59" s="118"/>
      <c r="D59" s="118"/>
      <c r="E59" s="118"/>
      <c r="F59" s="118"/>
      <c r="G59" s="118"/>
      <c r="H59" s="118"/>
      <c r="I59" s="118"/>
    </row>
    <row r="60" spans="1:9" x14ac:dyDescent="0.25">
      <c r="A60" s="110"/>
      <c r="B60" s="110"/>
      <c r="C60" s="110"/>
      <c r="D60" s="110"/>
      <c r="E60" s="110"/>
      <c r="F60" s="110"/>
      <c r="G60" s="110"/>
    </row>
    <row r="61" spans="1:9" x14ac:dyDescent="0.25">
      <c r="A61" s="110"/>
      <c r="B61" s="110"/>
      <c r="C61" s="110"/>
      <c r="D61" s="110"/>
      <c r="E61" s="110"/>
      <c r="F61" s="110"/>
      <c r="G61" s="110"/>
    </row>
    <row r="62" spans="1:9" x14ac:dyDescent="0.25">
      <c r="A62" s="110"/>
      <c r="B62" s="110"/>
      <c r="C62" s="110"/>
      <c r="D62" s="110"/>
      <c r="E62" s="110"/>
      <c r="F62" s="110"/>
      <c r="G62" s="110"/>
    </row>
  </sheetData>
  <mergeCells count="22">
    <mergeCell ref="A21:B21"/>
    <mergeCell ref="A22:B22"/>
    <mergeCell ref="A17:B17"/>
    <mergeCell ref="A18:B18"/>
    <mergeCell ref="A19:B19"/>
    <mergeCell ref="A20:B20"/>
    <mergeCell ref="A13:B13"/>
    <mergeCell ref="A14:B14"/>
    <mergeCell ref="A15:B15"/>
    <mergeCell ref="A16:B16"/>
    <mergeCell ref="A1:B1"/>
    <mergeCell ref="A2:B2"/>
    <mergeCell ref="A4:B4"/>
    <mergeCell ref="A5:B5"/>
    <mergeCell ref="A6:B6"/>
    <mergeCell ref="A7:B7"/>
    <mergeCell ref="A3:B3"/>
    <mergeCell ref="A8:B8"/>
    <mergeCell ref="A9:B9"/>
    <mergeCell ref="A12:B12"/>
    <mergeCell ref="A10:B10"/>
    <mergeCell ref="A11:B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workbookViewId="0">
      <selection activeCell="E17" sqref="E17"/>
    </sheetView>
  </sheetViews>
  <sheetFormatPr defaultRowHeight="12" x14ac:dyDescent="0.2"/>
  <cols>
    <col min="1" max="1" width="9.140625" style="82"/>
    <col min="2" max="2" width="15.140625" style="82" customWidth="1"/>
    <col min="3" max="16384" width="9.140625" style="82"/>
  </cols>
  <sheetData>
    <row r="1" spans="1:31" x14ac:dyDescent="0.2">
      <c r="A1" s="79" t="s">
        <v>944</v>
      </c>
    </row>
    <row r="2" spans="1:31" x14ac:dyDescent="0.2">
      <c r="A2" s="82" t="s">
        <v>945</v>
      </c>
      <c r="B2" s="82" t="s">
        <v>66</v>
      </c>
      <c r="C2" s="82" t="s">
        <v>30</v>
      </c>
      <c r="D2" s="82" t="s">
        <v>32</v>
      </c>
      <c r="E2" s="82" t="s">
        <v>31</v>
      </c>
      <c r="F2" s="122" t="s">
        <v>67</v>
      </c>
      <c r="G2" s="122" t="s">
        <v>68</v>
      </c>
      <c r="H2" s="82" t="s">
        <v>69</v>
      </c>
    </row>
    <row r="3" spans="1:31" x14ac:dyDescent="0.2">
      <c r="A3" s="82">
        <v>1</v>
      </c>
      <c r="B3" s="82" t="s">
        <v>97</v>
      </c>
      <c r="C3" s="82" t="s">
        <v>70</v>
      </c>
      <c r="D3" s="82">
        <v>2001</v>
      </c>
      <c r="E3" s="82" t="s">
        <v>71</v>
      </c>
      <c r="F3" s="83" t="s">
        <v>72</v>
      </c>
      <c r="G3" s="84" t="s">
        <v>73</v>
      </c>
      <c r="H3" s="82" t="s">
        <v>74</v>
      </c>
    </row>
    <row r="4" spans="1:31" x14ac:dyDescent="0.2">
      <c r="A4" s="82">
        <v>2</v>
      </c>
      <c r="B4" s="82" t="s">
        <v>513</v>
      </c>
      <c r="C4" s="82" t="s">
        <v>512</v>
      </c>
      <c r="D4" s="82">
        <v>2005</v>
      </c>
      <c r="E4" s="82" t="s">
        <v>514</v>
      </c>
      <c r="F4" s="83">
        <v>36</v>
      </c>
      <c r="G4" s="84" t="s">
        <v>515</v>
      </c>
      <c r="H4" s="82" t="s">
        <v>516</v>
      </c>
    </row>
    <row r="5" spans="1:31" x14ac:dyDescent="0.2">
      <c r="A5" s="82">
        <v>3</v>
      </c>
      <c r="B5" s="82" t="s">
        <v>110</v>
      </c>
      <c r="C5" s="82" t="s">
        <v>111</v>
      </c>
      <c r="D5" s="82">
        <v>2006</v>
      </c>
      <c r="E5" s="82" t="s">
        <v>112</v>
      </c>
      <c r="F5" s="83">
        <v>23</v>
      </c>
      <c r="G5" s="84" t="s">
        <v>113</v>
      </c>
      <c r="H5" s="82" t="s">
        <v>114</v>
      </c>
    </row>
    <row r="6" spans="1:31" x14ac:dyDescent="0.2">
      <c r="A6" s="82">
        <v>4</v>
      </c>
      <c r="B6" s="82" t="s">
        <v>135</v>
      </c>
      <c r="C6" s="82" t="s">
        <v>136</v>
      </c>
      <c r="D6" s="82">
        <v>2007</v>
      </c>
      <c r="E6" s="82" t="s">
        <v>137</v>
      </c>
      <c r="F6" s="83">
        <v>94</v>
      </c>
      <c r="G6" s="84" t="s">
        <v>138</v>
      </c>
      <c r="H6" s="82" t="s">
        <v>139</v>
      </c>
    </row>
    <row r="7" spans="1:31" x14ac:dyDescent="0.2">
      <c r="A7" s="82">
        <v>5</v>
      </c>
      <c r="B7" s="82" t="s">
        <v>141</v>
      </c>
      <c r="C7" s="82" t="s">
        <v>142</v>
      </c>
      <c r="D7" s="82">
        <v>2007</v>
      </c>
      <c r="E7" s="82" t="s">
        <v>88</v>
      </c>
      <c r="F7" s="83">
        <v>18</v>
      </c>
      <c r="G7" s="84" t="s">
        <v>143</v>
      </c>
      <c r="H7" s="82" t="s">
        <v>144</v>
      </c>
      <c r="AE7" s="19"/>
    </row>
    <row r="8" spans="1:31" x14ac:dyDescent="0.2">
      <c r="A8" s="82">
        <v>6</v>
      </c>
      <c r="B8" s="82" t="s">
        <v>215</v>
      </c>
      <c r="C8" s="93" t="s">
        <v>214</v>
      </c>
      <c r="D8" s="82">
        <v>2012</v>
      </c>
      <c r="E8" s="82" t="s">
        <v>216</v>
      </c>
      <c r="F8" s="83" t="s">
        <v>217</v>
      </c>
      <c r="G8" s="84" t="s">
        <v>218</v>
      </c>
      <c r="H8" s="82" t="s">
        <v>219</v>
      </c>
      <c r="AE8" s="19"/>
    </row>
    <row r="9" spans="1:31" x14ac:dyDescent="0.2">
      <c r="A9" s="82">
        <v>7</v>
      </c>
      <c r="B9" s="82" t="s">
        <v>221</v>
      </c>
      <c r="C9" s="93" t="s">
        <v>222</v>
      </c>
      <c r="D9" s="82">
        <v>2012</v>
      </c>
      <c r="E9" s="82" t="s">
        <v>223</v>
      </c>
      <c r="F9" s="83">
        <v>43</v>
      </c>
      <c r="G9" s="84" t="s">
        <v>224</v>
      </c>
      <c r="H9" s="82" t="s">
        <v>225</v>
      </c>
      <c r="AE9" s="19"/>
    </row>
    <row r="10" spans="1:31" x14ac:dyDescent="0.2">
      <c r="A10" s="82">
        <v>8</v>
      </c>
      <c r="B10" s="82" t="s">
        <v>233</v>
      </c>
      <c r="C10" s="93" t="s">
        <v>234</v>
      </c>
      <c r="D10" s="82">
        <v>2012</v>
      </c>
      <c r="E10" s="82" t="s">
        <v>235</v>
      </c>
      <c r="F10" s="83">
        <v>34</v>
      </c>
      <c r="G10" s="84" t="s">
        <v>236</v>
      </c>
      <c r="H10" s="82" t="s">
        <v>237</v>
      </c>
      <c r="AE10" s="19"/>
    </row>
    <row r="11" spans="1:31" x14ac:dyDescent="0.2">
      <c r="A11" s="82">
        <v>9</v>
      </c>
      <c r="B11" s="82" t="s">
        <v>249</v>
      </c>
      <c r="C11" s="82" t="s">
        <v>250</v>
      </c>
      <c r="D11" s="82">
        <v>2012</v>
      </c>
      <c r="E11" s="82" t="s">
        <v>243</v>
      </c>
      <c r="F11" s="83" t="s">
        <v>251</v>
      </c>
      <c r="G11" s="84" t="s">
        <v>253</v>
      </c>
      <c r="H11" s="82" t="s">
        <v>252</v>
      </c>
      <c r="AE11" s="19"/>
    </row>
    <row r="12" spans="1:31" x14ac:dyDescent="0.2">
      <c r="A12" s="82">
        <v>10</v>
      </c>
      <c r="B12" s="82" t="s">
        <v>241</v>
      </c>
      <c r="C12" s="93" t="s">
        <v>242</v>
      </c>
      <c r="D12" s="82">
        <v>2012</v>
      </c>
      <c r="E12" s="82" t="s">
        <v>243</v>
      </c>
      <c r="F12" s="83" t="s">
        <v>244</v>
      </c>
      <c r="G12" s="84" t="s">
        <v>245</v>
      </c>
      <c r="H12" s="82" t="s">
        <v>246</v>
      </c>
      <c r="AE12" s="19"/>
    </row>
    <row r="13" spans="1:31" x14ac:dyDescent="0.2">
      <c r="A13" s="82">
        <v>11</v>
      </c>
      <c r="B13" s="82" t="s">
        <v>255</v>
      </c>
      <c r="C13" s="93" t="s">
        <v>254</v>
      </c>
      <c r="D13" s="82">
        <v>2012</v>
      </c>
      <c r="E13" s="82" t="s">
        <v>256</v>
      </c>
      <c r="F13" s="83" t="s">
        <v>257</v>
      </c>
      <c r="G13" s="84"/>
      <c r="H13" s="82" t="s">
        <v>258</v>
      </c>
      <c r="AE13" s="19"/>
    </row>
    <row r="14" spans="1:31" x14ac:dyDescent="0.2">
      <c r="A14" s="82">
        <v>12</v>
      </c>
      <c r="B14" s="82" t="s">
        <v>598</v>
      </c>
      <c r="C14" s="82" t="s">
        <v>595</v>
      </c>
      <c r="D14" s="82">
        <v>2013</v>
      </c>
      <c r="E14" s="82" t="s">
        <v>164</v>
      </c>
      <c r="F14" s="83">
        <v>41</v>
      </c>
      <c r="G14" s="84" t="s">
        <v>596</v>
      </c>
      <c r="H14" s="82" t="s">
        <v>597</v>
      </c>
      <c r="AE14" s="19"/>
    </row>
    <row r="15" spans="1:31" x14ac:dyDescent="0.2">
      <c r="A15" s="82">
        <v>13</v>
      </c>
      <c r="B15" s="82" t="s">
        <v>637</v>
      </c>
      <c r="C15" s="93" t="s">
        <v>636</v>
      </c>
      <c r="D15" s="82">
        <v>2016</v>
      </c>
      <c r="E15" s="82" t="s">
        <v>523</v>
      </c>
      <c r="F15" s="83">
        <v>37</v>
      </c>
      <c r="G15" s="84" t="s">
        <v>638</v>
      </c>
      <c r="H15" s="82" t="s">
        <v>639</v>
      </c>
      <c r="AE15" s="19"/>
    </row>
    <row r="16" spans="1:31" x14ac:dyDescent="0.2">
      <c r="A16" s="82">
        <v>14</v>
      </c>
      <c r="B16" s="82" t="s">
        <v>640</v>
      </c>
      <c r="C16" s="93" t="s">
        <v>674</v>
      </c>
      <c r="D16" s="82">
        <v>2016</v>
      </c>
      <c r="E16" s="82" t="s">
        <v>112</v>
      </c>
      <c r="F16" s="83">
        <v>58</v>
      </c>
      <c r="G16" s="84" t="s">
        <v>641</v>
      </c>
      <c r="H16" s="82" t="s">
        <v>642</v>
      </c>
      <c r="AE16" s="19"/>
    </row>
    <row r="17" spans="1:31" x14ac:dyDescent="0.2">
      <c r="A17" s="82">
        <v>15</v>
      </c>
      <c r="B17" s="93" t="s">
        <v>675</v>
      </c>
      <c r="C17" s="93" t="s">
        <v>672</v>
      </c>
      <c r="D17" s="82">
        <v>2016</v>
      </c>
      <c r="E17" s="82" t="s">
        <v>112</v>
      </c>
      <c r="F17" s="83">
        <v>55</v>
      </c>
      <c r="G17" s="84" t="s">
        <v>676</v>
      </c>
      <c r="H17" s="82" t="s">
        <v>677</v>
      </c>
      <c r="AE17" s="19"/>
    </row>
    <row r="18" spans="1:31" x14ac:dyDescent="0.2">
      <c r="A18" s="82">
        <v>16</v>
      </c>
      <c r="B18" s="93" t="s">
        <v>722</v>
      </c>
      <c r="C18" s="82" t="s">
        <v>723</v>
      </c>
      <c r="D18" s="82">
        <v>2017</v>
      </c>
      <c r="E18" s="82" t="s">
        <v>173</v>
      </c>
      <c r="F18" s="83">
        <v>48</v>
      </c>
      <c r="G18" s="84" t="s">
        <v>724</v>
      </c>
      <c r="H18" s="82" t="s">
        <v>725</v>
      </c>
      <c r="AE18" s="19"/>
    </row>
    <row r="19" spans="1:31" x14ac:dyDescent="0.2">
      <c r="AE19" s="19"/>
    </row>
    <row r="20" spans="1:31" x14ac:dyDescent="0.2">
      <c r="AE20" s="19"/>
    </row>
    <row r="21" spans="1:31" x14ac:dyDescent="0.2">
      <c r="AE21" s="19"/>
    </row>
    <row r="22" spans="1:31" x14ac:dyDescent="0.2">
      <c r="AE22" s="19"/>
    </row>
    <row r="23" spans="1:31" x14ac:dyDescent="0.2">
      <c r="AE23" s="19"/>
    </row>
    <row r="24" spans="1:31" x14ac:dyDescent="0.2">
      <c r="AE24" s="19"/>
    </row>
    <row r="25" spans="1:31" x14ac:dyDescent="0.2">
      <c r="AE25" s="19"/>
    </row>
    <row r="26" spans="1:31" x14ac:dyDescent="0.2">
      <c r="AE26" s="5"/>
    </row>
    <row r="27" spans="1:31" x14ac:dyDescent="0.2">
      <c r="AE27" s="16"/>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Title page</vt:lpstr>
      <vt:lpstr>1 Case coding sheet</vt:lpstr>
      <vt:lpstr>2 Included papers</vt:lpstr>
      <vt:lpstr>3 Results</vt:lpstr>
      <vt:lpstr>4 Coding explanation </vt:lpstr>
      <vt:lpstr>5 Cases used for dev. search </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Appelt, J.L.</dc:creator>
  <cp:lastModifiedBy>Appelt, J.L.</cp:lastModifiedBy>
  <cp:lastPrinted>2021-09-29T11:32:50Z</cp:lastPrinted>
  <dcterms:created xsi:type="dcterms:W3CDTF">2019-03-19T09:44:38Z</dcterms:created>
  <dcterms:modified xsi:type="dcterms:W3CDTF">2021-09-29T11:32:56Z</dcterms:modified>
</cp:coreProperties>
</file>