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tpeasgood\OneDrive - The University of Melbourne\Documents\Euroqol duration project\Resubmission to The Patient\"/>
    </mc:Choice>
  </mc:AlternateContent>
  <xr:revisionPtr revIDLastSave="0" documentId="8_{6C1E689C-A6BB-4E57-B85F-2C3BB66E6E1A}" xr6:coauthVersionLast="47" xr6:coauthVersionMax="47" xr10:uidLastSave="{00000000-0000-0000-0000-000000000000}"/>
  <bookViews>
    <workbookView xWindow="-110" yWindow="-110" windowWidth="19420" windowHeight="10420" tabRatio="603" activeTab="1" xr2:uid="{82FCF0D6-D23E-8745-9477-05121D80EEB4}"/>
  </bookViews>
  <sheets>
    <sheet name="0. Contents" sheetId="23" r:id="rId1"/>
    <sheet name="SI1. Extraction - Quantitative" sheetId="2" r:id="rId2"/>
    <sheet name="Sheet1" sheetId="24" state="hidden" r:id="rId3"/>
    <sheet name="SI2. Quantitative - Summary" sheetId="14" r:id="rId4"/>
    <sheet name="SI3. Extraction - Qualitative" sheetId="22" r:id="rId5"/>
    <sheet name="SI4. Qualitative - Summary" sheetId="25" r:id="rId6"/>
    <sheet name="SI5. Quality Assessment" sheetId="15" r:id="rId7"/>
  </sheets>
  <definedNames>
    <definedName name="_xlnm._FilterDatabase" localSheetId="3" hidden="1">'SI2. Quantitative - Summary'!$D$5:$I$29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5" i="14" l="1"/>
  <c r="Q35" i="14"/>
  <c r="R12" i="14"/>
  <c r="R34" i="14" s="1"/>
  <c r="R33" i="14"/>
  <c r="Q33" i="14"/>
  <c r="Q34" i="14"/>
  <c r="Q12" i="14"/>
  <c r="H41" i="14"/>
  <c r="J63" i="22" l="1"/>
  <c r="J34" i="25"/>
  <c r="H21" i="25"/>
  <c r="J19" i="25"/>
  <c r="J14" i="25"/>
  <c r="M15" i="22"/>
  <c r="G14" i="25"/>
  <c r="J11" i="25"/>
  <c r="G11" i="25"/>
  <c r="G39" i="25" s="1"/>
  <c r="K6" i="25"/>
  <c r="J6" i="25"/>
  <c r="J5" i="25"/>
  <c r="J64" i="22"/>
  <c r="G40" i="25" l="1"/>
  <c r="G41" i="25"/>
  <c r="AP61" i="22"/>
  <c r="AO61" i="22"/>
  <c r="AN61" i="22"/>
  <c r="M56" i="22" l="1"/>
  <c r="J15" i="22"/>
  <c r="M20" i="22"/>
  <c r="J12" i="22"/>
  <c r="J61" i="22" s="1"/>
  <c r="M12" i="22"/>
  <c r="Z7" i="22"/>
  <c r="N7" i="22"/>
  <c r="M7" i="22"/>
  <c r="K27" i="22"/>
  <c r="M6" i="22"/>
  <c r="AM68" i="2"/>
  <c r="AH68" i="2"/>
  <c r="AM70" i="2"/>
  <c r="AH70" i="2"/>
  <c r="J60" i="14"/>
  <c r="K60" i="14"/>
  <c r="L60" i="14"/>
  <c r="I60" i="14"/>
  <c r="M55" i="14"/>
  <c r="M56" i="14"/>
  <c r="M57" i="14"/>
  <c r="M58" i="14"/>
  <c r="M59" i="14"/>
  <c r="M54" i="14"/>
  <c r="H42" i="14"/>
  <c r="H39" i="14"/>
  <c r="H37" i="14"/>
  <c r="H38" i="14"/>
  <c r="J27" i="14"/>
  <c r="J7" i="14"/>
  <c r="J8" i="14"/>
  <c r="J9" i="14"/>
  <c r="J10" i="14"/>
  <c r="J11" i="14"/>
  <c r="J12" i="14"/>
  <c r="J13" i="14"/>
  <c r="J14" i="14"/>
  <c r="J15" i="14"/>
  <c r="J16" i="14"/>
  <c r="J17" i="14"/>
  <c r="J18" i="14"/>
  <c r="J20" i="14"/>
  <c r="J21" i="14"/>
  <c r="J22" i="14"/>
  <c r="J23" i="14"/>
  <c r="J24" i="14"/>
  <c r="J25" i="14"/>
  <c r="J26" i="14"/>
  <c r="J28" i="14"/>
  <c r="J29" i="14"/>
  <c r="J6" i="14"/>
  <c r="H40" i="14"/>
  <c r="I43" i="14"/>
  <c r="H43" i="14"/>
  <c r="H33" i="14"/>
  <c r="I19" i="14"/>
  <c r="H34" i="14" s="1"/>
  <c r="M60" i="14" l="1"/>
  <c r="J60" i="22"/>
  <c r="J62" i="22"/>
  <c r="J19" i="14"/>
  <c r="H35" i="14" s="1"/>
  <c r="H36" i="14" s="1"/>
  <c r="AM170" i="2" l="1"/>
  <c r="AH170" i="2"/>
  <c r="AM133" i="2"/>
  <c r="AH133" i="2"/>
  <c r="AM131" i="2"/>
  <c r="AH131" i="2"/>
  <c r="AM132" i="2"/>
  <c r="AH132" i="2"/>
  <c r="AM74" i="2"/>
  <c r="AH74" i="2"/>
  <c r="AM76" i="2"/>
  <c r="AH76" i="2"/>
  <c r="AM73" i="2"/>
  <c r="AH73" i="2"/>
  <c r="AM69" i="2"/>
  <c r="AH69" i="2"/>
  <c r="AM169" i="2"/>
  <c r="AH169" i="2"/>
  <c r="AM134" i="2"/>
  <c r="AH134" i="2"/>
  <c r="AM171" i="2"/>
  <c r="AH171" i="2"/>
  <c r="AM71" i="2"/>
  <c r="AH71" i="2"/>
  <c r="AM75" i="2"/>
  <c r="AH75" i="2"/>
  <c r="AM37" i="2"/>
  <c r="AH37" i="2"/>
  <c r="AM72" i="2"/>
  <c r="AH72" i="2"/>
  <c r="AH172" i="2"/>
  <c r="AM172" i="2"/>
  <c r="AM135" i="2"/>
  <c r="AM130" i="2"/>
  <c r="AH135" i="2"/>
  <c r="AH130" i="2"/>
  <c r="AM156" i="2"/>
  <c r="AH156" i="2"/>
  <c r="AM44" i="2"/>
  <c r="AH44" i="2"/>
  <c r="M54" i="2"/>
</calcChain>
</file>

<file path=xl/sharedStrings.xml><?xml version="1.0" encoding="utf-8"?>
<sst xmlns="http://schemas.openxmlformats.org/spreadsheetml/2006/main" count="8217" uniqueCount="1379">
  <si>
    <t>N</t>
  </si>
  <si>
    <t>Mean</t>
  </si>
  <si>
    <t>SD</t>
  </si>
  <si>
    <t>MD Anderson Symptom Inventory-Brain Tumor (MDASI-BT) </t>
  </si>
  <si>
    <t>Topp, 2019</t>
  </si>
  <si>
    <t>First Author, Year</t>
  </si>
  <si>
    <t>Diagnostic Group</t>
  </si>
  <si>
    <t>Number of Items</t>
  </si>
  <si>
    <t>Response Options</t>
  </si>
  <si>
    <t>Score Range</t>
  </si>
  <si>
    <t>Item Framing</t>
  </si>
  <si>
    <t>Administration Mode</t>
  </si>
  <si>
    <t>Domain Assessed</t>
  </si>
  <si>
    <t>% Female</t>
  </si>
  <si>
    <t>Recruitment Method</t>
  </si>
  <si>
    <t>SAMPLE CHARACTERISTICS</t>
  </si>
  <si>
    <t>STUDY CHARACTERISTICS</t>
  </si>
  <si>
    <t>Clinical Trial Context</t>
  </si>
  <si>
    <t>Same Instrument for Both Conditions</t>
  </si>
  <si>
    <t>DATA COLLECTION CHARACTERISTICS</t>
  </si>
  <si>
    <t>Recall Instruction</t>
  </si>
  <si>
    <t>1-DAY RECALL CONDITION</t>
  </si>
  <si>
    <t>7-DAY RECALL CONDITION</t>
  </si>
  <si>
    <t>Administration Time</t>
  </si>
  <si>
    <t>"Last week"</t>
  </si>
  <si>
    <t>"Past week"</t>
  </si>
  <si>
    <t>TEST OF SIGNIFICANT EFFECT OF RECALL CONDITION</t>
  </si>
  <si>
    <t>Difference Statistic</t>
  </si>
  <si>
    <t>Significance Level</t>
  </si>
  <si>
    <t>CONCLUSION</t>
  </si>
  <si>
    <t>1-DAY RECALL</t>
  </si>
  <si>
    <t>7-DAY RECALL</t>
  </si>
  <si>
    <t>"Last 24 hours"</t>
  </si>
  <si>
    <t>"Last day"</t>
  </si>
  <si>
    <t>Data Analytic Method</t>
  </si>
  <si>
    <t>STUDY QUALITY</t>
  </si>
  <si>
    <t xml:space="preserve">RECALL CONDITION SCORES </t>
  </si>
  <si>
    <t xml:space="preserve">Instrument Name </t>
  </si>
  <si>
    <t>Primary Brain Tumour</t>
  </si>
  <si>
    <t>Type 2 Diabetes</t>
  </si>
  <si>
    <t>Osteoarthritis</t>
  </si>
  <si>
    <t>Healthy</t>
  </si>
  <si>
    <t>Irritable Bowel Syndrome</t>
  </si>
  <si>
    <t>HRQoL</t>
  </si>
  <si>
    <t>Anxiety Severity</t>
  </si>
  <si>
    <t>Sadness Severity</t>
  </si>
  <si>
    <t>Nocturia</t>
  </si>
  <si>
    <t>Physical Functioning</t>
  </si>
  <si>
    <t>OUTCOME CATEGORY</t>
  </si>
  <si>
    <t>Respiratory Symptom Severity</t>
  </si>
  <si>
    <t>COPD</t>
  </si>
  <si>
    <t>Cystic Fibrosis</t>
  </si>
  <si>
    <t>Adverse Events during Cancer Trials</t>
  </si>
  <si>
    <t>Same Day</t>
  </si>
  <si>
    <t>Yes</t>
  </si>
  <si>
    <t>Anxiety Frequency</t>
  </si>
  <si>
    <t>Anxiety Impact</t>
  </si>
  <si>
    <t>Sadness Frequency</t>
  </si>
  <si>
    <t>Sadness Impact</t>
  </si>
  <si>
    <t>Depression Frequency</t>
  </si>
  <si>
    <t xml:space="preserve">Healthy </t>
  </si>
  <si>
    <t>Distress Severity</t>
  </si>
  <si>
    <t>Chemotherapy for cancer</t>
  </si>
  <si>
    <t>Stress Frequency</t>
  </si>
  <si>
    <t>Fatigue Severity</t>
  </si>
  <si>
    <t>Fatigue Frequency</t>
  </si>
  <si>
    <t>Fatigue Impact</t>
  </si>
  <si>
    <t>Pain Severity</t>
  </si>
  <si>
    <t>Pain Intensity</t>
  </si>
  <si>
    <t>Whiplash Disorders</t>
  </si>
  <si>
    <t>Pain Frequency</t>
  </si>
  <si>
    <t>Pain Impact</t>
  </si>
  <si>
    <t>Pain Interference</t>
  </si>
  <si>
    <t>Physical Function</t>
  </si>
  <si>
    <t>Cancer</t>
  </si>
  <si>
    <t>Rheumatological Illness</t>
  </si>
  <si>
    <t>Fatigue Interference</t>
  </si>
  <si>
    <t>Non-Cancer-related pain</t>
  </si>
  <si>
    <t xml:space="preserve">Pain Intensity </t>
  </si>
  <si>
    <t>Chronic Lower Back Pain</t>
  </si>
  <si>
    <t>Psoriasis Symptom Severity</t>
  </si>
  <si>
    <t>Plaque Psoriasis</t>
  </si>
  <si>
    <t xml:space="preserve">Method of 1-Day Recall Index </t>
  </si>
  <si>
    <t>No</t>
  </si>
  <si>
    <t>43 (13.5)</t>
  </si>
  <si>
    <t>Online</t>
  </si>
  <si>
    <t>Bansback, 2008</t>
  </si>
  <si>
    <t>Thavarajah, 2013</t>
  </si>
  <si>
    <t xml:space="preserve">Same Day </t>
  </si>
  <si>
    <t>Clinical Trial</t>
  </si>
  <si>
    <t xml:space="preserve">Brain Metastases </t>
  </si>
  <si>
    <t>95%CI</t>
  </si>
  <si>
    <t>p &lt; .001</t>
  </si>
  <si>
    <t>1-Day Recall INSTRUMENT CHARACTERISTICS</t>
  </si>
  <si>
    <t>7-Day Recall INSTRUMENT CHARACTERISTICS</t>
  </si>
  <si>
    <t>48 [19,77]</t>
  </si>
  <si>
    <t>Treatment Setting</t>
  </si>
  <si>
    <t>Response Rate</t>
  </si>
  <si>
    <t>"Today"</t>
  </si>
  <si>
    <t>"Last Week"</t>
  </si>
  <si>
    <t>EQ-5D, with Measurement &amp; Valuation of Health State (MVH) weights</t>
  </si>
  <si>
    <t>Differences-in-Differences Regression Model</t>
  </si>
  <si>
    <t>n.a.</t>
  </si>
  <si>
    <t>Outpatient Clinic</t>
  </si>
  <si>
    <t>Age M(SD) [Range]</t>
  </si>
  <si>
    <t>"Last Day"</t>
  </si>
  <si>
    <t>Functional Assessment of Cancer Therapy - Brain (FACT-Br)</t>
  </si>
  <si>
    <t>Fixed Effects ANOVA</t>
  </si>
  <si>
    <t>Dyspnea Patient Diary (DPD) </t>
  </si>
  <si>
    <t>Palm Pilot</t>
  </si>
  <si>
    <t>Evening of Day 7</t>
  </si>
  <si>
    <t xml:space="preserve">Index </t>
  </si>
  <si>
    <t>Mean of Daily</t>
  </si>
  <si>
    <t>Cystic Fibrosis Respiratory Symptom Diary (CFRSD)</t>
  </si>
  <si>
    <t>"Last 7 Days"</t>
  </si>
  <si>
    <t>Items</t>
  </si>
  <si>
    <t>0 = not at all, 4 = all the time</t>
  </si>
  <si>
    <t>0,4</t>
  </si>
  <si>
    <t>0,20</t>
  </si>
  <si>
    <t>Impact of Nighttime Urination (INTU)</t>
  </si>
  <si>
    <t>Psoriasis Symptoms and Signs Diary (PSSD).</t>
  </si>
  <si>
    <t>0 = absent/ none of the days, 10 = worst imaginable/ all of the days</t>
  </si>
  <si>
    <t>Patient-Reported Outcomes version of the Common Terminology Criteria for Adverse Events</t>
  </si>
  <si>
    <t>"Past 7 days"</t>
  </si>
  <si>
    <t>"Past 24 hours"</t>
  </si>
  <si>
    <t xml:space="preserve">Automated Telephone Interactive Voice Response Service </t>
  </si>
  <si>
    <t>0 = never/none/not at all, 4 = almost constantly/ very severe/ very much</t>
  </si>
  <si>
    <t>MD Anderson Symptom Inventory (MDASI).</t>
  </si>
  <si>
    <t>Negative Framing</t>
  </si>
  <si>
    <t>0,10</t>
  </si>
  <si>
    <t>In-Person</t>
  </si>
  <si>
    <t>Type 2 Diabetes Symptom Diary</t>
  </si>
  <si>
    <t>Between-Group Means</t>
  </si>
  <si>
    <t>Random Assignment to Recall Condition Order</t>
  </si>
  <si>
    <t>Paper</t>
  </si>
  <si>
    <t>0 = absent, 10 = worst imaginable.</t>
  </si>
  <si>
    <t>Pearson's Correlation Coefficient &amp; Scatterplots</t>
  </si>
  <si>
    <t>Times Administered</t>
  </si>
  <si>
    <t>Statistic</t>
  </si>
  <si>
    <t>Correlation between 24hr and 7day scores  ranged from 0.953 - 0.957</t>
  </si>
  <si>
    <t>Strong association between scores from both measures</t>
  </si>
  <si>
    <t>Not reported</t>
  </si>
  <si>
    <t>Not Reported</t>
  </si>
  <si>
    <t>Mean = 48 
Range = [19,77]</t>
  </si>
  <si>
    <t>Age (years)</t>
  </si>
  <si>
    <t>Mean (SD) = 66.5 (8.8) Range =  [50,95]</t>
  </si>
  <si>
    <t>Mean(SD) = 
50.1 (12.1)</t>
  </si>
  <si>
    <t>Mean(SD) = 21.8 (7)
 Range = [12,38]</t>
  </si>
  <si>
    <t>Mean(SD) = 65.2 (7.7)</t>
  </si>
  <si>
    <t>Mean(SD) = 62.2 (11.4)</t>
  </si>
  <si>
    <t>Median = 57
Range = [20,77]</t>
  </si>
  <si>
    <t>Mean(SD) = 
57.2 (11.35)</t>
  </si>
  <si>
    <t xml:space="preserve">0 = not present/ did not interfere, 10=as bad as you can imagine/ interfered completely. </t>
  </si>
  <si>
    <t>0 = not present/did not interfere, 10 = as bad as you can imagine/ interfered completely</t>
  </si>
  <si>
    <t>Item</t>
  </si>
  <si>
    <t>Index</t>
  </si>
  <si>
    <t>Differences in Questionnaire Administration</t>
  </si>
  <si>
    <t>0,108</t>
  </si>
  <si>
    <t>0 = never, 4 = almost constantly</t>
  </si>
  <si>
    <t>0 = none, 4 = very severe</t>
  </si>
  <si>
    <t>0 = not at all, 4 = very much</t>
  </si>
  <si>
    <t>0,280</t>
  </si>
  <si>
    <t>Electronic Tablet at Clinic Visit</t>
  </si>
  <si>
    <t>Confidence Intervals between mean differences in ratings. Ratings within .5SD were considered equivalent</t>
  </si>
  <si>
    <t>No: 24hr recall always first</t>
  </si>
  <si>
    <t>24hr-7day = -0.19; 
95%CI = (-0.28, -0.09)</t>
  </si>
  <si>
    <t>0=not present, 10=as bad as you can imagine</t>
  </si>
  <si>
    <t>No significant difference</t>
  </si>
  <si>
    <t>p&lt;.05, but 90% CI within equivalency interval</t>
  </si>
  <si>
    <r>
      <t>p</t>
    </r>
    <r>
      <rPr>
        <sz val="8"/>
        <color rgb="FF000000"/>
        <rFont val="Times New Roman"/>
        <family val="1"/>
      </rPr>
      <t>&lt;.0025</t>
    </r>
  </si>
  <si>
    <t>Mean(SD) = 43.6 (14.8)</t>
  </si>
  <si>
    <t>Differential Item Functioning: Mean</t>
  </si>
  <si>
    <t>0 = never, 5 = always</t>
  </si>
  <si>
    <t>0,40</t>
  </si>
  <si>
    <t>Prior to going to bed, before midnight</t>
  </si>
  <si>
    <t>Uniform Differential Item Functioning between recall periods (Wald chi-squared test)</t>
  </si>
  <si>
    <t>Significant difference for 3 of 8 items</t>
  </si>
  <si>
    <t>Weekly prior to going to bed, before midnight</t>
  </si>
  <si>
    <t>4: Once weekly over 4 consecutive weeks</t>
  </si>
  <si>
    <t>28: Daily over 28 consecutive days</t>
  </si>
  <si>
    <t>Not reported at domain level</t>
  </si>
  <si>
    <t>0,35</t>
  </si>
  <si>
    <t>Some non-systematic item-level differences between recall period responses assessing depression severity</t>
  </si>
  <si>
    <t>Significant difference for 2 of 7 items</t>
  </si>
  <si>
    <r>
      <t xml:space="preserve">No uniform DIF identified for (5 of 8) items
Uniform DIF identified for 3 of 8 items: 
For two items: "I felt sad" and "I felt like a failure": daily reports MORE severe than weekly, </t>
    </r>
    <r>
      <rPr>
        <i/>
        <sz val="8"/>
        <color rgb="FF000000"/>
        <rFont val="Times New Roman"/>
        <family val="1"/>
      </rPr>
      <t>p</t>
    </r>
    <r>
      <rPr>
        <sz val="8"/>
        <color rgb="FF000000"/>
        <rFont val="Times New Roman"/>
        <family val="1"/>
      </rPr>
      <t xml:space="preserve"> &lt; .05
For one item: "I felt hopeless": daily report LESS severe than weekly, </t>
    </r>
    <r>
      <rPr>
        <i/>
        <sz val="8"/>
        <color rgb="FF000000"/>
        <rFont val="Times New Roman"/>
        <family val="1"/>
      </rPr>
      <t>p</t>
    </r>
    <r>
      <rPr>
        <sz val="8"/>
        <color rgb="FF000000"/>
        <rFont val="Times New Roman"/>
        <family val="1"/>
      </rPr>
      <t xml:space="preserve"> &lt; .05</t>
    </r>
  </si>
  <si>
    <t>Some differences between recall period responses assessing fatigue: daily more severe than weekly</t>
  </si>
  <si>
    <t>PROMIS-Short Form Pain Items</t>
  </si>
  <si>
    <t>PROMIS- Short Form Fatigue Items</t>
  </si>
  <si>
    <t>PROMIS - Short Form Depression Items</t>
  </si>
  <si>
    <t>0 = not at all, 5 = very.much</t>
  </si>
  <si>
    <t>0,30</t>
  </si>
  <si>
    <t>No uniform DIF identified for 5 of 6 items
Uniform DIF identified for 1 of 6 items:
"How much did pain interfere with your enjoyment of recreational activities" daily reports MORE severe than weekly</t>
  </si>
  <si>
    <t>Pain interference reported as more severe on daily recall for 1 of 6 items.</t>
  </si>
  <si>
    <t>In Person</t>
  </si>
  <si>
    <t>Health State Utilities Index -3</t>
  </si>
  <si>
    <t>Health State Utilities Index -2</t>
  </si>
  <si>
    <t>Advanced HIV- Recently resolved SAE</t>
  </si>
  <si>
    <t>(-.03,0.23)</t>
  </si>
  <si>
    <t>(-0.24,-0.01)</t>
  </si>
  <si>
    <t>(-.02,0.17)</t>
  </si>
  <si>
    <t>(-0.23,0.01)</t>
  </si>
  <si>
    <t>Outpatient Clinics</t>
  </si>
  <si>
    <t>14 times for pulmonary rehab cohort (n = 39), 21 times for medication cohort (n = 59)</t>
  </si>
  <si>
    <t>2 times for pulmonary rehab cohort (n = 39), 3 times for medication cohort (n = 59)</t>
  </si>
  <si>
    <t>97% with ≥5 daily entries from 7 consecutive days</t>
  </si>
  <si>
    <t>Mean of 7-Days</t>
  </si>
  <si>
    <t>Between-Group Mean Difference</t>
  </si>
  <si>
    <t>Between-Group Mean Difference: Significant difference if |difference value| ≥ 2SDs.</t>
  </si>
  <si>
    <t>Weekly Recall &gt; Mean of Daily Recall over 7 consecutive days</t>
  </si>
  <si>
    <t>Maximum</t>
  </si>
  <si>
    <t>Weekly Recall - Mean of Daily Recall: Mean Difference (SD) = 0.59 (0.89)</t>
  </si>
  <si>
    <t>Weekly Recall - Maximum of Daily Recall: Mean Difference (SD) = -0.23, (1.00)</t>
  </si>
  <si>
    <t>Weekly Recall - Same Day Daily Recall: Mean Difference (SD) = 0.63 (1.08)</t>
  </si>
  <si>
    <t>p &lt; .01</t>
  </si>
  <si>
    <t>Weekly Recall &lt; Maximum of Daily Recall over 7 consecutive days</t>
  </si>
  <si>
    <t>Morning or Evening</t>
  </si>
  <si>
    <t>0,6</t>
  </si>
  <si>
    <t>0 = not at all severe, 6 = extremely severe</t>
  </si>
  <si>
    <t>0 = none of the time, 6 = all of the time</t>
  </si>
  <si>
    <t>Frequency of Feeling Upset During Breathing Problems</t>
  </si>
  <si>
    <t>Maximum of 7 Days</t>
  </si>
  <si>
    <t>Same Day as 7-Day Recall</t>
  </si>
  <si>
    <t>Weekly Recall - Mean of Daily Recall: Mean Difference (SD) = 0.56 (0.82)</t>
  </si>
  <si>
    <t>Weekly Recall - Maximum of Daily Recall: Mean Difference (SD) = -0.29, (1.01)</t>
  </si>
  <si>
    <t>Weekly Recall - Same Day Daily Recall: Mean Difference (SD) = 0.63 (0.99)</t>
  </si>
  <si>
    <t>Frequency of Activity Limitations due to Breathing Problems</t>
  </si>
  <si>
    <t>0 = not at all, 10 = as extreme as imaginable</t>
  </si>
  <si>
    <t>Paper with Electronic Date Stamper</t>
  </si>
  <si>
    <t>Two hours after dinner</t>
  </si>
  <si>
    <t>2 times for all participants</t>
  </si>
  <si>
    <t>Frequency of Irritability at its Worst</t>
  </si>
  <si>
    <t>14 times for group 1 (size not reported), 7 times for group 2 (size not reported)</t>
  </si>
  <si>
    <t>99.3% - 99.9%</t>
  </si>
  <si>
    <t>Weekly - Mean of Daily: Mean Difference (SD) = 0.77 (0.99)</t>
  </si>
  <si>
    <t>p&lt; .001</t>
  </si>
  <si>
    <t>No - But adequately controlled for effect of repeated daily measurement through subgroup analyses</t>
  </si>
  <si>
    <t>Weekly recall of frequency of irrabiltiy at its worst &gt; mean of daily recall of frequency of irritabitliy at its worst</t>
  </si>
  <si>
    <t>Tiredness Frequency</t>
  </si>
  <si>
    <t>Weekly - Mean of Daily: Mean Difference (SD) = 0.64 (1.23)</t>
  </si>
  <si>
    <t>Frequency of Muscle Aches &amp; Pains</t>
  </si>
  <si>
    <t>Weekly - Mean of Daily: Mean Difference (SD) = 0.47 (0.79)</t>
  </si>
  <si>
    <t>Difficulty Doing Daily Tasks</t>
  </si>
  <si>
    <t>Weekly - Mean of Daily: Mean Difference (SD) = 0.22 (0.75)</t>
  </si>
  <si>
    <t>p&lt; .01</t>
  </si>
  <si>
    <t>Weekly recall of difficulty doing daily tasks &gt; mean of daily recall of difficulty doing daily tasks</t>
  </si>
  <si>
    <t>Any time during day,  phone call data collection in evening if not completed</t>
  </si>
  <si>
    <t>(0.66,1.06)</t>
  </si>
  <si>
    <t>Maximum of 7 -Days</t>
  </si>
  <si>
    <t>(1.01,1.47)</t>
  </si>
  <si>
    <t>p&lt;.001</t>
  </si>
  <si>
    <t>Weekly Recall - Maximum of Daily Recall: Mean Difference (95%CI) = -0.38 (-0.49,-0.27)</t>
  </si>
  <si>
    <t>Nocturia Quality of Life (NQoL)</t>
  </si>
  <si>
    <t>End of Day</t>
  </si>
  <si>
    <t>6 (3 consecutive days for week 1, 3 consecutive days for week 2)</t>
  </si>
  <si>
    <t xml:space="preserve">0 = not at all, 4 = all day/ very much.  </t>
  </si>
  <si>
    <t>&gt;90%</t>
  </si>
  <si>
    <t>Correlation Coefficients</t>
  </si>
  <si>
    <t>Correlation between daily INTU and weekly N-QOL = -0.776</t>
  </si>
  <si>
    <t xml:space="preserve">4 times, weekly </t>
  </si>
  <si>
    <t>PROMIS-CAT</t>
  </si>
  <si>
    <t>Negative framing</t>
  </si>
  <si>
    <t>56.9 [29-81]</t>
  </si>
  <si>
    <t>Daily PROMIS-SF</t>
  </si>
  <si>
    <t>28 times over 28 consecutive days</t>
  </si>
  <si>
    <t>Mixed-Effects ANOVA</t>
  </si>
  <si>
    <t>Mean scores for daily SFs significantly lower than weekly scores. 
Difference statistic between recall condition within OA group not reported</t>
  </si>
  <si>
    <t>Weekly recall &gt; mean of daily recall</t>
  </si>
  <si>
    <t>Weekly recall &gt; same day 24 hour recall</t>
  </si>
  <si>
    <t>General Population</t>
  </si>
  <si>
    <t>43.9 (14.8) [21-77]</t>
  </si>
  <si>
    <t>56.9 (10) [29-81]</t>
  </si>
  <si>
    <t>Mean scores for daily SFs significantly lower than weekly scores. 
Difference statistic between recall condition within GP group not reported</t>
  </si>
  <si>
    <t>0 = Not at all, 4 = Very Much</t>
  </si>
  <si>
    <t>4 times over four consecutive weeks</t>
  </si>
  <si>
    <t xml:space="preserve">Email reminder for completion approx. 2 hours before bedtime </t>
  </si>
  <si>
    <t>Paired Sample T-Test for Differences in Mean Scores Between Recall Conditions</t>
  </si>
  <si>
    <t>0,121</t>
  </si>
  <si>
    <t>No - Additional frequency items for 7-day recall version</t>
  </si>
  <si>
    <t xml:space="preserve">14 for group A (n = 55), 7 times for group B (n=51). (To assess effect of repeated questionnaire responding. </t>
  </si>
  <si>
    <t xml:space="preserve">3 times for group A (n = 55), 2 times for group B (n=51). (To assess effect of repeated questionnaire responding. </t>
  </si>
  <si>
    <t xml:space="preserve">28 times over 28 consecutive days. </t>
  </si>
  <si>
    <t>4 times over 4 consecutive weeks</t>
  </si>
  <si>
    <t>Item level not reported</t>
  </si>
  <si>
    <t>P-values not reported</t>
  </si>
  <si>
    <t>Weekly recall score &lt; Maximum of daily recall scores over seven days</t>
  </si>
  <si>
    <t>Weekly - Mean of Daily: Mean Difference, Effect Size = -0.20, -0.20</t>
  </si>
  <si>
    <t>Weekly - Mean of Daily: Mean Difference, Effect Size = -0.28, -0.30</t>
  </si>
  <si>
    <t>Weekly - Mean of Daily: Mean Difference, Effect Size = -0.14, -0.14</t>
  </si>
  <si>
    <t>Weekly - Mean of Daily: Mean Difference, Effect Size = -0.11, -0.14</t>
  </si>
  <si>
    <t>Weekly - Mean of Daily: Mean Difference, Effect Size = -0.29, -0.34</t>
  </si>
  <si>
    <t>Weekly - Mean of Daily: Mean Difference, Effect Size = 0.16, 0.17</t>
  </si>
  <si>
    <t>Weekly - Mean of Daily: Mean Difference, Effect Size = 0.08, 0.10</t>
  </si>
  <si>
    <t>Weekly - Mean of Daily: Mean Difference, Effect Size = 0.00, 0.01</t>
  </si>
  <si>
    <t>Weekly - Mean of Daily: Mean Difference, Effect Size = -0.08, 0-0.12</t>
  </si>
  <si>
    <t>Weekly - Mean of Daily: Mean Difference, Effect Size = 0.08, 0.13</t>
  </si>
  <si>
    <t>Weekly - Mean of Daily: Mean Difference, Effect Size = 0.01, 0.02</t>
  </si>
  <si>
    <t>No difference between weekly recall and mean of daily recall scores over seven days</t>
  </si>
  <si>
    <t>Negligible difference between weekly recall and mean of daily recall scores over seven days</t>
  </si>
  <si>
    <t>Weekly - Mean of Daily: Mean Difference, Effect Size = -0.30, -0.32</t>
  </si>
  <si>
    <t>Weekly - Mean of Daily: Mean Difference, Effect Size = -0.33, -0.30</t>
  </si>
  <si>
    <t>Weekly - Mean of Daily: Mean Difference, Effect Size = 0.20, 0.24</t>
  </si>
  <si>
    <t>Weekly - Mean of Daily: Mean Difference, Effect Size = 0.21, 0.20</t>
  </si>
  <si>
    <t>Weekly recall &gt; mean of daily recall scores over seven days</t>
  </si>
  <si>
    <t>Weekly - Mean of Daily: Mean Difference, Effect Size = 0.12, 0.14</t>
  </si>
  <si>
    <t>Weekly - Mean of Daily: Mean Difference, Effect Size =0.19, 0.18</t>
  </si>
  <si>
    <t>Weekly - Mean of Daily: Mean Difference, Effect Size = 0.05, 0.07</t>
  </si>
  <si>
    <t>Weekly - Mean of Daily: Mean Difference, Effect Size = -0.11, -0.10</t>
  </si>
  <si>
    <t>Weekly - Mean of Daily: Mean Difference, Effect Size = -0.20, -0.21</t>
  </si>
  <si>
    <t>Weekly - Mean of Daily: Mean Difference, Effect Size = -0.28, -0.32</t>
  </si>
  <si>
    <t>Negligible difference between weekly recall and maximum of daily recall scores over seven days</t>
  </si>
  <si>
    <t>0 = not present, 10 = as bad as you can imagine</t>
  </si>
  <si>
    <t>Mood Interference</t>
  </si>
  <si>
    <t>0 = does not interfere, 10 = completely interferes</t>
  </si>
  <si>
    <t>Paired T-Tests for Between-Group Mean Differences</t>
  </si>
  <si>
    <t>Results presented in figure without exact means or difference figures.</t>
  </si>
  <si>
    <t>Activity Interference</t>
  </si>
  <si>
    <t>Mean(SD) = 
34.7 (11.1), Range: [18-70]</t>
  </si>
  <si>
    <t>1= not at all, 5 = extremely</t>
  </si>
  <si>
    <t>1,5</t>
  </si>
  <si>
    <t>Anger Frequency</t>
  </si>
  <si>
    <t>Emotion frequency task (not validated)</t>
  </si>
  <si>
    <t xml:space="preserve">Post-hematopoietic cell transplantation (HCT) </t>
  </si>
  <si>
    <t>Median age at time of transplantation = 57.8 years</t>
  </si>
  <si>
    <t>Patient- Reported Outcomes version of the Common Termi- nology Criteria for Adverse Events (PRO-CTCAE)</t>
  </si>
  <si>
    <t>0,84</t>
  </si>
  <si>
    <t>30 (94%) -- online
(2 (6%) -- paper</t>
  </si>
  <si>
    <t>100 times: daily over 100 days following infusion of stem cells</t>
  </si>
  <si>
    <t>Ranged from 52% to 86%, lower response rates where treatment more intensive</t>
  </si>
  <si>
    <t>No - Controlled within-person</t>
  </si>
  <si>
    <t>Weekly - Maximum of Daily: Mean Difference, Effect Size = -0.35, 0.35</t>
  </si>
  <si>
    <t>Weekly - Maximum of Daily: Mean Difference, Effect Size = -0.21, 0.20</t>
  </si>
  <si>
    <t>Sadness/ Unhappy Feelings Severity</t>
  </si>
  <si>
    <t>Weekly - Maximum of Daily: Mean Difference, Effect Size = -0.2, 0.24</t>
  </si>
  <si>
    <t>Weekly - Maximum of Daily: Mean Difference, Effect Size = -0.22, 0.26</t>
  </si>
  <si>
    <t xml:space="preserve">No significant effects identified. Difference statistic not reported. </t>
  </si>
  <si>
    <t>61.6(14)</t>
  </si>
  <si>
    <t>Brief Pain Inventory - Long Form</t>
  </si>
  <si>
    <t>Last week (recall period not exactly indicated)</t>
  </si>
  <si>
    <t>Brief Pain Inventory - Short Form</t>
  </si>
  <si>
    <t>0 = no pain/does not interfer, 10 = pain as bad as you can imagine/ interferes completely</t>
  </si>
  <si>
    <t>Unclear</t>
  </si>
  <si>
    <t>Electronic Data Capture</t>
  </si>
  <si>
    <t>Intraclass Correlations</t>
  </si>
  <si>
    <t>Intraclass Correlation: 0.946 (95%CI = 0.938, 0.954)</t>
  </si>
  <si>
    <t>43.7 (12.9)</t>
  </si>
  <si>
    <t>Numeric Rating Scale - 1 Week (NRSWk)</t>
  </si>
  <si>
    <t>0 = no pain, 10 = worst pain imaginable</t>
  </si>
  <si>
    <t>Numeric Rating Scale - 24 Hour (NRS24)</t>
  </si>
  <si>
    <t>(48.1,54.8)</t>
  </si>
  <si>
    <t>(54.3, 60.8)</t>
  </si>
  <si>
    <t xml:space="preserve">No comparison of 24hr vs. Weekly recall. </t>
  </si>
  <si>
    <t xml:space="preserve">No statistical comparison of 24hr vs. Weekly recall. Figure indicates Weekly pain recall higher than 24 hour recall. </t>
  </si>
  <si>
    <t>Median age = 39.0</t>
  </si>
  <si>
    <t>Numeric Rating Scale - 7 days</t>
  </si>
  <si>
    <t>0 = no pain, 10 = worst possible pain</t>
  </si>
  <si>
    <t>0 = none, 10 = worst possible pain</t>
  </si>
  <si>
    <t>Electronic Tablet</t>
  </si>
  <si>
    <t>End of Day: 8pm - midnight</t>
  </si>
  <si>
    <t>In-person at clinic (method not specified)</t>
  </si>
  <si>
    <t>65% ≥ 5 of 7 days complete</t>
  </si>
  <si>
    <t>Abdominal pain intensity</t>
  </si>
  <si>
    <t>Between-group mean difference</t>
  </si>
  <si>
    <t>Weekly - Maximum of Daily: Mean Difference = 0.03</t>
  </si>
  <si>
    <r>
      <t>p</t>
    </r>
    <r>
      <rPr>
        <sz val="8"/>
        <color rgb="FF000000"/>
        <rFont val="Times New Roman"/>
        <family val="1"/>
      </rPr>
      <t xml:space="preserve"> &lt; .05</t>
    </r>
  </si>
  <si>
    <t>Weekly - Mean of Daily: Mean Difference = -1.11</t>
  </si>
  <si>
    <t>No difference between weekly recall and maximum of daily recall scores over seven days</t>
  </si>
  <si>
    <t>Weekly pain recall severity  &gt; daily recall pain severity</t>
  </si>
  <si>
    <t>Armstrong, 2014</t>
  </si>
  <si>
    <t>Bennett, 2018</t>
  </si>
  <si>
    <t>Bennett, 2012</t>
  </si>
  <si>
    <t>Bennett, 2010</t>
  </si>
  <si>
    <t>Mendoza, 2017</t>
  </si>
  <si>
    <t>Schneider, 2013</t>
  </si>
  <si>
    <t>Shi, 2010</t>
  </si>
  <si>
    <t>Walentynowicz, 2018</t>
  </si>
  <si>
    <t>Wood, 2015</t>
  </si>
  <si>
    <t>Bennett, 2011</t>
  </si>
  <si>
    <t>Broderick, 2010</t>
  </si>
  <si>
    <t>Broderick, 2013</t>
  </si>
  <si>
    <t>De Andre Ares, 2015</t>
  </si>
  <si>
    <t>Kamper, 2015</t>
  </si>
  <si>
    <t>Lackner, 2014</t>
  </si>
  <si>
    <t>Marty, 2009</t>
  </si>
  <si>
    <t>Condon, 2020</t>
  </si>
  <si>
    <t>Broderick, 2008</t>
  </si>
  <si>
    <t>Before sleep</t>
  </si>
  <si>
    <t>Mean (SD)= 55.4 (11)
Range = [28-88]</t>
  </si>
  <si>
    <t>Hand-Held Computer with interactive voice recording reminder throughout month</t>
  </si>
  <si>
    <t xml:space="preserve">Once throughout the 28 day data collection period with week selected according to random allocation to counterbalanced data collection schedule. </t>
  </si>
  <si>
    <t xml:space="preserve">Twice over two days throughout 28 day data collection period with days selected according to random allocation to counterbalanced data collection schedule. </t>
  </si>
  <si>
    <t>Repeated Measures ANOVA</t>
  </si>
  <si>
    <t>Mean of 2 days</t>
  </si>
  <si>
    <t>3 items from the Brief Fatigue Inventory (BFI)</t>
  </si>
  <si>
    <t>0 = does not interfere, 10 = interferes completely</t>
  </si>
  <si>
    <t>0,100</t>
  </si>
  <si>
    <t>Not reported (only in figure)</t>
  </si>
  <si>
    <t>"During the Day"</t>
  </si>
  <si>
    <t>0 = not at all, 10 = extremely</t>
  </si>
  <si>
    <t>3 items from the Brief Fatigue Inventory (BFI) adapted to End of Day (EOD) Visual Analog Scale (VAS)</t>
  </si>
  <si>
    <r>
      <t>p</t>
    </r>
    <r>
      <rPr>
        <sz val="8"/>
        <color rgb="FF000000"/>
        <rFont val="Times New Roman"/>
        <family val="1"/>
      </rPr>
      <t xml:space="preserve"> &lt; .01</t>
    </r>
  </si>
  <si>
    <t>Weekly recall &gt; mean of daily recall. (Exact difference statistics not reported.)</t>
  </si>
  <si>
    <t>3 items from the Brief Pain Inventory (BPI)</t>
  </si>
  <si>
    <t>3 items from the Brief Pain Inventory (BPI) adapted to End of Day (EOD) Visual Analog Scale (VAS)</t>
  </si>
  <si>
    <t>Numeric Rating Scale - 1 week</t>
  </si>
  <si>
    <t>Numeric Rating Scale - 25 Hour</t>
  </si>
  <si>
    <t>Pain Intensity from 0 - 10 (Anchor definitions unclear)</t>
  </si>
  <si>
    <t>Evening</t>
  </si>
  <si>
    <t>Mean (SD)= 48.0 (12.4)
Range = [22-79]</t>
  </si>
  <si>
    <t xml:space="preserve">11 times on 11 separate days throughout the 28-day study duration. </t>
  </si>
  <si>
    <t xml:space="preserve">Once at the end of the 28-day study duration. </t>
  </si>
  <si>
    <r>
      <t>p</t>
    </r>
    <r>
      <rPr>
        <sz val="8"/>
        <color rgb="FF000000"/>
        <rFont val="Times New Roman"/>
        <family val="1"/>
      </rPr>
      <t xml:space="preserve"> &lt; .0001</t>
    </r>
  </si>
  <si>
    <t>Cancer Treatment-Related Toxicity Symptom Severity</t>
  </si>
  <si>
    <t>56.2 (11.1)</t>
  </si>
  <si>
    <t>6pm-midnight</t>
  </si>
  <si>
    <t>Pain Interference &amp; Severity</t>
  </si>
  <si>
    <t>Fatigue Interference &amp; Severity</t>
  </si>
  <si>
    <t>1 item from pain subscale of the SF-36v2
1 item from Brief Pain Inventory (BPI)
3 items from McGill Pain Questionnaire</t>
  </si>
  <si>
    <t>1 SF-36v2 item: 0 = none, 5 = severe
1 BPI item: 0 = none of the time, 4 = all of the time
3 McGill Items: 0 = none, 3 = severe</t>
  </si>
  <si>
    <t>4 items from vitality subscale of the SF-36v2
1 Item from Brief Fatigue Inventory (BFI)</t>
  </si>
  <si>
    <t>4 SF-36v2 items: 0 = none of the time, 4 = all of the time 
1 BFI item: 0 = no fatigue, 10 = as bad as you can imagine</t>
  </si>
  <si>
    <t>0,4
0,10</t>
  </si>
  <si>
    <t>0,5
0,4
0,3</t>
  </si>
  <si>
    <t>"Past day"</t>
  </si>
  <si>
    <t>Paper questionnaires with Interactive Voice Recording advising when to complete</t>
  </si>
  <si>
    <t>Multi-level Modelling</t>
  </si>
  <si>
    <t>Not reported at domain level (P- values varied at item level)</t>
  </si>
  <si>
    <t>Mean of Daily Recall &lt; Weekly Recall</t>
  </si>
  <si>
    <t>PROMIS Physical Function-Oncology Item Bank</t>
  </si>
  <si>
    <t>Stone, 2016</t>
  </si>
  <si>
    <t>Pain Behaviour</t>
  </si>
  <si>
    <t>Hernia Repair Surgery</t>
  </si>
  <si>
    <t>Premenstrual Syndrome</t>
  </si>
  <si>
    <t>Breast Cancer</t>
  </si>
  <si>
    <t>Anger</t>
  </si>
  <si>
    <t>Anxiety</t>
  </si>
  <si>
    <t xml:space="preserve">Depression </t>
  </si>
  <si>
    <t>Fatigue</t>
  </si>
  <si>
    <t>Hospital &amp; Outpatient Clinics</t>
  </si>
  <si>
    <t>Mean(SD) = 43.9 (14.8)
Range = [21-77]</t>
  </si>
  <si>
    <t>100%%</t>
  </si>
  <si>
    <t>Mean(SD) = 51.2 (9.7)
Range = [30 - 77]</t>
  </si>
  <si>
    <t>Mean(SD) = 45.6 (12.6)
Range = [21-69]</t>
  </si>
  <si>
    <t>Mean(SD) = 35.4(7.9)
Range = [22-54]</t>
  </si>
  <si>
    <t>Mean(SD) = 56.9 (10)
Range = [29-81]</t>
  </si>
  <si>
    <t>PROMIS Short Form - Pain Intensity Domain</t>
  </si>
  <si>
    <t>PROMIS Short Form - Pain Interference Domain</t>
  </si>
  <si>
    <t>PROMIS Short Form - Pain Behaviour Domain</t>
  </si>
  <si>
    <t>PROMIS Short Form - Pain Intensity Domain (Recall period altered)</t>
  </si>
  <si>
    <t>0 = No pain, 10 = worst imaginable pain</t>
  </si>
  <si>
    <t>1 = Never, 5 = Always</t>
  </si>
  <si>
    <t>PROMIS Short Form - Pain Interference Domain (Recall period altered)</t>
  </si>
  <si>
    <t>PROMIS Short Form - Pain Behaviour Domain (Recall period altered)</t>
  </si>
  <si>
    <t>7,35</t>
  </si>
  <si>
    <t>7,30</t>
  </si>
  <si>
    <t>PROMIS Short Form - Physical Functioning  Domain (Recall period altered)</t>
  </si>
  <si>
    <t>5 = Not at all/ Without any difficulty, 1 = Cannot Do/ Unable to Do</t>
  </si>
  <si>
    <r>
      <t xml:space="preserve">10,50 </t>
    </r>
    <r>
      <rPr>
        <i/>
        <sz val="8"/>
        <color rgb="FF000000"/>
        <rFont val="Times New Roman"/>
        <family val="1"/>
      </rPr>
      <t>(Lower scores indicate worse physical funcitoning.)</t>
    </r>
  </si>
  <si>
    <t>PROMIS Short Form - Physical Functioning  Domain</t>
  </si>
  <si>
    <t>Computerised Adaptive Test: 
4 ≤ items &lt; 10 (depending on when reliability &gt; 0.9 achieved)</t>
  </si>
  <si>
    <t>T-Score Metric: Mean = 50, SD = 10</t>
  </si>
  <si>
    <t>PROMIS Short Form - Fatigue Domain</t>
  </si>
  <si>
    <t>PROMIS Short Form - Anger Domain</t>
  </si>
  <si>
    <t>PROMIS Short Form - Anxiety Domain</t>
  </si>
  <si>
    <t>PROMIS Short Form - Depression Domain</t>
  </si>
  <si>
    <t>PROMIS Short Form - Anger Domain (Recall Period Altered)</t>
  </si>
  <si>
    <t>8, 40</t>
  </si>
  <si>
    <t>PROMIS Short Form - Anxiety Domain (Recall Period Altered)</t>
  </si>
  <si>
    <t>PROMIS Short Form - Depression Domain (Recall Period Altered)</t>
  </si>
  <si>
    <t>7, 35</t>
  </si>
  <si>
    <t>Online (with phone follow-up for missed assessments)</t>
  </si>
  <si>
    <t>6pm - Midnight</t>
  </si>
  <si>
    <t xml:space="preserve">1 time </t>
  </si>
  <si>
    <t>4 times on days 7, 14, 21, and 28 across the 28-day recall period</t>
  </si>
  <si>
    <t>28 times across the 28-day recall period</t>
  </si>
  <si>
    <t>Specific value not reported - only presented graphically</t>
  </si>
  <si>
    <t xml:space="preserve">Within-Person ANOVA with two-level recall period factor. </t>
  </si>
  <si>
    <r>
      <t>p</t>
    </r>
    <r>
      <rPr>
        <sz val="8"/>
        <color rgb="FF000000"/>
        <rFont val="Times New Roman"/>
        <family val="1"/>
      </rPr>
      <t xml:space="preserve"> &lt; 0.001</t>
    </r>
  </si>
  <si>
    <t>No (7-day recall always administered before daily recall)</t>
  </si>
  <si>
    <t>Weekly recall scores &gt; Mean of daily scores</t>
  </si>
  <si>
    <t>Not significant: p = 0.02</t>
  </si>
  <si>
    <t>Weekly Recall - Mean of Daily recall = 0.08</t>
  </si>
  <si>
    <t>No difference between weekly recall scores and mean of daily scores</t>
  </si>
  <si>
    <t>0,200</t>
  </si>
  <si>
    <t>Median = 64, Range = 40, 90</t>
  </si>
  <si>
    <t>Physical Wellbeing</t>
  </si>
  <si>
    <t>Emotional Wellbeing</t>
  </si>
  <si>
    <t>Once at Baseline</t>
  </si>
  <si>
    <t>Paired t-test</t>
  </si>
  <si>
    <t>Same Day - Weekly Scores: Mean Difference (95%CI) = 0.11 (-0.27, 0.49)</t>
  </si>
  <si>
    <r>
      <t>p</t>
    </r>
    <r>
      <rPr>
        <sz val="8"/>
        <color rgb="FF000000"/>
        <rFont val="Times New Roman"/>
        <family val="1"/>
      </rPr>
      <t xml:space="preserve"> = 0.5608</t>
    </r>
  </si>
  <si>
    <r>
      <t>p</t>
    </r>
    <r>
      <rPr>
        <sz val="8"/>
        <color rgb="FF000000"/>
        <rFont val="Times New Roman"/>
        <family val="1"/>
      </rPr>
      <t xml:space="preserve"> = 0.9999</t>
    </r>
  </si>
  <si>
    <r>
      <t>p</t>
    </r>
    <r>
      <rPr>
        <sz val="8"/>
        <color rgb="FF000000"/>
        <rFont val="Times New Roman"/>
        <family val="1"/>
      </rPr>
      <t xml:space="preserve"> = 0.8831</t>
    </r>
  </si>
  <si>
    <t>Same Day - Weekly Scores: Mean Difference (95%CI) = 0 (-0.01, 0.01)</t>
  </si>
  <si>
    <t>Same Day - Weekly Scores: Mean Difference (95%CI) = 0.11 (-0.61, 0.84)</t>
  </si>
  <si>
    <t>Brain Cancer Symptoms</t>
  </si>
  <si>
    <t>Same Day - Weekly Scores: Mean Difference (95%CI) = 0.15 (-0.11, 41)</t>
  </si>
  <si>
    <t xml:space="preserve"> Weekly and same-day recall not significantly different.</t>
  </si>
  <si>
    <r>
      <t>p</t>
    </r>
    <r>
      <rPr>
        <sz val="8"/>
        <color rgb="FF000000"/>
        <rFont val="Times New Roman"/>
        <family val="1"/>
      </rPr>
      <t xml:space="preserve"> = 0.2487</t>
    </r>
  </si>
  <si>
    <t>Mathias, 2016</t>
  </si>
  <si>
    <t>0,28</t>
  </si>
  <si>
    <t>0,24</t>
  </si>
  <si>
    <t>0,92</t>
  </si>
  <si>
    <t>de Andres Ares, 2015</t>
  </si>
  <si>
    <t>Vision</t>
  </si>
  <si>
    <t>Pain</t>
  </si>
  <si>
    <t>Memory</t>
  </si>
  <si>
    <t>Concentration</t>
  </si>
  <si>
    <t>Irritability</t>
  </si>
  <si>
    <t>Walking</t>
  </si>
  <si>
    <t>Relations with others</t>
  </si>
  <si>
    <t>Distress</t>
  </si>
  <si>
    <t>Difficulty Concentrating</t>
  </si>
  <si>
    <t>Difficulty getting along with others</t>
  </si>
  <si>
    <t>Pain interference with walking</t>
  </si>
  <si>
    <t>Pain interference with enjoyment</t>
  </si>
  <si>
    <t>Pain interference with relationships</t>
  </si>
  <si>
    <t>Pain intensity</t>
  </si>
  <si>
    <t>Worthless</t>
  </si>
  <si>
    <t>Sad</t>
  </si>
  <si>
    <t>Cognition</t>
  </si>
  <si>
    <t>7. Health-Related Quality of Life</t>
  </si>
  <si>
    <t>2. Physical Functioning</t>
  </si>
  <si>
    <t>1. Disease-Specific Signs &amp; Symptoms</t>
  </si>
  <si>
    <t>3. Pain-Related Symptoms</t>
  </si>
  <si>
    <t>4. Cognition</t>
  </si>
  <si>
    <t>5. PsychoSocial Wellbeing</t>
  </si>
  <si>
    <t>Cancer Treatment</t>
  </si>
  <si>
    <t>Fatigue Interference with Walking</t>
  </si>
  <si>
    <t>Pain Interference with Walking</t>
  </si>
  <si>
    <t>Fatigue Interference with Normal Work</t>
  </si>
  <si>
    <t>Pain Interference with Normal Work</t>
  </si>
  <si>
    <t>Pain interference  with daily activities</t>
  </si>
  <si>
    <t>Pain Interference with daily activities</t>
  </si>
  <si>
    <t>General Activities</t>
  </si>
  <si>
    <t>Difficulty Remembering</t>
  </si>
  <si>
    <t>Difficulty Understanding</t>
  </si>
  <si>
    <t>Pain Interference with concentration</t>
  </si>
  <si>
    <t>Too tired to think clearly</t>
  </si>
  <si>
    <t>Sleep Disturbance</t>
  </si>
  <si>
    <t>Pain Interference with Sleep</t>
  </si>
  <si>
    <t>Insomnia Severity</t>
  </si>
  <si>
    <t xml:space="preserve">Insomnia </t>
  </si>
  <si>
    <t>Enjoyment of Life</t>
  </si>
  <si>
    <t>Pain Interference with relationships with other people</t>
  </si>
  <si>
    <t>Fatigue Interference with relationships with other people</t>
  </si>
  <si>
    <t>Pain interfence with enjoyment of life</t>
  </si>
  <si>
    <t>Social Family Wellbeing</t>
  </si>
  <si>
    <t>Happiness Frequency</t>
  </si>
  <si>
    <t>Excitedness Frequency</t>
  </si>
  <si>
    <t>Psychosocial Wellbeing</t>
  </si>
  <si>
    <t>Sleep-Related Symptoms</t>
  </si>
  <si>
    <t>#</t>
  </si>
  <si>
    <t>Schaffer, 2021</t>
  </si>
  <si>
    <t>Study</t>
  </si>
  <si>
    <t>Total Participants</t>
  </si>
  <si>
    <t>Mean age</t>
  </si>
  <si>
    <t>Age Range</t>
  </si>
  <si>
    <t>Number female</t>
  </si>
  <si>
    <t>% female</t>
  </si>
  <si>
    <t>Average % female</t>
  </si>
  <si>
    <t>Largest sample size</t>
  </si>
  <si>
    <t>Smallest sample size</t>
  </si>
  <si>
    <t>Median sample size</t>
  </si>
  <si>
    <t>Mean sample size</t>
  </si>
  <si>
    <t>Female</t>
  </si>
  <si>
    <t>%</t>
  </si>
  <si>
    <t>n</t>
  </si>
  <si>
    <t>LL</t>
  </si>
  <si>
    <t>UL</t>
  </si>
  <si>
    <t>Quantitative Studies: Summary Statistics</t>
  </si>
  <si>
    <t>Instrument</t>
  </si>
  <si>
    <t>Symptom severity</t>
  </si>
  <si>
    <t>Duration (days)</t>
  </si>
  <si>
    <t>Pain at its worst</t>
  </si>
  <si>
    <t>Prostate Cancer</t>
  </si>
  <si>
    <t>Median = 65
Range = [44,80]</t>
  </si>
  <si>
    <t>Brief Pain Inventory - Single Item: Pain on Average</t>
  </si>
  <si>
    <t>Brief Pain Inventory - Single Item: Pain at its worst</t>
  </si>
  <si>
    <t>Pain on average</t>
  </si>
  <si>
    <t>"Last 7 days"</t>
  </si>
  <si>
    <t>0 = no pain, 10 = pain as bad as you can imagine</t>
  </si>
  <si>
    <t>"Last 24 h"</t>
  </si>
  <si>
    <t>Phone: interactive voice response system</t>
  </si>
  <si>
    <t>4 times: prior to randomisation and then at treatment weeks 3, 6, and 12</t>
  </si>
  <si>
    <t>28 times: for seven days prior to randomisation and then for seven days through treatment weeks 3, 6, and 12</t>
  </si>
  <si>
    <t>78% with full data</t>
  </si>
  <si>
    <t>Median = 64, 
Range = 40, 90</t>
  </si>
  <si>
    <t>Mean (SD) = 40.3(11.95) 
Range = 20,67</t>
  </si>
  <si>
    <t>Mean (SD) = 49 (8.06)</t>
  </si>
  <si>
    <r>
      <rPr>
        <i/>
        <sz val="8"/>
        <color rgb="FF000000"/>
        <rFont val="Times New Roman"/>
        <family val="1"/>
      </rPr>
      <t xml:space="preserve">p </t>
    </r>
    <r>
      <rPr>
        <sz val="8"/>
        <color rgb="FF000000"/>
        <rFont val="Times New Roman"/>
        <family val="1"/>
      </rPr>
      <t>&lt; .005</t>
    </r>
  </si>
  <si>
    <r>
      <rPr>
        <i/>
        <sz val="8"/>
        <color rgb="FF000000"/>
        <rFont val="Times New Roman"/>
        <family val="1"/>
      </rPr>
      <t xml:space="preserve">p </t>
    </r>
    <r>
      <rPr>
        <sz val="8"/>
        <color rgb="FF000000"/>
        <rFont val="Times New Roman"/>
        <family val="1"/>
      </rPr>
      <t>&lt; .01</t>
    </r>
  </si>
  <si>
    <r>
      <rPr>
        <i/>
        <sz val="8"/>
        <color rgb="FF000000"/>
        <rFont val="Times New Roman"/>
        <family val="1"/>
      </rPr>
      <t xml:space="preserve">p </t>
    </r>
    <r>
      <rPr>
        <sz val="8"/>
        <color rgb="FF000000"/>
        <rFont val="Times New Roman"/>
        <family val="1"/>
      </rPr>
      <t>&lt; .001</t>
    </r>
  </si>
  <si>
    <t>Same Day as 7-day recall</t>
  </si>
  <si>
    <t xml:space="preserve">No significant difference. </t>
  </si>
  <si>
    <t>24hr recall score - 7d recall score = -0.15</t>
  </si>
  <si>
    <t>24hr recall score - 7d recall score = -0.30</t>
  </si>
  <si>
    <t>24hr recall score - 7d recall score = -0.09</t>
  </si>
  <si>
    <t>No difference between weekly recall and same day 24 hour recall</t>
  </si>
  <si>
    <t>24hr recall score - 7d recall score = -0.67</t>
  </si>
  <si>
    <t>24hr recall score - 7d recall score = -0.41</t>
  </si>
  <si>
    <t>24hr recall score - 7d recall score =-0.11</t>
  </si>
  <si>
    <t>24hr recall score - 7d recall score = -0.51</t>
  </si>
  <si>
    <t>24hr recall score - 7d recall score = -0.21</t>
  </si>
  <si>
    <t>24hr recall score - 7d recall score = -0.26</t>
  </si>
  <si>
    <t>24hr recall score - 7d recall score = -0.49</t>
  </si>
  <si>
    <t>p&lt; 0.0025</t>
  </si>
  <si>
    <t>Weekly recall &gt; same day recall</t>
  </si>
  <si>
    <t>24hr recall score - 7d recall score = -0.32</t>
  </si>
  <si>
    <t>24hr recall score - 7d recall score = -0.42</t>
  </si>
  <si>
    <t>Weekly Recall - Mean of Daily Recall: Mean Difference (SD) = 0.48 (0.83)</t>
  </si>
  <si>
    <t>Weekly Recall - Maximum of Daily Recall: Mean Difference (SD) = -0.4, (1.0)</t>
  </si>
  <si>
    <t>Weekly Recall - Same Day Daily Recall: Mean Difference (SD) = 0.56 (1.02)</t>
  </si>
  <si>
    <t>No conclusion drawn</t>
  </si>
  <si>
    <t>Correlation</t>
  </si>
  <si>
    <t>Not calculated</t>
  </si>
  <si>
    <t xml:space="preserve">Negative correlation between weekly recall and daily recall. </t>
  </si>
  <si>
    <t>T score metric: M(SD) = 50(10)</t>
  </si>
  <si>
    <t>Not applicable</t>
  </si>
  <si>
    <t>Exact value not reported - results displayed in figure</t>
  </si>
  <si>
    <t>Repeated-Measures ANOVA</t>
  </si>
  <si>
    <t xml:space="preserve">Weekly recall &gt; mean of daily recall. </t>
  </si>
  <si>
    <t>p&lt;0.01</t>
  </si>
  <si>
    <t>Between-group mean differences</t>
  </si>
  <si>
    <t>At a given level of the latent PRO, people had a tendency to report less problems in daily diaries compared to 7-day recall. </t>
  </si>
  <si>
    <t xml:space="preserve">Differential Item Functioning </t>
  </si>
  <si>
    <t xml:space="preserve">Daily means &lt; Weekly means. </t>
  </si>
  <si>
    <t>Weekly - Maximum of Daily: Mean Difference, Effect Size = -0.27, 0.28</t>
  </si>
  <si>
    <r>
      <t xml:space="preserve">No uniform DIF identified for (5 of 7) items
Uniform DIF identified for 2 of 7 items: 
For two items: "How often did you run out of energy" and "How often did you feel tired": daily reports MORE severe than weekly, </t>
    </r>
    <r>
      <rPr>
        <i/>
        <sz val="8"/>
        <color theme="1"/>
        <rFont val="Times New Roman"/>
        <family val="1"/>
      </rPr>
      <t>p</t>
    </r>
    <r>
      <rPr>
        <sz val="8"/>
        <color theme="1"/>
        <rFont val="Times New Roman"/>
        <family val="1"/>
      </rPr>
      <t xml:space="preserve"> &lt; 0.001</t>
    </r>
  </si>
  <si>
    <t>Correlations</t>
  </si>
  <si>
    <t xml:space="preserve">Correlation between weekly and daily scores was -0.666. </t>
  </si>
  <si>
    <t>p&lt;0.05</t>
  </si>
  <si>
    <t>Weekly - Mean of Daily: Mean Difference, Effect Size = -0.30, -0.31</t>
  </si>
  <si>
    <t>Weekly - Mean of Daily: Mean Difference, Effect Size = 0.16, 0.20</t>
  </si>
  <si>
    <t>p&lt; .05</t>
  </si>
  <si>
    <t xml:space="preserve">No uniform DIF identified --&gt; no difference between recall periods. </t>
  </si>
  <si>
    <t xml:space="preserve">Uniform DIF identified --&gt; daily higher than weekly </t>
  </si>
  <si>
    <t>p&gt;.05</t>
  </si>
  <si>
    <t xml:space="preserve">Daily higher than weekly. </t>
  </si>
  <si>
    <t xml:space="preserve">No difference between recall periods. </t>
  </si>
  <si>
    <t>Weekly - Mean of Daily: Mean Difference (SD) = 0.39 (0.59)</t>
  </si>
  <si>
    <t>Effect size = 0.12</t>
  </si>
  <si>
    <t>Effect size = -0.33</t>
  </si>
  <si>
    <t>Effect size = -0.17</t>
  </si>
  <si>
    <t>No difference between weekly recall of pain at its worst and maximum daily recall of pain at its worst</t>
  </si>
  <si>
    <t>Maximum daily recall of pain on average &gt; weekly recall of pain on average</t>
  </si>
  <si>
    <t>Effect size = 0.36</t>
  </si>
  <si>
    <t>No difference between weekly recall of pain on average and mean daily recall of pain on average</t>
  </si>
  <si>
    <t>Weekly pain at worst - Maximum Daily pain at worst: Mean Diff (SD) = -0.38 (0.07)</t>
  </si>
  <si>
    <t>Weekly pain on average- Maximum Daily pain on average: Mean Diff (SD) = -0.64 (0.06)</t>
  </si>
  <si>
    <t>Weekly pain on average- Mean of Daily pain on average: Mean Diff (SD) = 0.21 (0.05), Effect size = 0.12</t>
  </si>
  <si>
    <t>24hr recall score - 7d recall score = 0.15</t>
  </si>
  <si>
    <r>
      <t>p</t>
    </r>
    <r>
      <rPr>
        <sz val="8"/>
        <color rgb="FF000000"/>
        <rFont val="Times New Roman"/>
        <family val="1"/>
      </rPr>
      <t xml:space="preserve"> &gt; .05</t>
    </r>
  </si>
  <si>
    <t>No difference between week and same day of difficulty remembering</t>
  </si>
  <si>
    <t>No difference between week and same day of difficulty understanding</t>
  </si>
  <si>
    <t>24hr recall score - 7d recall score = 0.34</t>
  </si>
  <si>
    <t>p &gt; .05</t>
  </si>
  <si>
    <t>Weekly - Mean of Daily: Mean Difference (SD) = 0.36 (0.83)</t>
  </si>
  <si>
    <r>
      <rPr>
        <i/>
        <sz val="8"/>
        <color rgb="FF000000"/>
        <rFont val="Times New Roman"/>
        <family val="1"/>
      </rPr>
      <t>p</t>
    </r>
    <r>
      <rPr>
        <sz val="8"/>
        <color rgb="FF000000"/>
        <rFont val="Times New Roman"/>
        <family val="1"/>
      </rPr>
      <t xml:space="preserve"> &lt; 0.001</t>
    </r>
  </si>
  <si>
    <t xml:space="preserve">Weekly &gt; mean of daily recall of difficulty concentrating. </t>
  </si>
  <si>
    <t>No uniform DIF identified</t>
  </si>
  <si>
    <t>No difference in item functioning between recall periods</t>
  </si>
  <si>
    <t>p &gt;.05</t>
  </si>
  <si>
    <t>Effect size = 0.20</t>
  </si>
  <si>
    <t>Weekly - Maximum of Daily: Mean Difference = -0.11</t>
  </si>
  <si>
    <t>Effect Size = 0.25</t>
  </si>
  <si>
    <t>Weekly - Maximum of Daily: Mean Difference = -0.18</t>
  </si>
  <si>
    <t>Effect Size = 0.15</t>
  </si>
  <si>
    <t>No difference between weekly and maximum daily recall of memory</t>
  </si>
  <si>
    <t xml:space="preserve">Weekly &lt; Maximum daily recall of concentration. </t>
  </si>
  <si>
    <t>Same Day - Weekly Scores: Mean Difference (95%CI) = -0.05 (-0.68, 0.58)</t>
  </si>
  <si>
    <t>Phone Interview</t>
  </si>
  <si>
    <t>Weekly recall HRQoL &lt; Mean of daily recall HRQoL</t>
  </si>
  <si>
    <t xml:space="preserve"> Weekly and same-day recall HRQoL not significantly different.</t>
  </si>
  <si>
    <t>SUMMARY MEASURES</t>
  </si>
  <si>
    <t>Risk of Bias Evaluation Plan</t>
  </si>
  <si>
    <t>COSMIN Checklist Criteria Available at: https://cosmin.nl/wp-content/uploads/COSMIN_risk-of-bias-checklist_dec-2017.pdf</t>
  </si>
  <si>
    <t>https://link.springer.com/content/pdf/10.1007/s11136-017-1765-4.pdf</t>
  </si>
  <si>
    <t>BOX 3: STRUCTURAL VALIDITY</t>
  </si>
  <si>
    <t>BOX 5: Cross-Cultural Validity/ Measurement Invariance</t>
  </si>
  <si>
    <t>BOX 6: RELIABILITY</t>
  </si>
  <si>
    <t>Design Requirements</t>
  </si>
  <si>
    <r>
      <t xml:space="preserve">4. Were there any other important flaws in the design or statistical methods of the study?
1) Same instrument used for both recall conditions?
2) Design controls for effect of repeated questionnaire administration. 
3) Controlling for questionnaire order (e.g., randomised order/ between-group design to control for recall condition effects).
4) Controlling for day and time of questionnaire administration.
5) Compliance checks for day and time of questionnaire completion. 
6) Missing data and imputation strategy. 
7) Appropriate statistical test. 
</t>
    </r>
    <r>
      <rPr>
        <i/>
        <sz val="10"/>
        <color theme="1"/>
        <rFont val="Times New Roman"/>
        <family val="1"/>
      </rPr>
      <t>VG = No other important methodological flaws
D = Other minor methodological flaws
I = Other important methodological flaws</t>
    </r>
  </si>
  <si>
    <r>
      <t xml:space="preserve">3. Perform the analysis in a sample with an appropriate number of patients (taking into account the expected number of missing values).
</t>
    </r>
    <r>
      <rPr>
        <b/>
        <sz val="10"/>
        <color theme="1"/>
        <rFont val="Times New Roman"/>
        <family val="1"/>
      </rPr>
      <t>Regression Analyses or IRT/ Rasch based analyses:</t>
    </r>
    <r>
      <rPr>
        <sz val="10"/>
        <color theme="1"/>
        <rFont val="Times New Roman"/>
        <family val="1"/>
      </rPr>
      <t xml:space="preserve">
   VG = ≥200 patients per group
   A = 150-199 patients per group
   D = 100-149 patients per group
   I = &lt;100 patients per group
</t>
    </r>
    <r>
      <rPr>
        <b/>
        <sz val="10"/>
        <color theme="1"/>
        <rFont val="Times New Roman"/>
        <family val="1"/>
      </rPr>
      <t>MGCFA*:</t>
    </r>
    <r>
      <rPr>
        <sz val="10"/>
        <color theme="1"/>
        <rFont val="Times New Roman"/>
        <family val="1"/>
      </rPr>
      <t xml:space="preserve">
</t>
    </r>
    <r>
      <rPr>
        <i/>
        <sz val="10"/>
        <color theme="1"/>
        <rFont val="Times New Roman"/>
        <family val="1"/>
      </rPr>
      <t xml:space="preserve"> </t>
    </r>
    <r>
      <rPr>
        <sz val="10"/>
        <color theme="1"/>
        <rFont val="Times New Roman"/>
        <family val="1"/>
      </rPr>
      <t xml:space="preserve">  VG = 7 times nuymber of items and ≥100 patients
   A = 5 times number of items and ≥100 
         or 5-7 times number of items but &lt;100 patients 
   D = 5 time snumber of items but &lt;100 patients
   I = &lt;5 times number of items</t>
    </r>
  </si>
  <si>
    <r>
      <t xml:space="preserve">3. Were the test conditions similar for the measurements? </t>
    </r>
    <r>
      <rPr>
        <i/>
        <sz val="10"/>
        <color theme="1"/>
        <rFont val="Times New Roman"/>
        <family val="1"/>
      </rPr>
      <t>E.g</t>
    </r>
    <r>
      <rPr>
        <sz val="10"/>
        <color theme="1"/>
        <rFont val="Times New Roman"/>
        <family val="1"/>
      </rPr>
      <t xml:space="preserve">, type of administration, environment, instructions
</t>
    </r>
    <r>
      <rPr>
        <i/>
        <sz val="10"/>
        <color theme="1"/>
        <rFont val="Times New Roman"/>
        <family val="1"/>
      </rPr>
      <t>VG = test conditions were similar (evidence provided)
A = Assumable that test conditions were similar
D = unclear if test conditions were similar
I = test conditions were NOT similar</t>
    </r>
  </si>
  <si>
    <t>QUANTITATIVE</t>
  </si>
  <si>
    <t>Very Good</t>
  </si>
  <si>
    <t>Adequate</t>
  </si>
  <si>
    <t>Doubtful</t>
  </si>
  <si>
    <t>Inadequate</t>
  </si>
  <si>
    <t>NA</t>
  </si>
  <si>
    <t>Inadquate</t>
  </si>
  <si>
    <t>1) Same instrument: Yes. 
2) Control for repeated admin: No control for potential effect of repeated questionnaire administration.
3) Control for order effects: No randomisation of questionnaire order. 24hr always before 7d
4) Control for day and time: No - patients completed at clinical visit
5) Compliance checks for day and time: No
6) Missing data and imputation strategy: Unclear
7) Appropriate statistical test: Difference between two scores fall within 95% limits of agreement</t>
  </si>
  <si>
    <r>
      <t>Comment</t>
    </r>
    <r>
      <rPr>
        <sz val="8"/>
        <color theme="1"/>
        <rFont val="Times New Roman"/>
        <family val="1"/>
      </rPr>
      <t xml:space="preserve">: </t>
    </r>
    <r>
      <rPr>
        <i/>
        <sz val="8"/>
        <color theme="1"/>
        <rFont val="Times New Roman"/>
        <family val="1"/>
      </rPr>
      <t>N = 100</t>
    </r>
  </si>
  <si>
    <r>
      <t xml:space="preserve">Comment </t>
    </r>
    <r>
      <rPr>
        <sz val="8"/>
        <color theme="1"/>
        <rFont val="Times New Roman"/>
        <family val="1"/>
      </rPr>
      <t xml:space="preserve">Both administered on tablet at consultation. No control for time of day, day of week adminsitered. 24hr recall always administered before 7day recall - a potential source of order effects. </t>
    </r>
  </si>
  <si>
    <r>
      <t xml:space="preserve">Comment </t>
    </r>
    <r>
      <rPr>
        <sz val="8"/>
        <color theme="1"/>
        <rFont val="Times New Roman"/>
        <family val="1"/>
      </rPr>
      <t xml:space="preserve">Regression model, N = 86 observations. Model may have been underpowered. </t>
    </r>
  </si>
  <si>
    <r>
      <t xml:space="preserve">Comment </t>
    </r>
    <r>
      <rPr>
        <sz val="8"/>
        <color theme="1"/>
        <rFont val="Times New Roman"/>
        <family val="1"/>
      </rPr>
      <t>N = 142 - correlation coefficient</t>
    </r>
  </si>
  <si>
    <r>
      <t xml:space="preserve">Comment </t>
    </r>
    <r>
      <rPr>
        <sz val="8"/>
        <color theme="1"/>
        <rFont val="Times New Roman"/>
        <family val="1"/>
      </rPr>
      <t xml:space="preserve">Time of day consistent for both instruments (2hrs after dinner). Same administration format with time and date stamping. Questionnaire completion data reported. </t>
    </r>
  </si>
  <si>
    <t>1) Same instrument: Yes. 
2) Control for repeated admin: No
3) Control for order effects:  No
4) Control for day and time: Yes
5) Compliance checks for day and time: Yes via palm pilot
6) Missing data and imputation strategy: 3% missing data
7) Appropriate statistical test: Between-group mean difference</t>
  </si>
  <si>
    <t>Comment N = 98, with repeated measures sufficient for analysis</t>
  </si>
  <si>
    <t>Comment Yes, electronic diary, same time and day of administration between recall period variants.</t>
  </si>
  <si>
    <t>1) Same instrument: Yes
2) Control for repeated admin: No
3) Control for order effects: No
4) Control for day and time: No - any time of day
5) Compliance checks for day and time: Online
6) Missing data and imputation strategy: &lt;3%
7) Appropriate statistical test: Between-group mean difference</t>
  </si>
  <si>
    <r>
      <t xml:space="preserve">Comment </t>
    </r>
    <r>
      <rPr>
        <sz val="8"/>
        <color theme="1"/>
        <rFont val="Times New Roman"/>
        <family val="1"/>
      </rPr>
      <t>N = 77 to N = 385 observations,</t>
    </r>
  </si>
  <si>
    <r>
      <t xml:space="preserve">Comment </t>
    </r>
    <r>
      <rPr>
        <sz val="8"/>
        <color theme="1"/>
        <rFont val="Times New Roman"/>
        <family val="1"/>
      </rPr>
      <t>Online questionnaire, no control for time of day</t>
    </r>
  </si>
  <si>
    <t>1) Same instrument: No
2) Control for repeated admin:No
3) Control for order effects: No
4) Control for day and time: End of day
5) Compliance checks for day and time: No
6) Missing data and imputation strategy: No
7) Appropriate statistical test: Correlation coefficient</t>
  </si>
  <si>
    <r>
      <t xml:space="preserve">Comment </t>
    </r>
    <r>
      <rPr>
        <sz val="8"/>
        <color theme="1"/>
        <rFont val="Times New Roman"/>
        <family val="1"/>
      </rPr>
      <t>Rasch: 186-192 observations</t>
    </r>
  </si>
  <si>
    <r>
      <t xml:space="preserve">Comment </t>
    </r>
    <r>
      <rPr>
        <sz val="8"/>
        <color theme="1"/>
        <rFont val="Times New Roman"/>
        <family val="1"/>
      </rPr>
      <t xml:space="preserve">Participants asked to complete daily questionnaires at 8pm but no rigorous control or checks for this. </t>
    </r>
  </si>
  <si>
    <t>1) Same instrument: No - different instruments
2) Control for repeated admin: No
3) Control for order effects: No - weekly before daily
4) Control for day and time: No
5) Compliance checks for day and time: No
6) Missing data and imputation strategy: 4%, multiple imputation used for missing data 
7) Appropriate statistical test: Mixed effects ANOVA</t>
  </si>
  <si>
    <r>
      <t xml:space="preserve">Comment </t>
    </r>
    <r>
      <rPr>
        <sz val="8"/>
        <color theme="1"/>
        <rFont val="Times New Roman"/>
        <family val="1"/>
      </rPr>
      <t xml:space="preserve">N=98 participants between groups. </t>
    </r>
  </si>
  <si>
    <r>
      <t xml:space="preserve">1) Same instrument: Yes
2) Control for repeated admin: </t>
    </r>
    <r>
      <rPr>
        <sz val="8"/>
        <color theme="1"/>
        <rFont val="Times New Roman"/>
        <family val="1"/>
      </rPr>
      <t>No</t>
    </r>
    <r>
      <rPr>
        <i/>
        <sz val="8"/>
        <color theme="1"/>
        <rFont val="Times New Roman"/>
        <family val="1"/>
      </rPr>
      <t xml:space="preserve">
3) Control for order effects: </t>
    </r>
    <r>
      <rPr>
        <sz val="8"/>
        <color theme="1"/>
        <rFont val="Times New Roman"/>
        <family val="1"/>
      </rPr>
      <t>No: weekly before daily</t>
    </r>
    <r>
      <rPr>
        <i/>
        <sz val="8"/>
        <color theme="1"/>
        <rFont val="Times New Roman"/>
        <family val="1"/>
      </rPr>
      <t xml:space="preserve">
4) Control for day and time: Yes. 
5) Compliance checks for day and time: Yes. Interactive voice recording 
6) Missing data and imputation strategy: 16% missing, excluded from analyses - may have introduced bias. 
7) Appropriate statistical test: RM ANOVA</t>
    </r>
  </si>
  <si>
    <r>
      <t xml:space="preserve">Comment </t>
    </r>
    <r>
      <rPr>
        <sz val="8"/>
        <color theme="1"/>
        <rFont val="Times New Roman"/>
        <family val="1"/>
      </rPr>
      <t xml:space="preserve">N = 86-88. </t>
    </r>
  </si>
  <si>
    <r>
      <t xml:space="preserve">Comment </t>
    </r>
    <r>
      <rPr>
        <sz val="8"/>
        <color theme="1"/>
        <rFont val="Times New Roman"/>
        <family val="1"/>
      </rPr>
      <t xml:space="preserve">Yes, interactive voice recording, same time of day. </t>
    </r>
  </si>
  <si>
    <t>1) Same instrument: Yes
2) Control for repeated admin: No
3) Control for order effects: No - weekly always before daily. 
4) Control for day and time: Yes - interactive voice recording system - 6pm -midnight
5) Compliance checks for day and time: Yes - interactive voice recording system
6) Missing data and imputation strategy: ~22% missing, 
7) Appropriate statistical test: Multi-level modelling</t>
  </si>
  <si>
    <r>
      <t xml:space="preserve">Comment </t>
    </r>
    <r>
      <rPr>
        <sz val="8"/>
        <color theme="1"/>
        <rFont val="Times New Roman"/>
        <family val="1"/>
      </rPr>
      <t xml:space="preserve">N = 88. </t>
    </r>
  </si>
  <si>
    <r>
      <t xml:space="preserve">1) Same instrument: Yes
2) Control for repeated admin: </t>
    </r>
    <r>
      <rPr>
        <sz val="8"/>
        <color theme="1"/>
        <rFont val="Times New Roman"/>
        <family val="1"/>
      </rPr>
      <t>No</t>
    </r>
    <r>
      <rPr>
        <i/>
        <sz val="8"/>
        <color theme="1"/>
        <rFont val="Times New Roman"/>
        <family val="1"/>
      </rPr>
      <t xml:space="preserve">
3) Control for order effects: No
4) Control for day and time: No
5) Compliance checks for day and time: No
6) Missing data and imputation strategy:
7) Appropriate statistical test: </t>
    </r>
  </si>
  <si>
    <r>
      <t xml:space="preserve">Comment  </t>
    </r>
    <r>
      <rPr>
        <sz val="8"/>
        <color theme="1"/>
        <rFont val="Times New Roman"/>
        <family val="1"/>
      </rPr>
      <t>N = 200 for each group level</t>
    </r>
    <r>
      <rPr>
        <i/>
        <sz val="8"/>
        <color theme="1"/>
        <rFont val="Times New Roman"/>
        <family val="1"/>
      </rPr>
      <t xml:space="preserve"> (cancer vs general population, 24hr recall vs 7-day recall)</t>
    </r>
  </si>
  <si>
    <r>
      <t xml:space="preserve">Comment </t>
    </r>
    <r>
      <rPr>
        <sz val="8"/>
        <color theme="1"/>
        <rFont val="Times New Roman"/>
        <family val="1"/>
      </rPr>
      <t xml:space="preserve">No clear description of time of day of assessment, no clear description of questionnaire administration mode. </t>
    </r>
  </si>
  <si>
    <r>
      <t xml:space="preserve">Comment </t>
    </r>
    <r>
      <rPr>
        <sz val="8"/>
        <color theme="1"/>
        <rFont val="Times New Roman"/>
        <family val="1"/>
      </rPr>
      <t>N = 750</t>
    </r>
  </si>
  <si>
    <r>
      <t xml:space="preserve">Comment </t>
    </r>
    <r>
      <rPr>
        <sz val="8"/>
        <color theme="1"/>
        <rFont val="Times New Roman"/>
        <family val="1"/>
      </rPr>
      <t xml:space="preserve">BPI and EQ-5D both self-administered at baseline and 3 months following. </t>
    </r>
  </si>
  <si>
    <r>
      <t xml:space="preserve">Comment </t>
    </r>
    <r>
      <rPr>
        <sz val="8"/>
        <color theme="1"/>
        <rFont val="Times New Roman"/>
        <family val="1"/>
      </rPr>
      <t>N = 146</t>
    </r>
  </si>
  <si>
    <r>
      <t xml:space="preserve">Comment </t>
    </r>
    <r>
      <rPr>
        <sz val="8"/>
        <color theme="1"/>
        <rFont val="Times New Roman"/>
        <family val="1"/>
      </rPr>
      <t>Unclear if test conditons similar (time of day, mode of adminstration not described)</t>
    </r>
  </si>
  <si>
    <t>1) Same instrument: Yes
2) Control for repeated admin: No
3) Control for order effects: No
4) Control for day and time: No
5) Compliance checks for day and time: Yes - but only for daily. 
6) Missing data and imputation strategy: 35% missing 
7) Appropriate statistical test: Between group mean differences</t>
  </si>
  <si>
    <r>
      <t xml:space="preserve">Comment </t>
    </r>
    <r>
      <rPr>
        <sz val="8"/>
        <color theme="1"/>
        <rFont val="Times New Roman"/>
        <family val="1"/>
      </rPr>
      <t>N = 177</t>
    </r>
  </si>
  <si>
    <r>
      <t xml:space="preserve">Comment </t>
    </r>
    <r>
      <rPr>
        <sz val="8"/>
        <color theme="1"/>
        <rFont val="Times New Roman"/>
        <family val="1"/>
      </rPr>
      <t xml:space="preserve">Details of questionnaire administration not specified other than "in person at clinic", not clear if controlled for time of day between participants. </t>
    </r>
  </si>
  <si>
    <t>1) Same instrument: Yes
2) Control for repeated admin: No
3) Control for order effects: No
4) Control for day and time: No
5) Compliance checks for day and time: No
6) Missing data and imputation strategy: Unclear
7) Appropriate statistical test: Between-group mean difference</t>
  </si>
  <si>
    <r>
      <t>Comment</t>
    </r>
    <r>
      <rPr>
        <sz val="8"/>
        <color theme="1"/>
        <rFont val="Times New Roman"/>
        <family val="1"/>
      </rPr>
      <t>: N = 44 for time-associated group, N = 150 for activity-associated group.</t>
    </r>
  </si>
  <si>
    <t xml:space="preserve">No controls for day and time effects, no control for repeated adminsitration, no compliance checking. </t>
  </si>
  <si>
    <t>1) Same instrument:Yes
2) Control for repeated admin: No
3) Control for order effects: Yes
4) Control for day and time: Paper with date stamper
5) Compliance checks for day and time: Electronic date stamper
6) Missing data and imputation strategy: &lt;2% missing
7) Appropriate statistical test: Correlations only</t>
  </si>
  <si>
    <r>
      <t>Comment</t>
    </r>
    <r>
      <rPr>
        <sz val="8"/>
        <color theme="1"/>
        <rFont val="Times New Roman"/>
        <family val="1"/>
      </rPr>
      <t xml:space="preserve">: N = </t>
    </r>
    <r>
      <rPr>
        <i/>
        <sz val="8"/>
        <color theme="1"/>
        <rFont val="Times New Roman"/>
        <family val="1"/>
      </rPr>
      <t xml:space="preserve">106, </t>
    </r>
    <r>
      <rPr>
        <sz val="8"/>
        <color theme="1"/>
        <rFont val="Times New Roman"/>
        <family val="1"/>
      </rPr>
      <t xml:space="preserve">group sizes not provided but presumably ~50 participants. </t>
    </r>
  </si>
  <si>
    <t>No control for repeated adminsitraiton, no control for order effects, Date and time stamper enabled compliance checking for advised questionnaire completion windows.</t>
  </si>
  <si>
    <t>1) Same instrument: Yes
2) Control for repeated admin: No
3) Control for order effects: No
4) Control for day and time: Yes - automated telephone response 
5) Compliance checks for day and time: Yes
6) Missing data and imputation strategy: Not reported
7) Appropriate statistical test: Between-group mean differences</t>
  </si>
  <si>
    <r>
      <t>Comment</t>
    </r>
    <r>
      <rPr>
        <sz val="8"/>
        <color theme="1"/>
        <rFont val="Times New Roman"/>
        <family val="1"/>
      </rPr>
      <t xml:space="preserve">: N = </t>
    </r>
    <r>
      <rPr>
        <i/>
        <sz val="8"/>
        <color theme="1"/>
        <rFont val="Times New Roman"/>
        <family val="1"/>
      </rPr>
      <t xml:space="preserve">126 participants. </t>
    </r>
  </si>
  <si>
    <t xml:space="preserve">No control for repeated adminsitraiton, no control for order effects, interactive voice sysmtem enabled precise control for day and time of completion with compliance checking. </t>
  </si>
  <si>
    <t>1) Same instrument: Yes
2) Control for repeated admin: No
3) Control for order effects: No
4) Control for day and time: Interactive voice interview
5) Compliance checks for day and time: Interactive voice interview
6) Missing data and imputation strategy: 12% missing
7) Appropriate statistical test: Between-group mean difference</t>
  </si>
  <si>
    <r>
      <t>Comment</t>
    </r>
    <r>
      <rPr>
        <sz val="8"/>
        <color theme="1"/>
        <rFont val="Times New Roman"/>
        <family val="1"/>
      </rPr>
      <t xml:space="preserve">: N = </t>
    </r>
    <r>
      <rPr>
        <i/>
        <sz val="8"/>
        <color theme="1"/>
        <rFont val="Times New Roman"/>
        <family val="1"/>
      </rPr>
      <t xml:space="preserve">119 participants. </t>
    </r>
  </si>
  <si>
    <t>1) Same instrument: Yes
2) Control for repeated admin: No
3) Control for order effects: No
4) Control for day and time: yes, interactive voice response system
5) Compliance checks for day and time: interactive voice respose system
6) Missing data and imputation strategy: &lt;6% missing
7) Appropriate statistical test: Differential Item Functioning</t>
  </si>
  <si>
    <r>
      <t>Comment</t>
    </r>
    <r>
      <rPr>
        <sz val="8"/>
        <color rgb="FF000000"/>
        <rFont val="Times New Roman"/>
        <family val="1"/>
      </rPr>
      <t xml:space="preserve">: N = </t>
    </r>
    <r>
      <rPr>
        <i/>
        <sz val="8"/>
        <color rgb="FF000000"/>
        <rFont val="Times New Roman"/>
        <family val="1"/>
      </rPr>
      <t>100 participants</t>
    </r>
  </si>
  <si>
    <t>1) Same instrument: Yes
2) Control for repeated admin: No
3) Control for order effects: Yes - randomisation to recall condition order. 
4) Control for day and time: No
5) Compliance checks for day and time: No
6) Missing data and imputation strategy: Not reported
7) Appropriate statistical test: Between-group means</t>
  </si>
  <si>
    <r>
      <t>Comment</t>
    </r>
    <r>
      <rPr>
        <sz val="8"/>
        <color rgb="FF000000"/>
        <rFont val="Times New Roman"/>
        <family val="1"/>
      </rPr>
      <t xml:space="preserve">: N = </t>
    </r>
    <r>
      <rPr>
        <i/>
        <sz val="8"/>
        <color rgb="FF000000"/>
        <rFont val="Times New Roman"/>
        <family val="1"/>
      </rPr>
      <t>42; 21 participants per group</t>
    </r>
  </si>
  <si>
    <t xml:space="preserve">No control for repeated adminsitraiton, no control for xay and time effects, no compliance checking. </t>
  </si>
  <si>
    <t>1) Same instrument: Yes
2) Control for repeated admin: No
3) Control for order effects: No 
4) Control for day and time: yes, 6pm-midnight
5) Compliance checks for day and time: yes, online questionnaire encoded time
6) Missing data and imputation strategy: ~5% missing
7) Appropriate statistical test: Within-person ANOVA</t>
  </si>
  <si>
    <r>
      <t>Comment</t>
    </r>
    <r>
      <rPr>
        <sz val="8"/>
        <color rgb="FF000000"/>
        <rFont val="Times New Roman"/>
        <family val="1"/>
      </rPr>
      <t xml:space="preserve">: N &lt;100 for all clinical groups. </t>
    </r>
  </si>
  <si>
    <t xml:space="preserve">No control fore effect of repeated adminsitration. No control for potential order effects. Online questionnaire enabled compliance checking for advisecd time of completion. </t>
  </si>
  <si>
    <t>1) Same instrument: Yes
2) Control for repeated admin: Yes - comparison of weekly recall vs same day
3) Control for order effects: No
4) Control for day and time: No
5) Compliance checks for day and time: No
6) Missing data and imputation strategy: none missing
7) Appropriate statistical test: Paired t-test to explore difference between recall conditions</t>
  </si>
  <si>
    <r>
      <t>Comment</t>
    </r>
    <r>
      <rPr>
        <sz val="8"/>
        <color rgb="FF000000"/>
        <rFont val="Times New Roman"/>
        <family val="1"/>
      </rPr>
      <t xml:space="preserve">: N = </t>
    </r>
    <r>
      <rPr>
        <i/>
        <sz val="8"/>
        <color rgb="FF000000"/>
        <rFont val="Times New Roman"/>
        <family val="1"/>
      </rPr>
      <t xml:space="preserve">40. </t>
    </r>
  </si>
  <si>
    <t xml:space="preserve">No control for order effects, day and time of administration, and no compliance checking for time of completion. </t>
  </si>
  <si>
    <t>1) Same instrument: Yes
2) Control for repeated admin: No. daily questionnaire administered daily for 28 days.
3) Control for order effects: Unclear
4) Control for day and time: Yes- email two hours before bed with cut-off time. 
5) Compliance checks for day and time: Yes - patient submitted. 
6) Missing data and imputation strategy: 12% missing values imputed from sample
7) Appropriate statistical test: Yes - paired sample t-test for between-group mean difference</t>
  </si>
  <si>
    <r>
      <t>Comment</t>
    </r>
    <r>
      <rPr>
        <sz val="8"/>
        <color rgb="FF000000"/>
        <rFont val="Times New Roman"/>
        <family val="1"/>
      </rPr>
      <t xml:space="preserve">: N = </t>
    </r>
    <r>
      <rPr>
        <i/>
        <sz val="8"/>
        <color rgb="FF000000"/>
        <rFont val="Times New Roman"/>
        <family val="1"/>
      </rPr>
      <t>100; N = 50 for clinical groups</t>
    </r>
  </si>
  <si>
    <t xml:space="preserve">Control for day and time of questionnaire adminsitration with compliance checks across participants. No control for effect of repeatd administration. </t>
  </si>
  <si>
    <t xml:space="preserve">1) Same instrument:Yes
2) Control for repeated admin: No
3) Control for order effects: Yes - randomised order of recall condition
4) Control for day and time: No 
5) Compliance checks for day and time: No
6) Missing data and imputation strategy: No missing data. 
7) Appropriate statistical test: Piecewise regression analysis to examine whether emotional experience interacted with recall duration. </t>
  </si>
  <si>
    <r>
      <t>Comment</t>
    </r>
    <r>
      <rPr>
        <sz val="8"/>
        <color rgb="FF000000"/>
        <rFont val="Times New Roman"/>
        <family val="1"/>
      </rPr>
      <t xml:space="preserve">: N = </t>
    </r>
    <r>
      <rPr>
        <i/>
        <sz val="8"/>
        <color rgb="FF000000"/>
        <rFont val="Times New Roman"/>
        <family val="1"/>
      </rPr>
      <t>469 participants; &gt;27,000 individual trials</t>
    </r>
  </si>
  <si>
    <t xml:space="preserve">Randomised order of recall condition enables control for potential oprder effects. No control for day and time of questionnaire adminsitration. </t>
  </si>
  <si>
    <t xml:space="preserve">1) Same instrument: Yes
2) Control for repeated admin: No
3) Control for order effects: No
4) Control for day and time: Unclear
5) Compliance checks for day and time: No. 
6) Missing data and imputation strategy: 52-85% completion rate
7) Appropriate statistical test: Test of between-group mean differences </t>
  </si>
  <si>
    <r>
      <t>Comment</t>
    </r>
    <r>
      <rPr>
        <sz val="8"/>
        <color rgb="FF000000"/>
        <rFont val="Times New Roman"/>
        <family val="1"/>
      </rPr>
      <t xml:space="preserve">: N = </t>
    </r>
    <r>
      <rPr>
        <i/>
        <sz val="8"/>
        <color rgb="FF000000"/>
        <rFont val="Times New Roman"/>
        <family val="1"/>
      </rPr>
      <t>30</t>
    </r>
  </si>
  <si>
    <t xml:space="preserve">Same instrument, unclear whether day and time of administration consistent. </t>
  </si>
  <si>
    <t>BOX 2: CONTENT VALIDITY - 2a) Asking Patients About Relevance</t>
  </si>
  <si>
    <t>Analyses</t>
  </si>
  <si>
    <r>
      <t xml:space="preserve">1. Was an appropriate method used to ask patients whether each
item is relevant for their experience with the condition?
</t>
    </r>
    <r>
      <rPr>
        <i/>
        <sz val="10"/>
        <color theme="1"/>
        <rFont val="Times New Roman"/>
        <family val="1"/>
      </rPr>
      <t>VG = Widely recognised or well-justified method used
A = Only quant (survey) method/s used or assumable that the method was appropriate but not clearly described
D = Not clear if patients were asked whether EACH item is relevant or doubtful whether the method was appropriate
I = method used not appropriate or patients not asked abou the rleevance of all items</t>
    </r>
  </si>
  <si>
    <t>2. Was each item tested in an appropriate number of patients?
For qualitative studies
VG = ≥7
A = 4-6
D = &lt;4 or not clear
For quantitative (survey) studies
VG = ≥50
A = ≥30
D = &lt;30 or not clear</t>
  </si>
  <si>
    <t>3. Were skilled group moderators/interviewers used?
VG = Skilled group moderators/ interviewers used
A = Group moderators/ interviewers had limited experience or were trained specifically for the study
D = Not clear if group moderators/ interviewers were trained or gourp moderators/ interviewers not trained and no experience</t>
  </si>
  <si>
    <t>4. Were the group meetings or interviews based on an appropriate topic or interview guide?
VG = Appropriate topic or interview guide
A = Assumable that topic or interview guide was appropriate but not clearly described
D = Not clear if a topic guide was used or doiubtful if topic or interview giude was approprirate or no guide</t>
  </si>
  <si>
    <t>5. Were the group meetings or interviews recorded and transcribed verbatim?
VG = All group meetings or interviews were recorded and transcribed verbatim
A = Assumable that all group meetings/ interviews were recorded and transcribed verbatim but not clearly described
D = Not clear if all group meetings or interviews were recorded and transcribed verbatim; or recordings not transcribed verbatim or only notes were made during group meetings/ interviews</t>
  </si>
  <si>
    <t>6. Was an appropriate approach used to analyse the data?
VG = A widely recognised or well justified approach was used
A = Assumable that the approach was appropriate but not clearly described
D = Not clear what approach was used or doubtful whether the approach was appropriate
I = Approach not appropriate</t>
  </si>
  <si>
    <t>7. Were at least two researchers involved in the analysis?
VG = At least two researchers involved in the analysis
A = Assumable that at least two researchers were involved in the analysis, but not clearly described
D = Not clear if two researchers were included in the anlaysis or only one researcher involved in the analysis</t>
  </si>
  <si>
    <t>QUALITATIVE</t>
  </si>
  <si>
    <t>Abrams, 2018</t>
  </si>
  <si>
    <t xml:space="preserve">Comment Individual interviews. Open-ended concept elicitation and cognitive debriefing of the PRO. </t>
  </si>
  <si>
    <r>
      <t xml:space="preserve">Comment </t>
    </r>
    <r>
      <rPr>
        <sz val="8"/>
        <color theme="1"/>
        <rFont val="Times New Roman"/>
        <family val="1"/>
      </rPr>
      <t xml:space="preserve">28 participants across four clinical sites. </t>
    </r>
  </si>
  <si>
    <r>
      <t xml:space="preserve">Comment </t>
    </r>
    <r>
      <rPr>
        <sz val="8"/>
        <color theme="1"/>
        <rFont val="Times New Roman"/>
        <family val="1"/>
      </rPr>
      <t xml:space="preserve">Two interviewers- unclear of experience. </t>
    </r>
  </si>
  <si>
    <r>
      <t xml:space="preserve">Comment </t>
    </r>
    <r>
      <rPr>
        <sz val="8"/>
        <color theme="1"/>
        <rFont val="Times New Roman"/>
        <family val="1"/>
      </rPr>
      <t xml:space="preserve">Appropriate topic, no interview guide mentoned. </t>
    </r>
  </si>
  <si>
    <t xml:space="preserve">Comment Recorded and transcribed verbatim. </t>
  </si>
  <si>
    <t xml:space="preserve">Comment Unclear </t>
  </si>
  <si>
    <t>Aronson, 2021</t>
  </si>
  <si>
    <r>
      <t xml:space="preserve">Comment </t>
    </r>
    <r>
      <rPr>
        <sz val="8"/>
        <color theme="1"/>
        <rFont val="Times New Roman"/>
        <family val="1"/>
      </rPr>
      <t>Cognitive interviews</t>
    </r>
    <r>
      <rPr>
        <i/>
        <sz val="8"/>
        <color theme="1"/>
        <rFont val="Times New Roman"/>
        <family val="1"/>
      </rPr>
      <t xml:space="preserve">, one-on-one, think aloud. </t>
    </r>
  </si>
  <si>
    <t>Comment 10 participants over three rounds - saturation achieved</t>
  </si>
  <si>
    <t xml:space="preserve">Comment Skilled qual researcher conducted groups.  </t>
  </si>
  <si>
    <t>Comment Established guide</t>
  </si>
  <si>
    <t>Comment Concept saturation</t>
  </si>
  <si>
    <t xml:space="preserve">Comment Unclear whether one or two people involved in analysis. </t>
  </si>
  <si>
    <t>Banderas, 2017</t>
  </si>
  <si>
    <t>Comment Concept elicitiation, one-on-one interviews with patients</t>
  </si>
  <si>
    <t xml:space="preserve">Comment 20 participants </t>
  </si>
  <si>
    <t>Comment Trained interviewers</t>
  </si>
  <si>
    <t xml:space="preserve">Comment Open-ended semi-structured interview guide. </t>
  </si>
  <si>
    <t>Becker, 2021</t>
  </si>
  <si>
    <t>Comment Concept elicitiation, cognitive debriefing</t>
  </si>
  <si>
    <t>Comment 32 participants</t>
  </si>
  <si>
    <t xml:space="preserve">Comment Experienced and trained on subject. </t>
  </si>
  <si>
    <t>Comment Semi-structured interview guide with open-ended questions</t>
  </si>
  <si>
    <t>Comment Yes, coder and investigator</t>
  </si>
  <si>
    <t>Chassany, 2015</t>
  </si>
  <si>
    <r>
      <t xml:space="preserve">Comment </t>
    </r>
    <r>
      <rPr>
        <sz val="8"/>
        <color theme="1"/>
        <rFont val="Times New Roman"/>
        <family val="1"/>
      </rPr>
      <t>Exploratory</t>
    </r>
    <r>
      <rPr>
        <i/>
        <sz val="8"/>
        <color theme="1"/>
        <rFont val="Times New Roman"/>
        <family val="1"/>
      </rPr>
      <t xml:space="preserve"> o</t>
    </r>
    <r>
      <rPr>
        <sz val="8"/>
        <color theme="1"/>
        <rFont val="Times New Roman"/>
        <family val="1"/>
      </rPr>
      <t xml:space="preserve">ne-on-one interviews, focus groups. Iterative rounds of cognitive interviewing. </t>
    </r>
  </si>
  <si>
    <t>Comment 56 participants</t>
  </si>
  <si>
    <t>Comment Unclear</t>
  </si>
  <si>
    <t>Chiarotto, 2018</t>
  </si>
  <si>
    <t>Comment Two rounds of delphi survey</t>
  </si>
  <si>
    <t>Comment 2 patients</t>
  </si>
  <si>
    <r>
      <t xml:space="preserve">Comment </t>
    </r>
    <r>
      <rPr>
        <sz val="8"/>
        <color rgb="FF000000"/>
        <rFont val="Times New Roman"/>
        <family val="1"/>
      </rPr>
      <t>Delphi consensus methods</t>
    </r>
  </si>
  <si>
    <r>
      <t xml:space="preserve">Comment </t>
    </r>
    <r>
      <rPr>
        <sz val="8"/>
        <color theme="1"/>
        <rFont val="Times New Roman"/>
        <family val="1"/>
      </rPr>
      <t>Delphi online survey</t>
    </r>
  </si>
  <si>
    <r>
      <t xml:space="preserve">Comment </t>
    </r>
    <r>
      <rPr>
        <sz val="8"/>
        <color theme="1"/>
        <rFont val="Times New Roman"/>
        <family val="1"/>
      </rPr>
      <t>Consistency of results indicated by proportion of smples in agreement</t>
    </r>
  </si>
  <si>
    <t>Comment Yes</t>
  </si>
  <si>
    <t>Daly, 2021</t>
  </si>
  <si>
    <r>
      <t xml:space="preserve">Comment </t>
    </r>
    <r>
      <rPr>
        <sz val="8"/>
        <color theme="1"/>
        <rFont val="Times New Roman"/>
        <family val="1"/>
      </rPr>
      <t>One-on-one  interviews with concept elicitation and cognitive debriefing</t>
    </r>
  </si>
  <si>
    <r>
      <t xml:space="preserve">Comment </t>
    </r>
    <r>
      <rPr>
        <sz val="8"/>
        <color theme="1"/>
        <rFont val="Times New Roman"/>
        <family val="1"/>
      </rPr>
      <t>15 participants</t>
    </r>
  </si>
  <si>
    <t>Comment Unclear whether interviewers trained/ skilled/ experienced</t>
  </si>
  <si>
    <t>Comment Transcribed, coded, analysed</t>
  </si>
  <si>
    <t xml:space="preserve">Comment Unclear how many researchers involved in analysis. </t>
  </si>
  <si>
    <t>English, 2021</t>
  </si>
  <si>
    <t>Comment One-on-one  interviews with concept elicitation and cognitive debriefing</t>
  </si>
  <si>
    <t>Comment Training of interviewers unclear</t>
  </si>
  <si>
    <r>
      <t xml:space="preserve">Comment: </t>
    </r>
    <r>
      <rPr>
        <sz val="8"/>
        <color rgb="FF000000"/>
        <rFont val="Times New Roman"/>
        <family val="1"/>
      </rPr>
      <t>semi-structured interview guide</t>
    </r>
  </si>
  <si>
    <t xml:space="preserve">Comment One researcher involved in analysis </t>
  </si>
  <si>
    <t>Enstsson, 2020</t>
  </si>
  <si>
    <r>
      <t xml:space="preserve">Comment </t>
    </r>
    <r>
      <rPr>
        <sz val="8"/>
        <color theme="1"/>
        <rFont val="Times New Roman"/>
        <family val="1"/>
      </rPr>
      <t>One-on-one semi-structured interviews- think aloud</t>
    </r>
  </si>
  <si>
    <t>Comment Thematic analysis</t>
  </si>
  <si>
    <t>Feldman, 2016</t>
  </si>
  <si>
    <r>
      <t xml:space="preserve">Comment </t>
    </r>
    <r>
      <rPr>
        <sz val="8"/>
        <color theme="1"/>
        <rFont val="Times New Roman"/>
        <family val="1"/>
      </rPr>
      <t>One-on-one semi-structured interviews- concept elicitation and cognitive debriefing</t>
    </r>
  </si>
  <si>
    <t>Comment 24 participant</t>
  </si>
  <si>
    <t>Comment Yes interview guide</t>
  </si>
  <si>
    <t>Comment Two researchers involved - one coded, one confirmed</t>
  </si>
  <si>
    <t>Gabes, 2021</t>
  </si>
  <si>
    <t>Comment Semi-standardised cognitive interviews w/ cognitive debriefing</t>
  </si>
  <si>
    <t>Comment 7 adult participants with condition</t>
  </si>
  <si>
    <t>Comment Assumable but unclear whether trained</t>
  </si>
  <si>
    <t>Comment Yes semi structured guide</t>
  </si>
  <si>
    <t>Comment audio recorded, transcribed verbatim</t>
  </si>
  <si>
    <t xml:space="preserve">Comment Content analysis. </t>
  </si>
  <si>
    <t xml:space="preserve">Comment Three researchers involved in coding and validation of themes. </t>
  </si>
  <si>
    <t>Goswami, 2020</t>
  </si>
  <si>
    <t>Comment Semi-structured cognitive interviews.</t>
  </si>
  <si>
    <t>Comment 60 participants</t>
  </si>
  <si>
    <t>Comment Interview guide developed and piloted</t>
  </si>
  <si>
    <t>Comment Initial analysis validated by independent researcher</t>
  </si>
  <si>
    <t>Hayes, 2015</t>
  </si>
  <si>
    <t>Comment Focus groups and cognitive interviews</t>
  </si>
  <si>
    <t>Comment 125 participants</t>
  </si>
  <si>
    <t>Comment Content analysis, grounded theory</t>
  </si>
  <si>
    <t>Comment Two coders, independently validating analysis</t>
  </si>
  <si>
    <t>Hyland, 2018</t>
  </si>
  <si>
    <r>
      <t xml:space="preserve">Comment </t>
    </r>
    <r>
      <rPr>
        <sz val="8"/>
        <color theme="1"/>
        <rFont val="Times New Roman"/>
        <family val="1"/>
      </rPr>
      <t xml:space="preserve">Four iterative focus groups. </t>
    </r>
  </si>
  <si>
    <t>Comment 16 participants</t>
  </si>
  <si>
    <t>Comment Focus group guide</t>
  </si>
  <si>
    <t>Comment Audio recorded - assumable that recordings transcribed verbatim</t>
  </si>
  <si>
    <t>Comment Unclear what exact qualitative method was</t>
  </si>
  <si>
    <t xml:space="preserve">Comment Two researchers invoolved in interview and analysis process, but not clear to what extent duties were shared/ independently validated. </t>
  </si>
  <si>
    <t>Lebwohl, 2014</t>
  </si>
  <si>
    <r>
      <t xml:space="preserve">Comment </t>
    </r>
    <r>
      <rPr>
        <sz val="8"/>
        <color theme="1"/>
        <rFont val="Times New Roman"/>
        <family val="1"/>
      </rPr>
      <t xml:space="preserve">One-on-one interviews, cognitive debriefing, concept elicitiaton. </t>
    </r>
  </si>
  <si>
    <t xml:space="preserve">Comment Two researchers </t>
  </si>
  <si>
    <t>Leggett, 2016</t>
  </si>
  <si>
    <t xml:space="preserve">Comment One-on-one interviews, cognitive debriefing, concept elicitiaton. </t>
  </si>
  <si>
    <t>Comment 70 participants</t>
  </si>
  <si>
    <t>Comment Interviewers trained using standardised materials</t>
  </si>
  <si>
    <t>Comment Deductive thematic analysis</t>
  </si>
  <si>
    <t xml:space="preserve">Comment Yes. </t>
  </si>
  <si>
    <t>Martin, 2013</t>
  </si>
  <si>
    <r>
      <t xml:space="preserve">Comment </t>
    </r>
    <r>
      <rPr>
        <sz val="8"/>
        <color theme="1"/>
        <rFont val="Times New Roman"/>
        <family val="1"/>
      </rPr>
      <t>Focus groups and interviews, concept elicitation, cognitive debriefing</t>
    </r>
  </si>
  <si>
    <t>Comment 30 participants</t>
  </si>
  <si>
    <t>Comment Experienced moderators</t>
  </si>
  <si>
    <t>Comment Semi-structured interview guide</t>
  </si>
  <si>
    <t>Comment Audio recorded and transcribed</t>
  </si>
  <si>
    <t>Comment Two independent coders</t>
  </si>
  <si>
    <t>Martin, 2019</t>
  </si>
  <si>
    <t xml:space="preserve">Comment Experienced interviewers. </t>
  </si>
  <si>
    <t>Comment Interview guide</t>
  </si>
  <si>
    <t>Mathias, 2017</t>
  </si>
  <si>
    <t>Comment 41 participants</t>
  </si>
  <si>
    <t>Matza, 2015</t>
  </si>
  <si>
    <t xml:space="preserve">Comment Concept elicitiaton focus groups with one-on-one interviews. </t>
  </si>
  <si>
    <t>Comment 98 participants</t>
  </si>
  <si>
    <t>Comment Structured interview guide</t>
  </si>
  <si>
    <t>Comment At least two of the authors</t>
  </si>
  <si>
    <t>McCollister, 2016</t>
  </si>
  <si>
    <t>Comment 55 participants</t>
  </si>
  <si>
    <t>Comment Clinical expertise but unclear if interviewers were experienced in qual interviewing techniques</t>
  </si>
  <si>
    <t>Comment Audio recorded and transcribed verbatim</t>
  </si>
  <si>
    <t>Comment Content analysis</t>
  </si>
  <si>
    <t xml:space="preserve">Comment All authors contributed to data analysis, but unclear whether coding was independently validated. </t>
  </si>
  <si>
    <t>Miedany, 2014</t>
  </si>
  <si>
    <r>
      <t xml:space="preserve">Comment </t>
    </r>
    <r>
      <rPr>
        <sz val="8"/>
        <color theme="1"/>
        <rFont val="Times New Roman"/>
        <family val="1"/>
      </rPr>
      <t>Cognitive interviews</t>
    </r>
  </si>
  <si>
    <t>Comment 94 participants</t>
  </si>
  <si>
    <t>Comment No mention of interviewer training or expertise</t>
  </si>
  <si>
    <t>Comment Semi-structured group discussion</t>
  </si>
  <si>
    <t>Comment Presumably thematic analysis, but unclear of exact techniques used</t>
  </si>
  <si>
    <t>Comment Unclear how many analysts involved</t>
  </si>
  <si>
    <t>Naegeli, 2013</t>
  </si>
  <si>
    <t>Comment Concept elicitation interviews and cognitive debriefing</t>
  </si>
  <si>
    <t>Comment 13 participants</t>
  </si>
  <si>
    <t xml:space="preserve">Comment Trained researcher, unclear if experienced </t>
  </si>
  <si>
    <t>Naegeli, 2015</t>
  </si>
  <si>
    <t>Comment 12 participants</t>
  </si>
  <si>
    <t>Comment Saturation analyses</t>
  </si>
  <si>
    <t>Paty, 2017</t>
  </si>
  <si>
    <r>
      <t xml:space="preserve">Comment </t>
    </r>
    <r>
      <rPr>
        <sz val="8"/>
        <color theme="1"/>
        <rFont val="Times New Roman"/>
        <family val="1"/>
      </rPr>
      <t>Concept elicitation focus groups and one-on-one cognitive interviews</t>
    </r>
  </si>
  <si>
    <t>Comment 31 participants</t>
  </si>
  <si>
    <t>Comment Extensively experienced and trained interviewers</t>
  </si>
  <si>
    <t>Raymond, 2021</t>
  </si>
  <si>
    <t>Comment Concept elicitiation and cognitive debriefing - one-on-one interviews</t>
  </si>
  <si>
    <t>Comment 15 participants</t>
  </si>
  <si>
    <t xml:space="preserve">Comment Experienced interviewer. </t>
  </si>
  <si>
    <t xml:space="preserve">Comment Semi-structured interview guide. </t>
  </si>
  <si>
    <t>Comment Grounded theory</t>
  </si>
  <si>
    <t>Revicki, 2018</t>
  </si>
  <si>
    <t>Comment 25 particpants</t>
  </si>
  <si>
    <t>Comment Content analysis - Saturation analyses</t>
  </si>
  <si>
    <t>Schildmann, 2015</t>
  </si>
  <si>
    <t xml:space="preserve">Comment Cognitive interview w think aloud method. </t>
  </si>
  <si>
    <t>Speck, 2019</t>
  </si>
  <si>
    <t>Comment 11 participants</t>
  </si>
  <si>
    <t>Trudeau, 2020</t>
  </si>
  <si>
    <r>
      <t xml:space="preserve">Comment </t>
    </r>
    <r>
      <rPr>
        <sz val="8"/>
        <color theme="1"/>
        <rFont val="Times New Roman"/>
        <family val="1"/>
      </rPr>
      <t>Semi-structured cognitive interviews: concept elicitation, cognitive debriefing</t>
    </r>
  </si>
  <si>
    <t>White, 2017</t>
  </si>
  <si>
    <t>White, 2021</t>
  </si>
  <si>
    <t>Comment 18 participants</t>
  </si>
  <si>
    <t>Comment Extensive experience and training</t>
  </si>
  <si>
    <t>Comment Yes, three interviewers</t>
  </si>
  <si>
    <t>Other</t>
  </si>
  <si>
    <t xml:space="preserve"> HRQoL scores with weekly vs same-day recall not significantly different</t>
  </si>
  <si>
    <t>Clinical Condition</t>
  </si>
  <si>
    <t>Disease-Specific</t>
  </si>
  <si>
    <t>Serious Adverse Events in Advanced HIV</t>
  </si>
  <si>
    <t>Chronic Obstructive Pulmonary Disease</t>
  </si>
  <si>
    <t xml:space="preserve">Rheumatological Illness: OA, RA, Lupus, Fibromyalgia, </t>
  </si>
  <si>
    <t>Non-oncological pain</t>
  </si>
  <si>
    <t>Psoriasis</t>
  </si>
  <si>
    <t>Hypogonadism</t>
  </si>
  <si>
    <t>Severe asthma</t>
  </si>
  <si>
    <t>Palliative Care</t>
  </si>
  <si>
    <t>Migraine</t>
  </si>
  <si>
    <t>Neck Pain</t>
  </si>
  <si>
    <t>Chronic Low Back Pain</t>
  </si>
  <si>
    <t>Cancer- receiving chemotherapy or radiotherapy</t>
  </si>
  <si>
    <t>Brain Cancer</t>
  </si>
  <si>
    <t>Post - Hematopoietic Cell Transplantation</t>
  </si>
  <si>
    <t>-</t>
  </si>
  <si>
    <t>Cancer
General Population</t>
  </si>
  <si>
    <t>Ankylosing spondylitis</t>
  </si>
  <si>
    <t>Paediatric included</t>
  </si>
  <si>
    <t>61.6 (14)</t>
  </si>
  <si>
    <t>Method of Recall Period Comparison</t>
  </si>
  <si>
    <t>Total</t>
  </si>
  <si>
    <t>Same-Day</t>
  </si>
  <si>
    <t>DIF</t>
  </si>
  <si>
    <t>Aggregated Disease-Specific Signs and Symptoms</t>
  </si>
  <si>
    <t xml:space="preserve">Total </t>
  </si>
  <si>
    <t>(0.57, 0.95)</t>
  </si>
  <si>
    <t>Weekly Recall - Mean of Daily Recall: Mean Difference (95%CI) = 0.10 (0.03, 0.17)</t>
  </si>
  <si>
    <t>p&lt;.01</t>
  </si>
  <si>
    <t>EXCL.</t>
  </si>
  <si>
    <t>Frequency of poor mood</t>
  </si>
  <si>
    <t>Low Mood</t>
  </si>
  <si>
    <t>6. Fatigue &amp; Sleep-Related Symptoms</t>
  </si>
  <si>
    <t>Sleep/Energy</t>
  </si>
  <si>
    <t>Negative correlation between weekly and daily symptoms.  (r = -0.776)</t>
  </si>
  <si>
    <t>Correlation between daily INTU and weekly N-QOL = -0.641</t>
  </si>
  <si>
    <t>Nocturia Symptom Severity</t>
  </si>
  <si>
    <t>Nocturia Symptom Bother/Concern</t>
  </si>
  <si>
    <t>Negative assocaition between daily recall and weekly recall.  (r = -0.776)</t>
  </si>
  <si>
    <t>Negative assocaition between daily recall and weekly recall. (r = -0.641)</t>
  </si>
  <si>
    <t>Brain Tumour Symptom Severity</t>
  </si>
  <si>
    <t>Positive correlation between weekly and same day (r = 0.92 – 0.94).</t>
  </si>
  <si>
    <t>Impact of night-time urination</t>
  </si>
  <si>
    <t>Rheumatoid arthritis</t>
  </si>
  <si>
    <t>Rheumatoid arthritis symptom severity</t>
  </si>
  <si>
    <t>Irritable bowel syndrome</t>
  </si>
  <si>
    <t>Intestinal gas symptom severity</t>
  </si>
  <si>
    <t>Paroxysmal nocturnal hemoglobinuria</t>
  </si>
  <si>
    <t>Paroxysmal nocturnal hemoglobinuria symptom severity</t>
  </si>
  <si>
    <t>Psoriasis symptom severity</t>
  </si>
  <si>
    <t>Atopic eczema</t>
  </si>
  <si>
    <t xml:space="preserve">Atopic eczema symptom severity </t>
  </si>
  <si>
    <t xml:space="preserve">Psoriasis symptom severity and impacts </t>
  </si>
  <si>
    <t>Primary biliary cholangitis</t>
  </si>
  <si>
    <t>Itch symptom severity</t>
  </si>
  <si>
    <t>Systemic lupus erythematosus</t>
  </si>
  <si>
    <t>Symptom severity and impacts</t>
  </si>
  <si>
    <t>Pulmonary arterial hypertension</t>
  </si>
  <si>
    <t>Psoriasis, Psoriatic arthritis</t>
  </si>
  <si>
    <t xml:space="preserve">Itch symptom severity </t>
  </si>
  <si>
    <t>Varicose veins</t>
  </si>
  <si>
    <t>Varicose vein symptom frequency</t>
  </si>
  <si>
    <t>Gastroparesis</t>
  </si>
  <si>
    <t>Gastroparesis symptom severity</t>
  </si>
  <si>
    <t xml:space="preserve">Palliative care symptom severity </t>
  </si>
  <si>
    <t xml:space="preserve">Cancer </t>
  </si>
  <si>
    <t>Chemotherapy symptom severity</t>
  </si>
  <si>
    <t>Pain-Related Symptoms</t>
  </si>
  <si>
    <t>Pain interference</t>
  </si>
  <si>
    <t>Non-specific low back pain</t>
  </si>
  <si>
    <t>Sickle cell disease</t>
  </si>
  <si>
    <t>Sickle Cell Disease-related pain frequency and severity</t>
  </si>
  <si>
    <t>Rheumatic diseases</t>
  </si>
  <si>
    <t xml:space="preserve">Work productivity </t>
  </si>
  <si>
    <t>Fatigue &amp; Sleep-Related Symptoms</t>
  </si>
  <si>
    <t>Sleep disturbance</t>
  </si>
  <si>
    <t>Menopause</t>
  </si>
  <si>
    <t>Impact of menopause-associated vasomotor symptoms on sleep</t>
  </si>
  <si>
    <t>Major depression</t>
  </si>
  <si>
    <t xml:space="preserve">Fatigue associated with Major Depression </t>
  </si>
  <si>
    <t xml:space="preserve">Worst Fatigue </t>
  </si>
  <si>
    <t>Fatigue in systemic lupus erythematosus</t>
  </si>
  <si>
    <t>Hypersensitivity pneumonitis</t>
  </si>
  <si>
    <t>Disease-specific HRQoL</t>
  </si>
  <si>
    <t>Type 1 diabetes</t>
  </si>
  <si>
    <t>General HRQoL</t>
  </si>
  <si>
    <t>Haematological malignancy</t>
  </si>
  <si>
    <t>Inflammatory arthritis</t>
  </si>
  <si>
    <t>Amyloid light chain amyloidosis</t>
  </si>
  <si>
    <t xml:space="preserve">General HRQoL </t>
  </si>
  <si>
    <t>Outcome Assessed</t>
  </si>
  <si>
    <t>STUDY CONTEXT</t>
  </si>
  <si>
    <t>Instrument Development</t>
  </si>
  <si>
    <t>Instrument Validation</t>
  </si>
  <si>
    <t>PARTICIPANTS</t>
  </si>
  <si>
    <t>STUDY OVERVIEW</t>
  </si>
  <si>
    <t>Disease-Specific Signs &amp; Symptoms</t>
  </si>
  <si>
    <r>
      <t>Abrams, 2018</t>
    </r>
    <r>
      <rPr>
        <vertAlign val="superscript"/>
        <sz val="12"/>
        <color theme="1"/>
        <rFont val="Times New Roman"/>
        <family val="1"/>
      </rPr>
      <t>68</t>
    </r>
  </si>
  <si>
    <r>
      <t>Banderas, 2021</t>
    </r>
    <r>
      <rPr>
        <vertAlign val="superscript"/>
        <sz val="12"/>
        <color theme="1"/>
        <rFont val="Times New Roman"/>
        <family val="1"/>
      </rPr>
      <t>33</t>
    </r>
  </si>
  <si>
    <r>
      <t>Chassany, 2015</t>
    </r>
    <r>
      <rPr>
        <vertAlign val="superscript"/>
        <sz val="12"/>
        <color theme="1"/>
        <rFont val="Times New Roman"/>
        <family val="1"/>
      </rPr>
      <t>53</t>
    </r>
  </si>
  <si>
    <r>
      <t>Daly, 2021</t>
    </r>
    <r>
      <rPr>
        <vertAlign val="superscript"/>
        <sz val="12"/>
        <color theme="1"/>
        <rFont val="Times New Roman"/>
        <family val="1"/>
      </rPr>
      <t>31</t>
    </r>
  </si>
  <si>
    <r>
      <t>Feldman, 2016</t>
    </r>
    <r>
      <rPr>
        <vertAlign val="superscript"/>
        <sz val="12"/>
        <color theme="1"/>
        <rFont val="Times New Roman"/>
        <family val="1"/>
      </rPr>
      <t>60</t>
    </r>
  </si>
  <si>
    <r>
      <t>Gabes, 2021</t>
    </r>
    <r>
      <rPr>
        <vertAlign val="superscript"/>
        <sz val="12"/>
        <color theme="1"/>
        <rFont val="Times New Roman"/>
        <family val="1"/>
      </rPr>
      <t>55</t>
    </r>
  </si>
  <si>
    <r>
      <t>Hayes, 2015</t>
    </r>
    <r>
      <rPr>
        <vertAlign val="superscript"/>
        <sz val="12"/>
        <color theme="1"/>
        <rFont val="Times New Roman"/>
        <family val="1"/>
      </rPr>
      <t>40</t>
    </r>
  </si>
  <si>
    <r>
      <t>Lebwohl, 2014</t>
    </r>
    <r>
      <rPr>
        <vertAlign val="superscript"/>
        <sz val="12"/>
        <color theme="1"/>
        <rFont val="Times New Roman"/>
        <family val="1"/>
      </rPr>
      <t>59</t>
    </r>
  </si>
  <si>
    <r>
      <t>Martin, 2013</t>
    </r>
    <r>
      <rPr>
        <vertAlign val="superscript"/>
        <sz val="12"/>
        <color theme="1"/>
        <rFont val="Times New Roman"/>
        <family val="1"/>
      </rPr>
      <t>58</t>
    </r>
  </si>
  <si>
    <r>
      <t>Martin, 2019</t>
    </r>
    <r>
      <rPr>
        <vertAlign val="superscript"/>
        <sz val="12"/>
        <color theme="1"/>
        <rFont val="Times New Roman"/>
        <family val="1"/>
      </rPr>
      <t>54</t>
    </r>
  </si>
  <si>
    <r>
      <t>Mathias, 2017</t>
    </r>
    <r>
      <rPr>
        <vertAlign val="superscript"/>
        <sz val="12"/>
        <color theme="1"/>
        <rFont val="Times New Roman"/>
        <family val="1"/>
      </rPr>
      <t>38</t>
    </r>
  </si>
  <si>
    <r>
      <t>McCollister, 2016</t>
    </r>
    <r>
      <rPr>
        <vertAlign val="superscript"/>
        <sz val="12"/>
        <color theme="1"/>
        <rFont val="Times New Roman"/>
        <family val="1"/>
      </rPr>
      <t>46</t>
    </r>
  </si>
  <si>
    <r>
      <t>Naegeli, 2015</t>
    </r>
    <r>
      <rPr>
        <vertAlign val="superscript"/>
        <sz val="12"/>
        <color theme="1"/>
        <rFont val="Times New Roman"/>
        <family val="1"/>
      </rPr>
      <t>57</t>
    </r>
  </si>
  <si>
    <r>
      <t>Paty, 2017</t>
    </r>
    <r>
      <rPr>
        <vertAlign val="superscript"/>
        <sz val="12"/>
        <color theme="1"/>
        <rFont val="Times New Roman"/>
        <family val="1"/>
      </rPr>
      <t>47</t>
    </r>
  </si>
  <si>
    <r>
      <t>Revicki, 2018</t>
    </r>
    <r>
      <rPr>
        <vertAlign val="superscript"/>
        <sz val="12"/>
        <color theme="1"/>
        <rFont val="Times New Roman"/>
        <family val="1"/>
      </rPr>
      <t>51</t>
    </r>
  </si>
  <si>
    <r>
      <t>Schildmann, 2015</t>
    </r>
    <r>
      <rPr>
        <vertAlign val="superscript"/>
        <sz val="12"/>
        <color theme="1"/>
        <rFont val="Times New Roman"/>
        <family val="1"/>
      </rPr>
      <t>71</t>
    </r>
  </si>
  <si>
    <r>
      <t>Shi, 2010</t>
    </r>
    <r>
      <rPr>
        <vertAlign val="superscript"/>
        <sz val="12"/>
        <color theme="1"/>
        <rFont val="Times New Roman"/>
        <family val="1"/>
      </rPr>
      <t>24</t>
    </r>
  </si>
  <si>
    <r>
      <t>Becker, 2021</t>
    </r>
    <r>
      <rPr>
        <vertAlign val="superscript"/>
        <sz val="12"/>
        <color theme="1"/>
        <rFont val="Times New Roman"/>
        <family val="1"/>
      </rPr>
      <t>34</t>
    </r>
  </si>
  <si>
    <r>
      <t>Chiarotto, 2018</t>
    </r>
    <r>
      <rPr>
        <vertAlign val="superscript"/>
        <sz val="12"/>
        <color theme="1"/>
        <rFont val="Times New Roman"/>
        <family val="1"/>
      </rPr>
      <t>8</t>
    </r>
  </si>
  <si>
    <r>
      <t>White, 2021</t>
    </r>
    <r>
      <rPr>
        <vertAlign val="superscript"/>
        <sz val="12"/>
        <color theme="1"/>
        <rFont val="Times New Roman"/>
        <family val="1"/>
      </rPr>
      <t>32</t>
    </r>
  </si>
  <si>
    <r>
      <t>Leggett, 2016</t>
    </r>
    <r>
      <rPr>
        <vertAlign val="superscript"/>
        <sz val="12"/>
        <color theme="1"/>
        <rFont val="Times New Roman"/>
        <family val="1"/>
      </rPr>
      <t>66</t>
    </r>
  </si>
  <si>
    <r>
      <t>English, 2021</t>
    </r>
    <r>
      <rPr>
        <vertAlign val="superscript"/>
        <sz val="12"/>
        <color theme="1"/>
        <rFont val="Times New Roman"/>
        <family val="1"/>
      </rPr>
      <t>67</t>
    </r>
  </si>
  <si>
    <r>
      <t>Matza, 2015</t>
    </r>
    <r>
      <rPr>
        <vertAlign val="superscript"/>
        <sz val="12"/>
        <color theme="1"/>
        <rFont val="Times New Roman"/>
        <family val="1"/>
      </rPr>
      <t>43</t>
    </r>
  </si>
  <si>
    <r>
      <t>Naegeli, 2013</t>
    </r>
    <r>
      <rPr>
        <vertAlign val="superscript"/>
        <sz val="12"/>
        <color theme="1"/>
        <rFont val="Times New Roman"/>
        <family val="1"/>
      </rPr>
      <t>61</t>
    </r>
  </si>
  <si>
    <r>
      <t>Raymond, 2021</t>
    </r>
    <r>
      <rPr>
        <vertAlign val="superscript"/>
        <sz val="12"/>
        <color theme="1"/>
        <rFont val="Times New Roman"/>
        <family val="1"/>
      </rPr>
      <t>67</t>
    </r>
  </si>
  <si>
    <r>
      <t>Aronson, 2021</t>
    </r>
    <r>
      <rPr>
        <vertAlign val="superscript"/>
        <sz val="12"/>
        <color theme="1"/>
        <rFont val="Times New Roman"/>
        <family val="1"/>
      </rPr>
      <t>48</t>
    </r>
  </si>
  <si>
    <r>
      <t>Ernstsson, 2020</t>
    </r>
    <r>
      <rPr>
        <vertAlign val="superscript"/>
        <sz val="12"/>
        <color theme="1"/>
        <rFont val="Times New Roman"/>
        <family val="1"/>
      </rPr>
      <t>41</t>
    </r>
  </si>
  <si>
    <r>
      <t>Goswami, 2020</t>
    </r>
    <r>
      <rPr>
        <vertAlign val="superscript"/>
        <sz val="12"/>
        <color theme="1"/>
        <rFont val="Times New Roman"/>
        <family val="1"/>
      </rPr>
      <t>27</t>
    </r>
  </si>
  <si>
    <r>
      <t>Hyland, 2018</t>
    </r>
    <r>
      <rPr>
        <vertAlign val="superscript"/>
        <sz val="12"/>
        <color theme="1"/>
        <rFont val="Times New Roman"/>
        <family val="1"/>
      </rPr>
      <t>50</t>
    </r>
  </si>
  <si>
    <r>
      <t>Miedany, 2014</t>
    </r>
    <r>
      <rPr>
        <vertAlign val="superscript"/>
        <sz val="12"/>
        <color theme="1"/>
        <rFont val="Times New Roman"/>
        <family val="1"/>
      </rPr>
      <t>62</t>
    </r>
  </si>
  <si>
    <r>
      <t>Speck, 2019</t>
    </r>
    <r>
      <rPr>
        <vertAlign val="superscript"/>
        <sz val="12"/>
        <color theme="1"/>
        <rFont val="Times New Roman"/>
        <family val="1"/>
      </rPr>
      <t>44</t>
    </r>
  </si>
  <si>
    <r>
      <t>Trudeau, 2020</t>
    </r>
    <r>
      <rPr>
        <vertAlign val="superscript"/>
        <sz val="12"/>
        <color theme="1"/>
        <rFont val="Times New Roman"/>
        <family val="1"/>
      </rPr>
      <t>28</t>
    </r>
  </si>
  <si>
    <r>
      <t>White, 2017</t>
    </r>
    <r>
      <rPr>
        <vertAlign val="superscript"/>
        <sz val="12"/>
        <color theme="1"/>
        <rFont val="Times New Roman"/>
        <family val="1"/>
      </rPr>
      <t>39</t>
    </r>
  </si>
  <si>
    <t>##</t>
  </si>
  <si>
    <t>MIN</t>
  </si>
  <si>
    <t>TOTAL N</t>
  </si>
  <si>
    <t>MAX</t>
  </si>
  <si>
    <t>MEAN N</t>
  </si>
  <si>
    <t>Min</t>
  </si>
  <si>
    <t>Max</t>
  </si>
  <si>
    <t>Paeds incl.? (1 if yes, 0 if no)</t>
  </si>
  <si>
    <t>General Pop incl.? (1 if yes, 0 if no)</t>
  </si>
  <si>
    <t>METHODS</t>
  </si>
  <si>
    <t>INSTRUMENT CHARACTERISTICS</t>
  </si>
  <si>
    <t>1-on-1
Interview</t>
  </si>
  <si>
    <t>Focus Group</t>
  </si>
  <si>
    <t>Delphi</t>
  </si>
  <si>
    <t>Analysis</t>
  </si>
  <si>
    <t>Conent Analysis</t>
  </si>
  <si>
    <t>Thematic Analysis</t>
  </si>
  <si>
    <t>Methodology</t>
  </si>
  <si>
    <t>Interview Technique</t>
  </si>
  <si>
    <t>Cognitive Debriefing</t>
  </si>
  <si>
    <t>Concept Elicitation</t>
  </si>
  <si>
    <t>Think Aloud</t>
  </si>
  <si>
    <t>NESTED STUDY</t>
  </si>
  <si>
    <t>1 = nested in quant</t>
  </si>
  <si>
    <t>Multi-site?</t>
  </si>
  <si>
    <t>4 sites</t>
  </si>
  <si>
    <t>Impact of Nighttime Urination Questionnaire</t>
  </si>
  <si>
    <t>CD</t>
  </si>
  <si>
    <t>CE</t>
  </si>
  <si>
    <t>Negative</t>
  </si>
  <si>
    <t>same day, "morning", "previous night"</t>
  </si>
  <si>
    <t>5-point</t>
  </si>
  <si>
    <t>Median = 71</t>
  </si>
  <si>
    <t>Outpatient</t>
  </si>
  <si>
    <t>Chronic hypersensitivity pneumonitis - CHP-HRQOL instrument</t>
  </si>
  <si>
    <t xml:space="preserve">4 weeks </t>
  </si>
  <si>
    <t>3 sites</t>
  </si>
  <si>
    <t>Rheumatoid Arthritis Symptom Questionnaire</t>
  </si>
  <si>
    <t>7day average, 7day worst, 24hr worst</t>
  </si>
  <si>
    <t>PROMIS- Pain interference</t>
  </si>
  <si>
    <t>PROMIS Sleep Disturbance</t>
  </si>
  <si>
    <t>IRT</t>
  </si>
  <si>
    <t>Intestinal Gas Questionnaire</t>
  </si>
  <si>
    <t>I</t>
  </si>
  <si>
    <t>FG</t>
  </si>
  <si>
    <t>24hr recall for symptom diary, 7day recall for symptom impacts</t>
  </si>
  <si>
    <t>Multi-site</t>
  </si>
  <si>
    <t>Severity and frequency</t>
  </si>
  <si>
    <t>TA</t>
  </si>
  <si>
    <t>D</t>
  </si>
  <si>
    <t>Content Analysis</t>
  </si>
  <si>
    <t>CA</t>
  </si>
  <si>
    <t>?</t>
  </si>
  <si>
    <t>Presumably?</t>
  </si>
  <si>
    <t>TA?</t>
  </si>
  <si>
    <t>Paroxysmal Nocturnal Hemoglobinuria - Symptom Questionnaire</t>
  </si>
  <si>
    <t>Severity</t>
  </si>
  <si>
    <t>24hr</t>
  </si>
  <si>
    <t>24hr and 7day versions</t>
  </si>
  <si>
    <t>Psoriasis Signs &amp; Symptoms Diary</t>
  </si>
  <si>
    <t>Outpatient clinic</t>
  </si>
  <si>
    <t>2 sites</t>
  </si>
  <si>
    <t>Last 7 days</t>
  </si>
  <si>
    <t>Onine patient support group</t>
  </si>
  <si>
    <t>Recap of Atopic Eczema</t>
  </si>
  <si>
    <t>N.R.</t>
  </si>
  <si>
    <t>Outpatient clinic, online</t>
  </si>
  <si>
    <t>Sexual Arousal, Interest, and Drive Scale (SAID) and Hypogonadism Energy Diary (HED)</t>
  </si>
  <si>
    <t>Last 7 days for SAID
3 times per day for HED</t>
  </si>
  <si>
    <t>SAID: 5 items
HED: 2 items</t>
  </si>
  <si>
    <t>The Psoriasis Symptom Diary</t>
  </si>
  <si>
    <t>Psoriasis Symptom Inventory</t>
  </si>
  <si>
    <t>Itch Diary and PBC 40</t>
  </si>
  <si>
    <t>Itch Diary: 2x/day
PBC-40: past 7days</t>
  </si>
  <si>
    <t>16
43</t>
  </si>
  <si>
    <t>Varicose Veins Symptom Questionnaire: VVSympQ</t>
  </si>
  <si>
    <t>Frequency</t>
  </si>
  <si>
    <t>The American Neurogastroenterology and Motility Society Gastroparesis Cardinal Symptom Index- Daily Diary (ANMS GCSI-DD)</t>
  </si>
  <si>
    <t>5 sites</t>
  </si>
  <si>
    <t>Inpatient</t>
  </si>
  <si>
    <t>3day</t>
  </si>
  <si>
    <t>PROMIS Sleep Disturbance 
PROMIS Sleep-Related Impairment</t>
  </si>
  <si>
    <t>7Days</t>
  </si>
  <si>
    <t>7Days
7Days</t>
  </si>
  <si>
    <t>8
8</t>
  </si>
  <si>
    <t>4Pos, 4Neg
7Pos, 1Neg</t>
  </si>
  <si>
    <t>Fatigue Associated with Depression Questionnaire (FAsD-V2)</t>
  </si>
  <si>
    <t>6 sites</t>
  </si>
  <si>
    <t>Systemic Lupus Erhythmatosus: Symptom Diary (SSD)
Systemic Lupus Erhythmatosus: Symptom Impact Questionnaire (SIQ)</t>
  </si>
  <si>
    <t>SSD: 24hr
SIQ: 7Day</t>
  </si>
  <si>
    <t>17
50</t>
  </si>
  <si>
    <t>Negative
Negative/Positive</t>
  </si>
  <si>
    <t>Pulmonary Arterial Hypertension-Symptoms and Impact (PAH-SYMPACT</t>
  </si>
  <si>
    <t>24hr for symptoms
7day for impacts</t>
  </si>
  <si>
    <t>16 symptom items
25 impact items</t>
  </si>
  <si>
    <t>Worst Itch Numerica Rating Scale</t>
  </si>
  <si>
    <t>Worst Fatigue - Numeric Rating Scale</t>
  </si>
  <si>
    <t>24 hr</t>
  </si>
  <si>
    <t>1 site</t>
  </si>
  <si>
    <t>Today</t>
  </si>
  <si>
    <t>EQ-5D-5L
EQ VAS
TTO</t>
  </si>
  <si>
    <t>EQ-5D: 5 items
ED-VAS: 1 item
TTO: 1 item</t>
  </si>
  <si>
    <t>EQ-5D: 5 point severity
ED-VAS: 0-100: worst health
TTO:  0-10 years</t>
  </si>
  <si>
    <t>Hematological Malignancy Specific Patient-Reported Outcome Measure (HM-PRO)</t>
  </si>
  <si>
    <t>58 items:
HRQol: 34 items
Signs and symptoms: 24 items</t>
  </si>
  <si>
    <t>HRQoL: today
Signs and symptoms: last 3 days</t>
  </si>
  <si>
    <t>HRQoL: 4 point intensity
Signs &amp;Symptoms: 4 point severity</t>
  </si>
  <si>
    <t>Severe asthma questionnaire (SAQ)</t>
  </si>
  <si>
    <t>7 point severity</t>
  </si>
  <si>
    <t>CA?</t>
  </si>
  <si>
    <t>The recall period of 2 weeks was acceptable but fails to reflect the patients’ desire to express the variability of severe asthma.</t>
  </si>
  <si>
    <t>Patient Reported Experience Measures (PREMs) </t>
  </si>
  <si>
    <t>7Day</t>
  </si>
  <si>
    <t>Multiple sites</t>
  </si>
  <si>
    <t>Negative for 3 symptom severity items</t>
  </si>
  <si>
    <t xml:space="preserve">5 point frequency scale </t>
  </si>
  <si>
    <t>N.R. for subset</t>
  </si>
  <si>
    <t>Not specified</t>
  </si>
  <si>
    <t>7 Day recall period appropriate for symptoms and treatment experiences informing HRQoL assessment</t>
  </si>
  <si>
    <t>Migraine-Specific Quality of Life Questionnaire version 2.1</t>
  </si>
  <si>
    <t>2Week</t>
  </si>
  <si>
    <t>4weeks</t>
  </si>
  <si>
    <t>Symptom Impact on Daily Activities</t>
  </si>
  <si>
    <t>Median = 67.5</t>
  </si>
  <si>
    <t>Outpatient Clinic and online patient groups</t>
  </si>
  <si>
    <t>Lower Risk Myelodysplastic Syndromes</t>
  </si>
  <si>
    <t xml:space="preserve">Quality of Life in Myelodysplasia Scale (QUALMS) 
Functional Assessment of Cancer Therapy-Anemia (FACT-An) </t>
  </si>
  <si>
    <t>QUALMS: 38 items
FACT-An: 47 items</t>
  </si>
  <si>
    <t>Negative
Negative</t>
  </si>
  <si>
    <t>5 point scale: frequency</t>
  </si>
  <si>
    <t>SF-36v2</t>
  </si>
  <si>
    <t>4week</t>
  </si>
  <si>
    <t>36 items</t>
  </si>
  <si>
    <t>3, 5, or 6 items</t>
  </si>
  <si>
    <t>Negative/ Positive</t>
  </si>
  <si>
    <t>Pooled not reported</t>
  </si>
  <si>
    <t>Functional Assessment of Chronic Illness Therapy-Fatigue (FACIT-Fatigue)</t>
  </si>
  <si>
    <t>4 point severity</t>
  </si>
  <si>
    <t>5 point Severity
5 point frequency</t>
  </si>
  <si>
    <t>Pooled N.R.</t>
  </si>
  <si>
    <t>Database</t>
  </si>
  <si>
    <t>Outpatient clinics, newspaper ad</t>
  </si>
  <si>
    <t>Item Banks</t>
  </si>
  <si>
    <t>Integrated Palliative care Outcome Scale (IPOS)</t>
  </si>
  <si>
    <t>5 item Negative</t>
  </si>
  <si>
    <t>Treatment centre</t>
  </si>
  <si>
    <t>10 item Negative</t>
  </si>
  <si>
    <t>24hrs</t>
  </si>
  <si>
    <t>Sheet Title</t>
  </si>
  <si>
    <t>Description</t>
  </si>
  <si>
    <t xml:space="preserve">Data extraction from qualitative studies included in this review. </t>
  </si>
  <si>
    <t xml:space="preserve">Data extraction for quantitative studies included in this review. </t>
  </si>
  <si>
    <t xml:space="preserve">Descriptives for quantitative studies included in this review. </t>
  </si>
  <si>
    <t xml:space="preserve">Different recall periods were applied, independent of the instructions.
i.e., health today interpreted as a general health snapshot  </t>
  </si>
  <si>
    <t>4 week recall period appropriate for AL amyloidosis.</t>
  </si>
  <si>
    <t>7 days recall appropriate to capture  most relevant information for participants, but others indicated that 7 days might not reflect of how they felt generally as it depended on where they were in the transfusion cycle. 
Some demonstrated difficulty adhering to the recall period (e.g. thinking back to a time that month when they had experienced the concept).</t>
  </si>
  <si>
    <t xml:space="preserve">1) Same instrument: Yes
2) Control for repeated admin: No
3) Control for order effects: No
4) Control for day and time: 
5) Compliance checks for day and time: 
6) Missing data and imputation strategy:
7) Appropriate statistical test: </t>
  </si>
  <si>
    <t>Calm Frequency</t>
  </si>
  <si>
    <t>Positive Framing</t>
  </si>
  <si>
    <t xml:space="preserve"> 1.3827  -  1.5622</t>
  </si>
  <si>
    <t>Paired t-test (reviewer calculated from supplementary data file)</t>
  </si>
  <si>
    <t>24hr - 1 week scores: Mean difference (95%CI) = -0.1011 (-.2287,  .0266)</t>
  </si>
  <si>
    <r>
      <rPr>
        <i/>
        <sz val="8"/>
        <color rgb="FF000000"/>
        <rFont val="Times New Roman"/>
        <family val="1"/>
      </rPr>
      <t>p</t>
    </r>
    <r>
      <rPr>
        <sz val="8"/>
        <color rgb="FF000000"/>
        <rFont val="Times New Roman"/>
        <family val="1"/>
      </rPr>
      <t xml:space="preserve"> = 0.1205</t>
    </r>
  </si>
  <si>
    <t>2.1368,    2.400834</t>
  </si>
  <si>
    <t>1.482, 1.6646</t>
  </si>
  <si>
    <t>1.925821,    2.188058</t>
  </si>
  <si>
    <t>24hr - 1 week scores: Mean difference (95%CI) = -.2119  (-.3975375,   -.0262179)</t>
  </si>
  <si>
    <t>p= 0.0254</t>
  </si>
  <si>
    <t>Week recall score &gt; Same day (Anxious)</t>
  </si>
  <si>
    <t>2.34038,    2.605075</t>
  </si>
  <si>
    <t>2.23858    2.506101</t>
  </si>
  <si>
    <t>24hr - 1 week scores: Mean difference (95%CI) = -.1003868   (-.2882,    .0874)</t>
  </si>
  <si>
    <t>p= 0.2942</t>
  </si>
  <si>
    <t>Week recall score for 'Anger' higher than 24hr but not significantly different.</t>
  </si>
  <si>
    <t>Week recall score for 'Excited' higher than 24hr but not significantly different.</t>
  </si>
  <si>
    <t>2.977156    3.237659</t>
  </si>
  <si>
    <t>2.92631    3.187976</t>
  </si>
  <si>
    <t>24hr - 1 week scores: Mean difference (95%CI) = -.0502646    (-.2345,    .1340)</t>
  </si>
  <si>
    <t xml:space="preserve">p= 0.5923 </t>
  </si>
  <si>
    <t>Week recall score for 'Happy' higher than 24hr but not significantly different.</t>
  </si>
  <si>
    <t>1.69553    1.936822</t>
  </si>
  <si>
    <t xml:space="preserve"> 1.540551    1.757322</t>
  </si>
  <si>
    <t>24hr - 1 week scores: Mean difference (95%CI) = -.1672403    ( -.3288,    -.0057)</t>
  </si>
  <si>
    <t xml:space="preserve">p= 0.0425 </t>
  </si>
  <si>
    <t>Week recall score &gt; Same day (Sad)</t>
  </si>
  <si>
    <t xml:space="preserve"> 2.271094    2.547747</t>
  </si>
  <si>
    <t xml:space="preserve"> 2.023078     2.29194</t>
  </si>
  <si>
    <t>24hr - 1 week scores: Mean difference (95%CI) = -.2519111 ( -.4444,   -.0594)</t>
  </si>
  <si>
    <t>p= 0.0104</t>
  </si>
  <si>
    <t>Week recall score &gt; Same day (Stress)</t>
  </si>
  <si>
    <t>3.012363    3.255753</t>
  </si>
  <si>
    <t xml:space="preserve"> 3.14384    3.409351</t>
  </si>
  <si>
    <t>24hr - 1 week scores: Mean difference (95%CI) = .1425378 ( -.0374,    .3224)</t>
  </si>
  <si>
    <t xml:space="preserve">p=0.1202 </t>
  </si>
  <si>
    <t>Week recall score for 'Calm' lower than 24hr but not significantly different.</t>
  </si>
  <si>
    <t>1.62842    1.85837</t>
  </si>
  <si>
    <t xml:space="preserve"> 1.602,   1.831</t>
  </si>
  <si>
    <t>24hr - 1 week scores: Mean difference (95%CI) =  -.0265503   ( -.1886,   .1355)</t>
  </si>
  <si>
    <t>p= 0.7477</t>
  </si>
  <si>
    <t xml:space="preserve">Week recall score &gt; Same day (Pain) but not sig. different. </t>
  </si>
  <si>
    <t xml:space="preserve">Weekly recall associated with higher pain recall than 24hour recall. No statistically significant difference directly assessed in the paper but based on 2 sample ttest difference is significant at p=0.01. Data from baseline 3,6,and 12 months show similar pattern. </t>
  </si>
  <si>
    <t>Weekly pain recall severity  &gt; mean current pain severity</t>
  </si>
  <si>
    <t>Weekly pain at worst- Mean of Daily pain at worst: Mean Diff (SD) = 0.77 (0.08)</t>
  </si>
  <si>
    <t>Mean daily recall of pain at worst &lt; weekly recall of pain at worst</t>
  </si>
  <si>
    <t xml:space="preserve"> Weekly and same-day recall not significantly different. Baseline data extracted only. 1 month data very similar.</t>
  </si>
  <si>
    <r>
      <t>p</t>
    </r>
    <r>
      <rPr>
        <sz val="8"/>
        <color rgb="FF000000"/>
        <rFont val="Times New Roman"/>
        <family val="1"/>
      </rPr>
      <t xml:space="preserve"> = 0.3236</t>
    </r>
  </si>
  <si>
    <t xml:space="preserve">Mean (SD) = 21.8 (7.0) </t>
  </si>
  <si>
    <t>CF Respiratory Symptom Diary (CFRSD) (mood items)</t>
  </si>
  <si>
    <t>[0.15 0.43]</t>
  </si>
  <si>
    <t>[0.09 0.31]</t>
  </si>
  <si>
    <t>[0.28 0.73]</t>
  </si>
  <si>
    <t>Weekly  - Mean of Daily: Mean Difference (95%CI) = 0.09 (0.04, 0.14)</t>
  </si>
  <si>
    <t>Weekly  - Maximum of Daily: Mean Difference (95%CI) = − 0.21 (-0.31, – 0.11)</t>
  </si>
  <si>
    <t>p=0.001</t>
  </si>
  <si>
    <t>p&lt;0.001</t>
  </si>
  <si>
    <t>Weekly &lt; Max of daily recall</t>
  </si>
  <si>
    <t>Weekly &gt; mean daily</t>
  </si>
  <si>
    <t>Within-instrument difference between patients with resolved and unresolved events= 0.10</t>
  </si>
  <si>
    <t>Within-instrument difference between patients with resolved and unresolved events = -0.08</t>
  </si>
  <si>
    <t>Within-instrument difference between patients with resolved and unresolved events = 0.07</t>
  </si>
  <si>
    <t>Within-instrument difference between patients with resolved and unresolved events= -0.08</t>
  </si>
  <si>
    <t>Signfiicant effect of recall period (difference in assessment of an event being unresolved, when controlling for difference in the instruments): 0.18 (95%CI: 0.07-0.31) --&gt; EQ-5D utility does not pick up resolved events as well as HUI3</t>
  </si>
  <si>
    <t>Signficant effect of recall period (difference in assessment of an event being unresolved): 0.15 (95%CI: 0.05-0.26) --&gt; EQ-5D utility does not pick up unresolved events as well as HUI-2</t>
  </si>
  <si>
    <t>Weekly recall HRQoL &lt; Same day recall HRQoL for recently resolved events</t>
  </si>
  <si>
    <t>SF-12 Acute (converted to SF-6D)</t>
  </si>
  <si>
    <t>SF-12 Daily (Converted to SF-6D)</t>
  </si>
  <si>
    <t>Multiple Sclerosis or psoriasis</t>
  </si>
  <si>
    <t>Signfiicant effect of recall period. Absolute difference: 0.04 (not taking into account direction)
Mean Difference(95%CI) = .03(0.02, 0.04)</t>
  </si>
  <si>
    <t>[0.61 1.28]</t>
  </si>
  <si>
    <t>[0.52 1.05]</t>
  </si>
  <si>
    <t>[1.09 1.84]</t>
  </si>
  <si>
    <t xml:space="preserve">Weekly - Mean daily: Mean Difference (95%CI) = 0.16[0.02, 0.31]	</t>
  </si>
  <si>
    <t>p=0.026</t>
  </si>
  <si>
    <t>Weekly - Maximum of daily: Mean Difference (95%CI) =− 0.52[− 0.73 – 0.31]</t>
  </si>
  <si>
    <t>Weekly &gt; Mean daily</t>
  </si>
  <si>
    <t>Weekly &lt; Maximum of Daily</t>
  </si>
  <si>
    <t>Same day</t>
  </si>
  <si>
    <t>Based on visual graph no difference between weekly recall and mean of daily recall scores over seven days. Authors note : "Paired t-tests did not find any significant difference between the 24-hour and seven-day recall periods." Correlation between recall period scores for Fatigue = 0.79.</t>
  </si>
  <si>
    <t>Paired t-test difference in means.</t>
  </si>
  <si>
    <t>Same Day (respondents assessed at 2 time periods, half completed 1-day recall in T1 and 7-day in T2, half ocmpleted the reverse)</t>
  </si>
  <si>
    <t>Authors state that there are no difference between weekly recall and mean of daily recall scores over seven days. But visually the pain score looks lower for the 7 day recall period. Correlation 0.82.</t>
  </si>
  <si>
    <t xml:space="preserve">Not Reported - reviewer calculated paired t test. </t>
  </si>
  <si>
    <t>Not Reported. Reviewer estimated p&lt;0.001</t>
  </si>
  <si>
    <t>Weekly Recall &gt; Same Day</t>
  </si>
  <si>
    <t xml:space="preserve">1) Same instrument: Yes
2) Control for repeated admin: No
3) Control for order effects: No
4) Control for day and time: No mention
5) Compliance checks for day and time: 
6) Missing data and imputation strategy:
7) Appropriate statistical test: </t>
  </si>
  <si>
    <t>1) Same instrument: Yes - same items from a symptom diary
2) Control for repeated admin:Yes. Recall conditions administered once on same day. 
3) Control for order effects: No
4) Control for day and time: Yes. 
5) Compliance checks for day and time: Yes - stamps
6) Missing data and imputation strategy: &lt;2% missing data
7) Appropriate statistical test: Between-group mean comparison</t>
  </si>
  <si>
    <r>
      <t xml:space="preserve">1) Same instrument: No Different instruments used for recall conditions, but method designed to address this.
2) Control for repeated admin:Yes. </t>
    </r>
    <r>
      <rPr>
        <sz val="8"/>
        <color theme="1"/>
        <rFont val="Times New Roman"/>
        <family val="1"/>
      </rPr>
      <t xml:space="preserve">Recall conditions administered once on same day. </t>
    </r>
    <r>
      <rPr>
        <i/>
        <sz val="8"/>
        <color theme="1"/>
        <rFont val="Times New Roman"/>
        <family val="1"/>
      </rPr>
      <t xml:space="preserve">
3) Control for order effects: No
4) Control for day and time: </t>
    </r>
    <r>
      <rPr>
        <sz val="8"/>
        <color theme="1"/>
        <rFont val="Times New Roman"/>
        <family val="1"/>
      </rPr>
      <t>No</t>
    </r>
    <r>
      <rPr>
        <i/>
        <sz val="8"/>
        <color theme="1"/>
        <rFont val="Times New Roman"/>
        <family val="1"/>
      </rPr>
      <t xml:space="preserve">
5) Compliance checks for day and time: </t>
    </r>
    <r>
      <rPr>
        <sz val="8"/>
        <color theme="1"/>
        <rFont val="Times New Roman"/>
        <family val="1"/>
      </rPr>
      <t>No</t>
    </r>
    <r>
      <rPr>
        <i/>
        <sz val="8"/>
        <color theme="1"/>
        <rFont val="Times New Roman"/>
        <family val="1"/>
      </rPr>
      <t xml:space="preserve">
6) Missing data and imputation strategy: No missing data from included participants
7) Appropriate statistical test: DID regression model</t>
    </r>
  </si>
  <si>
    <t>0 to 10 score</t>
  </si>
  <si>
    <t>Mean current - Weekly Pain: Mean Difference M(SD) = -0.45 (0.13) (based on n=135)</t>
  </si>
  <si>
    <r>
      <t xml:space="preserve">General Population, </t>
    </r>
    <r>
      <rPr>
        <sz val="10"/>
        <rFont val="Calibri (Body)"/>
      </rPr>
      <t xml:space="preserve">Cancer, PMS, </t>
    </r>
    <r>
      <rPr>
        <sz val="10"/>
        <rFont val="Calibri"/>
        <family val="2"/>
        <scheme val="minor"/>
      </rPr>
      <t>Hernia Surgery</t>
    </r>
  </si>
  <si>
    <t>Psoriasis, Multiple Sclerosis</t>
  </si>
  <si>
    <t>SI1.Extraction - Quantitative</t>
  </si>
  <si>
    <t>SI2.Quantitative - Summary</t>
  </si>
  <si>
    <t>SI3.Extraction - Qualitative</t>
  </si>
  <si>
    <t xml:space="preserve">Risk of Bias Quality Checklist results for quantitative and qualitative studies included in this review. </t>
  </si>
  <si>
    <t>Very good</t>
  </si>
  <si>
    <t>Comment Semi-structured interviews but no guide shown or described</t>
  </si>
  <si>
    <t>Comment Not described</t>
  </si>
  <si>
    <t>Comment Cognitive debrief structured interviews</t>
  </si>
  <si>
    <t>Twenty patients were cognitively debriefed; 70% thought that the seven-day recall was ‘‘more appropriate’’ for the MDASI, but 85% did not think that recall period would influence their answers. Most patients thought that the seven-day recall period was easier to remember and more appropriate for answering the MDASI, although their answers were not significantly influenced by the recall period.</t>
  </si>
  <si>
    <r>
      <t xml:space="preserve">Title: </t>
    </r>
    <r>
      <rPr>
        <sz val="11"/>
        <color theme="1"/>
        <rFont val="Calibri"/>
        <family val="2"/>
        <scheme val="minor"/>
      </rPr>
      <t>Systematic Review of the Effect of a one-day Versus seven-day Recall Duration on Patient Reported Outcome Measures (PROMs)</t>
    </r>
  </si>
  <si>
    <r>
      <t>Authors:</t>
    </r>
    <r>
      <rPr>
        <sz val="11"/>
        <color theme="1"/>
        <rFont val="Calibri"/>
        <family val="2"/>
        <scheme val="minor"/>
      </rPr>
      <t xml:space="preserve"> Tessa Peasgood</t>
    </r>
    <r>
      <rPr>
        <vertAlign val="superscript"/>
        <sz val="11"/>
        <color theme="1"/>
        <rFont val="Calibri"/>
        <family val="2"/>
        <scheme val="minor"/>
      </rPr>
      <t>1</t>
    </r>
    <r>
      <rPr>
        <sz val="11"/>
        <color theme="1"/>
        <rFont val="Calibri"/>
        <family val="2"/>
        <scheme val="minor"/>
      </rPr>
      <t>, Julia M Caruana</t>
    </r>
    <r>
      <rPr>
        <vertAlign val="superscript"/>
        <sz val="11"/>
        <color theme="1"/>
        <rFont val="Calibri"/>
        <family val="2"/>
        <scheme val="minor"/>
      </rPr>
      <t>1</t>
    </r>
    <r>
      <rPr>
        <sz val="11"/>
        <color theme="1"/>
        <rFont val="Calibri"/>
        <family val="2"/>
        <scheme val="minor"/>
      </rPr>
      <t>, Clara Mukuria</t>
    </r>
    <r>
      <rPr>
        <vertAlign val="superscript"/>
        <sz val="11"/>
        <color theme="1"/>
        <rFont val="Calibri"/>
        <family val="2"/>
        <scheme val="minor"/>
      </rPr>
      <t>2</t>
    </r>
  </si>
  <si>
    <r>
      <t>1</t>
    </r>
    <r>
      <rPr>
        <sz val="11"/>
        <color theme="1"/>
        <rFont val="Calibri"/>
        <family val="2"/>
        <scheme val="minor"/>
      </rPr>
      <t>Center for Health Economics, Melbourne School of Population and Global Health, The University of Melbourne, Parkville, Victoria, Australia.</t>
    </r>
  </si>
  <si>
    <r>
      <t>2</t>
    </r>
    <r>
      <rPr>
        <sz val="11"/>
        <color theme="1"/>
        <rFont val="Calibri"/>
        <family val="2"/>
        <scheme val="minor"/>
      </rPr>
      <t>School of Health and Related Research, The University of Sheffield, Sheffield, United Kingdom.</t>
    </r>
  </si>
  <si>
    <t>CORRESPONDING AUTHOR: Tessa Peasgood, The University of Melbourne [ORCHID 0000-0001-8024-7801] Email: Tessa.Peasgood@unimelb.edu.au</t>
  </si>
  <si>
    <t>24hr (more accurate) and 7 day version (preferred)  - "In terms of the recall period, 95% of subjects (18 out of 19) felt they could accurately recall symptoms over a 24-h period, but 50% (9 out of 18) indicated that they would prefer to complete the assessment less frequently than every day. All four of those asked indicated that they preferred the 7-day version, but 11 of 16 (69%) who were asked thought their responses would be more accurate when reported on a daily basis"</t>
  </si>
  <si>
    <t>No direct quotes included</t>
  </si>
  <si>
    <t>Most respondents (11 or 12 in round one, 6 of 6 in round 2) agreed that the 24 hour recall period was appropriate.</t>
  </si>
  <si>
    <t>No direct quotes included.</t>
  </si>
  <si>
    <t>The Delphi panel recommended a pain intensity question using a 1-week recall period</t>
  </si>
  <si>
    <t>Most participants (n =19/20) reported that a recall period of 7 days was appropriate; one participant preferred a daily diary. Two participants suggested longer recall periods (e.g. since diagnosis, past 2 weeks) to capture the variability or fluctuations of RA and sleep disturbances if the measure was not administered at repeated and regular intervals.</t>
  </si>
  <si>
    <t>7 day recall was reported by all participants as an adequate length of time for recall accuracy. The majority felt it was representative of how their disease impacts productivity.</t>
  </si>
  <si>
    <t>4 week recall appropriate but a couple of respondents noted that might be difficult to remember.
"To orient themselves to the four-week recall window and select a response option, some participants discussed using their work schedule or other memorable events." (pp. 7)</t>
  </si>
  <si>
    <t>No direct quotes relating to recall &lt; 4 weeks</t>
  </si>
  <si>
    <t>7 day recall - majority of participants indicated that a 1-week period was appropriate. A couple of participants preferred a longer recall period</t>
  </si>
  <si>
    <t>7 day recall - judged appropriate by respondents</t>
  </si>
  <si>
    <t>“I did not find any great difficulty [recalling the past 7 days]. At first, you have to put yourself back into the situation and look back at the 7 past days. It simply requires a few seconds to remember.” –France-2</t>
  </si>
  <si>
    <t>“… Depending on what the person is doing every 24 hours – at least for me every 24 hours is different… so I understand that you’ve got to put a time on the stuff, but the last 24 hours for me is different than the middle of the week 24 hours of the last week.”</t>
  </si>
  <si>
    <t>“For me, I – 24 hours, it depends on what – for me, I would look at a week, because I think during the course of a week you will see – there’s a – and I don’t know how everybody else is, but I just know during the course of a week there could be a week that’s good, there could be a week that has a day or so that’s not so good, you know, and that’s just…: I just think you’ll get a bigger picture by looking at it over a course of a week."</t>
  </si>
  <si>
    <t>Most participants found the given 24hr recall period appropriate however, "some participants suggested increasing the recall period to three days or a week because they were concerned that a 24 hour recall period might not provide an accurate picture of their fatigue, especially given the variability of this symptom". Given quotes suggest a preference for 1 week.</t>
  </si>
  <si>
    <t>Majority (11/15) endorsed 7 day recall period as appropriate</t>
  </si>
  <si>
    <t>No direct quotes relating to recall period.</t>
  </si>
  <si>
    <t>Most participants (n =19/20) reported that a recall period of 7 days was appropriate; one participant preferred a daily diary. Half (n = 10/20) suggested that longer recall periods of 2 weeks or 1 month could be used to better capture the variability in pain severity and interference if the instrument were not administered regularly to capture such variation</t>
  </si>
  <si>
    <t>Four week recall period preferred to two week recall period. (Initially by 4/5 participants interviewed in the first round, then endorsed by participants in subsequent)
"Respondents explained that 4 weeks provided them with a wider timeframe to reflect upon, as many of the experiences (social events, visits with family, travel) asked about in the instrument may not have occurred in the shorter two-week time period."</t>
  </si>
  <si>
    <t>For HRQoL: recall period of "today" preferred (to prevent undue influence from events throughout the week). 8/34 preferred 1 week. 22/34 preferred today.
For Signs and Symptoms: recall period of "last 3 days" preferred (to allow averaging of symptoms over more than one day - taking into account symptom oscillation and duration of symptom presence over previous days). 18/34 preferred 3 days. 7/34 preferred 1 week. 2/34 preferred today.</t>
  </si>
  <si>
    <t>I think using “today” is better, I had a hectic week last week, I went to a funeral, I had other things, I was a bit anxious.”</t>
  </si>
  <si>
    <t>“past 3 days is good enough because for example – while answering about pain, I was thinking about how many days I was in pain, and whether I was in pain the whole day or not.”</t>
  </si>
  <si>
    <t>P3. [RE 2 week recall] You have a chance at remembering how you felt on average, because you can have bad days and you can have good days. 41.00. 20/07/16</t>
  </si>
  <si>
    <t>"for the past 4 weeks, I can pretty much remember what that’s about. It’s a workable unit. I can think back and say, ‘Oh yeah, in 4 weeks I haven’t…’ Male, age 67</t>
  </si>
  <si>
    <t>Same-day recall appropriate. "All participants reported that it was easy to recall their experiences over the recall periods specified in the questionnaire and that completing the questionnaire on three consecutive nights would not be burdensome."</t>
  </si>
  <si>
    <t>No direct quotes on recall period.</t>
  </si>
  <si>
    <t>24hr Recall chosen for symptom diary based on qualitative findings
7day Recall chosen for symptom impacts based on qualitative findings. The participants thought that frequently fluctuating symptoms, such as GRS, are best captured on a daily basis.Less variable domains of HRQL impacted by these symptoms can be measured on a weekly basis.</t>
  </si>
  <si>
    <t>24hr recommended by authors. They report that &gt;80–100% stated that they would be able to easily recall the symptom and its severity within the last 24 h.</t>
  </si>
  <si>
    <t xml:space="preserve">No direct quotes relating to recall period duration included. </t>
  </si>
  <si>
    <t xml:space="preserve">7 day Recall. The recall period of 1 week was considered to be appropriate by 91% of the participants (one participant perceived it to be too long) - participants preferred 7 day term rather than 1 week. </t>
  </si>
  <si>
    <t>24hr Recall tested and no participant concerns noted by authors.</t>
  </si>
  <si>
    <t>"Qualitative data supported two recall versions (24-h recall and 7-day recall) of the PSI, which were prepared for further testing. The 7-day recall version is appropriate to measure symptoms in subjects with relatively stable symptoms, while those undergoing treatment and expecting rapid change may need the shorter 24-h recall period to adequately reflect changes in symptoms"</t>
  </si>
  <si>
    <t>The daily itch diary was acceptable to participants.
The appropriateness of the 7 day recall period was confirmed by participants to measure symptoms and symptom related impacts.</t>
  </si>
  <si>
    <t xml:space="preserve">24hr Recall for symptoms.
7day Recall for impacts. 
During the CD interviews, 77% of patients asked (n = 10/13) felt the 24-h recall period was appropriate for the symptom diary for all symptoms except hair loss, where a recall period of 4 weeks was used. For the Impact Questionnaire a 7 day recall period was tested.  During debriefing 75% (n = 6/8) of patients asked reported that they thought about the past 7 days when answering the questions, and 25% (n = 2/8) thought about the entire time since they had been diagnosed with SLE. </t>
  </si>
  <si>
    <t>24hr Recall for symptoms 
7day Recall for impacts.
Participants confirmed the appropriateness of the past 24h recall period for symptoms because some patients reported their symptoms changed day-to-day. And the past 7 days as the recall period for impacts because patients may not have the opportunity to carry out impact activities on every day of the week.</t>
  </si>
  <si>
    <t>“24 h I can really, really remember how bad my itching was and you get more of a bam, to the point, to a real good timeframe”</t>
  </si>
  <si>
    <t xml:space="preserve"> “It’s probably pretty accurate to ask for the last 24 h since it is day by day”</t>
  </si>
  <si>
    <t>“I think that makes sense because, you know, from the last 24 h I couldn’t tell you what felt last week, you know. Odds are I felt like I do today but, you know. Maybe I had a good day”</t>
  </si>
  <si>
    <t>24hr Recall endorsed by authors.
"Most participants considered that the 24-hour recall period made sense and was useful. Participants were able to make ratings based strictly on this recall period; there was no evidence of any patient going beyond this period. Of note, some participants were concerned that because their itching varied from day to day, this most recent 24-hour period might not be representative of their itching overall and that a 1-week recall period might be more appropriate."</t>
  </si>
  <si>
    <t>Participants endorsed a 7 day recall period. "The discussions also verified that patients could comprehend, preferred, and in their judgment, accurately respond when using a 1-week recall period." Also found in phase 2 focus groups/interviews. [Note the instrument was changed to daily electronic diary but no evidence presented to support the change in recall period]</t>
  </si>
  <si>
    <t>24hr Recall preferred. There were no comprehension issues related to the 24-h recall period, and all 25 patients (100%) correctly reported that they considered their experiences over the past 24 h when answering the questions. Most patients
stated that the most meaningful timeframe to think about the severity of their symptoms was the past 24 h
(n = 15/24, 63%). Other patients suggested that the diary could ask about the past seven days (n = 4/24, 17%)</t>
  </si>
  <si>
    <t>3 day recall tested. Some participants said they were unsure how to answer a question when they had a fluctuation of symptom severity. Five participants commented that they would prefer a longer time frame, for example, 7days.</t>
  </si>
  <si>
    <t>"Why has it got to be the last three days? You know, like, in the last week, I’ve been really sick for five days, the last two days I’ve been alright." (UK, male aged 53years)</t>
  </si>
  <si>
    <t>Patients endorsed the 3 different recall periods for different versions:
7day Recall for average symptoms,
7day Recall for worst symptoms, 
24hr Recall worst symptoms</t>
  </si>
  <si>
    <t>"It says today, but I think it is more maybe the last week or last month or months, even, that it is being included somehow. But I think maybe it is more about my definition of health. Just because my definition is physical activity and diet. So it doesn’t matter that much what I did today. It is more about what I have done the last weeks, months – that is what is important in how I feel today. So it probably has to do with my defnition of health rather than the fact that I just ignored that is says today." (Participant 10)</t>
  </si>
  <si>
    <t>The thing is, if you want a genuine direct answer, and you want the best results possible, you probably would have to break it down into months.
07.28. 21/07/16 AM.</t>
  </si>
  <si>
    <t>7 day recall strongly endorsed by participants for sexual drive questions. 
3times a day recall period for energy levels preferred by participants.</t>
  </si>
  <si>
    <t>Quantitative studies: Box 3, 5, 6</t>
  </si>
  <si>
    <t>Qualitative studies: Box 2a</t>
  </si>
  <si>
    <t xml:space="preserve">Difference between weekly and 24hr recall does not reject authors test of equivalence. However, paired t test finds significant difference between means </t>
  </si>
  <si>
    <t>STANDARD DEVIATION</t>
  </si>
  <si>
    <t>SD sample size</t>
  </si>
  <si>
    <t>SD of sample size</t>
  </si>
  <si>
    <t xml:space="preserve">Weekly over 100 days following infusion of stem cells </t>
  </si>
  <si>
    <t xml:space="preserve"> 100 times: daily over 100 days following infusion of stem cells</t>
  </si>
  <si>
    <t>with ≥5 daily entries from 7 consecutive days</t>
  </si>
  <si>
    <t>≥ 5 of 7 days complete</t>
  </si>
  <si>
    <t>Ranged from 90.7 to 96.1</t>
  </si>
  <si>
    <t>Median response rate</t>
  </si>
  <si>
    <t>Mean response rate</t>
  </si>
  <si>
    <t>Standard deviation</t>
  </si>
  <si>
    <t>SI4.Quantitative - Summary</t>
  </si>
  <si>
    <t>SI5.Quality Assessment</t>
  </si>
  <si>
    <t>Response rate weekly (lowest % where range given)</t>
  </si>
  <si>
    <t>Response rate daily (lowest % where range given)</t>
  </si>
  <si>
    <t>Response rate further detail</t>
  </si>
  <si>
    <t>QUOTES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</si>
</sst>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73" formatCode="0.000"/>
    <numFmt numFmtId="176" formatCode="0.0"/>
  </numFmts>
  <fonts count="41">
    <font>
      <sz val="12"/>
      <color theme="1"/>
      <name val="Calibri"/>
      <family val="2"/>
      <scheme val="minor"/>
    </font>
    <font>
      <sz val="11"/>
      <color theme="1"/>
      <name val="Calibri"/>
      <family val="2"/>
      <scheme val="minor"/>
    </font>
    <font>
      <b/>
      <sz val="10"/>
      <color theme="1"/>
      <name val="Arial"/>
      <family val="2"/>
    </font>
    <font>
      <b/>
      <sz val="10"/>
      <color rgb="FF000000"/>
      <name val="Arial"/>
      <family val="2"/>
    </font>
    <font>
      <sz val="10"/>
      <color theme="1"/>
      <name val="Arial"/>
      <family val="2"/>
    </font>
    <font>
      <i/>
      <sz val="10"/>
      <color theme="1"/>
      <name val="Arial"/>
      <family val="2"/>
    </font>
    <font>
      <sz val="8"/>
      <color rgb="FF000000"/>
      <name val="Times New Roman"/>
      <family val="1"/>
    </font>
    <font>
      <sz val="10"/>
      <color theme="1"/>
      <name val="Times New Roman"/>
      <family val="1"/>
    </font>
    <font>
      <i/>
      <sz val="8"/>
      <color rgb="FF000000"/>
      <name val="Times New Roman"/>
      <family val="1"/>
    </font>
    <font>
      <sz val="10"/>
      <color rgb="FF000000"/>
      <name val="Helvetica"/>
      <family val="2"/>
    </font>
    <font>
      <sz val="8"/>
      <color theme="1"/>
      <name val="Times New Roman"/>
      <family val="1"/>
    </font>
    <font>
      <b/>
      <sz val="10"/>
      <color theme="1"/>
      <name val="Times New Roman"/>
      <family val="1"/>
    </font>
    <font>
      <b/>
      <sz val="11"/>
      <color theme="1"/>
      <name val="Arial"/>
      <family val="2"/>
    </font>
    <font>
      <sz val="12"/>
      <color theme="1"/>
      <name val="Times New Roman"/>
      <family val="1"/>
    </font>
    <font>
      <b/>
      <sz val="12"/>
      <color theme="1"/>
      <name val="Times New Roman"/>
      <family val="1"/>
    </font>
    <font>
      <i/>
      <sz val="8"/>
      <color theme="1"/>
      <name val="Times New Roman"/>
      <family val="1"/>
    </font>
    <font>
      <b/>
      <i/>
      <sz val="8"/>
      <color theme="1"/>
      <name val="Times New Roman"/>
      <family val="1"/>
    </font>
    <font>
      <b/>
      <sz val="12"/>
      <color theme="1"/>
      <name val="Arial"/>
      <family val="2"/>
    </font>
    <font>
      <sz val="10"/>
      <color rgb="FF000000"/>
      <name val="Times New Roman"/>
      <family val="1"/>
    </font>
    <font>
      <sz val="10"/>
      <color theme="1"/>
      <name val="Calibri"/>
      <family val="2"/>
      <scheme val="minor"/>
    </font>
    <font>
      <b/>
      <sz val="10"/>
      <color theme="1"/>
      <name val="Calibri"/>
      <family val="2"/>
      <scheme val="minor"/>
    </font>
    <font>
      <i/>
      <sz val="10"/>
      <color theme="1"/>
      <name val="Times New Roman"/>
      <family val="1"/>
    </font>
    <font>
      <b/>
      <sz val="11"/>
      <color rgb="FF000000"/>
      <name val="Times New Roman"/>
      <family val="1"/>
    </font>
    <font>
      <sz val="11"/>
      <color rgb="FF000000"/>
      <name val="Times New Roman"/>
      <family val="1"/>
    </font>
    <font>
      <sz val="12"/>
      <color theme="1"/>
      <name val="Arial"/>
      <family val="2"/>
    </font>
    <font>
      <vertAlign val="superscript"/>
      <sz val="12"/>
      <color theme="1"/>
      <name val="Times New Roman"/>
      <family val="1"/>
    </font>
    <font>
      <i/>
      <sz val="12"/>
      <color theme="1"/>
      <name val="Times New Roman"/>
      <family val="1"/>
    </font>
    <font>
      <sz val="7"/>
      <color rgb="FF2E2E2E"/>
      <name val="Georgia"/>
      <family val="1"/>
    </font>
    <font>
      <sz val="9"/>
      <color rgb="FF2E2E2E"/>
      <name val="Georgia"/>
      <family val="1"/>
    </font>
    <font>
      <sz val="9"/>
      <color rgb="FF000000"/>
      <name val="Times New Roman"/>
      <family val="1"/>
    </font>
    <font>
      <sz val="8"/>
      <color rgb="FF2E2E2E"/>
      <name val="Georgia"/>
      <family val="1"/>
    </font>
    <font>
      <i/>
      <sz val="9"/>
      <color theme="1"/>
      <name val="Arial"/>
      <family val="2"/>
    </font>
    <font>
      <b/>
      <sz val="12"/>
      <color theme="1"/>
      <name val="Calibri"/>
      <family val="2"/>
      <scheme val="minor"/>
    </font>
    <font>
      <sz val="10"/>
      <name val="Times New Roman"/>
      <family val="1"/>
    </font>
    <font>
      <sz val="10"/>
      <name val="Calibri (Body)"/>
    </font>
    <font>
      <sz val="10"/>
      <name val="Calibri"/>
      <family val="2"/>
      <scheme val="minor"/>
    </font>
    <font>
      <b/>
      <sz val="11"/>
      <color theme="1"/>
      <name val="Calibri"/>
      <family val="2"/>
      <scheme val="minor"/>
    </font>
    <font>
      <vertAlign val="superscript"/>
      <sz val="11"/>
      <color theme="1"/>
      <name val="Calibri"/>
      <family val="2"/>
      <scheme val="minor"/>
    </font>
    <font>
      <u/>
      <sz val="12"/>
      <color theme="10"/>
      <name val="Calibri"/>
      <family val="2"/>
      <scheme val="minor"/>
    </font>
    <font>
      <sz val="10"/>
      <color rgb="FF000000"/>
      <name val="Arial"/>
      <family val="2"/>
    </font>
    <font>
      <sz val="8"/>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3" tint="0.79998168889431442"/>
        <bgColor indexed="64"/>
      </patternFill>
    </fill>
    <fill>
      <patternFill patternType="solid">
        <fgColor theme="0" tint="-0.499984740745262"/>
        <bgColor indexed="64"/>
      </patternFill>
    </fill>
    <fill>
      <patternFill patternType="solid">
        <fgColor rgb="FFFFFF00"/>
        <bgColor indexed="64"/>
      </patternFill>
    </fill>
  </fills>
  <borders count="51">
    <border>
      <left/>
      <right/>
      <top/>
      <bottom/>
      <diagonal/>
    </border>
    <border>
      <left/>
      <right/>
      <top style="thin">
        <color indexed="64"/>
      </top>
      <bottom style="thin">
        <color indexed="64"/>
      </bottom>
      <diagonal/>
    </border>
    <border>
      <left/>
      <right/>
      <top/>
      <bottom style="thin">
        <color indexed="64"/>
      </bottom>
      <diagonal/>
    </border>
    <border>
      <left/>
      <right/>
      <top style="thin">
        <color theme="0" tint="-0.249977111117893"/>
      </top>
      <bottom style="thin">
        <color theme="0" tint="-0.249977111117893"/>
      </bottom>
      <diagonal/>
    </border>
    <border>
      <left/>
      <right/>
      <top style="thin">
        <color theme="0" tint="-0.249977111117893"/>
      </top>
      <bottom/>
      <diagonal/>
    </border>
    <border>
      <left/>
      <right/>
      <top/>
      <bottom style="thin">
        <color theme="0" tint="-0.249977111117893"/>
      </bottom>
      <diagonal/>
    </border>
    <border>
      <left/>
      <right/>
      <top style="thin">
        <color theme="2"/>
      </top>
      <bottom style="thin">
        <color them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top style="thin">
        <color theme="2"/>
      </top>
      <bottom style="thin">
        <color indexed="64"/>
      </bottom>
      <diagonal/>
    </border>
    <border>
      <left/>
      <right/>
      <top style="thin">
        <color rgb="FFE7E6E6"/>
      </top>
      <bottom style="thin">
        <color rgb="FFE7E6E6"/>
      </bottom>
      <diagonal/>
    </border>
    <border>
      <left/>
      <right/>
      <top/>
      <bottom style="thin">
        <color theme="2"/>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theme="1"/>
      </left>
      <right style="thin">
        <color theme="0" tint="-0.14999847407452621"/>
      </right>
      <top/>
      <bottom style="thin">
        <color theme="0" tint="-0.14999847407452621"/>
      </bottom>
      <diagonal/>
    </border>
    <border>
      <left style="thin">
        <color theme="0" tint="-0.14999847407452621"/>
      </left>
      <right style="thin">
        <color theme="1"/>
      </right>
      <top/>
      <bottom style="thin">
        <color theme="0" tint="-0.14999847407452621"/>
      </bottom>
      <diagonal/>
    </border>
    <border>
      <left/>
      <right style="thin">
        <color theme="1"/>
      </right>
      <top/>
      <bottom style="thin">
        <color indexed="64"/>
      </bottom>
      <diagonal/>
    </border>
    <border>
      <left style="thin">
        <color theme="1"/>
      </left>
      <right/>
      <top style="thin">
        <color theme="0" tint="-0.14999847407452621"/>
      </top>
      <bottom style="thin">
        <color theme="0" tint="-0.14999847407452621"/>
      </bottom>
      <diagonal/>
    </border>
    <border>
      <left/>
      <right style="thin">
        <color theme="1"/>
      </right>
      <top style="thin">
        <color theme="0" tint="-0.14999847407452621"/>
      </top>
      <bottom style="thin">
        <color theme="0" tint="-0.14999847407452621"/>
      </bottom>
      <diagonal/>
    </border>
    <border>
      <left style="thin">
        <color theme="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1"/>
      </right>
      <top style="thin">
        <color theme="0" tint="-0.14999847407452621"/>
      </top>
      <bottom style="thin">
        <color theme="0" tint="-0.14999847407452621"/>
      </bottom>
      <diagonal/>
    </border>
    <border>
      <left style="thin">
        <color rgb="FF000000"/>
      </left>
      <right style="thin">
        <color rgb="FFD9D9D9"/>
      </right>
      <top/>
      <bottom style="thin">
        <color rgb="FFD9D9D9"/>
      </bottom>
      <diagonal/>
    </border>
    <border>
      <left/>
      <right style="thin">
        <color rgb="FFD9D9D9"/>
      </right>
      <top/>
      <bottom style="thin">
        <color rgb="FFD9D9D9"/>
      </bottom>
      <diagonal/>
    </border>
    <border>
      <left/>
      <right style="thin">
        <color rgb="FF000000"/>
      </right>
      <top/>
      <bottom style="thin">
        <color rgb="FFD9D9D9"/>
      </bottom>
      <diagonal/>
    </border>
    <border>
      <left style="thin">
        <color theme="1"/>
      </left>
      <right/>
      <top style="thin">
        <color theme="0" tint="-0.14999847407452621"/>
      </top>
      <bottom style="thin">
        <color rgb="FFD9D9D9"/>
      </bottom>
      <diagonal/>
    </border>
    <border>
      <left/>
      <right/>
      <top style="thin">
        <color theme="0" tint="-0.14999847407452621"/>
      </top>
      <bottom style="thin">
        <color rgb="FFD9D9D9"/>
      </bottom>
      <diagonal/>
    </border>
    <border>
      <left/>
      <right style="thin">
        <color theme="1"/>
      </right>
      <top style="thin">
        <color theme="0" tint="-0.14999847407452621"/>
      </top>
      <bottom style="thin">
        <color rgb="FFD9D9D9"/>
      </bottom>
      <diagonal/>
    </border>
    <border>
      <left/>
      <right/>
      <top style="medium">
        <color rgb="FFEBEBEB"/>
      </top>
      <bottom style="medium">
        <color rgb="FFEBEBEB"/>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theme="0" tint="-0.249977111117893"/>
      </top>
      <bottom/>
      <diagonal/>
    </border>
    <border>
      <left/>
      <right style="thin">
        <color indexed="64"/>
      </right>
      <top style="thin">
        <color theme="2"/>
      </top>
      <bottom style="thin">
        <color theme="2"/>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8" fillId="0" borderId="0" applyNumberFormat="0" applyFill="0" applyBorder="0" applyAlignment="0" applyProtection="0"/>
  </cellStyleXfs>
  <cellXfs count="306">
    <xf numFmtId="0" fontId="0" fillId="0" borderId="0" xfId="0"/>
    <xf numFmtId="0" fontId="2" fillId="2" borderId="0" xfId="0" applyFont="1" applyFill="1" applyBorder="1" applyAlignment="1">
      <alignment horizontal="left" vertical="center"/>
    </xf>
    <xf numFmtId="0" fontId="0" fillId="2" borderId="0" xfId="0" applyFill="1" applyAlignment="1">
      <alignment horizontal="left" vertical="center" wrapText="1"/>
    </xf>
    <xf numFmtId="0" fontId="4" fillId="2" borderId="0" xfId="0"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2" borderId="0" xfId="0" applyFill="1" applyBorder="1" applyAlignment="1">
      <alignment horizontal="left" vertical="center" wrapText="1"/>
    </xf>
    <xf numFmtId="0" fontId="5" fillId="2" borderId="0" xfId="0" applyFont="1" applyFill="1" applyBorder="1" applyAlignment="1">
      <alignment horizontal="left" vertical="center" wrapText="1"/>
    </xf>
    <xf numFmtId="0" fontId="2" fillId="2" borderId="2" xfId="0" applyFont="1" applyFill="1" applyBorder="1" applyAlignment="1">
      <alignment horizontal="left" vertical="center"/>
    </xf>
    <xf numFmtId="0" fontId="3" fillId="2" borderId="2" xfId="0" applyFont="1" applyFill="1" applyBorder="1" applyAlignment="1">
      <alignment horizontal="left" vertical="center" wrapText="1" readingOrder="1"/>
    </xf>
    <xf numFmtId="0" fontId="2" fillId="2" borderId="2" xfId="0" applyFont="1" applyFill="1" applyBorder="1" applyAlignment="1">
      <alignment vertical="center" wrapText="1"/>
    </xf>
    <xf numFmtId="0" fontId="2" fillId="2" borderId="1" xfId="0" applyFont="1" applyFill="1" applyBorder="1" applyAlignment="1">
      <alignment horizontal="left" vertical="center"/>
    </xf>
    <xf numFmtId="0" fontId="5" fillId="2" borderId="3" xfId="0" applyFont="1" applyFill="1" applyBorder="1" applyAlignment="1">
      <alignment horizontal="left" vertical="center" wrapText="1"/>
    </xf>
    <xf numFmtId="0" fontId="2" fillId="2" borderId="0" xfId="0" applyFont="1" applyFill="1" applyBorder="1" applyAlignment="1">
      <alignment vertical="center" wrapText="1"/>
    </xf>
    <xf numFmtId="0" fontId="4" fillId="2" borderId="0" xfId="0" applyFont="1" applyFill="1" applyBorder="1" applyAlignment="1">
      <alignment vertical="center" wrapText="1"/>
    </xf>
    <xf numFmtId="0" fontId="6" fillId="2" borderId="5"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6" xfId="0" applyFont="1" applyFill="1" applyBorder="1" applyAlignment="1">
      <alignment horizontal="left" vertical="center" wrapText="1"/>
    </xf>
    <xf numFmtId="164" fontId="6" fillId="2" borderId="4" xfId="0" applyNumberFormat="1" applyFont="1" applyFill="1" applyBorder="1" applyAlignment="1">
      <alignment horizontal="left" vertical="center" wrapText="1"/>
    </xf>
    <xf numFmtId="164" fontId="6" fillId="2" borderId="6" xfId="0" applyNumberFormat="1" applyFont="1" applyFill="1" applyBorder="1" applyAlignment="1">
      <alignment horizontal="left" vertical="center" wrapText="1"/>
    </xf>
    <xf numFmtId="164" fontId="2" fillId="2" borderId="2" xfId="0" applyNumberFormat="1" applyFont="1" applyFill="1" applyBorder="1" applyAlignment="1">
      <alignment horizontal="left" vertical="center"/>
    </xf>
    <xf numFmtId="164" fontId="2" fillId="2" borderId="2" xfId="0" applyNumberFormat="1" applyFont="1" applyFill="1" applyBorder="1" applyAlignment="1">
      <alignment horizontal="left" vertical="center" wrapText="1"/>
    </xf>
    <xf numFmtId="164" fontId="0" fillId="2" borderId="0" xfId="0" applyNumberFormat="1" applyFill="1" applyAlignment="1">
      <alignment horizontal="left" vertical="center" wrapText="1"/>
    </xf>
    <xf numFmtId="0" fontId="9" fillId="2" borderId="0" xfId="0" applyFont="1" applyFill="1" applyAlignment="1">
      <alignment horizontal="left"/>
    </xf>
    <xf numFmtId="164" fontId="2" fillId="2" borderId="0" xfId="0" applyNumberFormat="1" applyFont="1" applyFill="1" applyBorder="1" applyAlignment="1">
      <alignment horizontal="left" vertical="center"/>
    </xf>
    <xf numFmtId="164" fontId="2" fillId="2" borderId="1" xfId="0" applyNumberFormat="1" applyFont="1" applyFill="1" applyBorder="1" applyAlignment="1">
      <alignment horizontal="left" vertical="center"/>
    </xf>
    <xf numFmtId="164" fontId="6" fillId="2" borderId="0" xfId="0" applyNumberFormat="1" applyFont="1" applyFill="1" applyBorder="1" applyAlignment="1">
      <alignment horizontal="left" vertical="center" wrapText="1"/>
    </xf>
    <xf numFmtId="0" fontId="8" fillId="2" borderId="0" xfId="0" applyFont="1" applyFill="1" applyBorder="1" applyAlignment="1">
      <alignment horizontal="left" vertical="center" wrapText="1"/>
    </xf>
    <xf numFmtId="0" fontId="6" fillId="2" borderId="0" xfId="0" applyFont="1" applyFill="1" applyAlignment="1">
      <alignment horizontal="left" vertical="center" wrapText="1"/>
    </xf>
    <xf numFmtId="0" fontId="8" fillId="2" borderId="6"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3" fillId="2" borderId="0" xfId="0" applyFont="1" applyFill="1"/>
    <xf numFmtId="0" fontId="13" fillId="2" borderId="0" xfId="0" applyFont="1" applyFill="1" applyAlignment="1">
      <alignment wrapText="1"/>
    </xf>
    <xf numFmtId="0" fontId="2" fillId="2"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7" fillId="2" borderId="0"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 xfId="0" applyFont="1" applyFill="1" applyBorder="1" applyAlignment="1">
      <alignment horizontal="center" vertical="center" wrapText="1"/>
    </xf>
    <xf numFmtId="10" fontId="2" fillId="2" borderId="2" xfId="0" applyNumberFormat="1" applyFont="1" applyFill="1" applyBorder="1" applyAlignment="1">
      <alignment horizontal="left" vertical="center"/>
    </xf>
    <xf numFmtId="10" fontId="2" fillId="2" borderId="2" xfId="0" applyNumberFormat="1" applyFont="1" applyFill="1" applyBorder="1" applyAlignment="1">
      <alignment horizontal="left" vertical="center" wrapText="1"/>
    </xf>
    <xf numFmtId="0" fontId="7" fillId="2" borderId="0" xfId="0" applyFont="1" applyFill="1" applyAlignment="1">
      <alignment horizontal="right"/>
    </xf>
    <xf numFmtId="0" fontId="19" fillId="2" borderId="0" xfId="0" applyFont="1" applyFill="1" applyAlignment="1">
      <alignment horizontal="left" vertical="center" wrapText="1"/>
    </xf>
    <xf numFmtId="10" fontId="19" fillId="2" borderId="0" xfId="0" applyNumberFormat="1" applyFont="1" applyFill="1" applyAlignment="1">
      <alignment horizontal="left" vertical="center" wrapText="1"/>
    </xf>
    <xf numFmtId="0" fontId="7" fillId="2" borderId="0" xfId="0" applyFont="1" applyFill="1"/>
    <xf numFmtId="0" fontId="19" fillId="2" borderId="0" xfId="0" applyFont="1" applyFill="1"/>
    <xf numFmtId="0" fontId="18" fillId="2" borderId="4" xfId="0" applyFont="1" applyFill="1" applyBorder="1" applyAlignment="1">
      <alignment horizontal="left" vertical="center" wrapText="1"/>
    </xf>
    <xf numFmtId="0" fontId="18" fillId="2" borderId="6" xfId="0" applyFont="1" applyFill="1" applyBorder="1" applyAlignment="1">
      <alignment horizontal="left" vertical="center" wrapText="1"/>
    </xf>
    <xf numFmtId="10" fontId="18" fillId="2" borderId="6" xfId="0" applyNumberFormat="1" applyFont="1" applyFill="1" applyBorder="1" applyAlignment="1">
      <alignment horizontal="left" vertical="center" wrapText="1"/>
    </xf>
    <xf numFmtId="0" fontId="18" fillId="2" borderId="6" xfId="0" applyFont="1" applyFill="1" applyBorder="1" applyAlignment="1">
      <alignment horizontal="center" vertical="center" wrapText="1"/>
    </xf>
    <xf numFmtId="10" fontId="18" fillId="2" borderId="0" xfId="0" applyNumberFormat="1" applyFont="1" applyFill="1" applyBorder="1" applyAlignment="1">
      <alignment horizontal="left" vertical="center" wrapText="1"/>
    </xf>
    <xf numFmtId="0" fontId="19" fillId="2" borderId="16" xfId="0" applyFont="1" applyFill="1" applyBorder="1"/>
    <xf numFmtId="0" fontId="7" fillId="2" borderId="17" xfId="0" applyFont="1" applyFill="1" applyBorder="1" applyAlignment="1">
      <alignment horizontal="right"/>
    </xf>
    <xf numFmtId="0" fontId="7" fillId="2" borderId="17" xfId="0" applyFont="1" applyFill="1" applyBorder="1"/>
    <xf numFmtId="0" fontId="19" fillId="2" borderId="15" xfId="0" applyFont="1" applyFill="1" applyBorder="1"/>
    <xf numFmtId="0" fontId="7" fillId="2" borderId="0" xfId="0" applyFont="1" applyFill="1" applyBorder="1" applyAlignment="1">
      <alignment horizontal="right"/>
    </xf>
    <xf numFmtId="0" fontId="19" fillId="2" borderId="0" xfId="0" applyFont="1" applyFill="1" applyBorder="1" applyAlignment="1">
      <alignment horizontal="left" vertical="center" wrapText="1"/>
    </xf>
    <xf numFmtId="10" fontId="19" fillId="2" borderId="0" xfId="0" applyNumberFormat="1" applyFont="1" applyFill="1" applyBorder="1" applyAlignment="1">
      <alignment horizontal="left" vertical="center" wrapText="1"/>
    </xf>
    <xf numFmtId="0" fontId="7" fillId="2" borderId="0" xfId="0" applyFont="1" applyFill="1" applyBorder="1"/>
    <xf numFmtId="10" fontId="7" fillId="2" borderId="0" xfId="0" applyNumberFormat="1" applyFont="1" applyFill="1" applyBorder="1" applyAlignment="1">
      <alignment horizontal="left" vertical="center" wrapText="1"/>
    </xf>
    <xf numFmtId="1" fontId="7" fillId="2" borderId="0" xfId="0" applyNumberFormat="1" applyFont="1" applyFill="1" applyBorder="1" applyAlignment="1">
      <alignment horizontal="left" vertical="center" wrapText="1"/>
    </xf>
    <xf numFmtId="0" fontId="19" fillId="2" borderId="13" xfId="0" applyFont="1" applyFill="1" applyBorder="1"/>
    <xf numFmtId="0" fontId="7" fillId="2" borderId="12" xfId="0" applyFont="1" applyFill="1" applyBorder="1" applyAlignment="1">
      <alignment horizontal="right"/>
    </xf>
    <xf numFmtId="0" fontId="19" fillId="2" borderId="12" xfId="0" applyFont="1" applyFill="1" applyBorder="1" applyAlignment="1">
      <alignment horizontal="left" vertical="center" wrapText="1"/>
    </xf>
    <xf numFmtId="10" fontId="19" fillId="2" borderId="12" xfId="0" applyNumberFormat="1" applyFont="1" applyFill="1" applyBorder="1" applyAlignment="1">
      <alignment horizontal="left" vertical="center" wrapText="1"/>
    </xf>
    <xf numFmtId="0" fontId="7" fillId="2" borderId="12" xfId="0" applyFont="1" applyFill="1" applyBorder="1"/>
    <xf numFmtId="0" fontId="19" fillId="2" borderId="17" xfId="0" applyFont="1" applyFill="1" applyBorder="1" applyAlignment="1">
      <alignment horizontal="left" vertical="center" wrapText="1"/>
    </xf>
    <xf numFmtId="10" fontId="19" fillId="2" borderId="17" xfId="0" applyNumberFormat="1" applyFont="1" applyFill="1" applyBorder="1" applyAlignment="1">
      <alignment horizontal="left" vertical="center" wrapText="1"/>
    </xf>
    <xf numFmtId="0" fontId="7" fillId="2" borderId="2" xfId="0" applyFont="1" applyFill="1" applyBorder="1"/>
    <xf numFmtId="0" fontId="17" fillId="2" borderId="0" xfId="0" applyFont="1" applyFill="1" applyBorder="1" applyAlignment="1">
      <alignment vertical="center"/>
    </xf>
    <xf numFmtId="0" fontId="7" fillId="2" borderId="19" xfId="0" applyFont="1" applyFill="1" applyBorder="1" applyAlignment="1">
      <alignment horizontal="right"/>
    </xf>
    <xf numFmtId="0" fontId="19" fillId="2" borderId="19" xfId="0" applyFont="1" applyFill="1" applyBorder="1" applyAlignment="1">
      <alignment horizontal="left" vertical="center" wrapText="1"/>
    </xf>
    <xf numFmtId="10" fontId="19" fillId="2" borderId="19" xfId="0" applyNumberFormat="1" applyFont="1" applyFill="1" applyBorder="1" applyAlignment="1">
      <alignment horizontal="left" vertical="center" wrapText="1"/>
    </xf>
    <xf numFmtId="0" fontId="7" fillId="2" borderId="19" xfId="0" applyFont="1" applyFill="1" applyBorder="1"/>
    <xf numFmtId="0" fontId="2" fillId="2" borderId="0" xfId="0" applyFont="1" applyFill="1" applyBorder="1" applyAlignment="1">
      <alignment horizontal="left" vertical="center" wrapText="1"/>
    </xf>
    <xf numFmtId="0" fontId="2" fillId="2" borderId="1" xfId="0" applyFont="1" applyFill="1" applyBorder="1" applyAlignment="1">
      <alignment horizontal="left" vertical="center" wrapText="1"/>
    </xf>
    <xf numFmtId="164" fontId="10" fillId="2" borderId="6" xfId="0" applyNumberFormat="1" applyFont="1" applyFill="1" applyBorder="1" applyAlignment="1">
      <alignment horizontal="left" vertical="center" wrapText="1"/>
    </xf>
    <xf numFmtId="0" fontId="2" fillId="2" borderId="0"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18" fillId="2" borderId="2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15" fillId="2" borderId="0" xfId="0" applyFont="1" applyFill="1" applyAlignment="1">
      <alignment horizontal="center" vertical="center" wrapText="1"/>
    </xf>
    <xf numFmtId="0" fontId="2" fillId="2" borderId="0" xfId="0" applyFont="1" applyFill="1" applyAlignment="1">
      <alignment horizontal="left" vertical="center" wrapText="1"/>
    </xf>
    <xf numFmtId="0" fontId="16" fillId="2" borderId="0" xfId="0" applyFont="1" applyFill="1" applyAlignment="1">
      <alignment horizontal="center" vertical="center" wrapText="1"/>
    </xf>
    <xf numFmtId="0" fontId="12" fillId="2" borderId="0" xfId="0" applyFont="1" applyFill="1" applyAlignment="1">
      <alignment horizontal="left" vertical="center"/>
    </xf>
    <xf numFmtId="0" fontId="2" fillId="2" borderId="0" xfId="0" applyFont="1" applyFill="1" applyAlignment="1">
      <alignment horizontal="left" vertical="center"/>
    </xf>
    <xf numFmtId="0" fontId="4" fillId="2" borderId="0" xfId="0" applyFont="1" applyFill="1" applyAlignment="1">
      <alignment horizontal="left" vertical="center" wrapText="1"/>
    </xf>
    <xf numFmtId="0" fontId="4" fillId="4" borderId="0" xfId="0" applyFont="1" applyFill="1" applyAlignment="1">
      <alignment horizontal="left" vertical="center"/>
    </xf>
    <xf numFmtId="0" fontId="4" fillId="2" borderId="0" xfId="0" applyFont="1" applyFill="1" applyAlignment="1">
      <alignment horizontal="left" vertical="center"/>
    </xf>
    <xf numFmtId="0" fontId="2" fillId="4" borderId="0" xfId="0" applyFont="1" applyFill="1" applyAlignment="1">
      <alignment horizontal="left" vertical="center"/>
    </xf>
    <xf numFmtId="0" fontId="17" fillId="2" borderId="2" xfId="0" applyFont="1" applyFill="1" applyBorder="1" applyAlignment="1">
      <alignment horizontal="left"/>
    </xf>
    <xf numFmtId="0" fontId="17" fillId="2" borderId="0" xfId="0" applyFont="1" applyFill="1" applyAlignment="1">
      <alignment horizontal="left" wrapText="1"/>
    </xf>
    <xf numFmtId="0" fontId="4" fillId="2" borderId="2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2" fillId="2" borderId="0" xfId="0" applyFont="1" applyFill="1" applyAlignment="1">
      <alignment horizontal="left" wrapText="1"/>
    </xf>
    <xf numFmtId="0" fontId="16" fillId="2" borderId="0" xfId="0" applyFont="1" applyFill="1" applyAlignment="1">
      <alignment horizontal="center" wrapText="1"/>
    </xf>
    <xf numFmtId="0" fontId="7" fillId="2" borderId="0" xfId="0" applyFont="1" applyFill="1" applyAlignment="1">
      <alignment horizontal="left" wrapText="1"/>
    </xf>
    <xf numFmtId="0" fontId="4" fillId="2" borderId="0" xfId="0" applyFont="1" applyFill="1" applyAlignment="1">
      <alignment horizontal="left" wrapText="1"/>
    </xf>
    <xf numFmtId="0" fontId="2" fillId="2" borderId="0" xfId="0" applyFont="1" applyFill="1" applyAlignment="1">
      <alignment vertical="center" wrapText="1"/>
    </xf>
    <xf numFmtId="0" fontId="7" fillId="2" borderId="28" xfId="0" applyFont="1" applyFill="1" applyBorder="1" applyAlignment="1">
      <alignment horizontal="center"/>
    </xf>
    <xf numFmtId="0" fontId="7" fillId="2" borderId="29" xfId="0" applyFont="1" applyFill="1" applyBorder="1" applyAlignment="1">
      <alignment horizontal="center"/>
    </xf>
    <xf numFmtId="0" fontId="7" fillId="2" borderId="30" xfId="0" applyFont="1" applyFill="1" applyBorder="1" applyAlignment="1">
      <alignment horizontal="center"/>
    </xf>
    <xf numFmtId="0" fontId="7" fillId="2" borderId="0" xfId="0" applyFont="1" applyFill="1" applyAlignment="1">
      <alignment horizontal="center"/>
    </xf>
    <xf numFmtId="0" fontId="4" fillId="2" borderId="0" xfId="0" applyFont="1" applyFill="1" applyAlignment="1">
      <alignment vertical="center" wrapText="1"/>
    </xf>
    <xf numFmtId="0" fontId="7" fillId="2" borderId="23" xfId="0" applyFont="1" applyFill="1" applyBorder="1" applyAlignment="1">
      <alignment horizontal="left" vertical="center" wrapText="1"/>
    </xf>
    <xf numFmtId="0" fontId="15" fillId="2" borderId="31"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15" fillId="2" borderId="0" xfId="0" applyFont="1" applyFill="1" applyAlignment="1">
      <alignment horizontal="left" vertical="center" wrapText="1"/>
    </xf>
    <xf numFmtId="0" fontId="7" fillId="2" borderId="0" xfId="0" applyFont="1" applyFill="1" applyAlignment="1">
      <alignment horizontal="left" vertical="center" wrapText="1"/>
    </xf>
    <xf numFmtId="0" fontId="15" fillId="2" borderId="3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38"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0" xfId="0" applyFont="1" applyFill="1" applyAlignment="1">
      <alignment horizontal="left" vertical="center" wrapText="1"/>
    </xf>
    <xf numFmtId="0" fontId="17" fillId="2" borderId="0" xfId="0" applyFont="1" applyFill="1" applyAlignment="1">
      <alignment horizontal="left"/>
    </xf>
    <xf numFmtId="0" fontId="15" fillId="2" borderId="0" xfId="0" applyFont="1" applyFill="1" applyAlignment="1">
      <alignment vertical="center" wrapText="1"/>
    </xf>
    <xf numFmtId="0" fontId="18" fillId="2" borderId="4" xfId="0" applyFont="1" applyFill="1" applyBorder="1" applyAlignment="1">
      <alignment horizontal="left" vertical="center"/>
    </xf>
    <xf numFmtId="0" fontId="2" fillId="2" borderId="0"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3" fillId="0" borderId="0" xfId="0" applyFont="1" applyAlignment="1">
      <alignment horizontal="center" vertical="center" wrapText="1"/>
    </xf>
    <xf numFmtId="0" fontId="22" fillId="0" borderId="12" xfId="0" applyFont="1" applyBorder="1" applyAlignment="1">
      <alignment horizontal="center" vertical="center"/>
    </xf>
    <xf numFmtId="0" fontId="23" fillId="0" borderId="0" xfId="0" applyFont="1" applyAlignment="1">
      <alignment horizontal="center" vertical="center"/>
    </xf>
    <xf numFmtId="0" fontId="23" fillId="0" borderId="12" xfId="0" applyFont="1" applyBorder="1" applyAlignment="1">
      <alignment horizontal="center" vertical="center"/>
    </xf>
    <xf numFmtId="0" fontId="19" fillId="2" borderId="0" xfId="0" applyFont="1" applyFill="1" applyAlignment="1">
      <alignment vertical="center" wrapText="1"/>
    </xf>
    <xf numFmtId="0" fontId="23" fillId="0" borderId="0" xfId="0" applyFont="1" applyAlignment="1">
      <alignment horizontal="right" vertical="center"/>
    </xf>
    <xf numFmtId="0" fontId="23" fillId="0" borderId="12" xfId="0" applyFont="1" applyBorder="1" applyAlignment="1">
      <alignment horizontal="right" vertical="center"/>
    </xf>
    <xf numFmtId="0" fontId="2" fillId="2" borderId="0" xfId="0" applyFont="1" applyFill="1" applyBorder="1" applyAlignment="1">
      <alignment horizontal="left" vertical="center" wrapText="1"/>
    </xf>
    <xf numFmtId="0" fontId="13" fillId="0" borderId="0" xfId="0" applyFont="1" applyAlignment="1">
      <alignment vertical="center" wrapText="1"/>
    </xf>
    <xf numFmtId="0" fontId="24" fillId="2" borderId="0" xfId="0" applyFont="1" applyFill="1" applyBorder="1" applyAlignment="1">
      <alignment horizontal="left" vertical="center" wrapText="1"/>
    </xf>
    <xf numFmtId="0" fontId="24" fillId="2" borderId="0"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0" xfId="0" applyFont="1" applyFill="1" applyBorder="1" applyAlignment="1">
      <alignment horizontal="left" vertical="center"/>
    </xf>
    <xf numFmtId="0" fontId="24" fillId="2" borderId="0" xfId="0" applyFont="1" applyFill="1" applyBorder="1" applyAlignment="1">
      <alignment vertical="center" wrapText="1"/>
    </xf>
    <xf numFmtId="0" fontId="17" fillId="2" borderId="0" xfId="0" applyFont="1" applyFill="1" applyBorder="1" applyAlignment="1">
      <alignment vertical="center" wrapText="1"/>
    </xf>
    <xf numFmtId="0" fontId="17" fillId="2" borderId="2"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0" xfId="0" applyFont="1" applyFill="1" applyBorder="1" applyAlignment="1">
      <alignment horizontal="left" vertical="center" wrapText="1"/>
    </xf>
    <xf numFmtId="0" fontId="0" fillId="2" borderId="0" xfId="0" applyFont="1" applyFill="1" applyAlignment="1">
      <alignment horizontal="left" vertical="center" wrapText="1"/>
    </xf>
    <xf numFmtId="0" fontId="13" fillId="0" borderId="17" xfId="0" applyFont="1" applyBorder="1" applyAlignment="1">
      <alignment vertical="center" wrapText="1"/>
    </xf>
    <xf numFmtId="0" fontId="13" fillId="0" borderId="0" xfId="0" applyFont="1" applyBorder="1" applyAlignment="1">
      <alignment vertical="center" wrapText="1"/>
    </xf>
    <xf numFmtId="0" fontId="13" fillId="0" borderId="0" xfId="0" applyFont="1" applyAlignment="1">
      <alignment horizontal="center" vertical="center" wrapText="1"/>
    </xf>
    <xf numFmtId="0" fontId="13" fillId="0" borderId="0" xfId="0" applyFont="1" applyAlignment="1">
      <alignment vertical="center"/>
    </xf>
    <xf numFmtId="0" fontId="13" fillId="0" borderId="17" xfId="0" applyFont="1" applyBorder="1" applyAlignment="1">
      <alignment vertical="center"/>
    </xf>
    <xf numFmtId="0" fontId="13" fillId="0" borderId="17" xfId="0" applyFont="1" applyBorder="1" applyAlignment="1">
      <alignment horizontal="center" vertical="center" wrapText="1"/>
    </xf>
    <xf numFmtId="0" fontId="13" fillId="0" borderId="0" xfId="0" applyFont="1" applyBorder="1" applyAlignment="1">
      <alignment horizontal="center" vertical="center" wrapText="1"/>
    </xf>
    <xf numFmtId="0" fontId="17" fillId="2" borderId="17" xfId="0" applyFont="1" applyFill="1" applyBorder="1" applyAlignment="1">
      <alignment horizontal="left" vertical="center"/>
    </xf>
    <xf numFmtId="0" fontId="13" fillId="2" borderId="0" xfId="0" applyFont="1" applyFill="1" applyBorder="1" applyAlignment="1">
      <alignment vertical="center" wrapText="1"/>
    </xf>
    <xf numFmtId="0" fontId="13" fillId="2" borderId="0" xfId="0" applyFont="1" applyFill="1" applyAlignment="1">
      <alignment vertical="center" wrapText="1"/>
    </xf>
    <xf numFmtId="0" fontId="13" fillId="2" borderId="0" xfId="0" applyFont="1" applyFill="1" applyBorder="1" applyAlignment="1">
      <alignment horizontal="center" vertical="center" wrapText="1"/>
    </xf>
    <xf numFmtId="0" fontId="13" fillId="2" borderId="0" xfId="0" applyFont="1" applyFill="1" applyAlignment="1">
      <alignment horizontal="center" vertical="center" wrapText="1"/>
    </xf>
    <xf numFmtId="0" fontId="14" fillId="2" borderId="17" xfId="0" applyFont="1" applyFill="1" applyBorder="1" applyAlignment="1">
      <alignment vertical="center" wrapText="1"/>
    </xf>
    <xf numFmtId="0" fontId="17" fillId="2" borderId="1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4" fillId="2" borderId="0" xfId="0" applyFont="1" applyFill="1" applyBorder="1" applyAlignment="1">
      <alignment vertical="center" wrapText="1"/>
    </xf>
    <xf numFmtId="0" fontId="13" fillId="2" borderId="0" xfId="0" applyFont="1" applyFill="1" applyAlignment="1">
      <alignment horizontal="center" vertical="center"/>
    </xf>
    <xf numFmtId="0" fontId="17" fillId="2" borderId="17" xfId="0" applyFont="1" applyFill="1" applyBorder="1" applyAlignment="1">
      <alignment vertical="center"/>
    </xf>
    <xf numFmtId="0" fontId="24" fillId="2" borderId="0" xfId="0" applyFont="1" applyFill="1" applyBorder="1" applyAlignment="1">
      <alignment horizontal="right" vertical="center" wrapText="1"/>
    </xf>
    <xf numFmtId="0" fontId="24" fillId="2" borderId="11" xfId="0" applyFont="1" applyFill="1" applyBorder="1" applyAlignment="1">
      <alignment horizontal="center" vertical="center" wrapText="1"/>
    </xf>
    <xf numFmtId="0" fontId="17" fillId="2" borderId="17" xfId="0" applyFont="1" applyFill="1" applyBorder="1" applyAlignment="1">
      <alignment horizontal="center" vertical="center"/>
    </xf>
    <xf numFmtId="0" fontId="0" fillId="2" borderId="0" xfId="0" applyFont="1" applyFill="1" applyBorder="1" applyAlignment="1">
      <alignment vertical="center" wrapText="1"/>
    </xf>
    <xf numFmtId="0" fontId="13" fillId="2" borderId="2" xfId="0" applyFont="1" applyFill="1" applyBorder="1" applyAlignment="1">
      <alignment horizontal="center" vertical="center" wrapText="1"/>
    </xf>
    <xf numFmtId="0" fontId="13" fillId="0" borderId="2" xfId="0" applyFont="1" applyBorder="1" applyAlignment="1">
      <alignment vertical="center" wrapText="1"/>
    </xf>
    <xf numFmtId="0" fontId="24" fillId="2" borderId="2" xfId="0" applyFont="1" applyFill="1" applyBorder="1" applyAlignment="1">
      <alignment horizontal="left" vertical="center" wrapText="1"/>
    </xf>
    <xf numFmtId="0" fontId="13" fillId="0" borderId="2" xfId="0" applyFont="1" applyBorder="1" applyAlignment="1">
      <alignment horizontal="center" vertical="center" wrapText="1"/>
    </xf>
    <xf numFmtId="0" fontId="13" fillId="2" borderId="2" xfId="0" applyFont="1" applyFill="1" applyBorder="1" applyAlignment="1">
      <alignment vertical="center" wrapText="1"/>
    </xf>
    <xf numFmtId="0" fontId="0" fillId="2" borderId="0" xfId="0" applyFont="1" applyFill="1" applyBorder="1"/>
    <xf numFmtId="0" fontId="0" fillId="0" borderId="0" xfId="0" applyFont="1" applyBorder="1"/>
    <xf numFmtId="0" fontId="17" fillId="2" borderId="12" xfId="0" applyFont="1" applyFill="1" applyBorder="1" applyAlignment="1">
      <alignment vertical="center" wrapText="1"/>
    </xf>
    <xf numFmtId="0" fontId="17" fillId="2" borderId="12" xfId="0" applyFont="1" applyFill="1" applyBorder="1" applyAlignment="1">
      <alignment horizontal="left" vertical="center" wrapText="1"/>
    </xf>
    <xf numFmtId="0" fontId="17" fillId="2" borderId="12" xfId="0" applyFont="1" applyFill="1" applyBorder="1" applyAlignment="1">
      <alignment horizontal="left" vertical="center" wrapText="1" readingOrder="1"/>
    </xf>
    <xf numFmtId="0" fontId="17" fillId="0" borderId="2" xfId="0" applyFont="1" applyBorder="1" applyAlignment="1">
      <alignment horizontal="center" vertical="center"/>
    </xf>
    <xf numFmtId="0" fontId="13" fillId="0" borderId="17" xfId="0" applyFont="1" applyBorder="1" applyAlignment="1">
      <alignment horizontal="left" vertical="center" wrapText="1"/>
    </xf>
    <xf numFmtId="0" fontId="0" fillId="6" borderId="0" xfId="0" applyFill="1" applyAlignment="1">
      <alignment horizontal="left" vertical="center" wrapText="1"/>
    </xf>
    <xf numFmtId="0" fontId="26" fillId="0" borderId="0" xfId="0" applyFont="1" applyAlignment="1">
      <alignment vertical="center" wrapText="1"/>
    </xf>
    <xf numFmtId="0" fontId="17" fillId="0" borderId="17" xfId="0" applyFont="1" applyBorder="1" applyAlignment="1">
      <alignment horizontal="center" vertical="center"/>
    </xf>
    <xf numFmtId="0" fontId="13" fillId="0" borderId="0" xfId="0" applyFont="1" applyBorder="1" applyAlignment="1">
      <alignment horizontal="left" vertical="center" wrapText="1"/>
    </xf>
    <xf numFmtId="0" fontId="26" fillId="0" borderId="0" xfId="0" applyFont="1" applyAlignment="1">
      <alignment horizontal="center" vertical="center" wrapText="1"/>
    </xf>
    <xf numFmtId="0" fontId="13" fillId="0" borderId="0" xfId="0" applyFont="1" applyAlignment="1">
      <alignment horizontal="left" vertical="center" wrapText="1"/>
    </xf>
    <xf numFmtId="0" fontId="13" fillId="0" borderId="2" xfId="0" applyFont="1" applyBorder="1" applyAlignment="1">
      <alignment horizontal="left" vertical="center" wrapText="1"/>
    </xf>
    <xf numFmtId="0" fontId="26" fillId="0" borderId="2" xfId="0" applyFont="1" applyBorder="1" applyAlignment="1">
      <alignment horizontal="center" vertical="center" wrapText="1"/>
    </xf>
    <xf numFmtId="0" fontId="26" fillId="0" borderId="2" xfId="0" applyFont="1" applyBorder="1" applyAlignment="1">
      <alignment vertical="center" wrapText="1"/>
    </xf>
    <xf numFmtId="0" fontId="2" fillId="2" borderId="0" xfId="0" applyFont="1" applyFill="1" applyBorder="1" applyAlignment="1">
      <alignment horizontal="left" vertical="center" wrapText="1"/>
    </xf>
    <xf numFmtId="0" fontId="27" fillId="0" borderId="44" xfId="0" applyFont="1" applyBorder="1" applyAlignment="1">
      <alignment horizontal="left" vertical="center" wrapText="1"/>
    </xf>
    <xf numFmtId="0" fontId="28" fillId="0" borderId="0" xfId="0" applyFont="1" applyAlignment="1">
      <alignment horizontal="left" vertical="center"/>
    </xf>
    <xf numFmtId="0" fontId="6" fillId="2" borderId="6" xfId="0" applyFont="1" applyFill="1" applyBorder="1" applyAlignment="1">
      <alignment horizontal="left" wrapText="1"/>
    </xf>
    <xf numFmtId="0" fontId="30" fillId="0" borderId="44" xfId="0" applyFont="1" applyBorder="1" applyAlignment="1">
      <alignment horizontal="left" wrapText="1"/>
    </xf>
    <xf numFmtId="0" fontId="30" fillId="0" borderId="0" xfId="0" applyFont="1" applyAlignment="1">
      <alignment horizontal="left" vertical="center"/>
    </xf>
    <xf numFmtId="0" fontId="6" fillId="0" borderId="6"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27" fillId="0" borderId="0" xfId="0" applyFont="1" applyFill="1" applyAlignment="1">
      <alignment horizontal="left" vertical="center"/>
    </xf>
    <xf numFmtId="0" fontId="6"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8" fillId="0" borderId="0" xfId="0" applyFont="1" applyFill="1" applyAlignment="1">
      <alignment horizontal="left" vertical="center"/>
    </xf>
    <xf numFmtId="164" fontId="6" fillId="0" borderId="6"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27" fillId="0" borderId="44" xfId="0" applyFont="1" applyFill="1" applyBorder="1" applyAlignment="1">
      <alignment vertical="center" wrapText="1"/>
    </xf>
    <xf numFmtId="0" fontId="32" fillId="0" borderId="11" xfId="0" applyFont="1" applyBorder="1"/>
    <xf numFmtId="0" fontId="32" fillId="0" borderId="11" xfId="0" applyFont="1" applyBorder="1" applyAlignment="1">
      <alignment wrapText="1"/>
    </xf>
    <xf numFmtId="0" fontId="0" fillId="0" borderId="11" xfId="0" applyFont="1" applyBorder="1"/>
    <xf numFmtId="0" fontId="0" fillId="0" borderId="11" xfId="0" applyFont="1" applyBorder="1" applyAlignment="1">
      <alignment wrapText="1"/>
    </xf>
    <xf numFmtId="0" fontId="33" fillId="2" borderId="4" xfId="0" applyFont="1" applyFill="1" applyBorder="1" applyAlignment="1">
      <alignment horizontal="left" vertical="center" wrapText="1"/>
    </xf>
    <xf numFmtId="0" fontId="35" fillId="2" borderId="4" xfId="0" applyFont="1" applyFill="1" applyBorder="1" applyAlignment="1">
      <alignment horizontal="left" vertical="center"/>
    </xf>
    <xf numFmtId="0" fontId="15" fillId="0" borderId="3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5" fillId="0" borderId="3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7" xfId="0" applyFont="1" applyFill="1" applyBorder="1" applyAlignment="1">
      <alignment horizontal="center" vertical="center" wrapText="1"/>
    </xf>
    <xf numFmtId="0" fontId="4" fillId="0" borderId="0" xfId="0" applyFont="1" applyFill="1" applyAlignment="1">
      <alignment horizontal="left" vertical="center" wrapText="1"/>
    </xf>
    <xf numFmtId="0" fontId="0" fillId="0" borderId="0" xfId="0" applyFill="1" applyAlignment="1">
      <alignment horizontal="left" vertical="center" wrapText="1"/>
    </xf>
    <xf numFmtId="0" fontId="7" fillId="0" borderId="0" xfId="0" applyFont="1" applyFill="1" applyAlignment="1">
      <alignment horizontal="left" vertical="center" wrapText="1"/>
    </xf>
    <xf numFmtId="0" fontId="7" fillId="0" borderId="33" xfId="0" applyFont="1" applyFill="1" applyBorder="1" applyAlignment="1">
      <alignment horizontal="left" vertical="center" wrapText="1"/>
    </xf>
    <xf numFmtId="0" fontId="36" fillId="0" borderId="0" xfId="0" applyFont="1" applyAlignment="1">
      <alignment vertical="center"/>
    </xf>
    <xf numFmtId="0" fontId="37" fillId="0" borderId="0" xfId="0" applyFont="1" applyAlignment="1">
      <alignment vertical="center"/>
    </xf>
    <xf numFmtId="0" fontId="38" fillId="0" borderId="0" xfId="1" applyAlignment="1">
      <alignment vertical="center"/>
    </xf>
    <xf numFmtId="0" fontId="22" fillId="0" borderId="17" xfId="0" applyFont="1" applyBorder="1" applyAlignment="1">
      <alignment horizontal="center" vertical="center"/>
    </xf>
    <xf numFmtId="0" fontId="22" fillId="0" borderId="17" xfId="0" applyFont="1" applyBorder="1" applyAlignment="1">
      <alignment horizontal="center" vertical="center" wrapText="1"/>
    </xf>
    <xf numFmtId="0" fontId="22" fillId="0" borderId="12" xfId="0" applyFont="1" applyBorder="1" applyAlignment="1">
      <alignment horizontal="center" vertical="center" wrapText="1"/>
    </xf>
    <xf numFmtId="0" fontId="17" fillId="2" borderId="0" xfId="0" applyFont="1" applyFill="1" applyBorder="1" applyAlignment="1">
      <alignment horizontal="center" wrapText="1"/>
    </xf>
    <xf numFmtId="0" fontId="17" fillId="2" borderId="12" xfId="0" applyFont="1" applyFill="1" applyBorder="1" applyAlignment="1">
      <alignment horizontal="center" wrapText="1"/>
    </xf>
    <xf numFmtId="0" fontId="17" fillId="2" borderId="2" xfId="0" applyFont="1" applyFill="1" applyBorder="1" applyAlignment="1">
      <alignment horizontal="left" wrapText="1"/>
    </xf>
    <xf numFmtId="0" fontId="4" fillId="2" borderId="24"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7" fillId="2" borderId="24" xfId="0" applyFont="1" applyFill="1" applyBorder="1" applyAlignment="1">
      <alignment horizontal="left" wrapText="1"/>
    </xf>
    <xf numFmtId="0" fontId="7" fillId="2" borderId="1" xfId="0" applyFont="1" applyFill="1" applyBorder="1" applyAlignment="1">
      <alignment horizontal="left" wrapText="1"/>
    </xf>
    <xf numFmtId="0" fontId="7" fillId="2" borderId="25" xfId="0" applyFont="1" applyFill="1" applyBorder="1" applyAlignment="1">
      <alignment horizontal="left" wrapText="1"/>
    </xf>
    <xf numFmtId="0" fontId="7" fillId="2" borderId="26" xfId="0" applyFont="1" applyFill="1" applyBorder="1" applyAlignment="1">
      <alignment horizontal="left" wrapText="1"/>
    </xf>
    <xf numFmtId="0" fontId="7" fillId="2" borderId="11" xfId="0" applyFont="1" applyFill="1" applyBorder="1" applyAlignment="1">
      <alignment horizontal="left" wrapText="1"/>
    </xf>
    <xf numFmtId="0" fontId="7" fillId="2" borderId="27" xfId="0" applyFont="1" applyFill="1" applyBorder="1" applyAlignment="1">
      <alignment horizontal="left" wrapText="1"/>
    </xf>
    <xf numFmtId="0" fontId="10" fillId="2" borderId="34"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15" fillId="2" borderId="34" xfId="0" applyFont="1" applyFill="1" applyBorder="1" applyAlignment="1">
      <alignment horizontal="left" vertical="top" wrapText="1"/>
    </xf>
    <xf numFmtId="0" fontId="15" fillId="2" borderId="9" xfId="0" applyFont="1" applyFill="1" applyBorder="1" applyAlignment="1">
      <alignment horizontal="left" vertical="top" wrapText="1"/>
    </xf>
    <xf numFmtId="0" fontId="15" fillId="2" borderId="35" xfId="0" applyFont="1" applyFill="1" applyBorder="1" applyAlignment="1">
      <alignment horizontal="left" vertical="top" wrapText="1"/>
    </xf>
    <xf numFmtId="0" fontId="15" fillId="2" borderId="34" xfId="0" applyFont="1" applyFill="1" applyBorder="1" applyAlignment="1">
      <alignment horizontal="left" vertical="center" wrapText="1"/>
    </xf>
    <xf numFmtId="0" fontId="14" fillId="2" borderId="24" xfId="0" applyFont="1" applyFill="1" applyBorder="1" applyAlignment="1">
      <alignment horizontal="left" wrapText="1"/>
    </xf>
    <xf numFmtId="0" fontId="14" fillId="2" borderId="1" xfId="0" applyFont="1" applyFill="1" applyBorder="1" applyAlignment="1">
      <alignment horizontal="left" wrapText="1"/>
    </xf>
    <xf numFmtId="0" fontId="14" fillId="2" borderId="25" xfId="0" applyFont="1" applyFill="1" applyBorder="1" applyAlignment="1">
      <alignment horizontal="left" wrapText="1"/>
    </xf>
    <xf numFmtId="0" fontId="8" fillId="3" borderId="34"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3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3" borderId="41" xfId="0" applyFont="1" applyFill="1" applyBorder="1" applyAlignment="1">
      <alignment horizontal="left" vertical="center" wrapText="1"/>
    </xf>
    <xf numFmtId="0" fontId="8" fillId="3" borderId="42" xfId="0" applyFont="1" applyFill="1" applyBorder="1" applyAlignment="1">
      <alignment horizontal="left" vertical="center" wrapText="1"/>
    </xf>
    <xf numFmtId="0" fontId="8" fillId="3" borderId="43" xfId="0" applyFont="1" applyFill="1" applyBorder="1" applyAlignment="1">
      <alignment horizontal="left" vertical="center" wrapText="1"/>
    </xf>
    <xf numFmtId="0" fontId="38" fillId="4" borderId="0" xfId="1" applyFill="1" applyAlignment="1">
      <alignment horizontal="left" vertical="center"/>
    </xf>
    <xf numFmtId="0" fontId="19" fillId="2" borderId="0" xfId="0" applyNumberFormat="1" applyFont="1" applyFill="1" applyBorder="1" applyAlignment="1">
      <alignment horizontal="left" vertical="center" wrapText="1"/>
    </xf>
    <xf numFmtId="0" fontId="14" fillId="0" borderId="0" xfId="0" applyFont="1" applyFill="1" applyBorder="1" applyAlignment="1">
      <alignment vertical="center" wrapText="1"/>
    </xf>
    <xf numFmtId="0" fontId="32" fillId="0" borderId="0" xfId="0" applyFont="1"/>
    <xf numFmtId="2" fontId="32" fillId="0" borderId="0" xfId="0" applyNumberFormat="1" applyFont="1"/>
    <xf numFmtId="2" fontId="19" fillId="2" borderId="0" xfId="0" applyNumberFormat="1" applyFont="1" applyFill="1" applyBorder="1" applyAlignment="1">
      <alignment horizontal="left" vertical="center" wrapText="1"/>
    </xf>
    <xf numFmtId="173" fontId="18" fillId="2" borderId="6" xfId="0" applyNumberFormat="1" applyFont="1" applyFill="1" applyBorder="1" applyAlignment="1">
      <alignment horizontal="left" vertical="center" wrapText="1"/>
    </xf>
    <xf numFmtId="0" fontId="40" fillId="2" borderId="6" xfId="0" applyNumberFormat="1" applyFont="1" applyFill="1" applyBorder="1" applyAlignment="1">
      <alignment horizontal="left" vertical="center" wrapText="1"/>
    </xf>
    <xf numFmtId="0" fontId="4" fillId="2" borderId="0" xfId="0" applyFont="1" applyFill="1" applyAlignment="1">
      <alignment horizontal="center" vertical="center"/>
    </xf>
    <xf numFmtId="0" fontId="4" fillId="2" borderId="18" xfId="0" applyFont="1" applyFill="1" applyBorder="1" applyAlignment="1">
      <alignment horizontal="center" vertical="center"/>
    </xf>
    <xf numFmtId="0" fontId="2" fillId="2" borderId="18" xfId="0" applyFont="1" applyFill="1" applyBorder="1" applyAlignment="1">
      <alignment horizontal="center" vertical="center" wrapText="1"/>
    </xf>
    <xf numFmtId="0" fontId="40" fillId="2" borderId="4" xfId="0" applyNumberFormat="1" applyFont="1" applyFill="1" applyBorder="1" applyAlignment="1">
      <alignment horizontal="center" vertical="center" wrapText="1"/>
    </xf>
    <xf numFmtId="0" fontId="40" fillId="2" borderId="6" xfId="0" applyNumberFormat="1" applyFont="1" applyFill="1" applyBorder="1" applyAlignment="1">
      <alignment horizontal="center" vertical="center" wrapText="1"/>
    </xf>
    <xf numFmtId="2" fontId="40" fillId="2" borderId="6"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39" fillId="2" borderId="0" xfId="0" applyNumberFormat="1" applyFont="1" applyFill="1" applyBorder="1" applyAlignment="1">
      <alignment horizontal="center" vertical="center" wrapText="1"/>
    </xf>
    <xf numFmtId="176" fontId="4" fillId="2" borderId="0" xfId="0" applyNumberFormat="1" applyFont="1" applyFill="1" applyBorder="1" applyAlignment="1">
      <alignment horizontal="center"/>
    </xf>
    <xf numFmtId="2" fontId="4" fillId="2" borderId="0" xfId="0" applyNumberFormat="1" applyFont="1" applyFill="1" applyBorder="1" applyAlignment="1">
      <alignment horizontal="center"/>
    </xf>
    <xf numFmtId="0" fontId="4" fillId="2" borderId="14" xfId="0" applyFont="1" applyFill="1" applyBorder="1" applyAlignment="1">
      <alignment horizontal="center" vertical="center"/>
    </xf>
    <xf numFmtId="0" fontId="4" fillId="2" borderId="0" xfId="0" applyFont="1" applyFill="1" applyAlignment="1">
      <alignment horizontal="center"/>
    </xf>
    <xf numFmtId="0" fontId="4" fillId="2" borderId="17" xfId="0" applyFont="1" applyFill="1" applyBorder="1" applyAlignment="1">
      <alignment horizontal="center"/>
    </xf>
    <xf numFmtId="0" fontId="4" fillId="2" borderId="0" xfId="0" applyFont="1" applyFill="1" applyBorder="1" applyAlignment="1">
      <alignment horizontal="center"/>
    </xf>
    <xf numFmtId="0" fontId="2" fillId="2" borderId="0" xfId="0" applyFont="1" applyFill="1" applyBorder="1" applyAlignment="1">
      <alignment horizontal="center" vertical="center" wrapText="1"/>
    </xf>
    <xf numFmtId="0" fontId="4" fillId="2" borderId="12" xfId="0" applyFont="1" applyFill="1" applyBorder="1" applyAlignment="1">
      <alignment horizont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46" xfId="0" applyNumberFormat="1" applyFont="1" applyFill="1" applyBorder="1" applyAlignment="1">
      <alignment horizontal="center" vertical="center"/>
    </xf>
    <xf numFmtId="0" fontId="40" fillId="2" borderId="47" xfId="0" applyNumberFormat="1" applyFont="1" applyFill="1" applyBorder="1" applyAlignment="1">
      <alignment horizontal="center" vertical="center" wrapText="1"/>
    </xf>
    <xf numFmtId="0" fontId="40" fillId="2" borderId="48" xfId="0" applyNumberFormat="1" applyFont="1" applyFill="1" applyBorder="1" applyAlignment="1">
      <alignment horizontal="center" vertical="center" wrapText="1"/>
    </xf>
    <xf numFmtId="2" fontId="40" fillId="2" borderId="48" xfId="0" applyNumberFormat="1" applyFont="1" applyFill="1" applyBorder="1" applyAlignment="1">
      <alignment horizontal="center" vertical="center" wrapText="1"/>
    </xf>
    <xf numFmtId="0" fontId="6" fillId="2" borderId="48" xfId="0" applyNumberFormat="1" applyFont="1" applyFill="1" applyBorder="1" applyAlignment="1">
      <alignment horizontal="center" vertical="center" wrapText="1"/>
    </xf>
    <xf numFmtId="0" fontId="39" fillId="2" borderId="46" xfId="0" applyNumberFormat="1" applyFont="1" applyFill="1" applyBorder="1" applyAlignment="1">
      <alignment horizontal="center" vertical="center" wrapText="1"/>
    </xf>
    <xf numFmtId="0" fontId="4" fillId="2" borderId="2" xfId="0" applyFont="1" applyFill="1" applyBorder="1" applyAlignment="1">
      <alignment horizontal="center"/>
    </xf>
    <xf numFmtId="0" fontId="4" fillId="2" borderId="49" xfId="0" applyFont="1" applyFill="1" applyBorder="1" applyAlignment="1">
      <alignment horizontal="center" vertical="center"/>
    </xf>
    <xf numFmtId="176" fontId="4" fillId="2" borderId="46" xfId="0" applyNumberFormat="1" applyFont="1" applyFill="1" applyBorder="1" applyAlignment="1">
      <alignment horizontal="center"/>
    </xf>
    <xf numFmtId="2" fontId="4" fillId="2" borderId="46" xfId="0" applyNumberFormat="1" applyFont="1" applyFill="1" applyBorder="1" applyAlignment="1">
      <alignment horizontal="center"/>
    </xf>
    <xf numFmtId="0" fontId="2" fillId="2" borderId="1" xfId="0" applyFont="1" applyFill="1" applyBorder="1" applyAlignment="1">
      <alignment horizontal="center" vertical="center" wrapText="1"/>
    </xf>
    <xf numFmtId="0" fontId="4" fillId="2" borderId="50" xfId="0" applyFont="1" applyFill="1" applyBorder="1" applyAlignment="1">
      <alignment horizontal="center" vertical="center"/>
    </xf>
    <xf numFmtId="0" fontId="2" fillId="2" borderId="4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rcid.org/0000-0001-8024-780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hyperlink" Target="https://link.springer.com/content/pdf/10.1007/s11136-017-1765-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71D08-E4C0-464C-8088-253A3FBD22D6}">
  <dimension ref="B3:C15"/>
  <sheetViews>
    <sheetView zoomScale="70" zoomScaleNormal="70" workbookViewId="0">
      <selection activeCell="B15" sqref="B15"/>
    </sheetView>
  </sheetViews>
  <sheetFormatPr defaultColWidth="10.83203125" defaultRowHeight="15.5"/>
  <cols>
    <col min="1" max="1" width="10.83203125" style="32"/>
    <col min="2" max="2" width="26.5" style="32" customWidth="1"/>
    <col min="3" max="3" width="103.25" style="33" customWidth="1"/>
    <col min="4" max="16384" width="10.83203125" style="32"/>
  </cols>
  <sheetData>
    <row r="3" spans="2:3">
      <c r="B3" s="211" t="s">
        <v>1195</v>
      </c>
      <c r="C3" s="212" t="s">
        <v>1196</v>
      </c>
    </row>
    <row r="4" spans="2:3">
      <c r="B4" s="213" t="s">
        <v>1298</v>
      </c>
      <c r="C4" s="214" t="s">
        <v>1198</v>
      </c>
    </row>
    <row r="5" spans="2:3">
      <c r="B5" s="213" t="s">
        <v>1299</v>
      </c>
      <c r="C5" s="214" t="s">
        <v>1199</v>
      </c>
    </row>
    <row r="6" spans="2:3">
      <c r="B6" s="213" t="s">
        <v>1300</v>
      </c>
      <c r="C6" s="214" t="s">
        <v>1197</v>
      </c>
    </row>
    <row r="7" spans="2:3">
      <c r="B7" s="213" t="s">
        <v>1373</v>
      </c>
      <c r="C7" s="214" t="s">
        <v>1199</v>
      </c>
    </row>
    <row r="8" spans="2:3">
      <c r="B8" s="213" t="s">
        <v>1374</v>
      </c>
      <c r="C8" s="214" t="s">
        <v>1301</v>
      </c>
    </row>
    <row r="11" spans="2:3">
      <c r="B11" s="227" t="s">
        <v>1307</v>
      </c>
    </row>
    <row r="12" spans="2:3" ht="16.5">
      <c r="B12" s="227" t="s">
        <v>1308</v>
      </c>
    </row>
    <row r="13" spans="2:3" ht="16.5">
      <c r="B13" s="228" t="s">
        <v>1309</v>
      </c>
    </row>
    <row r="14" spans="2:3" ht="16.5">
      <c r="B14" s="228" t="s">
        <v>1310</v>
      </c>
    </row>
    <row r="15" spans="2:3">
      <c r="B15" s="229" t="s">
        <v>1311</v>
      </c>
    </row>
  </sheetData>
  <hyperlinks>
    <hyperlink ref="B15" r:id="rId1" display="https://orcid.org/0000-0001-8024-7801" xr:uid="{2435D52E-937F-41B2-B474-9CE99C3CFFEA}"/>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4028C-26A8-564D-B68B-87CDAD970E9F}">
  <dimension ref="A1:BG183"/>
  <sheetViews>
    <sheetView tabSelected="1" zoomScale="80" zoomScaleNormal="80" zoomScaleSheetLayoutView="100" workbookViewId="0">
      <pane xSplit="6" ySplit="3" topLeftCell="AC175" activePane="bottomRight" state="frozen"/>
      <selection pane="topRight" activeCell="G1" sqref="G1"/>
      <selection pane="bottomLeft" activeCell="A4" sqref="A4"/>
      <selection pane="bottomRight" activeCell="AC178" sqref="AC178"/>
    </sheetView>
  </sheetViews>
  <sheetFormatPr defaultColWidth="10.83203125" defaultRowHeight="15.5"/>
  <cols>
    <col min="1" max="1" width="3.33203125" style="5" customWidth="1"/>
    <col min="2" max="2" width="14.33203125" style="2" customWidth="1"/>
    <col min="3" max="3" width="0.1640625" style="5" customWidth="1"/>
    <col min="4" max="5" width="4.5" style="35" customWidth="1"/>
    <col min="6" max="6" width="13.1640625" style="2" customWidth="1"/>
    <col min="7" max="7" width="11.5" style="2" customWidth="1"/>
    <col min="8" max="8" width="17.33203125" style="2" customWidth="1"/>
    <col min="9" max="9" width="11.5" style="2" customWidth="1"/>
    <col min="10" max="10" width="14" style="2" customWidth="1"/>
    <col min="11" max="11" width="4" style="5" customWidth="1"/>
    <col min="12" max="12" width="9.33203125" style="2" customWidth="1"/>
    <col min="13" max="13" width="13.6640625" style="22" customWidth="1"/>
    <col min="14" max="14" width="15.1640625" style="2" customWidth="1"/>
    <col min="15" max="15" width="12" style="2" customWidth="1"/>
    <col min="16" max="16" width="3" style="5" customWidth="1"/>
    <col min="17" max="17" width="26.33203125" style="2" customWidth="1"/>
    <col min="18" max="18" width="17.5" style="2" customWidth="1"/>
    <col min="19" max="19" width="9" style="2" customWidth="1"/>
    <col min="20" max="20" width="17.5" style="2" customWidth="1"/>
    <col min="21" max="21" width="21.1640625" style="2" customWidth="1"/>
    <col min="22" max="22" width="8.33203125" style="5" customWidth="1"/>
    <col min="23" max="23" width="3.5" style="5" customWidth="1"/>
    <col min="24" max="24" width="32.33203125" style="2" customWidth="1"/>
    <col min="25" max="25" width="15.6640625" style="2" customWidth="1"/>
    <col min="26" max="26" width="7.83203125" style="2" customWidth="1"/>
    <col min="27" max="27" width="13.1640625" style="2" customWidth="1"/>
    <col min="28" max="28" width="30" style="2" customWidth="1"/>
    <col min="29" max="29" width="15" style="5" customWidth="1"/>
    <col min="30" max="30" width="2.33203125" style="5" customWidth="1"/>
    <col min="31" max="31" width="12" style="2" customWidth="1"/>
    <col min="32" max="32" width="12" style="5" customWidth="1"/>
    <col min="33" max="33" width="26.33203125" style="5" customWidth="1"/>
    <col min="34" max="34" width="12" style="22" customWidth="1"/>
    <col min="35" max="35" width="2.33203125" style="2" customWidth="1"/>
    <col min="36" max="36" width="19.5" style="2" customWidth="1"/>
    <col min="37" max="37" width="14.58203125" style="5" customWidth="1"/>
    <col min="38" max="38" width="30" style="5" customWidth="1"/>
    <col min="39" max="39" width="12" style="22" customWidth="1"/>
    <col min="40" max="40" width="2.33203125" style="5" customWidth="1"/>
    <col min="41" max="41" width="14.1640625" style="2" customWidth="1"/>
    <col min="42" max="42" width="9.33203125" style="5" customWidth="1"/>
    <col min="43" max="43" width="12.6640625" style="2" customWidth="1"/>
    <col min="44" max="44" width="1.83203125" style="2" customWidth="1"/>
    <col min="45" max="45" width="8.6640625" style="2" customWidth="1"/>
    <col min="46" max="46" width="12.6640625" style="2" customWidth="1"/>
    <col min="47" max="47" width="10.6640625" style="5" customWidth="1"/>
    <col min="48" max="48" width="12.6640625" style="2" customWidth="1"/>
    <col min="49" max="49" width="4" style="5" customWidth="1"/>
    <col min="50" max="50" width="26.6640625" style="5" customWidth="1"/>
    <col min="51" max="51" width="50.33203125" style="2" customWidth="1"/>
    <col min="52" max="52" width="14.08203125" style="2" customWidth="1"/>
    <col min="53" max="53" width="3" style="2" customWidth="1"/>
    <col min="54" max="54" width="14.6640625" style="2" customWidth="1"/>
    <col min="55" max="55" width="15.1640625" style="5" customWidth="1"/>
    <col min="56" max="56" width="16.83203125" style="5" customWidth="1"/>
    <col min="57" max="57" width="3" style="5" customWidth="1"/>
    <col min="58" max="58" width="37.6640625" style="5" customWidth="1"/>
    <col min="59" max="59" width="4.5" style="5" customWidth="1"/>
    <col min="60" max="16384" width="10.83203125" style="5"/>
  </cols>
  <sheetData>
    <row r="1" spans="1:59" s="3" customFormat="1" ht="27" customHeight="1">
      <c r="A1" s="34"/>
      <c r="AD1" s="34"/>
      <c r="AE1" s="7" t="s">
        <v>19</v>
      </c>
      <c r="AF1" s="7"/>
      <c r="AG1" s="1"/>
      <c r="AH1" s="24"/>
      <c r="AI1" s="7"/>
      <c r="AK1" s="7"/>
      <c r="AL1" s="7"/>
      <c r="AM1" s="24"/>
      <c r="AN1" s="1"/>
      <c r="AO1" s="7" t="s">
        <v>36</v>
      </c>
      <c r="AP1" s="1"/>
      <c r="AQ1" s="1"/>
      <c r="AR1" s="7"/>
      <c r="AS1" s="1"/>
      <c r="AT1" s="7"/>
      <c r="AU1" s="7"/>
      <c r="AV1" s="7"/>
      <c r="AW1" s="1"/>
      <c r="AX1" s="1"/>
      <c r="AY1" s="1"/>
      <c r="AZ1" s="1"/>
      <c r="BE1" s="1"/>
    </row>
    <row r="2" spans="1:59" s="3" customFormat="1" ht="27" customHeight="1">
      <c r="A2" s="34"/>
      <c r="C2" s="34"/>
      <c r="D2" s="36"/>
      <c r="E2" s="36"/>
      <c r="F2" s="7" t="s">
        <v>16</v>
      </c>
      <c r="G2" s="4"/>
      <c r="H2" s="4"/>
      <c r="I2" s="4"/>
      <c r="J2" s="4"/>
      <c r="K2" s="34"/>
      <c r="L2" s="7" t="s">
        <v>15</v>
      </c>
      <c r="M2" s="20"/>
      <c r="N2" s="7"/>
      <c r="O2" s="7"/>
      <c r="P2" s="1"/>
      <c r="Q2" s="7" t="s">
        <v>94</v>
      </c>
      <c r="R2" s="7"/>
      <c r="S2" s="7"/>
      <c r="T2" s="7"/>
      <c r="U2" s="7"/>
      <c r="V2" s="7"/>
      <c r="W2" s="1"/>
      <c r="X2" s="7" t="s">
        <v>93</v>
      </c>
      <c r="Y2" s="7"/>
      <c r="Z2" s="7"/>
      <c r="AA2" s="7"/>
      <c r="AB2" s="7"/>
      <c r="AC2" s="7"/>
      <c r="AD2" s="34"/>
      <c r="AE2" s="10" t="s">
        <v>22</v>
      </c>
      <c r="AF2" s="10"/>
      <c r="AG2" s="10"/>
      <c r="AH2" s="25"/>
      <c r="AI2" s="1"/>
      <c r="AJ2" s="10" t="s">
        <v>21</v>
      </c>
      <c r="AK2" s="10"/>
      <c r="AL2" s="10"/>
      <c r="AM2" s="25"/>
      <c r="AN2" s="1"/>
      <c r="AO2" s="10" t="s">
        <v>31</v>
      </c>
      <c r="AP2" s="10"/>
      <c r="AQ2" s="10"/>
      <c r="AR2" s="34"/>
      <c r="AS2" s="10" t="s">
        <v>30</v>
      </c>
      <c r="AT2" s="10"/>
      <c r="AU2" s="10"/>
      <c r="AV2" s="10"/>
      <c r="AW2" s="1"/>
      <c r="AX2" s="7" t="s">
        <v>26</v>
      </c>
      <c r="AY2" s="7"/>
      <c r="AZ2" s="7"/>
      <c r="BB2" s="7" t="s">
        <v>35</v>
      </c>
      <c r="BC2" s="7"/>
      <c r="BD2" s="7"/>
      <c r="BE2" s="34"/>
    </row>
    <row r="3" spans="1:59" s="13" customFormat="1" ht="52" customHeight="1">
      <c r="A3" s="12"/>
      <c r="B3" s="9" t="s">
        <v>48</v>
      </c>
      <c r="C3" s="12"/>
      <c r="D3" s="37"/>
      <c r="E3" s="37" t="s">
        <v>551</v>
      </c>
      <c r="F3" s="4" t="s">
        <v>5</v>
      </c>
      <c r="G3" s="4" t="s">
        <v>12</v>
      </c>
      <c r="H3" s="8" t="s">
        <v>6</v>
      </c>
      <c r="I3" s="4" t="s">
        <v>17</v>
      </c>
      <c r="J3" s="4" t="s">
        <v>82</v>
      </c>
      <c r="K3" s="34"/>
      <c r="L3" s="4" t="s">
        <v>0</v>
      </c>
      <c r="M3" s="21" t="s">
        <v>13</v>
      </c>
      <c r="N3" s="4" t="s">
        <v>144</v>
      </c>
      <c r="O3" s="4" t="s">
        <v>14</v>
      </c>
      <c r="P3" s="34"/>
      <c r="Q3" s="4" t="s">
        <v>37</v>
      </c>
      <c r="R3" s="4" t="s">
        <v>20</v>
      </c>
      <c r="S3" s="4" t="s">
        <v>115</v>
      </c>
      <c r="T3" s="4" t="s">
        <v>10</v>
      </c>
      <c r="U3" s="4" t="s">
        <v>8</v>
      </c>
      <c r="V3" s="4" t="s">
        <v>9</v>
      </c>
      <c r="W3" s="34"/>
      <c r="X3" s="4" t="s">
        <v>37</v>
      </c>
      <c r="Y3" s="4" t="s">
        <v>20</v>
      </c>
      <c r="Z3" s="4" t="s">
        <v>115</v>
      </c>
      <c r="AA3" s="4" t="s">
        <v>10</v>
      </c>
      <c r="AB3" s="4" t="s">
        <v>8</v>
      </c>
      <c r="AC3" s="4" t="s">
        <v>9</v>
      </c>
      <c r="AD3" s="34"/>
      <c r="AE3" s="4" t="s">
        <v>11</v>
      </c>
      <c r="AF3" s="4" t="s">
        <v>23</v>
      </c>
      <c r="AG3" s="4" t="s">
        <v>137</v>
      </c>
      <c r="AH3" s="21" t="s">
        <v>97</v>
      </c>
      <c r="AI3" s="34"/>
      <c r="AJ3" s="4" t="s">
        <v>11</v>
      </c>
      <c r="AK3" s="4" t="s">
        <v>23</v>
      </c>
      <c r="AL3" s="4" t="s">
        <v>137</v>
      </c>
      <c r="AM3" s="21" t="s">
        <v>97</v>
      </c>
      <c r="AN3" s="34"/>
      <c r="AO3" s="4" t="s">
        <v>1</v>
      </c>
      <c r="AP3" s="4" t="s">
        <v>2</v>
      </c>
      <c r="AQ3" s="4" t="s">
        <v>91</v>
      </c>
      <c r="AR3" s="34"/>
      <c r="AS3" s="4" t="s">
        <v>155</v>
      </c>
      <c r="AT3" s="4" t="s">
        <v>1</v>
      </c>
      <c r="AU3" s="4" t="s">
        <v>2</v>
      </c>
      <c r="AV3" s="4" t="s">
        <v>91</v>
      </c>
      <c r="AW3" s="34"/>
      <c r="AX3" s="4" t="s">
        <v>34</v>
      </c>
      <c r="AY3" s="4" t="s">
        <v>138</v>
      </c>
      <c r="AZ3" s="4" t="s">
        <v>28</v>
      </c>
      <c r="BA3" s="3"/>
      <c r="BB3" s="4" t="s">
        <v>18</v>
      </c>
      <c r="BC3" s="4" t="s">
        <v>156</v>
      </c>
      <c r="BD3" s="4" t="s">
        <v>133</v>
      </c>
      <c r="BE3" s="34"/>
      <c r="BF3" s="4" t="s">
        <v>29</v>
      </c>
      <c r="BG3" s="3"/>
    </row>
    <row r="4" spans="1:59" s="3" customFormat="1" ht="32" customHeight="1">
      <c r="B4" s="11" t="s">
        <v>522</v>
      </c>
      <c r="D4" s="35"/>
      <c r="E4" s="35">
        <v>1</v>
      </c>
      <c r="F4" s="16" t="s">
        <v>367</v>
      </c>
      <c r="G4" s="16" t="s">
        <v>957</v>
      </c>
      <c r="H4" s="16" t="s">
        <v>38</v>
      </c>
      <c r="I4" s="16" t="s">
        <v>83</v>
      </c>
      <c r="J4" s="16" t="s">
        <v>53</v>
      </c>
      <c r="K4" s="6"/>
      <c r="L4" s="16">
        <v>100</v>
      </c>
      <c r="M4" s="18">
        <v>0.38</v>
      </c>
      <c r="N4" s="16" t="s">
        <v>143</v>
      </c>
      <c r="O4" s="16" t="s">
        <v>103</v>
      </c>
      <c r="Q4" s="16" t="s">
        <v>3</v>
      </c>
      <c r="R4" s="16" t="s">
        <v>114</v>
      </c>
      <c r="S4" s="16">
        <v>28</v>
      </c>
      <c r="T4" s="16" t="s">
        <v>128</v>
      </c>
      <c r="U4" s="16" t="s">
        <v>152</v>
      </c>
      <c r="V4" s="16" t="s">
        <v>161</v>
      </c>
      <c r="W4" s="15"/>
      <c r="X4" s="16" t="s">
        <v>3</v>
      </c>
      <c r="Y4" s="16" t="s">
        <v>32</v>
      </c>
      <c r="Z4" s="16">
        <v>28</v>
      </c>
      <c r="AA4" s="16" t="s">
        <v>128</v>
      </c>
      <c r="AB4" s="16" t="s">
        <v>152</v>
      </c>
      <c r="AC4" s="16" t="s">
        <v>161</v>
      </c>
      <c r="AE4" s="16" t="s">
        <v>162</v>
      </c>
      <c r="AF4" s="16" t="s">
        <v>141</v>
      </c>
      <c r="AG4" s="16">
        <v>1</v>
      </c>
      <c r="AH4" s="18">
        <v>1</v>
      </c>
      <c r="AI4" s="6"/>
      <c r="AJ4" s="16" t="s">
        <v>162</v>
      </c>
      <c r="AK4" s="16" t="s">
        <v>141</v>
      </c>
      <c r="AL4" s="16">
        <v>1</v>
      </c>
      <c r="AM4" s="18">
        <v>1</v>
      </c>
      <c r="AN4" s="6"/>
      <c r="AO4" s="16">
        <v>1.59</v>
      </c>
      <c r="AP4" s="16">
        <v>1.32</v>
      </c>
      <c r="AQ4" s="16" t="s">
        <v>141</v>
      </c>
      <c r="AR4" s="6"/>
      <c r="AS4" s="16" t="s">
        <v>53</v>
      </c>
      <c r="AT4" s="16">
        <v>1.41</v>
      </c>
      <c r="AU4" s="16">
        <v>1.1499999999999999</v>
      </c>
      <c r="AV4" s="15" t="s">
        <v>141</v>
      </c>
      <c r="AX4" s="15" t="s">
        <v>163</v>
      </c>
      <c r="AY4" s="16" t="s">
        <v>165</v>
      </c>
      <c r="AZ4" s="15" t="s">
        <v>168</v>
      </c>
      <c r="BA4" s="6"/>
      <c r="BB4" s="16" t="s">
        <v>54</v>
      </c>
      <c r="BC4" s="16" t="s">
        <v>83</v>
      </c>
      <c r="BD4" s="16" t="s">
        <v>164</v>
      </c>
      <c r="BF4" s="17" t="s">
        <v>1361</v>
      </c>
    </row>
    <row r="5" spans="1:59" s="3" customFormat="1" ht="32" customHeight="1">
      <c r="D5" s="35"/>
      <c r="E5" s="35">
        <v>2</v>
      </c>
      <c r="F5" s="17" t="s">
        <v>370</v>
      </c>
      <c r="G5" s="17" t="s">
        <v>49</v>
      </c>
      <c r="H5" s="17" t="s">
        <v>51</v>
      </c>
      <c r="I5" s="17" t="s">
        <v>83</v>
      </c>
      <c r="J5" s="17" t="s">
        <v>209</v>
      </c>
      <c r="K5" s="6"/>
      <c r="L5" s="17">
        <v>38</v>
      </c>
      <c r="M5" s="19">
        <v>0.24</v>
      </c>
      <c r="N5" s="17" t="s">
        <v>147</v>
      </c>
      <c r="O5" s="17" t="s">
        <v>201</v>
      </c>
      <c r="Q5" s="17" t="s">
        <v>113</v>
      </c>
      <c r="R5" s="17" t="s">
        <v>114</v>
      </c>
      <c r="S5" s="17">
        <v>5</v>
      </c>
      <c r="T5" s="17" t="s">
        <v>128</v>
      </c>
      <c r="U5" s="17" t="s">
        <v>116</v>
      </c>
      <c r="V5" s="17" t="s">
        <v>118</v>
      </c>
      <c r="W5" s="15"/>
      <c r="X5" s="17" t="s">
        <v>113</v>
      </c>
      <c r="Y5" s="17" t="s">
        <v>32</v>
      </c>
      <c r="Z5" s="17">
        <v>5</v>
      </c>
      <c r="AA5" s="17" t="s">
        <v>128</v>
      </c>
      <c r="AB5" s="17" t="s">
        <v>116</v>
      </c>
      <c r="AC5" s="17" t="s">
        <v>118</v>
      </c>
      <c r="AD5" s="128"/>
      <c r="AE5" s="17" t="s">
        <v>85</v>
      </c>
      <c r="AF5" s="17" t="s">
        <v>245</v>
      </c>
      <c r="AG5" s="17">
        <v>6</v>
      </c>
      <c r="AH5" s="19">
        <v>0.97399999999999998</v>
      </c>
      <c r="AI5" s="6"/>
      <c r="AJ5" s="17" t="s">
        <v>85</v>
      </c>
      <c r="AK5" s="17" t="s">
        <v>245</v>
      </c>
      <c r="AL5" s="17">
        <v>6</v>
      </c>
      <c r="AM5" s="19">
        <v>0.97399999999999998</v>
      </c>
      <c r="AN5" s="6"/>
      <c r="AO5" s="17">
        <v>0.86</v>
      </c>
      <c r="AP5" s="17" t="s">
        <v>141</v>
      </c>
      <c r="AQ5" s="17" t="s">
        <v>246</v>
      </c>
      <c r="AR5" s="6"/>
      <c r="AS5" s="17" t="s">
        <v>247</v>
      </c>
      <c r="AT5" s="17">
        <v>1.24</v>
      </c>
      <c r="AU5" s="17" t="s">
        <v>141</v>
      </c>
      <c r="AV5" s="17" t="s">
        <v>248</v>
      </c>
      <c r="AX5" s="17" t="s">
        <v>206</v>
      </c>
      <c r="AY5" s="17" t="s">
        <v>250</v>
      </c>
      <c r="AZ5" s="17" t="s">
        <v>249</v>
      </c>
      <c r="BB5" s="17" t="s">
        <v>54</v>
      </c>
      <c r="BC5" s="17" t="s">
        <v>83</v>
      </c>
      <c r="BD5" s="17" t="s">
        <v>83</v>
      </c>
      <c r="BF5" s="17" t="s">
        <v>214</v>
      </c>
    </row>
    <row r="6" spans="1:59" s="3" customFormat="1" ht="32" customHeight="1">
      <c r="D6" s="35"/>
      <c r="E6" s="35">
        <v>3</v>
      </c>
      <c r="F6" s="17" t="s">
        <v>370</v>
      </c>
      <c r="G6" s="17" t="s">
        <v>49</v>
      </c>
      <c r="H6" s="17" t="s">
        <v>51</v>
      </c>
      <c r="I6" s="17" t="s">
        <v>83</v>
      </c>
      <c r="J6" s="17" t="s">
        <v>1</v>
      </c>
      <c r="K6" s="6"/>
      <c r="L6" s="17">
        <v>38</v>
      </c>
      <c r="M6" s="19">
        <v>0.24</v>
      </c>
      <c r="N6" s="17" t="s">
        <v>147</v>
      </c>
      <c r="O6" s="17" t="s">
        <v>201</v>
      </c>
      <c r="Q6" s="17" t="s">
        <v>113</v>
      </c>
      <c r="R6" s="17" t="s">
        <v>114</v>
      </c>
      <c r="S6" s="17">
        <v>5</v>
      </c>
      <c r="T6" s="17" t="s">
        <v>128</v>
      </c>
      <c r="U6" s="17" t="s">
        <v>116</v>
      </c>
      <c r="V6" s="17" t="s">
        <v>118</v>
      </c>
      <c r="W6" s="15"/>
      <c r="X6" s="17" t="s">
        <v>113</v>
      </c>
      <c r="Y6" s="17" t="s">
        <v>32</v>
      </c>
      <c r="Z6" s="17">
        <v>5</v>
      </c>
      <c r="AA6" s="17" t="s">
        <v>128</v>
      </c>
      <c r="AB6" s="17" t="s">
        <v>116</v>
      </c>
      <c r="AC6" s="17" t="s">
        <v>118</v>
      </c>
      <c r="AD6" s="128"/>
      <c r="AE6" s="17" t="s">
        <v>85</v>
      </c>
      <c r="AF6" s="17" t="s">
        <v>245</v>
      </c>
      <c r="AG6" s="17">
        <v>6</v>
      </c>
      <c r="AH6" s="19">
        <v>0.97399999999999998</v>
      </c>
      <c r="AI6" s="6"/>
      <c r="AJ6" s="17" t="s">
        <v>85</v>
      </c>
      <c r="AK6" s="17" t="s">
        <v>245</v>
      </c>
      <c r="AL6" s="17">
        <v>6</v>
      </c>
      <c r="AM6" s="19">
        <v>0.97399999999999998</v>
      </c>
      <c r="AN6" s="6"/>
      <c r="AO6" s="17">
        <v>0.86</v>
      </c>
      <c r="AP6" s="17" t="s">
        <v>141</v>
      </c>
      <c r="AQ6" s="17" t="s">
        <v>246</v>
      </c>
      <c r="AR6" s="6"/>
      <c r="AS6" s="17" t="s">
        <v>205</v>
      </c>
      <c r="AT6" s="17">
        <v>0.76</v>
      </c>
      <c r="AU6" s="17" t="s">
        <v>141</v>
      </c>
      <c r="AV6" s="17" t="s">
        <v>943</v>
      </c>
      <c r="AX6" s="17" t="s">
        <v>206</v>
      </c>
      <c r="AY6" s="17" t="s">
        <v>944</v>
      </c>
      <c r="AZ6" s="17" t="s">
        <v>945</v>
      </c>
      <c r="BB6" s="17" t="s">
        <v>54</v>
      </c>
      <c r="BC6" s="17" t="s">
        <v>83</v>
      </c>
      <c r="BD6" s="17" t="s">
        <v>83</v>
      </c>
      <c r="BF6" s="17" t="s">
        <v>208</v>
      </c>
    </row>
    <row r="7" spans="1:59" s="3" customFormat="1" ht="32" customHeight="1">
      <c r="D7" s="35"/>
      <c r="E7" s="35">
        <v>4</v>
      </c>
      <c r="F7" s="17" t="s">
        <v>369</v>
      </c>
      <c r="G7" s="17" t="s">
        <v>49</v>
      </c>
      <c r="H7" s="17" t="s">
        <v>50</v>
      </c>
      <c r="I7" s="17" t="s">
        <v>83</v>
      </c>
      <c r="J7" s="17" t="s">
        <v>1</v>
      </c>
      <c r="K7" s="6"/>
      <c r="L7" s="17">
        <v>98</v>
      </c>
      <c r="M7" s="19">
        <v>0.53</v>
      </c>
      <c r="N7" s="17" t="s">
        <v>148</v>
      </c>
      <c r="O7" s="17" t="s">
        <v>201</v>
      </c>
      <c r="Q7" s="17" t="s">
        <v>108</v>
      </c>
      <c r="R7" s="17" t="s">
        <v>25</v>
      </c>
      <c r="S7" s="17">
        <v>1</v>
      </c>
      <c r="T7" s="17" t="s">
        <v>128</v>
      </c>
      <c r="U7" s="17" t="s">
        <v>217</v>
      </c>
      <c r="V7" s="17" t="s">
        <v>216</v>
      </c>
      <c r="W7" s="15"/>
      <c r="X7" s="17" t="s">
        <v>108</v>
      </c>
      <c r="Y7" s="17" t="s">
        <v>98</v>
      </c>
      <c r="Z7" s="17">
        <v>1</v>
      </c>
      <c r="AA7" s="17" t="s">
        <v>128</v>
      </c>
      <c r="AB7" s="17" t="s">
        <v>217</v>
      </c>
      <c r="AC7" s="17" t="s">
        <v>216</v>
      </c>
      <c r="AD7" s="34"/>
      <c r="AE7" s="17" t="s">
        <v>109</v>
      </c>
      <c r="AF7" s="17" t="s">
        <v>110</v>
      </c>
      <c r="AG7" s="17" t="s">
        <v>203</v>
      </c>
      <c r="AH7" s="19">
        <v>0.93</v>
      </c>
      <c r="AI7" s="6"/>
      <c r="AJ7" s="17" t="s">
        <v>109</v>
      </c>
      <c r="AK7" s="17" t="s">
        <v>215</v>
      </c>
      <c r="AL7" s="17" t="s">
        <v>202</v>
      </c>
      <c r="AM7" s="19" t="s">
        <v>204</v>
      </c>
      <c r="AN7" s="6"/>
      <c r="AO7" s="17">
        <v>1.71</v>
      </c>
      <c r="AP7" s="17">
        <v>1.38</v>
      </c>
      <c r="AQ7" s="17" t="s">
        <v>141</v>
      </c>
      <c r="AR7" s="6"/>
      <c r="AS7" s="17" t="s">
        <v>205</v>
      </c>
      <c r="AT7" s="17">
        <v>1.1299999999999999</v>
      </c>
      <c r="AU7" s="17">
        <v>0.97</v>
      </c>
      <c r="AV7" s="17" t="s">
        <v>141</v>
      </c>
      <c r="AX7" s="17" t="s">
        <v>207</v>
      </c>
      <c r="AY7" s="17" t="s">
        <v>210</v>
      </c>
      <c r="AZ7" s="17" t="s">
        <v>92</v>
      </c>
      <c r="BB7" s="17" t="s">
        <v>54</v>
      </c>
      <c r="BC7" s="17" t="s">
        <v>83</v>
      </c>
      <c r="BD7" s="17" t="s">
        <v>83</v>
      </c>
      <c r="BF7" s="17" t="s">
        <v>208</v>
      </c>
    </row>
    <row r="8" spans="1:59" s="3" customFormat="1" ht="32" customHeight="1">
      <c r="D8" s="35"/>
      <c r="E8" s="35">
        <v>5</v>
      </c>
      <c r="F8" s="17" t="s">
        <v>369</v>
      </c>
      <c r="G8" s="17" t="s">
        <v>49</v>
      </c>
      <c r="H8" s="17" t="s">
        <v>50</v>
      </c>
      <c r="I8" s="17" t="s">
        <v>83</v>
      </c>
      <c r="J8" s="17" t="s">
        <v>209</v>
      </c>
      <c r="K8" s="6"/>
      <c r="L8" s="17">
        <v>98</v>
      </c>
      <c r="M8" s="19">
        <v>0.53</v>
      </c>
      <c r="N8" s="17" t="s">
        <v>148</v>
      </c>
      <c r="O8" s="17" t="s">
        <v>201</v>
      </c>
      <c r="Q8" s="17" t="s">
        <v>108</v>
      </c>
      <c r="R8" s="17" t="s">
        <v>25</v>
      </c>
      <c r="S8" s="17">
        <v>1</v>
      </c>
      <c r="T8" s="17" t="s">
        <v>128</v>
      </c>
      <c r="U8" s="17" t="s">
        <v>217</v>
      </c>
      <c r="V8" s="17" t="s">
        <v>216</v>
      </c>
      <c r="W8" s="15"/>
      <c r="X8" s="17" t="s">
        <v>108</v>
      </c>
      <c r="Y8" s="17" t="s">
        <v>98</v>
      </c>
      <c r="Z8" s="17">
        <v>1</v>
      </c>
      <c r="AA8" s="17" t="s">
        <v>128</v>
      </c>
      <c r="AB8" s="17" t="s">
        <v>217</v>
      </c>
      <c r="AC8" s="17" t="s">
        <v>216</v>
      </c>
      <c r="AD8" s="34"/>
      <c r="AE8" s="17" t="s">
        <v>109</v>
      </c>
      <c r="AF8" s="17" t="s">
        <v>110</v>
      </c>
      <c r="AG8" s="17" t="s">
        <v>203</v>
      </c>
      <c r="AH8" s="19">
        <v>0.93</v>
      </c>
      <c r="AI8" s="6"/>
      <c r="AJ8" s="17" t="s">
        <v>109</v>
      </c>
      <c r="AK8" s="17" t="s">
        <v>215</v>
      </c>
      <c r="AL8" s="17" t="s">
        <v>202</v>
      </c>
      <c r="AM8" s="19" t="s">
        <v>204</v>
      </c>
      <c r="AN8" s="6"/>
      <c r="AO8" s="17">
        <v>1.71</v>
      </c>
      <c r="AP8" s="17">
        <v>1.38</v>
      </c>
      <c r="AQ8" s="17" t="s">
        <v>141</v>
      </c>
      <c r="AR8" s="6"/>
      <c r="AS8" s="17" t="s">
        <v>247</v>
      </c>
      <c r="AT8" s="17">
        <v>1.95</v>
      </c>
      <c r="AU8" s="17">
        <v>1.34</v>
      </c>
      <c r="AV8" s="17" t="s">
        <v>141</v>
      </c>
      <c r="AX8" s="17" t="s">
        <v>207</v>
      </c>
      <c r="AY8" s="17" t="s">
        <v>211</v>
      </c>
      <c r="AZ8" s="17" t="s">
        <v>213</v>
      </c>
      <c r="BB8" s="17" t="s">
        <v>54</v>
      </c>
      <c r="BC8" s="17" t="s">
        <v>83</v>
      </c>
      <c r="BD8" s="17" t="s">
        <v>83</v>
      </c>
      <c r="BF8" s="17" t="s">
        <v>214</v>
      </c>
    </row>
    <row r="9" spans="1:59" s="3" customFormat="1" ht="32" customHeight="1">
      <c r="D9" s="35"/>
      <c r="E9" s="35">
        <v>6</v>
      </c>
      <c r="F9" s="17" t="s">
        <v>369</v>
      </c>
      <c r="G9" s="17" t="s">
        <v>49</v>
      </c>
      <c r="H9" s="17" t="s">
        <v>50</v>
      </c>
      <c r="I9" s="17" t="s">
        <v>83</v>
      </c>
      <c r="J9" s="17" t="s">
        <v>53</v>
      </c>
      <c r="K9" s="6"/>
      <c r="L9" s="17">
        <v>98</v>
      </c>
      <c r="M9" s="19">
        <v>0.53</v>
      </c>
      <c r="N9" s="17" t="s">
        <v>148</v>
      </c>
      <c r="O9" s="17" t="s">
        <v>201</v>
      </c>
      <c r="Q9" s="17" t="s">
        <v>108</v>
      </c>
      <c r="R9" s="17" t="s">
        <v>25</v>
      </c>
      <c r="S9" s="17">
        <v>1</v>
      </c>
      <c r="T9" s="17" t="s">
        <v>128</v>
      </c>
      <c r="U9" s="17" t="s">
        <v>217</v>
      </c>
      <c r="V9" s="17" t="s">
        <v>216</v>
      </c>
      <c r="W9" s="15"/>
      <c r="X9" s="17" t="s">
        <v>108</v>
      </c>
      <c r="Y9" s="17" t="s">
        <v>98</v>
      </c>
      <c r="Z9" s="17">
        <v>1</v>
      </c>
      <c r="AA9" s="17" t="s">
        <v>128</v>
      </c>
      <c r="AB9" s="17" t="s">
        <v>217</v>
      </c>
      <c r="AC9" s="17" t="s">
        <v>216</v>
      </c>
      <c r="AD9" s="34"/>
      <c r="AE9" s="17" t="s">
        <v>109</v>
      </c>
      <c r="AF9" s="17" t="s">
        <v>110</v>
      </c>
      <c r="AG9" s="17" t="s">
        <v>203</v>
      </c>
      <c r="AH9" s="19">
        <v>0.93</v>
      </c>
      <c r="AI9" s="6"/>
      <c r="AJ9" s="17" t="s">
        <v>109</v>
      </c>
      <c r="AK9" s="17" t="s">
        <v>215</v>
      </c>
      <c r="AL9" s="17" t="s">
        <v>202</v>
      </c>
      <c r="AM9" s="19" t="s">
        <v>204</v>
      </c>
      <c r="AN9" s="6"/>
      <c r="AO9" s="17">
        <v>1.71</v>
      </c>
      <c r="AP9" s="17">
        <v>1.38</v>
      </c>
      <c r="AQ9" s="17" t="s">
        <v>141</v>
      </c>
      <c r="AR9" s="6"/>
      <c r="AS9" s="17" t="s">
        <v>53</v>
      </c>
      <c r="AT9" s="17">
        <v>1.08</v>
      </c>
      <c r="AU9" s="17">
        <v>1.17</v>
      </c>
      <c r="AV9" s="17" t="s">
        <v>141</v>
      </c>
      <c r="AX9" s="17" t="s">
        <v>207</v>
      </c>
      <c r="AY9" s="17" t="s">
        <v>212</v>
      </c>
      <c r="AZ9" s="198" t="s">
        <v>1289</v>
      </c>
      <c r="BB9" s="17" t="s">
        <v>54</v>
      </c>
      <c r="BC9" s="17" t="s">
        <v>83</v>
      </c>
      <c r="BD9" s="17" t="s">
        <v>83</v>
      </c>
      <c r="BF9" s="17" t="s">
        <v>1290</v>
      </c>
    </row>
    <row r="10" spans="1:59" s="3" customFormat="1" ht="32" customHeight="1">
      <c r="D10" s="35"/>
      <c r="E10" s="35">
        <v>7</v>
      </c>
      <c r="F10" s="17" t="s">
        <v>368</v>
      </c>
      <c r="G10" s="17" t="s">
        <v>953</v>
      </c>
      <c r="H10" s="17" t="s">
        <v>46</v>
      </c>
      <c r="I10" s="17" t="s">
        <v>83</v>
      </c>
      <c r="J10" s="17" t="s">
        <v>53</v>
      </c>
      <c r="K10" s="6"/>
      <c r="L10" s="17">
        <v>193</v>
      </c>
      <c r="M10" s="19">
        <v>0.45500000000000002</v>
      </c>
      <c r="N10" s="17" t="s">
        <v>145</v>
      </c>
      <c r="O10" s="17" t="s">
        <v>103</v>
      </c>
      <c r="Q10" s="17" t="s">
        <v>251</v>
      </c>
      <c r="R10" s="17" t="s">
        <v>24</v>
      </c>
      <c r="S10" s="17">
        <v>13</v>
      </c>
      <c r="T10" s="17" t="s">
        <v>128</v>
      </c>
      <c r="U10" s="17" t="s">
        <v>141</v>
      </c>
      <c r="V10" s="17" t="s">
        <v>141</v>
      </c>
      <c r="W10" s="15"/>
      <c r="X10" s="17" t="s">
        <v>119</v>
      </c>
      <c r="Y10" s="17" t="s">
        <v>32</v>
      </c>
      <c r="Z10" s="17">
        <v>10</v>
      </c>
      <c r="AA10" s="17" t="s">
        <v>128</v>
      </c>
      <c r="AB10" s="17" t="s">
        <v>254</v>
      </c>
      <c r="AC10" s="17" t="s">
        <v>173</v>
      </c>
      <c r="AD10" s="137"/>
      <c r="AE10" s="17" t="s">
        <v>134</v>
      </c>
      <c r="AF10" s="17" t="s">
        <v>252</v>
      </c>
      <c r="AG10" s="17">
        <v>3</v>
      </c>
      <c r="AH10" s="19" t="s">
        <v>141</v>
      </c>
      <c r="AI10" s="6"/>
      <c r="AJ10" s="17" t="s">
        <v>134</v>
      </c>
      <c r="AK10" s="17" t="s">
        <v>252</v>
      </c>
      <c r="AL10" s="17" t="s">
        <v>253</v>
      </c>
      <c r="AM10" s="19" t="s">
        <v>255</v>
      </c>
      <c r="AN10" s="6"/>
      <c r="AO10" s="17" t="s">
        <v>141</v>
      </c>
      <c r="AP10" s="17" t="s">
        <v>141</v>
      </c>
      <c r="AQ10" s="17" t="s">
        <v>141</v>
      </c>
      <c r="AR10" s="6"/>
      <c r="AS10" s="17" t="s">
        <v>1</v>
      </c>
      <c r="AT10" s="17" t="s">
        <v>141</v>
      </c>
      <c r="AU10" s="17" t="s">
        <v>141</v>
      </c>
      <c r="AV10" s="17" t="s">
        <v>141</v>
      </c>
      <c r="AX10" s="17" t="s">
        <v>256</v>
      </c>
      <c r="AY10" s="17" t="s">
        <v>257</v>
      </c>
      <c r="AZ10" s="17" t="s">
        <v>142</v>
      </c>
      <c r="BB10" s="17" t="s">
        <v>83</v>
      </c>
      <c r="BC10" s="17" t="s">
        <v>54</v>
      </c>
      <c r="BD10" s="17" t="s">
        <v>83</v>
      </c>
      <c r="BF10" s="17" t="s">
        <v>955</v>
      </c>
    </row>
    <row r="11" spans="1:59" s="3" customFormat="1" ht="32" customHeight="1">
      <c r="D11" s="35"/>
      <c r="E11" s="35">
        <v>7</v>
      </c>
      <c r="F11" s="17" t="s">
        <v>368</v>
      </c>
      <c r="G11" s="17" t="s">
        <v>954</v>
      </c>
      <c r="H11" s="17" t="s">
        <v>46</v>
      </c>
      <c r="I11" s="17" t="s">
        <v>83</v>
      </c>
      <c r="J11" s="17" t="s">
        <v>53</v>
      </c>
      <c r="K11" s="6"/>
      <c r="L11" s="17">
        <v>193</v>
      </c>
      <c r="M11" s="19">
        <v>0.45500000000000002</v>
      </c>
      <c r="N11" s="17" t="s">
        <v>145</v>
      </c>
      <c r="O11" s="17" t="s">
        <v>103</v>
      </c>
      <c r="Q11" s="17" t="s">
        <v>251</v>
      </c>
      <c r="R11" s="17" t="s">
        <v>24</v>
      </c>
      <c r="S11" s="17">
        <v>13</v>
      </c>
      <c r="T11" s="17" t="s">
        <v>128</v>
      </c>
      <c r="U11" s="17" t="s">
        <v>141</v>
      </c>
      <c r="V11" s="17" t="s">
        <v>141</v>
      </c>
      <c r="W11" s="15"/>
      <c r="X11" s="17" t="s">
        <v>119</v>
      </c>
      <c r="Y11" s="17" t="s">
        <v>32</v>
      </c>
      <c r="Z11" s="17">
        <v>10</v>
      </c>
      <c r="AA11" s="17" t="s">
        <v>128</v>
      </c>
      <c r="AB11" s="17" t="s">
        <v>254</v>
      </c>
      <c r="AC11" s="17" t="s">
        <v>173</v>
      </c>
      <c r="AD11" s="137"/>
      <c r="AE11" s="17" t="s">
        <v>134</v>
      </c>
      <c r="AF11" s="17" t="s">
        <v>252</v>
      </c>
      <c r="AG11" s="17">
        <v>3</v>
      </c>
      <c r="AH11" s="19" t="s">
        <v>141</v>
      </c>
      <c r="AI11" s="6"/>
      <c r="AJ11" s="17" t="s">
        <v>134</v>
      </c>
      <c r="AK11" s="17" t="s">
        <v>252</v>
      </c>
      <c r="AL11" s="17" t="s">
        <v>253</v>
      </c>
      <c r="AM11" s="19" t="s">
        <v>255</v>
      </c>
      <c r="AN11" s="6"/>
      <c r="AO11" s="17" t="s">
        <v>141</v>
      </c>
      <c r="AP11" s="17" t="s">
        <v>141</v>
      </c>
      <c r="AQ11" s="17" t="s">
        <v>141</v>
      </c>
      <c r="AR11" s="6"/>
      <c r="AS11" s="17" t="s">
        <v>1</v>
      </c>
      <c r="AT11" s="17" t="s">
        <v>141</v>
      </c>
      <c r="AU11" s="17" t="s">
        <v>141</v>
      </c>
      <c r="AV11" s="17" t="s">
        <v>141</v>
      </c>
      <c r="AX11" s="17" t="s">
        <v>256</v>
      </c>
      <c r="AY11" s="17" t="s">
        <v>952</v>
      </c>
      <c r="AZ11" s="17" t="s">
        <v>142</v>
      </c>
      <c r="BB11" s="17" t="s">
        <v>83</v>
      </c>
      <c r="BC11" s="17" t="s">
        <v>54</v>
      </c>
      <c r="BD11" s="17" t="s">
        <v>83</v>
      </c>
      <c r="BF11" s="17" t="s">
        <v>956</v>
      </c>
    </row>
    <row r="12" spans="1:59" s="3" customFormat="1" ht="32" customHeight="1">
      <c r="D12" s="35"/>
      <c r="E12" s="35">
        <v>8</v>
      </c>
      <c r="F12" s="17" t="s">
        <v>498</v>
      </c>
      <c r="G12" s="17" t="s">
        <v>80</v>
      </c>
      <c r="H12" s="17" t="s">
        <v>81</v>
      </c>
      <c r="I12" s="17" t="s">
        <v>83</v>
      </c>
      <c r="J12" s="17" t="s">
        <v>53</v>
      </c>
      <c r="K12" s="6"/>
      <c r="L12" s="17">
        <v>106</v>
      </c>
      <c r="M12" s="19">
        <v>0.38700000000000001</v>
      </c>
      <c r="N12" s="17" t="s">
        <v>146</v>
      </c>
      <c r="O12" s="17" t="s">
        <v>103</v>
      </c>
      <c r="Q12" s="17" t="s">
        <v>120</v>
      </c>
      <c r="R12" s="17" t="s">
        <v>114</v>
      </c>
      <c r="S12" s="17">
        <v>11</v>
      </c>
      <c r="T12" s="17" t="s">
        <v>128</v>
      </c>
      <c r="U12" s="17" t="s">
        <v>121</v>
      </c>
      <c r="V12" s="17" t="s">
        <v>276</v>
      </c>
      <c r="W12" s="15"/>
      <c r="X12" s="17" t="s">
        <v>120</v>
      </c>
      <c r="Y12" s="17" t="s">
        <v>32</v>
      </c>
      <c r="Z12" s="17">
        <v>11</v>
      </c>
      <c r="AA12" s="17" t="s">
        <v>128</v>
      </c>
      <c r="AB12" s="17" t="s">
        <v>135</v>
      </c>
      <c r="AC12" s="17" t="s">
        <v>276</v>
      </c>
      <c r="AD12" s="34"/>
      <c r="AE12" s="17" t="s">
        <v>227</v>
      </c>
      <c r="AF12" s="17" t="s">
        <v>141</v>
      </c>
      <c r="AG12" s="17" t="s">
        <v>279</v>
      </c>
      <c r="AH12" s="19" t="s">
        <v>141</v>
      </c>
      <c r="AI12" s="6"/>
      <c r="AJ12" s="17" t="s">
        <v>227</v>
      </c>
      <c r="AK12" s="17" t="s">
        <v>141</v>
      </c>
      <c r="AL12" s="17" t="s">
        <v>278</v>
      </c>
      <c r="AM12" s="19">
        <v>0.98629999999999995</v>
      </c>
      <c r="AN12" s="6"/>
      <c r="AO12" s="17" t="s">
        <v>141</v>
      </c>
      <c r="AP12" s="17" t="s">
        <v>141</v>
      </c>
      <c r="AQ12" s="17" t="s">
        <v>141</v>
      </c>
      <c r="AR12" s="6"/>
      <c r="AS12" s="17" t="s">
        <v>112</v>
      </c>
      <c r="AT12" s="17">
        <v>42</v>
      </c>
      <c r="AU12" s="17">
        <v>25.1</v>
      </c>
      <c r="AV12" s="17" t="s">
        <v>141</v>
      </c>
      <c r="AX12" s="17" t="s">
        <v>136</v>
      </c>
      <c r="AY12" s="17" t="s">
        <v>139</v>
      </c>
      <c r="AZ12" s="17" t="s">
        <v>102</v>
      </c>
      <c r="BB12" s="17" t="s">
        <v>277</v>
      </c>
      <c r="BC12" s="17" t="s">
        <v>83</v>
      </c>
      <c r="BD12" s="17" t="s">
        <v>54</v>
      </c>
      <c r="BF12" s="17" t="s">
        <v>140</v>
      </c>
    </row>
    <row r="13" spans="1:59" s="3" customFormat="1" ht="32" customHeight="1">
      <c r="D13" s="35"/>
      <c r="E13" s="35">
        <v>9</v>
      </c>
      <c r="F13" s="17" t="s">
        <v>371</v>
      </c>
      <c r="G13" s="17" t="s">
        <v>411</v>
      </c>
      <c r="H13" s="17" t="s">
        <v>526</v>
      </c>
      <c r="I13" s="17" t="s">
        <v>83</v>
      </c>
      <c r="J13" s="17" t="s">
        <v>1</v>
      </c>
      <c r="K13" s="6"/>
      <c r="L13" s="17">
        <v>126</v>
      </c>
      <c r="M13" s="19">
        <v>0.43</v>
      </c>
      <c r="N13" s="17" t="s">
        <v>150</v>
      </c>
      <c r="O13" s="17" t="s">
        <v>103</v>
      </c>
      <c r="Q13" s="17" t="s">
        <v>122</v>
      </c>
      <c r="R13" s="17" t="s">
        <v>123</v>
      </c>
      <c r="S13" s="17">
        <v>27</v>
      </c>
      <c r="T13" s="17" t="s">
        <v>128</v>
      </c>
      <c r="U13" s="17" t="s">
        <v>126</v>
      </c>
      <c r="V13" s="17" t="s">
        <v>157</v>
      </c>
      <c r="W13" s="15"/>
      <c r="X13" s="17" t="s">
        <v>122</v>
      </c>
      <c r="Y13" s="17" t="s">
        <v>124</v>
      </c>
      <c r="Z13" s="17">
        <v>27</v>
      </c>
      <c r="AA13" s="17" t="s">
        <v>128</v>
      </c>
      <c r="AB13" s="17" t="s">
        <v>126</v>
      </c>
      <c r="AC13" s="17" t="s">
        <v>157</v>
      </c>
      <c r="AD13" s="34"/>
      <c r="AE13" s="17" t="s">
        <v>85</v>
      </c>
      <c r="AF13" s="17" t="s">
        <v>141</v>
      </c>
      <c r="AG13" s="17" t="s">
        <v>281</v>
      </c>
      <c r="AH13" s="19" t="s">
        <v>141</v>
      </c>
      <c r="AI13" s="6"/>
      <c r="AJ13" s="17" t="s">
        <v>125</v>
      </c>
      <c r="AK13" s="17" t="s">
        <v>141</v>
      </c>
      <c r="AL13" s="17" t="s">
        <v>280</v>
      </c>
      <c r="AM13" s="19" t="s">
        <v>141</v>
      </c>
      <c r="AN13" s="6"/>
      <c r="AO13" s="17" t="s">
        <v>282</v>
      </c>
      <c r="AP13" s="17" t="s">
        <v>282</v>
      </c>
      <c r="AQ13" s="17" t="s">
        <v>282</v>
      </c>
      <c r="AR13" s="6"/>
      <c r="AS13" s="17" t="s">
        <v>205</v>
      </c>
      <c r="AT13" s="17" t="s">
        <v>282</v>
      </c>
      <c r="AU13" s="17" t="s">
        <v>282</v>
      </c>
      <c r="AV13" s="17" t="s">
        <v>282</v>
      </c>
      <c r="AX13" s="17" t="s">
        <v>206</v>
      </c>
      <c r="AY13" s="17" t="s">
        <v>303</v>
      </c>
      <c r="AZ13" s="17" t="s">
        <v>283</v>
      </c>
      <c r="BB13" s="17" t="s">
        <v>54</v>
      </c>
      <c r="BC13" s="17" t="s">
        <v>83</v>
      </c>
      <c r="BD13" s="17" t="s">
        <v>83</v>
      </c>
      <c r="BF13" s="17" t="s">
        <v>297</v>
      </c>
    </row>
    <row r="14" spans="1:59" s="3" customFormat="1" ht="32" customHeight="1">
      <c r="D14" s="35"/>
      <c r="E14" s="35">
        <v>10</v>
      </c>
      <c r="F14" s="17" t="s">
        <v>371</v>
      </c>
      <c r="G14" s="17" t="s">
        <v>411</v>
      </c>
      <c r="H14" s="17" t="s">
        <v>526</v>
      </c>
      <c r="I14" s="17" t="s">
        <v>83</v>
      </c>
      <c r="J14" s="17" t="s">
        <v>209</v>
      </c>
      <c r="K14" s="6"/>
      <c r="L14" s="17">
        <v>126</v>
      </c>
      <c r="M14" s="19">
        <v>0.43</v>
      </c>
      <c r="N14" s="17" t="s">
        <v>150</v>
      </c>
      <c r="O14" s="17" t="s">
        <v>103</v>
      </c>
      <c r="Q14" s="17" t="s">
        <v>122</v>
      </c>
      <c r="R14" s="17" t="s">
        <v>123</v>
      </c>
      <c r="S14" s="17">
        <v>27</v>
      </c>
      <c r="T14" s="17" t="s">
        <v>128</v>
      </c>
      <c r="U14" s="17" t="s">
        <v>126</v>
      </c>
      <c r="V14" s="17" t="s">
        <v>157</v>
      </c>
      <c r="W14" s="15"/>
      <c r="X14" s="17" t="s">
        <v>122</v>
      </c>
      <c r="Y14" s="17" t="s">
        <v>124</v>
      </c>
      <c r="Z14" s="17">
        <v>27</v>
      </c>
      <c r="AA14" s="17" t="s">
        <v>128</v>
      </c>
      <c r="AB14" s="17" t="s">
        <v>126</v>
      </c>
      <c r="AC14" s="17" t="s">
        <v>157</v>
      </c>
      <c r="AD14" s="34"/>
      <c r="AE14" s="17" t="s">
        <v>85</v>
      </c>
      <c r="AF14" s="17" t="s">
        <v>141</v>
      </c>
      <c r="AG14" s="17" t="s">
        <v>281</v>
      </c>
      <c r="AH14" s="19" t="s">
        <v>141</v>
      </c>
      <c r="AI14" s="6"/>
      <c r="AJ14" s="17" t="s">
        <v>125</v>
      </c>
      <c r="AK14" s="17" t="s">
        <v>141</v>
      </c>
      <c r="AL14" s="17" t="s">
        <v>280</v>
      </c>
      <c r="AM14" s="19" t="s">
        <v>141</v>
      </c>
      <c r="AN14" s="6"/>
      <c r="AO14" s="17" t="s">
        <v>282</v>
      </c>
      <c r="AP14" s="17" t="s">
        <v>282</v>
      </c>
      <c r="AQ14" s="17" t="s">
        <v>282</v>
      </c>
      <c r="AR14" s="6"/>
      <c r="AS14" s="17" t="s">
        <v>247</v>
      </c>
      <c r="AT14" s="17" t="s">
        <v>282</v>
      </c>
      <c r="AU14" s="17" t="s">
        <v>282</v>
      </c>
      <c r="AV14" s="17" t="s">
        <v>282</v>
      </c>
      <c r="AX14" s="17" t="s">
        <v>206</v>
      </c>
      <c r="AY14" s="17" t="s">
        <v>285</v>
      </c>
      <c r="AZ14" s="17" t="s">
        <v>283</v>
      </c>
      <c r="BB14" s="17" t="s">
        <v>54</v>
      </c>
      <c r="BC14" s="17" t="s">
        <v>83</v>
      </c>
      <c r="BD14" s="17" t="s">
        <v>83</v>
      </c>
      <c r="BF14" s="17" t="s">
        <v>284</v>
      </c>
    </row>
    <row r="15" spans="1:59" s="3" customFormat="1" ht="32" customHeight="1">
      <c r="D15" s="35"/>
      <c r="E15" s="35">
        <v>11</v>
      </c>
      <c r="F15" s="17" t="s">
        <v>87</v>
      </c>
      <c r="G15" s="17" t="s">
        <v>494</v>
      </c>
      <c r="H15" s="17" t="s">
        <v>90</v>
      </c>
      <c r="I15" s="17" t="s">
        <v>83</v>
      </c>
      <c r="J15" s="17" t="s">
        <v>88</v>
      </c>
      <c r="K15" s="6"/>
      <c r="L15" s="17">
        <v>40</v>
      </c>
      <c r="M15" s="19">
        <v>0.78</v>
      </c>
      <c r="N15" s="17" t="s">
        <v>483</v>
      </c>
      <c r="O15" s="17" t="s">
        <v>103</v>
      </c>
      <c r="Q15" s="17" t="s">
        <v>106</v>
      </c>
      <c r="R15" s="17" t="s">
        <v>123</v>
      </c>
      <c r="S15" s="30">
        <v>23</v>
      </c>
      <c r="T15" s="17" t="s">
        <v>128</v>
      </c>
      <c r="U15" s="17" t="s">
        <v>272</v>
      </c>
      <c r="V15" s="17" t="s">
        <v>501</v>
      </c>
      <c r="W15" s="15"/>
      <c r="X15" s="17" t="s">
        <v>106</v>
      </c>
      <c r="Y15" s="17" t="s">
        <v>124</v>
      </c>
      <c r="Z15" s="30">
        <v>23</v>
      </c>
      <c r="AA15" s="17" t="s">
        <v>128</v>
      </c>
      <c r="AB15" s="17" t="s">
        <v>272</v>
      </c>
      <c r="AC15" s="17" t="s">
        <v>501</v>
      </c>
      <c r="AD15" s="34"/>
      <c r="AE15" s="17" t="s">
        <v>193</v>
      </c>
      <c r="AF15" s="17" t="s">
        <v>142</v>
      </c>
      <c r="AG15" s="17" t="s">
        <v>486</v>
      </c>
      <c r="AH15" s="19">
        <v>1</v>
      </c>
      <c r="AI15" s="6"/>
      <c r="AJ15" s="17" t="s">
        <v>193</v>
      </c>
      <c r="AK15" s="17" t="s">
        <v>142</v>
      </c>
      <c r="AL15" s="17" t="s">
        <v>486</v>
      </c>
      <c r="AM15" s="19">
        <v>1</v>
      </c>
      <c r="AN15" s="6"/>
      <c r="AO15" s="17">
        <v>154.80000000000001</v>
      </c>
      <c r="AP15" s="17">
        <v>28.1</v>
      </c>
      <c r="AQ15" s="17" t="s">
        <v>141</v>
      </c>
      <c r="AR15" s="6"/>
      <c r="AS15" s="17" t="s">
        <v>53</v>
      </c>
      <c r="AT15" s="17">
        <v>155</v>
      </c>
      <c r="AU15" s="17">
        <v>27.4</v>
      </c>
      <c r="AV15" s="17" t="s">
        <v>141</v>
      </c>
      <c r="AX15" s="17" t="s">
        <v>487</v>
      </c>
      <c r="AY15" s="17" t="s">
        <v>495</v>
      </c>
      <c r="AZ15" s="29" t="s">
        <v>497</v>
      </c>
      <c r="BB15" s="17" t="s">
        <v>54</v>
      </c>
      <c r="BC15" s="17" t="s">
        <v>83</v>
      </c>
      <c r="BD15" s="17" t="s">
        <v>83</v>
      </c>
      <c r="BF15" s="17" t="s">
        <v>496</v>
      </c>
    </row>
    <row r="16" spans="1:59" s="3" customFormat="1" ht="27" customHeight="1">
      <c r="D16" s="35"/>
      <c r="E16" s="35"/>
      <c r="F16" s="15"/>
      <c r="G16" s="15"/>
      <c r="H16" s="15"/>
      <c r="I16" s="15"/>
      <c r="J16" s="15"/>
      <c r="K16" s="6"/>
      <c r="L16" s="15"/>
      <c r="M16" s="26"/>
      <c r="N16" s="15"/>
      <c r="O16" s="15"/>
      <c r="Q16" s="15"/>
      <c r="R16" s="15"/>
      <c r="S16" s="31"/>
      <c r="T16" s="15"/>
      <c r="U16" s="15"/>
      <c r="V16" s="15"/>
      <c r="W16" s="15"/>
      <c r="X16" s="15"/>
      <c r="Y16" s="15"/>
      <c r="Z16" s="31"/>
      <c r="AA16" s="15"/>
      <c r="AB16" s="15"/>
      <c r="AC16" s="15"/>
      <c r="AD16" s="34"/>
      <c r="AE16" s="15"/>
      <c r="AF16" s="15"/>
      <c r="AG16" s="15"/>
      <c r="AH16" s="26"/>
      <c r="AI16" s="6"/>
      <c r="AJ16" s="15"/>
      <c r="AK16" s="15"/>
      <c r="AL16" s="15"/>
      <c r="AM16" s="26"/>
      <c r="AN16" s="6"/>
      <c r="AO16" s="15"/>
      <c r="AP16" s="15"/>
      <c r="AQ16" s="15"/>
      <c r="AR16" s="6"/>
      <c r="AS16" s="15"/>
      <c r="AT16" s="15"/>
      <c r="AU16" s="15"/>
      <c r="AV16" s="15"/>
      <c r="AX16" s="15"/>
      <c r="AY16" s="15"/>
      <c r="AZ16" s="27"/>
      <c r="BB16" s="15"/>
      <c r="BC16" s="15"/>
      <c r="BD16" s="15"/>
      <c r="BF16" s="15"/>
    </row>
    <row r="17" spans="1:59" s="3" customFormat="1" ht="32" customHeight="1">
      <c r="A17" s="34"/>
      <c r="C17" s="34"/>
      <c r="D17" s="36"/>
      <c r="E17" s="36"/>
      <c r="F17" s="7" t="s">
        <v>16</v>
      </c>
      <c r="G17" s="4"/>
      <c r="H17" s="4"/>
      <c r="I17" s="4"/>
      <c r="J17" s="4"/>
      <c r="K17" s="34"/>
      <c r="L17" s="7" t="s">
        <v>15</v>
      </c>
      <c r="M17" s="20"/>
      <c r="N17" s="7"/>
      <c r="O17" s="7"/>
      <c r="P17" s="1"/>
      <c r="Q17" s="7" t="s">
        <v>94</v>
      </c>
      <c r="R17" s="7"/>
      <c r="S17" s="7"/>
      <c r="T17" s="7"/>
      <c r="U17" s="7"/>
      <c r="V17" s="7"/>
      <c r="W17" s="1"/>
      <c r="X17" s="7" t="s">
        <v>93</v>
      </c>
      <c r="Y17" s="7"/>
      <c r="Z17" s="7"/>
      <c r="AA17" s="7"/>
      <c r="AB17" s="7"/>
      <c r="AC17" s="7"/>
      <c r="AD17" s="34"/>
      <c r="AE17" s="10" t="s">
        <v>22</v>
      </c>
      <c r="AF17" s="10"/>
      <c r="AG17" s="10"/>
      <c r="AH17" s="25"/>
      <c r="AI17" s="1"/>
      <c r="AJ17" s="10" t="s">
        <v>21</v>
      </c>
      <c r="AK17" s="10"/>
      <c r="AL17" s="10"/>
      <c r="AM17" s="25"/>
      <c r="AN17" s="1"/>
      <c r="AO17" s="10" t="s">
        <v>31</v>
      </c>
      <c r="AP17" s="10"/>
      <c r="AQ17" s="10"/>
      <c r="AR17" s="34"/>
      <c r="AS17" s="10" t="s">
        <v>30</v>
      </c>
      <c r="AT17" s="10"/>
      <c r="AU17" s="10"/>
      <c r="AV17" s="10"/>
      <c r="AW17" s="1"/>
      <c r="AX17" s="7" t="s">
        <v>26</v>
      </c>
      <c r="AY17" s="7"/>
      <c r="AZ17" s="7"/>
      <c r="BB17" s="7" t="s">
        <v>35</v>
      </c>
      <c r="BC17" s="7"/>
      <c r="BD17" s="7"/>
      <c r="BE17" s="34"/>
    </row>
    <row r="18" spans="1:59" s="13" customFormat="1" ht="32" customHeight="1">
      <c r="A18" s="12"/>
      <c r="B18" s="9" t="s">
        <v>48</v>
      </c>
      <c r="C18" s="12"/>
      <c r="D18" s="37"/>
      <c r="E18" s="37" t="s">
        <v>551</v>
      </c>
      <c r="F18" s="4" t="s">
        <v>5</v>
      </c>
      <c r="G18" s="4" t="s">
        <v>12</v>
      </c>
      <c r="H18" s="8" t="s">
        <v>6</v>
      </c>
      <c r="I18" s="4" t="s">
        <v>17</v>
      </c>
      <c r="J18" s="4" t="s">
        <v>82</v>
      </c>
      <c r="K18" s="34"/>
      <c r="L18" s="4" t="s">
        <v>0</v>
      </c>
      <c r="M18" s="21" t="s">
        <v>13</v>
      </c>
      <c r="N18" s="4" t="s">
        <v>104</v>
      </c>
      <c r="O18" s="4" t="s">
        <v>14</v>
      </c>
      <c r="P18" s="34"/>
      <c r="Q18" s="4" t="s">
        <v>37</v>
      </c>
      <c r="R18" s="4" t="s">
        <v>20</v>
      </c>
      <c r="S18" s="4" t="s">
        <v>7</v>
      </c>
      <c r="T18" s="4" t="s">
        <v>10</v>
      </c>
      <c r="U18" s="4" t="s">
        <v>8</v>
      </c>
      <c r="V18" s="4" t="s">
        <v>9</v>
      </c>
      <c r="W18" s="34"/>
      <c r="X18" s="4" t="s">
        <v>37</v>
      </c>
      <c r="Y18" s="4" t="s">
        <v>20</v>
      </c>
      <c r="Z18" s="4" t="s">
        <v>7</v>
      </c>
      <c r="AA18" s="4" t="s">
        <v>10</v>
      </c>
      <c r="AB18" s="4" t="s">
        <v>8</v>
      </c>
      <c r="AC18" s="4" t="s">
        <v>9</v>
      </c>
      <c r="AD18" s="34"/>
      <c r="AE18" s="4" t="s">
        <v>11</v>
      </c>
      <c r="AF18" s="4" t="s">
        <v>23</v>
      </c>
      <c r="AG18" s="4" t="s">
        <v>137</v>
      </c>
      <c r="AH18" s="21" t="s">
        <v>97</v>
      </c>
      <c r="AI18" s="34"/>
      <c r="AJ18" s="4" t="s">
        <v>11</v>
      </c>
      <c r="AK18" s="4" t="s">
        <v>23</v>
      </c>
      <c r="AL18" s="4" t="s">
        <v>137</v>
      </c>
      <c r="AM18" s="21" t="s">
        <v>97</v>
      </c>
      <c r="AN18" s="34"/>
      <c r="AO18" s="4" t="s">
        <v>1</v>
      </c>
      <c r="AP18" s="4" t="s">
        <v>2</v>
      </c>
      <c r="AQ18" s="4" t="s">
        <v>91</v>
      </c>
      <c r="AR18" s="34"/>
      <c r="AS18" s="4" t="s">
        <v>155</v>
      </c>
      <c r="AT18" s="4" t="s">
        <v>1</v>
      </c>
      <c r="AU18" s="4" t="s">
        <v>2</v>
      </c>
      <c r="AV18" s="4" t="s">
        <v>91</v>
      </c>
      <c r="AW18" s="34"/>
      <c r="AX18" s="4" t="s">
        <v>34</v>
      </c>
      <c r="AY18" s="4" t="s">
        <v>27</v>
      </c>
      <c r="AZ18" s="4" t="s">
        <v>28</v>
      </c>
      <c r="BA18" s="3"/>
      <c r="BB18" s="4" t="s">
        <v>18</v>
      </c>
      <c r="BC18" s="4" t="s">
        <v>156</v>
      </c>
      <c r="BD18" s="4" t="s">
        <v>133</v>
      </c>
      <c r="BE18" s="3"/>
      <c r="BF18" s="4" t="s">
        <v>29</v>
      </c>
      <c r="BG18" s="3"/>
    </row>
    <row r="19" spans="1:59" s="3" customFormat="1" ht="32" customHeight="1">
      <c r="B19" s="11" t="s">
        <v>521</v>
      </c>
      <c r="D19" s="35"/>
      <c r="E19" s="35">
        <v>2</v>
      </c>
      <c r="F19" s="17" t="s">
        <v>367</v>
      </c>
      <c r="G19" s="17" t="s">
        <v>533</v>
      </c>
      <c r="H19" s="17" t="s">
        <v>38</v>
      </c>
      <c r="I19" s="17" t="s">
        <v>83</v>
      </c>
      <c r="J19" s="17" t="s">
        <v>53</v>
      </c>
      <c r="K19" s="6"/>
      <c r="L19" s="17">
        <v>100</v>
      </c>
      <c r="M19" s="19">
        <v>0.38</v>
      </c>
      <c r="N19" s="17" t="s">
        <v>143</v>
      </c>
      <c r="O19" s="17" t="s">
        <v>103</v>
      </c>
      <c r="Q19" s="17" t="s">
        <v>3</v>
      </c>
      <c r="R19" s="17" t="s">
        <v>114</v>
      </c>
      <c r="S19" s="17">
        <v>1</v>
      </c>
      <c r="T19" s="17" t="s">
        <v>128</v>
      </c>
      <c r="U19" s="17" t="s">
        <v>152</v>
      </c>
      <c r="V19" s="17" t="s">
        <v>129</v>
      </c>
      <c r="W19" s="15"/>
      <c r="X19" s="17" t="s">
        <v>3</v>
      </c>
      <c r="Y19" s="17" t="s">
        <v>32</v>
      </c>
      <c r="Z19" s="17">
        <v>28</v>
      </c>
      <c r="AA19" s="17" t="s">
        <v>128</v>
      </c>
      <c r="AB19" s="17" t="s">
        <v>152</v>
      </c>
      <c r="AC19" s="17" t="s">
        <v>129</v>
      </c>
      <c r="AE19" s="17" t="s">
        <v>162</v>
      </c>
      <c r="AF19" s="17" t="s">
        <v>141</v>
      </c>
      <c r="AG19" s="17">
        <v>1</v>
      </c>
      <c r="AH19" s="19">
        <v>1</v>
      </c>
      <c r="AI19" s="6"/>
      <c r="AJ19" s="17" t="s">
        <v>162</v>
      </c>
      <c r="AK19" s="17" t="s">
        <v>141</v>
      </c>
      <c r="AL19" s="17">
        <v>1</v>
      </c>
      <c r="AM19" s="19">
        <v>1</v>
      </c>
      <c r="AN19" s="6"/>
      <c r="AO19" s="17">
        <v>2.2799999999999998</v>
      </c>
      <c r="AP19" s="17">
        <v>2.52</v>
      </c>
      <c r="AQ19" s="17" t="s">
        <v>141</v>
      </c>
      <c r="AR19" s="6"/>
      <c r="AS19" s="17" t="s">
        <v>592</v>
      </c>
      <c r="AT19" s="17">
        <v>1.98</v>
      </c>
      <c r="AU19" s="17">
        <v>2.39</v>
      </c>
      <c r="AV19" s="17" t="s">
        <v>141</v>
      </c>
      <c r="AX19" s="17" t="s">
        <v>163</v>
      </c>
      <c r="AY19" s="17" t="s">
        <v>595</v>
      </c>
      <c r="AZ19" s="17" t="s">
        <v>593</v>
      </c>
      <c r="BB19" s="17" t="s">
        <v>54</v>
      </c>
      <c r="BC19" s="17" t="s">
        <v>83</v>
      </c>
      <c r="BD19" s="17" t="s">
        <v>164</v>
      </c>
      <c r="BF19" s="17" t="s">
        <v>597</v>
      </c>
    </row>
    <row r="20" spans="1:59" s="3" customFormat="1" ht="32" customHeight="1">
      <c r="D20" s="35"/>
      <c r="E20" s="35">
        <v>3</v>
      </c>
      <c r="F20" s="17" t="s">
        <v>367</v>
      </c>
      <c r="G20" s="17" t="s">
        <v>503</v>
      </c>
      <c r="H20" s="17" t="s">
        <v>38</v>
      </c>
      <c r="I20" s="17" t="s">
        <v>83</v>
      </c>
      <c r="J20" s="17" t="s">
        <v>53</v>
      </c>
      <c r="K20" s="6"/>
      <c r="L20" s="17">
        <v>100</v>
      </c>
      <c r="M20" s="19">
        <v>0.38</v>
      </c>
      <c r="N20" s="17" t="s">
        <v>143</v>
      </c>
      <c r="O20" s="17" t="s">
        <v>103</v>
      </c>
      <c r="Q20" s="17" t="s">
        <v>3</v>
      </c>
      <c r="R20" s="17" t="s">
        <v>114</v>
      </c>
      <c r="S20" s="17">
        <v>1</v>
      </c>
      <c r="T20" s="17" t="s">
        <v>128</v>
      </c>
      <c r="U20" s="17" t="s">
        <v>152</v>
      </c>
      <c r="V20" s="17" t="s">
        <v>129</v>
      </c>
      <c r="W20" s="15"/>
      <c r="X20" s="17" t="s">
        <v>3</v>
      </c>
      <c r="Y20" s="17" t="s">
        <v>32</v>
      </c>
      <c r="Z20" s="17">
        <v>28</v>
      </c>
      <c r="AA20" s="17" t="s">
        <v>128</v>
      </c>
      <c r="AB20" s="17" t="s">
        <v>152</v>
      </c>
      <c r="AC20" s="17" t="s">
        <v>129</v>
      </c>
      <c r="AE20" s="17" t="s">
        <v>162</v>
      </c>
      <c r="AF20" s="17" t="s">
        <v>141</v>
      </c>
      <c r="AG20" s="17">
        <v>1</v>
      </c>
      <c r="AH20" s="19">
        <v>1</v>
      </c>
      <c r="AI20" s="6"/>
      <c r="AJ20" s="17" t="s">
        <v>162</v>
      </c>
      <c r="AK20" s="17" t="s">
        <v>141</v>
      </c>
      <c r="AL20" s="17">
        <v>1</v>
      </c>
      <c r="AM20" s="19">
        <v>1</v>
      </c>
      <c r="AN20" s="6"/>
      <c r="AO20" s="17">
        <v>1.1299999999999999</v>
      </c>
      <c r="AP20" s="17">
        <v>2.08</v>
      </c>
      <c r="AQ20" s="17" t="s">
        <v>141</v>
      </c>
      <c r="AR20" s="6"/>
      <c r="AS20" s="17" t="s">
        <v>592</v>
      </c>
      <c r="AT20" s="17">
        <v>0.98</v>
      </c>
      <c r="AU20" s="17">
        <v>2</v>
      </c>
      <c r="AV20" s="17" t="s">
        <v>141</v>
      </c>
      <c r="AX20" s="17" t="s">
        <v>163</v>
      </c>
      <c r="AY20" s="17" t="s">
        <v>594</v>
      </c>
      <c r="AZ20" s="17" t="s">
        <v>593</v>
      </c>
      <c r="BB20" s="17" t="s">
        <v>54</v>
      </c>
      <c r="BC20" s="17" t="s">
        <v>83</v>
      </c>
      <c r="BD20" s="17" t="s">
        <v>164</v>
      </c>
      <c r="BF20" s="17" t="s">
        <v>597</v>
      </c>
    </row>
    <row r="21" spans="1:59" s="3" customFormat="1" ht="32" customHeight="1">
      <c r="D21" s="35"/>
      <c r="E21" s="35">
        <v>1</v>
      </c>
      <c r="F21" s="17" t="s">
        <v>367</v>
      </c>
      <c r="G21" s="17" t="s">
        <v>508</v>
      </c>
      <c r="H21" s="17" t="s">
        <v>38</v>
      </c>
      <c r="I21" s="17" t="s">
        <v>83</v>
      </c>
      <c r="J21" s="17" t="s">
        <v>53</v>
      </c>
      <c r="K21" s="6"/>
      <c r="L21" s="17">
        <v>100</v>
      </c>
      <c r="M21" s="19">
        <v>0.38</v>
      </c>
      <c r="N21" s="17" t="s">
        <v>143</v>
      </c>
      <c r="O21" s="17" t="s">
        <v>103</v>
      </c>
      <c r="Q21" s="17" t="s">
        <v>3</v>
      </c>
      <c r="R21" s="17" t="s">
        <v>114</v>
      </c>
      <c r="S21" s="17">
        <v>1</v>
      </c>
      <c r="T21" s="17" t="s">
        <v>128</v>
      </c>
      <c r="U21" s="17" t="s">
        <v>152</v>
      </c>
      <c r="V21" s="17" t="s">
        <v>129</v>
      </c>
      <c r="W21" s="15"/>
      <c r="X21" s="17" t="s">
        <v>3</v>
      </c>
      <c r="Y21" s="17" t="s">
        <v>32</v>
      </c>
      <c r="Z21" s="17">
        <v>28</v>
      </c>
      <c r="AA21" s="17" t="s">
        <v>128</v>
      </c>
      <c r="AB21" s="17" t="s">
        <v>152</v>
      </c>
      <c r="AC21" s="17" t="s">
        <v>129</v>
      </c>
      <c r="AE21" s="17" t="s">
        <v>162</v>
      </c>
      <c r="AF21" s="17" t="s">
        <v>141</v>
      </c>
      <c r="AG21" s="17">
        <v>1</v>
      </c>
      <c r="AH21" s="19">
        <v>1</v>
      </c>
      <c r="AI21" s="6"/>
      <c r="AJ21" s="17" t="s">
        <v>162</v>
      </c>
      <c r="AK21" s="17" t="s">
        <v>141</v>
      </c>
      <c r="AL21" s="17">
        <v>1</v>
      </c>
      <c r="AM21" s="19">
        <v>1</v>
      </c>
      <c r="AN21" s="6"/>
      <c r="AO21" s="17">
        <v>1.74</v>
      </c>
      <c r="AP21" s="17">
        <v>2.4500000000000002</v>
      </c>
      <c r="AQ21" s="17" t="s">
        <v>141</v>
      </c>
      <c r="AR21" s="6"/>
      <c r="AS21" s="17" t="s">
        <v>592</v>
      </c>
      <c r="AT21" s="17">
        <v>1.65</v>
      </c>
      <c r="AU21" s="17">
        <v>2.54</v>
      </c>
      <c r="AV21" s="17" t="s">
        <v>141</v>
      </c>
      <c r="AX21" s="17" t="s">
        <v>163</v>
      </c>
      <c r="AY21" s="17" t="s">
        <v>596</v>
      </c>
      <c r="AZ21" s="17" t="s">
        <v>593</v>
      </c>
      <c r="BB21" s="17" t="s">
        <v>54</v>
      </c>
      <c r="BC21" s="17" t="s">
        <v>83</v>
      </c>
      <c r="BD21" s="17" t="s">
        <v>164</v>
      </c>
      <c r="BF21" s="17" t="s">
        <v>597</v>
      </c>
    </row>
    <row r="22" spans="1:59" s="3" customFormat="1" ht="32" customHeight="1">
      <c r="D22" s="35"/>
      <c r="E22" s="35">
        <v>9</v>
      </c>
      <c r="F22" s="17" t="s">
        <v>376</v>
      </c>
      <c r="G22" s="17" t="s">
        <v>241</v>
      </c>
      <c r="H22" s="17" t="s">
        <v>39</v>
      </c>
      <c r="I22" s="17" t="s">
        <v>83</v>
      </c>
      <c r="J22" s="17" t="s">
        <v>1</v>
      </c>
      <c r="K22" s="6"/>
      <c r="L22" s="17">
        <v>136</v>
      </c>
      <c r="M22" s="19">
        <v>0.43</v>
      </c>
      <c r="N22" s="17" t="s">
        <v>149</v>
      </c>
      <c r="O22" s="17" t="s">
        <v>201</v>
      </c>
      <c r="Q22" s="17" t="s">
        <v>131</v>
      </c>
      <c r="R22" s="17" t="s">
        <v>114</v>
      </c>
      <c r="S22" s="17">
        <v>1</v>
      </c>
      <c r="T22" s="17" t="s">
        <v>128</v>
      </c>
      <c r="U22" s="17" t="s">
        <v>226</v>
      </c>
      <c r="V22" s="17" t="s">
        <v>129</v>
      </c>
      <c r="W22" s="15"/>
      <c r="X22" s="17" t="s">
        <v>131</v>
      </c>
      <c r="Y22" s="17" t="s">
        <v>32</v>
      </c>
      <c r="Z22" s="17">
        <v>1</v>
      </c>
      <c r="AA22" s="17" t="s">
        <v>128</v>
      </c>
      <c r="AB22" s="17" t="s">
        <v>226</v>
      </c>
      <c r="AC22" s="17" t="s">
        <v>129</v>
      </c>
      <c r="AD22" s="34"/>
      <c r="AE22" s="17" t="s">
        <v>227</v>
      </c>
      <c r="AF22" s="17" t="s">
        <v>228</v>
      </c>
      <c r="AG22" s="17" t="s">
        <v>229</v>
      </c>
      <c r="AH22" s="19" t="s">
        <v>232</v>
      </c>
      <c r="AI22" s="6"/>
      <c r="AJ22" s="17" t="s">
        <v>227</v>
      </c>
      <c r="AK22" s="17" t="s">
        <v>228</v>
      </c>
      <c r="AL22" s="17" t="s">
        <v>231</v>
      </c>
      <c r="AM22" s="19" t="s">
        <v>232</v>
      </c>
      <c r="AN22" s="6"/>
      <c r="AO22" s="17">
        <v>1.55</v>
      </c>
      <c r="AP22" s="17">
        <v>1.91</v>
      </c>
      <c r="AQ22" s="17" t="s">
        <v>141</v>
      </c>
      <c r="AR22" s="6"/>
      <c r="AS22" s="17" t="s">
        <v>205</v>
      </c>
      <c r="AT22" s="17">
        <v>1.34</v>
      </c>
      <c r="AU22" s="17">
        <v>1.64</v>
      </c>
      <c r="AV22" s="17" t="s">
        <v>141</v>
      </c>
      <c r="AX22" s="17" t="s">
        <v>132</v>
      </c>
      <c r="AY22" s="17" t="s">
        <v>242</v>
      </c>
      <c r="AZ22" s="17" t="s">
        <v>243</v>
      </c>
      <c r="BB22" s="17" t="s">
        <v>54</v>
      </c>
      <c r="BC22" s="17" t="s">
        <v>83</v>
      </c>
      <c r="BD22" s="17" t="s">
        <v>235</v>
      </c>
      <c r="BF22" s="17" t="s">
        <v>244</v>
      </c>
    </row>
    <row r="23" spans="1:59" s="3" customFormat="1" ht="32" customHeight="1">
      <c r="D23" s="35"/>
      <c r="E23" s="35">
        <v>6</v>
      </c>
      <c r="F23" s="17" t="s">
        <v>369</v>
      </c>
      <c r="G23" s="17" t="s">
        <v>225</v>
      </c>
      <c r="H23" s="17" t="s">
        <v>50</v>
      </c>
      <c r="I23" s="17" t="s">
        <v>83</v>
      </c>
      <c r="J23" s="17" t="s">
        <v>1</v>
      </c>
      <c r="K23" s="6"/>
      <c r="L23" s="17">
        <v>98</v>
      </c>
      <c r="M23" s="19">
        <v>0.53</v>
      </c>
      <c r="N23" s="17" t="s">
        <v>148</v>
      </c>
      <c r="O23" s="17" t="s">
        <v>201</v>
      </c>
      <c r="Q23" s="17" t="s">
        <v>108</v>
      </c>
      <c r="R23" s="17" t="s">
        <v>25</v>
      </c>
      <c r="S23" s="17">
        <v>1</v>
      </c>
      <c r="T23" s="17" t="s">
        <v>128</v>
      </c>
      <c r="U23" s="17" t="s">
        <v>218</v>
      </c>
      <c r="V23" s="17" t="s">
        <v>216</v>
      </c>
      <c r="W23" s="15"/>
      <c r="X23" s="17" t="s">
        <v>108</v>
      </c>
      <c r="Y23" s="17" t="s">
        <v>98</v>
      </c>
      <c r="Z23" s="17">
        <v>1</v>
      </c>
      <c r="AA23" s="17" t="s">
        <v>128</v>
      </c>
      <c r="AB23" s="17" t="s">
        <v>218</v>
      </c>
      <c r="AC23" s="17" t="s">
        <v>216</v>
      </c>
      <c r="AD23" s="34"/>
      <c r="AE23" s="17" t="s">
        <v>109</v>
      </c>
      <c r="AF23" s="17" t="s">
        <v>110</v>
      </c>
      <c r="AG23" s="17" t="s">
        <v>203</v>
      </c>
      <c r="AH23" s="19">
        <v>0.93</v>
      </c>
      <c r="AI23" s="6"/>
      <c r="AJ23" s="17" t="s">
        <v>109</v>
      </c>
      <c r="AK23" s="17" t="s">
        <v>215</v>
      </c>
      <c r="AL23" s="17" t="s">
        <v>202</v>
      </c>
      <c r="AM23" s="19" t="s">
        <v>204</v>
      </c>
      <c r="AN23" s="6"/>
      <c r="AO23" s="17">
        <v>2.02</v>
      </c>
      <c r="AP23" s="17">
        <v>1.43</v>
      </c>
      <c r="AQ23" s="17" t="s">
        <v>141</v>
      </c>
      <c r="AR23" s="6"/>
      <c r="AS23" s="17" t="s">
        <v>205</v>
      </c>
      <c r="AT23" s="17">
        <v>1.53</v>
      </c>
      <c r="AU23" s="17">
        <v>1.37</v>
      </c>
      <c r="AV23" s="17" t="s">
        <v>141</v>
      </c>
      <c r="AX23" s="17" t="s">
        <v>207</v>
      </c>
      <c r="AY23" s="17" t="s">
        <v>609</v>
      </c>
      <c r="AZ23" s="17" t="s">
        <v>213</v>
      </c>
      <c r="BB23" s="17" t="s">
        <v>54</v>
      </c>
      <c r="BC23" s="17" t="s">
        <v>83</v>
      </c>
      <c r="BD23" s="17" t="s">
        <v>83</v>
      </c>
      <c r="BF23" s="17" t="s">
        <v>208</v>
      </c>
    </row>
    <row r="24" spans="1:59" s="3" customFormat="1" ht="32" customHeight="1">
      <c r="D24" s="35"/>
      <c r="E24" s="35">
        <v>7</v>
      </c>
      <c r="F24" s="17" t="s">
        <v>369</v>
      </c>
      <c r="G24" s="17" t="s">
        <v>225</v>
      </c>
      <c r="H24" s="17" t="s">
        <v>50</v>
      </c>
      <c r="I24" s="17" t="s">
        <v>83</v>
      </c>
      <c r="J24" s="17" t="s">
        <v>209</v>
      </c>
      <c r="K24" s="6"/>
      <c r="L24" s="17">
        <v>98</v>
      </c>
      <c r="M24" s="19">
        <v>0.53</v>
      </c>
      <c r="N24" s="17" t="s">
        <v>148</v>
      </c>
      <c r="O24" s="17" t="s">
        <v>201</v>
      </c>
      <c r="Q24" s="17" t="s">
        <v>108</v>
      </c>
      <c r="R24" s="17" t="s">
        <v>25</v>
      </c>
      <c r="S24" s="17">
        <v>1</v>
      </c>
      <c r="T24" s="17" t="s">
        <v>128</v>
      </c>
      <c r="U24" s="17" t="s">
        <v>218</v>
      </c>
      <c r="V24" s="17" t="s">
        <v>216</v>
      </c>
      <c r="W24" s="15"/>
      <c r="X24" s="17" t="s">
        <v>108</v>
      </c>
      <c r="Y24" s="17" t="s">
        <v>98</v>
      </c>
      <c r="Z24" s="17">
        <v>1</v>
      </c>
      <c r="AA24" s="17" t="s">
        <v>128</v>
      </c>
      <c r="AB24" s="17" t="s">
        <v>218</v>
      </c>
      <c r="AC24" s="17" t="s">
        <v>216</v>
      </c>
      <c r="AD24" s="34"/>
      <c r="AE24" s="17" t="s">
        <v>109</v>
      </c>
      <c r="AF24" s="17" t="s">
        <v>110</v>
      </c>
      <c r="AG24" s="17" t="s">
        <v>203</v>
      </c>
      <c r="AH24" s="19">
        <v>0.93</v>
      </c>
      <c r="AI24" s="6"/>
      <c r="AJ24" s="17" t="s">
        <v>109</v>
      </c>
      <c r="AK24" s="17" t="s">
        <v>215</v>
      </c>
      <c r="AL24" s="17" t="s">
        <v>202</v>
      </c>
      <c r="AM24" s="19" t="s">
        <v>204</v>
      </c>
      <c r="AN24" s="6"/>
      <c r="AO24" s="17">
        <v>2.02</v>
      </c>
      <c r="AP24" s="17">
        <v>1.43</v>
      </c>
      <c r="AQ24" s="17" t="s">
        <v>141</v>
      </c>
      <c r="AR24" s="6"/>
      <c r="AS24" s="17" t="s">
        <v>220</v>
      </c>
      <c r="AT24" s="17">
        <v>2.42</v>
      </c>
      <c r="AU24" s="17">
        <v>1.57</v>
      </c>
      <c r="AV24" s="17" t="s">
        <v>141</v>
      </c>
      <c r="AX24" s="17" t="s">
        <v>207</v>
      </c>
      <c r="AY24" s="17" t="s">
        <v>610</v>
      </c>
      <c r="AZ24" s="17" t="s">
        <v>92</v>
      </c>
      <c r="BB24" s="17" t="s">
        <v>54</v>
      </c>
      <c r="BC24" s="17" t="s">
        <v>83</v>
      </c>
      <c r="BD24" s="17" t="s">
        <v>83</v>
      </c>
      <c r="BF24" s="17" t="s">
        <v>214</v>
      </c>
    </row>
    <row r="25" spans="1:59" s="3" customFormat="1" ht="32" customHeight="1">
      <c r="D25" s="35"/>
      <c r="E25" s="35" t="s">
        <v>946</v>
      </c>
      <c r="F25" s="17" t="s">
        <v>369</v>
      </c>
      <c r="G25" s="17" t="s">
        <v>225</v>
      </c>
      <c r="H25" s="17" t="s">
        <v>50</v>
      </c>
      <c r="I25" s="17" t="s">
        <v>83</v>
      </c>
      <c r="J25" s="17" t="s">
        <v>53</v>
      </c>
      <c r="K25" s="6"/>
      <c r="L25" s="17">
        <v>98</v>
      </c>
      <c r="M25" s="19">
        <v>0.53</v>
      </c>
      <c r="N25" s="17" t="s">
        <v>148</v>
      </c>
      <c r="O25" s="17" t="s">
        <v>201</v>
      </c>
      <c r="Q25" s="17" t="s">
        <v>108</v>
      </c>
      <c r="R25" s="17" t="s">
        <v>25</v>
      </c>
      <c r="S25" s="17">
        <v>1</v>
      </c>
      <c r="T25" s="17" t="s">
        <v>128</v>
      </c>
      <c r="U25" s="17" t="s">
        <v>218</v>
      </c>
      <c r="V25" s="17" t="s">
        <v>216</v>
      </c>
      <c r="W25" s="15"/>
      <c r="X25" s="17" t="s">
        <v>108</v>
      </c>
      <c r="Y25" s="17" t="s">
        <v>98</v>
      </c>
      <c r="Z25" s="17">
        <v>1</v>
      </c>
      <c r="AA25" s="17" t="s">
        <v>128</v>
      </c>
      <c r="AB25" s="17" t="s">
        <v>218</v>
      </c>
      <c r="AC25" s="17" t="s">
        <v>216</v>
      </c>
      <c r="AD25" s="34"/>
      <c r="AE25" s="17" t="s">
        <v>109</v>
      </c>
      <c r="AF25" s="17" t="s">
        <v>110</v>
      </c>
      <c r="AG25" s="17" t="s">
        <v>203</v>
      </c>
      <c r="AH25" s="19">
        <v>0.93</v>
      </c>
      <c r="AI25" s="6"/>
      <c r="AJ25" s="17" t="s">
        <v>109</v>
      </c>
      <c r="AK25" s="17" t="s">
        <v>215</v>
      </c>
      <c r="AL25" s="17" t="s">
        <v>202</v>
      </c>
      <c r="AM25" s="19" t="s">
        <v>204</v>
      </c>
      <c r="AN25" s="6"/>
      <c r="AO25" s="17">
        <v>2.02</v>
      </c>
      <c r="AP25" s="17">
        <v>1.43</v>
      </c>
      <c r="AQ25" s="17" t="s">
        <v>141</v>
      </c>
      <c r="AR25" s="6"/>
      <c r="AS25" s="17" t="s">
        <v>221</v>
      </c>
      <c r="AT25" s="17">
        <v>1.45</v>
      </c>
      <c r="AU25" s="17">
        <v>1.54</v>
      </c>
      <c r="AV25" s="17" t="s">
        <v>141</v>
      </c>
      <c r="AX25" s="17" t="s">
        <v>207</v>
      </c>
      <c r="AY25" s="17" t="s">
        <v>611</v>
      </c>
      <c r="AZ25" s="17" t="s">
        <v>142</v>
      </c>
      <c r="BB25" s="17" t="s">
        <v>54</v>
      </c>
      <c r="BC25" s="17" t="s">
        <v>83</v>
      </c>
      <c r="BD25" s="17" t="s">
        <v>83</v>
      </c>
      <c r="BF25" s="17" t="s">
        <v>612</v>
      </c>
    </row>
    <row r="26" spans="1:59" s="3" customFormat="1" ht="32" customHeight="1">
      <c r="D26" s="35"/>
      <c r="E26" s="35">
        <v>14</v>
      </c>
      <c r="F26" s="17" t="s">
        <v>377</v>
      </c>
      <c r="G26" s="17" t="s">
        <v>529</v>
      </c>
      <c r="H26" s="17" t="s">
        <v>75</v>
      </c>
      <c r="I26" s="17" t="s">
        <v>83</v>
      </c>
      <c r="J26" s="17" t="s">
        <v>1</v>
      </c>
      <c r="K26" s="6"/>
      <c r="L26" s="17">
        <v>87</v>
      </c>
      <c r="M26" s="19">
        <v>0.87</v>
      </c>
      <c r="N26" s="17" t="s">
        <v>386</v>
      </c>
      <c r="O26" s="17" t="s">
        <v>103</v>
      </c>
      <c r="Q26" s="17" t="s">
        <v>401</v>
      </c>
      <c r="R26" s="17" t="s">
        <v>25</v>
      </c>
      <c r="S26" s="17">
        <v>3</v>
      </c>
      <c r="T26" s="17" t="s">
        <v>128</v>
      </c>
      <c r="U26" s="17" t="s">
        <v>393</v>
      </c>
      <c r="V26" s="17" t="s">
        <v>394</v>
      </c>
      <c r="W26" s="15"/>
      <c r="X26" s="17" t="s">
        <v>402</v>
      </c>
      <c r="Y26" s="17" t="s">
        <v>396</v>
      </c>
      <c r="Z26" s="17">
        <v>3</v>
      </c>
      <c r="AA26" s="17" t="s">
        <v>128</v>
      </c>
      <c r="AB26" s="17" t="s">
        <v>397</v>
      </c>
      <c r="AC26" s="17" t="s">
        <v>394</v>
      </c>
      <c r="AE26" s="17" t="s">
        <v>387</v>
      </c>
      <c r="AF26" s="17" t="s">
        <v>385</v>
      </c>
      <c r="AG26" s="17" t="s">
        <v>388</v>
      </c>
      <c r="AH26" s="19">
        <v>0.83650000000000002</v>
      </c>
      <c r="AI26" s="6"/>
      <c r="AJ26" s="15" t="s">
        <v>387</v>
      </c>
      <c r="AK26" s="15" t="s">
        <v>385</v>
      </c>
      <c r="AL26" s="17" t="s">
        <v>389</v>
      </c>
      <c r="AM26" s="26">
        <v>0.83699999999999997</v>
      </c>
      <c r="AN26" s="6"/>
      <c r="AO26" s="17" t="s">
        <v>618</v>
      </c>
      <c r="AP26" s="17" t="s">
        <v>618</v>
      </c>
      <c r="AQ26" s="17" t="s">
        <v>618</v>
      </c>
      <c r="AR26" s="1"/>
      <c r="AS26" s="17" t="s">
        <v>618</v>
      </c>
      <c r="AT26" s="17" t="s">
        <v>618</v>
      </c>
      <c r="AU26" s="17" t="s">
        <v>618</v>
      </c>
      <c r="AV26" s="17" t="s">
        <v>618</v>
      </c>
      <c r="AX26" s="17" t="s">
        <v>619</v>
      </c>
      <c r="AY26" s="17" t="s">
        <v>620</v>
      </c>
      <c r="AZ26" s="17" t="s">
        <v>621</v>
      </c>
      <c r="BB26" s="17" t="s">
        <v>54</v>
      </c>
      <c r="BC26" s="17" t="s">
        <v>83</v>
      </c>
      <c r="BD26" s="17" t="s">
        <v>83</v>
      </c>
      <c r="BF26" s="17" t="s">
        <v>266</v>
      </c>
    </row>
    <row r="27" spans="1:59" s="3" customFormat="1" ht="32" customHeight="1">
      <c r="D27" s="35"/>
      <c r="E27" s="35">
        <v>12</v>
      </c>
      <c r="F27" s="17" t="s">
        <v>377</v>
      </c>
      <c r="G27" s="17" t="s">
        <v>527</v>
      </c>
      <c r="H27" s="17" t="s">
        <v>75</v>
      </c>
      <c r="I27" s="17" t="s">
        <v>83</v>
      </c>
      <c r="J27" s="17" t="s">
        <v>1</v>
      </c>
      <c r="K27" s="6"/>
      <c r="L27" s="17">
        <v>87</v>
      </c>
      <c r="M27" s="19">
        <v>0.87</v>
      </c>
      <c r="N27" s="17" t="s">
        <v>386</v>
      </c>
      <c r="O27" s="17" t="s">
        <v>103</v>
      </c>
      <c r="Q27" s="17" t="s">
        <v>401</v>
      </c>
      <c r="R27" s="17" t="s">
        <v>25</v>
      </c>
      <c r="S27" s="17">
        <v>3</v>
      </c>
      <c r="T27" s="17" t="s">
        <v>128</v>
      </c>
      <c r="U27" s="17" t="s">
        <v>393</v>
      </c>
      <c r="V27" s="17" t="s">
        <v>394</v>
      </c>
      <c r="W27" s="15"/>
      <c r="X27" s="17" t="s">
        <v>402</v>
      </c>
      <c r="Y27" s="17" t="s">
        <v>396</v>
      </c>
      <c r="Z27" s="17">
        <v>3</v>
      </c>
      <c r="AA27" s="17" t="s">
        <v>128</v>
      </c>
      <c r="AB27" s="17" t="s">
        <v>397</v>
      </c>
      <c r="AC27" s="17" t="s">
        <v>394</v>
      </c>
      <c r="AE27" s="17" t="s">
        <v>387</v>
      </c>
      <c r="AF27" s="17" t="s">
        <v>385</v>
      </c>
      <c r="AG27" s="17" t="s">
        <v>388</v>
      </c>
      <c r="AH27" s="19">
        <v>0.83650000000000002</v>
      </c>
      <c r="AI27" s="6"/>
      <c r="AJ27" s="15" t="s">
        <v>387</v>
      </c>
      <c r="AK27" s="15" t="s">
        <v>385</v>
      </c>
      <c r="AL27" s="17" t="s">
        <v>389</v>
      </c>
      <c r="AM27" s="26">
        <v>0.83699999999999997</v>
      </c>
      <c r="AN27" s="6"/>
      <c r="AO27" s="17" t="s">
        <v>618</v>
      </c>
      <c r="AP27" s="17" t="s">
        <v>618</v>
      </c>
      <c r="AQ27" s="17" t="s">
        <v>618</v>
      </c>
      <c r="AR27" s="1"/>
      <c r="AS27" s="17" t="s">
        <v>618</v>
      </c>
      <c r="AT27" s="17" t="s">
        <v>618</v>
      </c>
      <c r="AU27" s="17" t="s">
        <v>618</v>
      </c>
      <c r="AV27" s="17" t="s">
        <v>618</v>
      </c>
      <c r="AX27" s="17" t="s">
        <v>619</v>
      </c>
      <c r="AY27" s="17" t="s">
        <v>620</v>
      </c>
      <c r="AZ27" s="17" t="s">
        <v>621</v>
      </c>
      <c r="BB27" s="17" t="s">
        <v>54</v>
      </c>
      <c r="BC27" s="17" t="s">
        <v>83</v>
      </c>
      <c r="BD27" s="17" t="s">
        <v>83</v>
      </c>
      <c r="BF27" s="17" t="s">
        <v>266</v>
      </c>
    </row>
    <row r="28" spans="1:59" s="3" customFormat="1" ht="32" customHeight="1">
      <c r="D28" s="35"/>
      <c r="E28" s="35">
        <v>13</v>
      </c>
      <c r="F28" s="17" t="s">
        <v>377</v>
      </c>
      <c r="G28" s="17" t="s">
        <v>528</v>
      </c>
      <c r="H28" s="17" t="s">
        <v>75</v>
      </c>
      <c r="I28" s="17" t="s">
        <v>83</v>
      </c>
      <c r="J28" s="17" t="s">
        <v>1</v>
      </c>
      <c r="K28" s="6"/>
      <c r="L28" s="17">
        <v>87</v>
      </c>
      <c r="M28" s="19">
        <v>0.87</v>
      </c>
      <c r="N28" s="17" t="s">
        <v>386</v>
      </c>
      <c r="O28" s="17" t="s">
        <v>103</v>
      </c>
      <c r="Q28" s="17" t="s">
        <v>401</v>
      </c>
      <c r="R28" s="17" t="s">
        <v>25</v>
      </c>
      <c r="S28" s="17">
        <v>3</v>
      </c>
      <c r="T28" s="17" t="s">
        <v>128</v>
      </c>
      <c r="U28" s="17" t="s">
        <v>393</v>
      </c>
      <c r="V28" s="17" t="s">
        <v>394</v>
      </c>
      <c r="W28" s="15"/>
      <c r="X28" s="17" t="s">
        <v>402</v>
      </c>
      <c r="Y28" s="17" t="s">
        <v>396</v>
      </c>
      <c r="Z28" s="17">
        <v>3</v>
      </c>
      <c r="AA28" s="17" t="s">
        <v>128</v>
      </c>
      <c r="AB28" s="17" t="s">
        <v>397</v>
      </c>
      <c r="AC28" s="17" t="s">
        <v>394</v>
      </c>
      <c r="AE28" s="17" t="s">
        <v>387</v>
      </c>
      <c r="AF28" s="17" t="s">
        <v>385</v>
      </c>
      <c r="AG28" s="17" t="s">
        <v>388</v>
      </c>
      <c r="AH28" s="19">
        <v>0.83650000000000002</v>
      </c>
      <c r="AI28" s="6"/>
      <c r="AJ28" s="15" t="s">
        <v>387</v>
      </c>
      <c r="AK28" s="15" t="s">
        <v>385</v>
      </c>
      <c r="AL28" s="17" t="s">
        <v>389</v>
      </c>
      <c r="AM28" s="26">
        <v>0.83699999999999997</v>
      </c>
      <c r="AN28" s="6"/>
      <c r="AO28" s="17" t="s">
        <v>618</v>
      </c>
      <c r="AP28" s="17" t="s">
        <v>618</v>
      </c>
      <c r="AQ28" s="17" t="s">
        <v>618</v>
      </c>
      <c r="AR28" s="1"/>
      <c r="AS28" s="17" t="s">
        <v>618</v>
      </c>
      <c r="AT28" s="17" t="s">
        <v>618</v>
      </c>
      <c r="AU28" s="17" t="s">
        <v>618</v>
      </c>
      <c r="AV28" s="17" t="s">
        <v>618</v>
      </c>
      <c r="AX28" s="17" t="s">
        <v>619</v>
      </c>
      <c r="AY28" s="17" t="s">
        <v>620</v>
      </c>
      <c r="AZ28" s="17" t="s">
        <v>621</v>
      </c>
      <c r="BB28" s="17" t="s">
        <v>54</v>
      </c>
      <c r="BC28" s="17" t="s">
        <v>83</v>
      </c>
      <c r="BD28" s="17" t="s">
        <v>83</v>
      </c>
      <c r="BF28" s="17" t="s">
        <v>266</v>
      </c>
    </row>
    <row r="29" spans="1:59" s="3" customFormat="1" ht="32" customHeight="1">
      <c r="D29" s="35"/>
      <c r="E29" s="35">
        <v>15</v>
      </c>
      <c r="F29" s="17" t="s">
        <v>377</v>
      </c>
      <c r="G29" s="17" t="s">
        <v>530</v>
      </c>
      <c r="H29" s="17" t="s">
        <v>75</v>
      </c>
      <c r="I29" s="17" t="s">
        <v>83</v>
      </c>
      <c r="J29" s="17" t="s">
        <v>1</v>
      </c>
      <c r="K29" s="6"/>
      <c r="L29" s="17">
        <v>87</v>
      </c>
      <c r="M29" s="19">
        <v>0.87</v>
      </c>
      <c r="N29" s="17" t="s">
        <v>386</v>
      </c>
      <c r="O29" s="17" t="s">
        <v>103</v>
      </c>
      <c r="Q29" s="17" t="s">
        <v>401</v>
      </c>
      <c r="R29" s="17" t="s">
        <v>25</v>
      </c>
      <c r="S29" s="17">
        <v>3</v>
      </c>
      <c r="T29" s="17" t="s">
        <v>128</v>
      </c>
      <c r="U29" s="17" t="s">
        <v>393</v>
      </c>
      <c r="V29" s="17" t="s">
        <v>394</v>
      </c>
      <c r="W29" s="15"/>
      <c r="X29" s="17" t="s">
        <v>402</v>
      </c>
      <c r="Y29" s="17" t="s">
        <v>396</v>
      </c>
      <c r="Z29" s="17">
        <v>3</v>
      </c>
      <c r="AA29" s="17" t="s">
        <v>128</v>
      </c>
      <c r="AB29" s="17" t="s">
        <v>397</v>
      </c>
      <c r="AC29" s="17" t="s">
        <v>394</v>
      </c>
      <c r="AE29" s="17" t="s">
        <v>387</v>
      </c>
      <c r="AF29" s="17" t="s">
        <v>385</v>
      </c>
      <c r="AG29" s="17" t="s">
        <v>388</v>
      </c>
      <c r="AH29" s="19">
        <v>0.83650000000000002</v>
      </c>
      <c r="AI29" s="6"/>
      <c r="AJ29" s="15" t="s">
        <v>387</v>
      </c>
      <c r="AK29" s="15" t="s">
        <v>385</v>
      </c>
      <c r="AL29" s="17" t="s">
        <v>389</v>
      </c>
      <c r="AM29" s="26">
        <v>0.83699999999999997</v>
      </c>
      <c r="AN29" s="6"/>
      <c r="AO29" s="17" t="s">
        <v>618</v>
      </c>
      <c r="AP29" s="17" t="s">
        <v>618</v>
      </c>
      <c r="AQ29" s="17" t="s">
        <v>618</v>
      </c>
      <c r="AR29" s="1"/>
      <c r="AS29" s="17" t="s">
        <v>618</v>
      </c>
      <c r="AT29" s="17" t="s">
        <v>618</v>
      </c>
      <c r="AU29" s="17" t="s">
        <v>618</v>
      </c>
      <c r="AV29" s="17" t="s">
        <v>618</v>
      </c>
      <c r="AX29" s="17" t="s">
        <v>619</v>
      </c>
      <c r="AY29" s="17" t="s">
        <v>620</v>
      </c>
      <c r="AZ29" s="17" t="s">
        <v>621</v>
      </c>
      <c r="BB29" s="17" t="s">
        <v>54</v>
      </c>
      <c r="BC29" s="17" t="s">
        <v>83</v>
      </c>
      <c r="BD29" s="17" t="s">
        <v>83</v>
      </c>
      <c r="BF29" s="17" t="s">
        <v>266</v>
      </c>
    </row>
    <row r="30" spans="1:59" s="3" customFormat="1" ht="32" customHeight="1">
      <c r="D30" s="35"/>
      <c r="E30" s="35">
        <v>11</v>
      </c>
      <c r="F30" s="17" t="s">
        <v>378</v>
      </c>
      <c r="G30" s="17" t="s">
        <v>47</v>
      </c>
      <c r="H30" s="17" t="s">
        <v>40</v>
      </c>
      <c r="I30" s="17" t="s">
        <v>83</v>
      </c>
      <c r="J30" s="17" t="s">
        <v>1</v>
      </c>
      <c r="K30" s="6"/>
      <c r="L30" s="17">
        <v>98</v>
      </c>
      <c r="M30" s="19">
        <v>0.60199999999999998</v>
      </c>
      <c r="N30" s="17" t="s">
        <v>261</v>
      </c>
      <c r="O30" s="17" t="s">
        <v>85</v>
      </c>
      <c r="Q30" s="17" t="s">
        <v>259</v>
      </c>
      <c r="R30" s="17" t="s">
        <v>123</v>
      </c>
      <c r="S30" s="17">
        <v>10</v>
      </c>
      <c r="T30" s="17" t="s">
        <v>260</v>
      </c>
      <c r="U30" s="17" t="s">
        <v>616</v>
      </c>
      <c r="V30" s="17" t="s">
        <v>617</v>
      </c>
      <c r="W30" s="15"/>
      <c r="X30" s="17" t="s">
        <v>262</v>
      </c>
      <c r="Y30" s="17" t="s">
        <v>105</v>
      </c>
      <c r="Z30" s="17">
        <v>10</v>
      </c>
      <c r="AA30" s="17" t="s">
        <v>128</v>
      </c>
      <c r="AB30" s="17" t="s">
        <v>616</v>
      </c>
      <c r="AC30" s="17" t="s">
        <v>617</v>
      </c>
      <c r="AD30" s="34"/>
      <c r="AE30" s="17" t="s">
        <v>85</v>
      </c>
      <c r="AF30" s="17" t="s">
        <v>141</v>
      </c>
      <c r="AG30" s="17" t="s">
        <v>258</v>
      </c>
      <c r="AH30" s="19">
        <v>0.94599999999999995</v>
      </c>
      <c r="AI30" s="6"/>
      <c r="AJ30" s="17" t="s">
        <v>85</v>
      </c>
      <c r="AK30" s="17" t="s">
        <v>142</v>
      </c>
      <c r="AL30" s="17" t="s">
        <v>263</v>
      </c>
      <c r="AM30" s="19">
        <v>0.96</v>
      </c>
      <c r="AN30" s="6"/>
      <c r="AO30" s="17">
        <v>37.5</v>
      </c>
      <c r="AP30" s="17">
        <v>6.8</v>
      </c>
      <c r="AQ30" s="17" t="s">
        <v>141</v>
      </c>
      <c r="AR30" s="6"/>
      <c r="AS30" s="17" t="s">
        <v>205</v>
      </c>
      <c r="AT30" s="17">
        <v>36.9</v>
      </c>
      <c r="AU30" s="17">
        <v>6.5</v>
      </c>
      <c r="AV30" s="17" t="s">
        <v>141</v>
      </c>
      <c r="AX30" s="17" t="s">
        <v>264</v>
      </c>
      <c r="AY30" s="17" t="s">
        <v>265</v>
      </c>
      <c r="AZ30" s="17" t="s">
        <v>234</v>
      </c>
      <c r="BB30" s="17" t="s">
        <v>83</v>
      </c>
      <c r="BC30" s="17" t="s">
        <v>83</v>
      </c>
      <c r="BD30" s="17" t="s">
        <v>83</v>
      </c>
      <c r="BF30" s="17" t="s">
        <v>266</v>
      </c>
    </row>
    <row r="31" spans="1:59" s="3" customFormat="1" ht="32" customHeight="1">
      <c r="D31" s="35"/>
      <c r="E31" s="35">
        <v>4</v>
      </c>
      <c r="F31" s="17" t="s">
        <v>383</v>
      </c>
      <c r="G31" s="17" t="s">
        <v>73</v>
      </c>
      <c r="H31" s="17" t="s">
        <v>74</v>
      </c>
      <c r="I31" s="17" t="s">
        <v>83</v>
      </c>
      <c r="J31" s="17" t="s">
        <v>171</v>
      </c>
      <c r="K31" s="6"/>
      <c r="L31" s="17">
        <v>200</v>
      </c>
      <c r="M31" s="19">
        <v>0.61</v>
      </c>
      <c r="N31" s="17" t="s">
        <v>84</v>
      </c>
      <c r="O31" s="17" t="s">
        <v>85</v>
      </c>
      <c r="Q31" s="17" t="s">
        <v>427</v>
      </c>
      <c r="R31" s="17" t="s">
        <v>114</v>
      </c>
      <c r="S31" s="17">
        <v>31</v>
      </c>
      <c r="T31" s="17" t="s">
        <v>128</v>
      </c>
      <c r="U31" s="17" t="s">
        <v>141</v>
      </c>
      <c r="V31" s="17" t="s">
        <v>141</v>
      </c>
      <c r="W31" s="15"/>
      <c r="X31" s="17" t="s">
        <v>427</v>
      </c>
      <c r="Y31" s="17" t="s">
        <v>32</v>
      </c>
      <c r="Z31" s="17">
        <v>31</v>
      </c>
      <c r="AA31" s="17" t="s">
        <v>128</v>
      </c>
      <c r="AB31" s="17" t="s">
        <v>141</v>
      </c>
      <c r="AC31" s="17" t="s">
        <v>141</v>
      </c>
      <c r="AE31" s="17" t="s">
        <v>85</v>
      </c>
      <c r="AF31" s="17" t="s">
        <v>141</v>
      </c>
      <c r="AG31" s="17">
        <v>1</v>
      </c>
      <c r="AH31" s="19">
        <v>1</v>
      </c>
      <c r="AI31" s="6"/>
      <c r="AJ31" s="17" t="s">
        <v>85</v>
      </c>
      <c r="AK31" s="17" t="s">
        <v>141</v>
      </c>
      <c r="AL31" s="17">
        <v>1</v>
      </c>
      <c r="AM31" s="19">
        <v>1</v>
      </c>
      <c r="AN31" s="6"/>
      <c r="AO31" s="17">
        <v>39.1</v>
      </c>
      <c r="AP31" s="17">
        <v>8.5</v>
      </c>
      <c r="AQ31" s="17" t="s">
        <v>141</v>
      </c>
      <c r="AR31" s="6"/>
      <c r="AS31" s="17" t="s">
        <v>221</v>
      </c>
      <c r="AT31" s="17">
        <v>39.299999999999997</v>
      </c>
      <c r="AU31" s="17">
        <v>8</v>
      </c>
      <c r="AV31" s="17" t="s">
        <v>141</v>
      </c>
      <c r="AX31" s="17" t="s">
        <v>107</v>
      </c>
      <c r="AY31" s="17" t="s">
        <v>334</v>
      </c>
      <c r="AZ31" s="17" t="s">
        <v>142</v>
      </c>
      <c r="BB31" s="17" t="s">
        <v>54</v>
      </c>
      <c r="BC31" s="17" t="s">
        <v>54</v>
      </c>
      <c r="BD31" s="17" t="s">
        <v>54</v>
      </c>
      <c r="BF31" s="17" t="s">
        <v>296</v>
      </c>
    </row>
    <row r="32" spans="1:59" s="3" customFormat="1" ht="32" customHeight="1">
      <c r="D32" s="35"/>
      <c r="E32" s="35">
        <v>5</v>
      </c>
      <c r="F32" s="17" t="s">
        <v>383</v>
      </c>
      <c r="G32" s="17" t="s">
        <v>73</v>
      </c>
      <c r="H32" s="17" t="s">
        <v>268</v>
      </c>
      <c r="I32" s="17" t="s">
        <v>83</v>
      </c>
      <c r="J32" s="17" t="s">
        <v>171</v>
      </c>
      <c r="K32" s="6"/>
      <c r="L32" s="17">
        <v>200</v>
      </c>
      <c r="M32" s="19">
        <v>0.7</v>
      </c>
      <c r="N32" s="17" t="s">
        <v>84</v>
      </c>
      <c r="O32" s="17" t="s">
        <v>85</v>
      </c>
      <c r="Q32" s="17" t="s">
        <v>427</v>
      </c>
      <c r="R32" s="17" t="s">
        <v>114</v>
      </c>
      <c r="S32" s="17">
        <v>31</v>
      </c>
      <c r="T32" s="17" t="s">
        <v>128</v>
      </c>
      <c r="U32" s="17" t="s">
        <v>141</v>
      </c>
      <c r="V32" s="17" t="s">
        <v>141</v>
      </c>
      <c r="W32" s="15"/>
      <c r="X32" s="17" t="s">
        <v>427</v>
      </c>
      <c r="Y32" s="17" t="s">
        <v>32</v>
      </c>
      <c r="Z32" s="17">
        <v>31</v>
      </c>
      <c r="AA32" s="17" t="s">
        <v>128</v>
      </c>
      <c r="AB32" s="17" t="s">
        <v>141</v>
      </c>
      <c r="AC32" s="17" t="s">
        <v>141</v>
      </c>
      <c r="AD32" s="34"/>
      <c r="AE32" s="17" t="s">
        <v>85</v>
      </c>
      <c r="AF32" s="17" t="s">
        <v>141</v>
      </c>
      <c r="AG32" s="17">
        <v>1</v>
      </c>
      <c r="AH32" s="19">
        <v>1</v>
      </c>
      <c r="AI32" s="6"/>
      <c r="AJ32" s="17" t="s">
        <v>85</v>
      </c>
      <c r="AK32" s="17" t="s">
        <v>141</v>
      </c>
      <c r="AL32" s="17">
        <v>1</v>
      </c>
      <c r="AM32" s="19">
        <v>1</v>
      </c>
      <c r="AN32" s="6"/>
      <c r="AO32" s="17">
        <v>48.4</v>
      </c>
      <c r="AP32" s="17">
        <v>11.1</v>
      </c>
      <c r="AQ32" s="17" t="s">
        <v>141</v>
      </c>
      <c r="AR32" s="6"/>
      <c r="AS32" s="17" t="s">
        <v>221</v>
      </c>
      <c r="AT32" s="17">
        <v>49.7</v>
      </c>
      <c r="AU32" s="17">
        <v>10.3</v>
      </c>
      <c r="AV32" s="17" t="s">
        <v>141</v>
      </c>
      <c r="AX32" s="17" t="s">
        <v>107</v>
      </c>
      <c r="AY32" s="17" t="s">
        <v>334</v>
      </c>
      <c r="AZ32" s="17" t="s">
        <v>142</v>
      </c>
      <c r="BB32" s="17" t="s">
        <v>54</v>
      </c>
      <c r="BC32" s="17" t="s">
        <v>54</v>
      </c>
      <c r="BD32" s="17" t="s">
        <v>54</v>
      </c>
      <c r="BF32" s="17" t="s">
        <v>296</v>
      </c>
    </row>
    <row r="33" spans="1:59" s="3" customFormat="1" ht="32" customHeight="1">
      <c r="D33" s="35"/>
      <c r="E33" s="35">
        <v>17</v>
      </c>
      <c r="F33" s="17" t="s">
        <v>379</v>
      </c>
      <c r="G33" s="17" t="s">
        <v>531</v>
      </c>
      <c r="H33" s="17" t="s">
        <v>77</v>
      </c>
      <c r="I33" s="17" t="s">
        <v>83</v>
      </c>
      <c r="J33" s="17" t="s">
        <v>53</v>
      </c>
      <c r="K33" s="6"/>
      <c r="L33" s="17">
        <v>698</v>
      </c>
      <c r="M33" s="19">
        <v>0.67100000000000004</v>
      </c>
      <c r="N33" s="17" t="s">
        <v>335</v>
      </c>
      <c r="O33" s="17" t="s">
        <v>103</v>
      </c>
      <c r="Q33" s="17" t="s">
        <v>336</v>
      </c>
      <c r="R33" s="17" t="s">
        <v>337</v>
      </c>
      <c r="S33" s="17" t="s">
        <v>340</v>
      </c>
      <c r="T33" s="17" t="s">
        <v>260</v>
      </c>
      <c r="U33" s="17" t="s">
        <v>339</v>
      </c>
      <c r="V33" s="17" t="s">
        <v>141</v>
      </c>
      <c r="W33" s="15"/>
      <c r="X33" s="17" t="s">
        <v>338</v>
      </c>
      <c r="Y33" s="17" t="s">
        <v>337</v>
      </c>
      <c r="Z33" s="17">
        <v>15</v>
      </c>
      <c r="AA33" s="17" t="s">
        <v>260</v>
      </c>
      <c r="AB33" s="17" t="s">
        <v>339</v>
      </c>
      <c r="AC33" s="17" t="s">
        <v>141</v>
      </c>
      <c r="AD33" s="76"/>
      <c r="AE33" s="17" t="s">
        <v>341</v>
      </c>
      <c r="AF33" s="17" t="s">
        <v>141</v>
      </c>
      <c r="AG33" s="17">
        <v>1</v>
      </c>
      <c r="AH33" s="19" t="s">
        <v>141</v>
      </c>
      <c r="AI33" s="6"/>
      <c r="AJ33" s="17" t="s">
        <v>341</v>
      </c>
      <c r="AK33" s="17" t="s">
        <v>141</v>
      </c>
      <c r="AL33" s="17">
        <v>1</v>
      </c>
      <c r="AM33" s="19" t="s">
        <v>141</v>
      </c>
      <c r="AN33" s="6"/>
      <c r="AO33" s="17">
        <v>7.2</v>
      </c>
      <c r="AP33" s="17">
        <v>1.7</v>
      </c>
      <c r="AQ33" s="17" t="s">
        <v>141</v>
      </c>
      <c r="AR33" s="6"/>
      <c r="AS33" s="17" t="s">
        <v>141</v>
      </c>
      <c r="AT33" s="17" t="s">
        <v>141</v>
      </c>
      <c r="AU33" s="17" t="s">
        <v>141</v>
      </c>
      <c r="AV33" s="17" t="s">
        <v>141</v>
      </c>
      <c r="AX33" s="17" t="s">
        <v>622</v>
      </c>
      <c r="AY33" s="17" t="s">
        <v>334</v>
      </c>
      <c r="AZ33" s="17" t="s">
        <v>142</v>
      </c>
      <c r="BB33" s="17" t="s">
        <v>83</v>
      </c>
      <c r="BC33" s="17" t="s">
        <v>83</v>
      </c>
      <c r="BD33" s="17" t="s">
        <v>83</v>
      </c>
      <c r="BF33" s="17" t="s">
        <v>597</v>
      </c>
    </row>
    <row r="34" spans="1:59" s="3" customFormat="1" ht="32" customHeight="1">
      <c r="D34" s="35"/>
      <c r="E34" s="35">
        <v>16</v>
      </c>
      <c r="F34" s="17" t="s">
        <v>379</v>
      </c>
      <c r="G34" s="17" t="s">
        <v>513</v>
      </c>
      <c r="H34" s="17" t="s">
        <v>77</v>
      </c>
      <c r="I34" s="17" t="s">
        <v>83</v>
      </c>
      <c r="J34" s="17" t="s">
        <v>53</v>
      </c>
      <c r="K34" s="6"/>
      <c r="L34" s="17">
        <v>698</v>
      </c>
      <c r="M34" s="19">
        <v>0.67100000000000004</v>
      </c>
      <c r="N34" s="17" t="s">
        <v>335</v>
      </c>
      <c r="O34" s="17" t="s">
        <v>103</v>
      </c>
      <c r="Q34" s="17" t="s">
        <v>336</v>
      </c>
      <c r="R34" s="17" t="s">
        <v>337</v>
      </c>
      <c r="S34" s="17" t="s">
        <v>340</v>
      </c>
      <c r="T34" s="17" t="s">
        <v>260</v>
      </c>
      <c r="U34" s="17" t="s">
        <v>339</v>
      </c>
      <c r="V34" s="17" t="s">
        <v>141</v>
      </c>
      <c r="W34" s="15"/>
      <c r="X34" s="17" t="s">
        <v>338</v>
      </c>
      <c r="Y34" s="17" t="s">
        <v>337</v>
      </c>
      <c r="Z34" s="17">
        <v>15</v>
      </c>
      <c r="AA34" s="17" t="s">
        <v>260</v>
      </c>
      <c r="AB34" s="17" t="s">
        <v>339</v>
      </c>
      <c r="AC34" s="17" t="s">
        <v>141</v>
      </c>
      <c r="AD34" s="76"/>
      <c r="AE34" s="17" t="s">
        <v>341</v>
      </c>
      <c r="AF34" s="17" t="s">
        <v>141</v>
      </c>
      <c r="AG34" s="17">
        <v>1</v>
      </c>
      <c r="AH34" s="19" t="s">
        <v>141</v>
      </c>
      <c r="AI34" s="6"/>
      <c r="AJ34" s="17" t="s">
        <v>341</v>
      </c>
      <c r="AK34" s="17" t="s">
        <v>141</v>
      </c>
      <c r="AL34" s="17">
        <v>1</v>
      </c>
      <c r="AM34" s="19" t="s">
        <v>141</v>
      </c>
      <c r="AN34" s="6"/>
      <c r="AO34" s="17">
        <v>6.4</v>
      </c>
      <c r="AP34" s="17">
        <v>2.5</v>
      </c>
      <c r="AQ34" s="17" t="s">
        <v>141</v>
      </c>
      <c r="AR34" s="6"/>
      <c r="AS34" s="17" t="s">
        <v>141</v>
      </c>
      <c r="AT34" s="17" t="s">
        <v>141</v>
      </c>
      <c r="AU34" s="17" t="s">
        <v>141</v>
      </c>
      <c r="AV34" s="17" t="s">
        <v>141</v>
      </c>
      <c r="AX34" s="17" t="s">
        <v>622</v>
      </c>
      <c r="AY34" s="17" t="s">
        <v>334</v>
      </c>
      <c r="AZ34" s="17" t="s">
        <v>142</v>
      </c>
      <c r="BB34" s="17" t="s">
        <v>83</v>
      </c>
      <c r="BC34" s="17" t="s">
        <v>83</v>
      </c>
      <c r="BD34" s="17" t="s">
        <v>83</v>
      </c>
      <c r="BF34" s="17" t="s">
        <v>597</v>
      </c>
    </row>
    <row r="35" spans="1:59" s="3" customFormat="1" ht="32" customHeight="1">
      <c r="D35" s="35"/>
      <c r="E35" s="35">
        <v>18</v>
      </c>
      <c r="F35" s="17" t="s">
        <v>372</v>
      </c>
      <c r="G35" s="17" t="s">
        <v>532</v>
      </c>
      <c r="H35" s="17" t="s">
        <v>268</v>
      </c>
      <c r="I35" s="17" t="s">
        <v>83</v>
      </c>
      <c r="J35" s="17" t="s">
        <v>171</v>
      </c>
      <c r="K35" s="6"/>
      <c r="L35" s="17">
        <v>100</v>
      </c>
      <c r="M35" s="19">
        <v>0.52</v>
      </c>
      <c r="N35" s="17" t="s">
        <v>170</v>
      </c>
      <c r="O35" s="17" t="s">
        <v>85</v>
      </c>
      <c r="Q35" s="17" t="s">
        <v>186</v>
      </c>
      <c r="R35" s="17" t="s">
        <v>123</v>
      </c>
      <c r="S35" s="17">
        <v>6</v>
      </c>
      <c r="T35" s="17" t="s">
        <v>128</v>
      </c>
      <c r="U35" s="17" t="s">
        <v>189</v>
      </c>
      <c r="V35" s="17" t="s">
        <v>190</v>
      </c>
      <c r="W35" s="15"/>
      <c r="X35" s="17" t="s">
        <v>186</v>
      </c>
      <c r="Y35" s="17" t="s">
        <v>123</v>
      </c>
      <c r="Z35" s="17">
        <v>6</v>
      </c>
      <c r="AA35" s="17" t="s">
        <v>128</v>
      </c>
      <c r="AB35" s="17" t="s">
        <v>189</v>
      </c>
      <c r="AC35" s="17" t="s">
        <v>190</v>
      </c>
      <c r="AD35" s="76"/>
      <c r="AE35" s="17" t="s">
        <v>85</v>
      </c>
      <c r="AF35" s="17" t="s">
        <v>177</v>
      </c>
      <c r="AG35" s="17" t="s">
        <v>178</v>
      </c>
      <c r="AH35" s="19">
        <v>0.94299999999999995</v>
      </c>
      <c r="AI35" s="6"/>
      <c r="AJ35" s="17" t="s">
        <v>85</v>
      </c>
      <c r="AK35" s="17" t="s">
        <v>174</v>
      </c>
      <c r="AL35" s="17" t="s">
        <v>179</v>
      </c>
      <c r="AM35" s="19">
        <v>0.94299999999999995</v>
      </c>
      <c r="AN35" s="6"/>
      <c r="AO35" s="17" t="s">
        <v>141</v>
      </c>
      <c r="AP35" s="17" t="s">
        <v>141</v>
      </c>
      <c r="AQ35" s="17" t="s">
        <v>141</v>
      </c>
      <c r="AR35" s="6"/>
      <c r="AS35" s="17" t="s">
        <v>141</v>
      </c>
      <c r="AT35" s="17" t="s">
        <v>141</v>
      </c>
      <c r="AU35" s="17" t="s">
        <v>141</v>
      </c>
      <c r="AV35" s="17" t="s">
        <v>141</v>
      </c>
      <c r="AX35" s="17" t="s">
        <v>624</v>
      </c>
      <c r="AY35" s="17" t="s">
        <v>625</v>
      </c>
      <c r="AZ35" s="17" t="s">
        <v>142</v>
      </c>
      <c r="BB35" s="17" t="s">
        <v>54</v>
      </c>
      <c r="BC35" s="17" t="s">
        <v>83</v>
      </c>
      <c r="BD35" s="17" t="s">
        <v>83</v>
      </c>
      <c r="BF35" s="17" t="s">
        <v>623</v>
      </c>
    </row>
    <row r="36" spans="1:59" s="3" customFormat="1" ht="32" customHeight="1">
      <c r="D36" s="35"/>
      <c r="E36" s="35">
        <v>19</v>
      </c>
      <c r="F36" s="17" t="s">
        <v>373</v>
      </c>
      <c r="G36" s="17" t="s">
        <v>315</v>
      </c>
      <c r="H36" s="17" t="s">
        <v>62</v>
      </c>
      <c r="I36" s="17" t="s">
        <v>83</v>
      </c>
      <c r="J36" s="17" t="s">
        <v>1286</v>
      </c>
      <c r="K36" s="6"/>
      <c r="L36" s="17">
        <v>42</v>
      </c>
      <c r="M36" s="19">
        <v>0.76500000000000001</v>
      </c>
      <c r="N36" s="17" t="s">
        <v>151</v>
      </c>
      <c r="O36" s="17" t="s">
        <v>103</v>
      </c>
      <c r="Q36" s="17" t="s">
        <v>127</v>
      </c>
      <c r="R36" s="17" t="s">
        <v>123</v>
      </c>
      <c r="S36" s="17">
        <v>1</v>
      </c>
      <c r="T36" s="17" t="s">
        <v>128</v>
      </c>
      <c r="U36" s="17" t="s">
        <v>312</v>
      </c>
      <c r="V36" s="17" t="s">
        <v>129</v>
      </c>
      <c r="W36" s="15"/>
      <c r="X36" s="17" t="s">
        <v>127</v>
      </c>
      <c r="Y36" s="17" t="s">
        <v>124</v>
      </c>
      <c r="Z36" s="17">
        <v>1</v>
      </c>
      <c r="AA36" s="17" t="s">
        <v>128</v>
      </c>
      <c r="AB36" s="17" t="s">
        <v>312</v>
      </c>
      <c r="AC36" s="17" t="s">
        <v>129</v>
      </c>
      <c r="AD36" s="34"/>
      <c r="AE36" s="17" t="s">
        <v>130</v>
      </c>
      <c r="AF36" s="17" t="s">
        <v>141</v>
      </c>
      <c r="AG36" s="17">
        <v>1</v>
      </c>
      <c r="AH36" s="19" t="s">
        <v>141</v>
      </c>
      <c r="AI36" s="6"/>
      <c r="AJ36" s="17" t="s">
        <v>130</v>
      </c>
      <c r="AK36" s="17" t="s">
        <v>141</v>
      </c>
      <c r="AL36" s="17">
        <v>1</v>
      </c>
      <c r="AM36" s="19" t="s">
        <v>141</v>
      </c>
      <c r="AN36" s="6"/>
      <c r="AO36" s="17" t="s">
        <v>180</v>
      </c>
      <c r="AP36" s="17" t="s">
        <v>180</v>
      </c>
      <c r="AQ36" s="17" t="s">
        <v>180</v>
      </c>
      <c r="AR36" s="6"/>
      <c r="AS36" s="17" t="s">
        <v>205</v>
      </c>
      <c r="AT36" s="17" t="s">
        <v>180</v>
      </c>
      <c r="AU36" s="17" t="s">
        <v>180</v>
      </c>
      <c r="AV36" s="17" t="s">
        <v>180</v>
      </c>
      <c r="AX36" s="17" t="s">
        <v>313</v>
      </c>
      <c r="AY36" s="17" t="s">
        <v>314</v>
      </c>
      <c r="AZ36" s="17" t="s">
        <v>283</v>
      </c>
      <c r="BB36" s="17" t="s">
        <v>54</v>
      </c>
      <c r="BC36" s="17" t="s">
        <v>83</v>
      </c>
      <c r="BD36" s="17" t="s">
        <v>83</v>
      </c>
      <c r="BF36" s="17" t="s">
        <v>296</v>
      </c>
    </row>
    <row r="37" spans="1:59" s="3" customFormat="1" ht="32" customHeight="1">
      <c r="D37" s="35"/>
      <c r="E37" s="35">
        <v>20</v>
      </c>
      <c r="F37" s="17" t="s">
        <v>428</v>
      </c>
      <c r="G37" s="17" t="s">
        <v>47</v>
      </c>
      <c r="H37" s="17" t="s">
        <v>40</v>
      </c>
      <c r="I37" s="17" t="s">
        <v>83</v>
      </c>
      <c r="J37" s="17" t="s">
        <v>1</v>
      </c>
      <c r="K37" s="6"/>
      <c r="L37" s="17">
        <v>98</v>
      </c>
      <c r="M37" s="19">
        <v>0.60199999999999998</v>
      </c>
      <c r="N37" s="17" t="s">
        <v>443</v>
      </c>
      <c r="O37" s="17" t="s">
        <v>85</v>
      </c>
      <c r="Q37" s="17" t="s">
        <v>457</v>
      </c>
      <c r="R37" s="17" t="s">
        <v>123</v>
      </c>
      <c r="S37" s="17" t="s">
        <v>458</v>
      </c>
      <c r="T37" s="17" t="s">
        <v>128</v>
      </c>
      <c r="U37" s="17" t="s">
        <v>455</v>
      </c>
      <c r="V37" s="17" t="s">
        <v>459</v>
      </c>
      <c r="W37" s="15"/>
      <c r="X37" s="17" t="s">
        <v>454</v>
      </c>
      <c r="Y37" s="17" t="s">
        <v>33</v>
      </c>
      <c r="Z37" s="17">
        <v>10</v>
      </c>
      <c r="AA37" s="17" t="s">
        <v>128</v>
      </c>
      <c r="AB37" s="17" t="s">
        <v>455</v>
      </c>
      <c r="AC37" s="17" t="s">
        <v>456</v>
      </c>
      <c r="AD37" s="34"/>
      <c r="AE37" s="17" t="s">
        <v>469</v>
      </c>
      <c r="AF37" s="17" t="s">
        <v>470</v>
      </c>
      <c r="AG37" s="17" t="s">
        <v>472</v>
      </c>
      <c r="AH37" s="19">
        <f>26.8/28</f>
        <v>0.95714285714285718</v>
      </c>
      <c r="AI37" s="6"/>
      <c r="AJ37" s="17" t="s">
        <v>469</v>
      </c>
      <c r="AK37" s="17" t="s">
        <v>470</v>
      </c>
      <c r="AL37" s="17" t="s">
        <v>473</v>
      </c>
      <c r="AM37" s="19">
        <f>26.8/28</f>
        <v>0.95714285714285718</v>
      </c>
      <c r="AN37" s="6"/>
      <c r="AO37" s="17" t="s">
        <v>474</v>
      </c>
      <c r="AP37" s="17" t="s">
        <v>474</v>
      </c>
      <c r="AQ37" s="17" t="s">
        <v>474</v>
      </c>
      <c r="AR37" s="6"/>
      <c r="AS37" s="17" t="s">
        <v>205</v>
      </c>
      <c r="AT37" s="17" t="s">
        <v>474</v>
      </c>
      <c r="AU37" s="17" t="s">
        <v>474</v>
      </c>
      <c r="AV37" s="17" t="s">
        <v>474</v>
      </c>
      <c r="AX37" s="17" t="s">
        <v>475</v>
      </c>
      <c r="AY37" s="17" t="s">
        <v>480</v>
      </c>
      <c r="AZ37" s="29" t="s">
        <v>479</v>
      </c>
      <c r="BB37" s="17" t="s">
        <v>54</v>
      </c>
      <c r="BC37" s="17" t="s">
        <v>83</v>
      </c>
      <c r="BD37" s="17" t="s">
        <v>477</v>
      </c>
      <c r="BF37" s="17" t="s">
        <v>481</v>
      </c>
    </row>
    <row r="38" spans="1:59" s="3" customFormat="1" ht="32" customHeight="1">
      <c r="D38" s="35"/>
      <c r="E38" s="35">
        <v>21</v>
      </c>
      <c r="F38" s="17" t="s">
        <v>87</v>
      </c>
      <c r="G38" s="17" t="s">
        <v>484</v>
      </c>
      <c r="H38" s="17" t="s">
        <v>90</v>
      </c>
      <c r="I38" s="17" t="s">
        <v>83</v>
      </c>
      <c r="J38" s="17" t="s">
        <v>88</v>
      </c>
      <c r="K38" s="6"/>
      <c r="L38" s="17">
        <v>40</v>
      </c>
      <c r="M38" s="19">
        <v>0.78</v>
      </c>
      <c r="N38" s="17" t="s">
        <v>483</v>
      </c>
      <c r="O38" s="17" t="s">
        <v>103</v>
      </c>
      <c r="Q38" s="17" t="s">
        <v>106</v>
      </c>
      <c r="R38" s="17" t="s">
        <v>123</v>
      </c>
      <c r="S38" s="17">
        <v>7</v>
      </c>
      <c r="T38" s="17" t="s">
        <v>128</v>
      </c>
      <c r="U38" s="17" t="s">
        <v>272</v>
      </c>
      <c r="V38" s="17" t="s">
        <v>499</v>
      </c>
      <c r="W38" s="15"/>
      <c r="X38" s="17" t="s">
        <v>106</v>
      </c>
      <c r="Y38" s="17" t="s">
        <v>124</v>
      </c>
      <c r="Z38" s="30">
        <v>7</v>
      </c>
      <c r="AA38" s="17" t="s">
        <v>128</v>
      </c>
      <c r="AB38" s="17" t="s">
        <v>272</v>
      </c>
      <c r="AC38" s="17" t="s">
        <v>499</v>
      </c>
      <c r="AD38" s="34"/>
      <c r="AE38" s="17" t="s">
        <v>193</v>
      </c>
      <c r="AF38" s="17" t="s">
        <v>142</v>
      </c>
      <c r="AG38" s="17" t="s">
        <v>486</v>
      </c>
      <c r="AH38" s="19">
        <v>1</v>
      </c>
      <c r="AI38" s="6"/>
      <c r="AJ38" s="17" t="s">
        <v>193</v>
      </c>
      <c r="AK38" s="17" t="s">
        <v>142</v>
      </c>
      <c r="AL38" s="17" t="s">
        <v>486</v>
      </c>
      <c r="AM38" s="19">
        <v>1</v>
      </c>
      <c r="AN38" s="6"/>
      <c r="AO38" s="17">
        <v>20.9</v>
      </c>
      <c r="AP38" s="17">
        <v>5.6</v>
      </c>
      <c r="AQ38" s="17" t="s">
        <v>141</v>
      </c>
      <c r="AR38" s="6"/>
      <c r="AS38" s="17" t="s">
        <v>53</v>
      </c>
      <c r="AT38" s="17">
        <v>21</v>
      </c>
      <c r="AU38" s="17">
        <v>5.3</v>
      </c>
      <c r="AV38" s="17" t="s">
        <v>141</v>
      </c>
      <c r="AX38" s="17" t="s">
        <v>487</v>
      </c>
      <c r="AY38" s="17" t="s">
        <v>488</v>
      </c>
      <c r="AZ38" s="29" t="s">
        <v>489</v>
      </c>
      <c r="BB38" s="17" t="s">
        <v>54</v>
      </c>
      <c r="BC38" s="17" t="s">
        <v>83</v>
      </c>
      <c r="BD38" s="17" t="s">
        <v>83</v>
      </c>
      <c r="BF38" s="17" t="s">
        <v>496</v>
      </c>
    </row>
    <row r="39" spans="1:59" s="3" customFormat="1" ht="21" customHeight="1">
      <c r="D39" s="35"/>
      <c r="E39" s="35"/>
      <c r="F39" s="15"/>
      <c r="G39" s="15"/>
      <c r="H39" s="15"/>
      <c r="I39" s="15"/>
      <c r="J39" s="15"/>
      <c r="K39" s="6"/>
      <c r="L39" s="15"/>
      <c r="M39" s="26"/>
      <c r="N39" s="15"/>
      <c r="O39" s="15"/>
      <c r="Q39" s="15"/>
      <c r="R39" s="15"/>
      <c r="S39" s="15"/>
      <c r="T39" s="15"/>
      <c r="U39" s="15"/>
      <c r="V39" s="15"/>
      <c r="W39" s="15"/>
      <c r="X39" s="15"/>
      <c r="Y39" s="15"/>
      <c r="Z39" s="15"/>
      <c r="AA39" s="15"/>
      <c r="AB39" s="15"/>
      <c r="AC39" s="15"/>
      <c r="AD39" s="34"/>
      <c r="AE39" s="15"/>
      <c r="AF39" s="15"/>
      <c r="AG39" s="15"/>
      <c r="AH39" s="26"/>
      <c r="AI39" s="6"/>
      <c r="AJ39" s="15"/>
      <c r="AK39" s="15"/>
      <c r="AL39" s="15"/>
      <c r="AM39" s="26"/>
      <c r="AN39" s="6"/>
      <c r="AO39" s="15"/>
      <c r="AP39" s="15"/>
      <c r="AQ39" s="15"/>
      <c r="AR39" s="6"/>
      <c r="AS39" s="15"/>
      <c r="AT39" s="15"/>
      <c r="AU39" s="15"/>
      <c r="AV39" s="15"/>
      <c r="AX39" s="15"/>
      <c r="AY39" s="15"/>
      <c r="AZ39" s="15"/>
      <c r="BB39" s="15"/>
      <c r="BC39" s="15"/>
      <c r="BD39" s="15"/>
      <c r="BF39" s="15"/>
    </row>
    <row r="40" spans="1:59" s="3" customFormat="1" ht="32" customHeight="1">
      <c r="A40" s="34"/>
      <c r="C40" s="34"/>
      <c r="D40" s="36"/>
      <c r="E40" s="36"/>
      <c r="F40" s="7" t="s">
        <v>16</v>
      </c>
      <c r="G40" s="4"/>
      <c r="H40" s="4"/>
      <c r="I40" s="4"/>
      <c r="J40" s="4"/>
      <c r="K40" s="34"/>
      <c r="L40" s="7" t="s">
        <v>15</v>
      </c>
      <c r="M40" s="20"/>
      <c r="N40" s="7"/>
      <c r="O40" s="7"/>
      <c r="P40" s="1"/>
      <c r="Q40" s="7" t="s">
        <v>94</v>
      </c>
      <c r="R40" s="7"/>
      <c r="S40" s="7"/>
      <c r="T40" s="7"/>
      <c r="U40" s="7"/>
      <c r="V40" s="7"/>
      <c r="W40" s="1"/>
      <c r="X40" s="7" t="s">
        <v>93</v>
      </c>
      <c r="Y40" s="7"/>
      <c r="Z40" s="7"/>
      <c r="AA40" s="7"/>
      <c r="AB40" s="7"/>
      <c r="AC40" s="7"/>
      <c r="AD40" s="34"/>
      <c r="AE40" s="10" t="s">
        <v>22</v>
      </c>
      <c r="AF40" s="10"/>
      <c r="AG40" s="10"/>
      <c r="AH40" s="25"/>
      <c r="AI40" s="1"/>
      <c r="AJ40" s="10" t="s">
        <v>21</v>
      </c>
      <c r="AK40" s="10"/>
      <c r="AL40" s="10"/>
      <c r="AM40" s="25"/>
      <c r="AN40" s="1"/>
      <c r="AO40" s="10" t="s">
        <v>31</v>
      </c>
      <c r="AP40" s="10"/>
      <c r="AQ40" s="10"/>
      <c r="AR40" s="34"/>
      <c r="AS40" s="10" t="s">
        <v>30</v>
      </c>
      <c r="AT40" s="10"/>
      <c r="AU40" s="10"/>
      <c r="AV40" s="10"/>
      <c r="AW40" s="1"/>
      <c r="AX40" s="7" t="s">
        <v>26</v>
      </c>
      <c r="AZ40" s="7"/>
      <c r="BB40" s="7" t="s">
        <v>35</v>
      </c>
      <c r="BC40" s="7"/>
      <c r="BD40" s="7"/>
      <c r="BE40" s="34"/>
    </row>
    <row r="41" spans="1:59" s="13" customFormat="1" ht="32" customHeight="1">
      <c r="A41" s="12"/>
      <c r="B41" s="9" t="s">
        <v>48</v>
      </c>
      <c r="C41" s="12"/>
      <c r="D41" s="37"/>
      <c r="E41" s="37" t="s">
        <v>551</v>
      </c>
      <c r="F41" s="4" t="s">
        <v>5</v>
      </c>
      <c r="G41" s="4" t="s">
        <v>12</v>
      </c>
      <c r="H41" s="8" t="s">
        <v>6</v>
      </c>
      <c r="I41" s="4" t="s">
        <v>17</v>
      </c>
      <c r="J41" s="4" t="s">
        <v>82</v>
      </c>
      <c r="K41" s="34"/>
      <c r="L41" s="4" t="s">
        <v>0</v>
      </c>
      <c r="M41" s="21" t="s">
        <v>13</v>
      </c>
      <c r="N41" s="4" t="s">
        <v>104</v>
      </c>
      <c r="O41" s="4" t="s">
        <v>14</v>
      </c>
      <c r="P41" s="34"/>
      <c r="Q41" s="4" t="s">
        <v>37</v>
      </c>
      <c r="R41" s="4" t="s">
        <v>20</v>
      </c>
      <c r="S41" s="4" t="s">
        <v>7</v>
      </c>
      <c r="T41" s="4" t="s">
        <v>10</v>
      </c>
      <c r="U41" s="4" t="s">
        <v>8</v>
      </c>
      <c r="V41" s="4" t="s">
        <v>9</v>
      </c>
      <c r="W41" s="34"/>
      <c r="X41" s="4" t="s">
        <v>37</v>
      </c>
      <c r="Y41" s="4" t="s">
        <v>20</v>
      </c>
      <c r="Z41" s="4" t="s">
        <v>7</v>
      </c>
      <c r="AA41" s="4" t="s">
        <v>10</v>
      </c>
      <c r="AB41" s="4" t="s">
        <v>8</v>
      </c>
      <c r="AC41" s="4" t="s">
        <v>9</v>
      </c>
      <c r="AD41" s="34"/>
      <c r="AE41" s="4" t="s">
        <v>11</v>
      </c>
      <c r="AF41" s="4" t="s">
        <v>23</v>
      </c>
      <c r="AG41" s="4" t="s">
        <v>137</v>
      </c>
      <c r="AH41" s="21" t="s">
        <v>97</v>
      </c>
      <c r="AI41" s="34"/>
      <c r="AJ41" s="4" t="s">
        <v>11</v>
      </c>
      <c r="AK41" s="4" t="s">
        <v>23</v>
      </c>
      <c r="AL41" s="4" t="s">
        <v>137</v>
      </c>
      <c r="AM41" s="21" t="s">
        <v>97</v>
      </c>
      <c r="AN41" s="34"/>
      <c r="AO41" s="4" t="s">
        <v>1</v>
      </c>
      <c r="AP41" s="4" t="s">
        <v>2</v>
      </c>
      <c r="AQ41" s="4" t="s">
        <v>91</v>
      </c>
      <c r="AR41" s="34"/>
      <c r="AS41" s="4" t="s">
        <v>155</v>
      </c>
      <c r="AT41" s="4" t="s">
        <v>1</v>
      </c>
      <c r="AU41" s="4" t="s">
        <v>2</v>
      </c>
      <c r="AV41" s="4" t="s">
        <v>91</v>
      </c>
      <c r="AW41" s="34"/>
      <c r="AX41" s="4" t="s">
        <v>34</v>
      </c>
      <c r="AY41" s="77" t="s">
        <v>27</v>
      </c>
      <c r="AZ41" s="4" t="s">
        <v>28</v>
      </c>
      <c r="BA41" s="3"/>
      <c r="BB41" s="4" t="s">
        <v>18</v>
      </c>
      <c r="BC41" s="4" t="s">
        <v>156</v>
      </c>
      <c r="BD41" s="4" t="s">
        <v>133</v>
      </c>
      <c r="BE41" s="34"/>
      <c r="BF41" s="4" t="s">
        <v>29</v>
      </c>
      <c r="BG41" s="3"/>
    </row>
    <row r="42" spans="1:59" s="3" customFormat="1" ht="32" customHeight="1">
      <c r="B42" s="11" t="s">
        <v>523</v>
      </c>
      <c r="D42" s="35"/>
      <c r="E42" s="35">
        <v>1</v>
      </c>
      <c r="F42" s="16" t="s">
        <v>367</v>
      </c>
      <c r="G42" s="16" t="s">
        <v>67</v>
      </c>
      <c r="H42" s="16" t="s">
        <v>38</v>
      </c>
      <c r="I42" s="16" t="s">
        <v>83</v>
      </c>
      <c r="J42" s="16" t="s">
        <v>53</v>
      </c>
      <c r="K42" s="6"/>
      <c r="L42" s="16">
        <v>100</v>
      </c>
      <c r="M42" s="18">
        <v>0.38</v>
      </c>
      <c r="N42" s="16" t="s">
        <v>95</v>
      </c>
      <c r="O42" s="16" t="s">
        <v>96</v>
      </c>
      <c r="Q42" s="16" t="s">
        <v>3</v>
      </c>
      <c r="R42" s="16" t="s">
        <v>114</v>
      </c>
      <c r="S42" s="16">
        <v>1</v>
      </c>
      <c r="T42" s="16" t="s">
        <v>128</v>
      </c>
      <c r="U42" s="16" t="s">
        <v>166</v>
      </c>
      <c r="V42" s="16" t="s">
        <v>129</v>
      </c>
      <c r="W42" s="15"/>
      <c r="X42" s="23" t="s">
        <v>3</v>
      </c>
      <c r="Y42" s="15" t="s">
        <v>32</v>
      </c>
      <c r="Z42" s="16">
        <v>1</v>
      </c>
      <c r="AA42" s="16" t="s">
        <v>128</v>
      </c>
      <c r="AB42" s="16" t="s">
        <v>153</v>
      </c>
      <c r="AC42" s="16" t="s">
        <v>129</v>
      </c>
      <c r="AE42" s="15" t="s">
        <v>162</v>
      </c>
      <c r="AF42" s="15" t="s">
        <v>102</v>
      </c>
      <c r="AG42" s="16">
        <v>1</v>
      </c>
      <c r="AH42" s="18">
        <v>1</v>
      </c>
      <c r="AI42" s="6"/>
      <c r="AJ42" s="15" t="s">
        <v>162</v>
      </c>
      <c r="AK42" s="15" t="s">
        <v>102</v>
      </c>
      <c r="AL42" s="16">
        <v>1</v>
      </c>
      <c r="AM42" s="18">
        <v>1</v>
      </c>
      <c r="AN42" s="6"/>
      <c r="AO42" s="16">
        <v>1.61</v>
      </c>
      <c r="AP42" s="16">
        <v>2.33</v>
      </c>
      <c r="AQ42" s="16" t="s">
        <v>141</v>
      </c>
      <c r="AR42" s="6"/>
      <c r="AS42" s="16" t="s">
        <v>53</v>
      </c>
      <c r="AT42" s="16">
        <v>0.93</v>
      </c>
      <c r="AU42" s="16">
        <v>0.7</v>
      </c>
      <c r="AV42" s="15" t="s">
        <v>141</v>
      </c>
      <c r="AX42" s="15" t="s">
        <v>163</v>
      </c>
      <c r="AY42" s="16" t="s">
        <v>598</v>
      </c>
      <c r="AZ42" s="15" t="s">
        <v>169</v>
      </c>
      <c r="BA42" s="6"/>
      <c r="BB42" s="16" t="s">
        <v>54</v>
      </c>
      <c r="BC42" s="16" t="s">
        <v>83</v>
      </c>
      <c r="BD42" s="16" t="s">
        <v>164</v>
      </c>
      <c r="BF42" s="15" t="s">
        <v>267</v>
      </c>
    </row>
    <row r="43" spans="1:59" s="3" customFormat="1" ht="32" customHeight="1">
      <c r="D43" s="35"/>
      <c r="E43" s="35">
        <v>2</v>
      </c>
      <c r="F43" s="17" t="s">
        <v>376</v>
      </c>
      <c r="G43" s="17" t="s">
        <v>239</v>
      </c>
      <c r="H43" s="17" t="s">
        <v>39</v>
      </c>
      <c r="I43" s="17" t="s">
        <v>83</v>
      </c>
      <c r="J43" s="17" t="s">
        <v>1</v>
      </c>
      <c r="K43" s="6"/>
      <c r="L43" s="17">
        <v>139</v>
      </c>
      <c r="M43" s="19">
        <v>0.43</v>
      </c>
      <c r="N43" s="17" t="s">
        <v>149</v>
      </c>
      <c r="O43" s="17" t="s">
        <v>201</v>
      </c>
      <c r="Q43" s="17" t="s">
        <v>131</v>
      </c>
      <c r="R43" s="17" t="s">
        <v>114</v>
      </c>
      <c r="S43" s="17">
        <v>1</v>
      </c>
      <c r="T43" s="17" t="s">
        <v>128</v>
      </c>
      <c r="U43" s="17" t="s">
        <v>226</v>
      </c>
      <c r="V43" s="17" t="s">
        <v>129</v>
      </c>
      <c r="W43" s="15"/>
      <c r="X43" s="17" t="s">
        <v>131</v>
      </c>
      <c r="Y43" s="17" t="s">
        <v>32</v>
      </c>
      <c r="Z43" s="17">
        <v>1</v>
      </c>
      <c r="AA43" s="17" t="s">
        <v>128</v>
      </c>
      <c r="AB43" s="17" t="s">
        <v>226</v>
      </c>
      <c r="AC43" s="17" t="s">
        <v>129</v>
      </c>
      <c r="AD43" s="34"/>
      <c r="AE43" s="17" t="s">
        <v>227</v>
      </c>
      <c r="AF43" s="17" t="s">
        <v>228</v>
      </c>
      <c r="AG43" s="17" t="s">
        <v>229</v>
      </c>
      <c r="AH43" s="19" t="s">
        <v>232</v>
      </c>
      <c r="AI43" s="6"/>
      <c r="AJ43" s="17" t="s">
        <v>227</v>
      </c>
      <c r="AK43" s="17" t="s">
        <v>228</v>
      </c>
      <c r="AL43" s="17" t="s">
        <v>231</v>
      </c>
      <c r="AM43" s="19" t="s">
        <v>232</v>
      </c>
      <c r="AN43" s="6"/>
      <c r="AO43" s="17">
        <v>2.6</v>
      </c>
      <c r="AP43" s="17">
        <v>2.3199999999999998</v>
      </c>
      <c r="AQ43" s="17" t="s">
        <v>141</v>
      </c>
      <c r="AR43" s="6"/>
      <c r="AS43" s="17" t="s">
        <v>205</v>
      </c>
      <c r="AT43" s="17">
        <v>2.14</v>
      </c>
      <c r="AU43" s="17">
        <v>2.04</v>
      </c>
      <c r="AV43" s="17" t="s">
        <v>141</v>
      </c>
      <c r="AX43" s="17" t="s">
        <v>132</v>
      </c>
      <c r="AY43" s="17" t="s">
        <v>240</v>
      </c>
      <c r="AZ43" s="17" t="s">
        <v>234</v>
      </c>
      <c r="BB43" s="17" t="s">
        <v>54</v>
      </c>
      <c r="BC43" s="17" t="s">
        <v>83</v>
      </c>
      <c r="BD43" s="17" t="s">
        <v>235</v>
      </c>
      <c r="BF43" s="17" t="s">
        <v>266</v>
      </c>
    </row>
    <row r="44" spans="1:59" s="3" customFormat="1" ht="32" customHeight="1">
      <c r="D44" s="35"/>
      <c r="E44" s="35">
        <v>3</v>
      </c>
      <c r="F44" s="17" t="s">
        <v>384</v>
      </c>
      <c r="G44" s="17" t="s">
        <v>414</v>
      </c>
      <c r="H44" s="17" t="s">
        <v>75</v>
      </c>
      <c r="I44" s="17" t="s">
        <v>83</v>
      </c>
      <c r="J44" s="17" t="s">
        <v>1</v>
      </c>
      <c r="K44" s="6"/>
      <c r="L44" s="17">
        <v>83</v>
      </c>
      <c r="M44" s="19">
        <v>0.87</v>
      </c>
      <c r="N44" s="17" t="s">
        <v>412</v>
      </c>
      <c r="O44" s="17" t="s">
        <v>103</v>
      </c>
      <c r="Q44" s="17" t="s">
        <v>416</v>
      </c>
      <c r="R44" s="17" t="s">
        <v>25</v>
      </c>
      <c r="S44" s="17">
        <v>5</v>
      </c>
      <c r="T44" s="17" t="s">
        <v>128</v>
      </c>
      <c r="U44" s="17" t="s">
        <v>417</v>
      </c>
      <c r="V44" s="17" t="s">
        <v>421</v>
      </c>
      <c r="W44" s="15"/>
      <c r="X44" s="17" t="s">
        <v>416</v>
      </c>
      <c r="Y44" s="17" t="s">
        <v>422</v>
      </c>
      <c r="Z44" s="17">
        <v>5</v>
      </c>
      <c r="AA44" s="17" t="s">
        <v>128</v>
      </c>
      <c r="AB44" s="17" t="s">
        <v>417</v>
      </c>
      <c r="AC44" s="17" t="s">
        <v>421</v>
      </c>
      <c r="AD44" s="34"/>
      <c r="AE44" s="17" t="s">
        <v>423</v>
      </c>
      <c r="AF44" s="17" t="s">
        <v>413</v>
      </c>
      <c r="AG44" s="17" t="s">
        <v>388</v>
      </c>
      <c r="AH44" s="19">
        <f>83/(83+23)</f>
        <v>0.78301886792452835</v>
      </c>
      <c r="AI44" s="6"/>
      <c r="AJ44" s="17" t="s">
        <v>423</v>
      </c>
      <c r="AK44" s="17" t="s">
        <v>413</v>
      </c>
      <c r="AL44" s="17" t="s">
        <v>389</v>
      </c>
      <c r="AM44" s="19">
        <f>83/(83+23)</f>
        <v>0.78301886792452835</v>
      </c>
      <c r="AN44" s="6"/>
      <c r="AO44" s="17" t="s">
        <v>395</v>
      </c>
      <c r="AP44" s="17" t="s">
        <v>395</v>
      </c>
      <c r="AQ44" s="17" t="s">
        <v>395</v>
      </c>
      <c r="AR44" s="6"/>
      <c r="AS44" s="17" t="s">
        <v>1</v>
      </c>
      <c r="AT44" s="17" t="s">
        <v>395</v>
      </c>
      <c r="AU44" s="17" t="s">
        <v>395</v>
      </c>
      <c r="AV44" s="17" t="s">
        <v>395</v>
      </c>
      <c r="AX44" s="17" t="s">
        <v>424</v>
      </c>
      <c r="AY44" s="17" t="s">
        <v>400</v>
      </c>
      <c r="AZ44" s="17" t="s">
        <v>425</v>
      </c>
      <c r="BB44" s="17" t="s">
        <v>54</v>
      </c>
      <c r="BC44" s="17" t="s">
        <v>83</v>
      </c>
      <c r="BD44" s="17" t="s">
        <v>54</v>
      </c>
      <c r="BF44" s="17" t="s">
        <v>266</v>
      </c>
    </row>
    <row r="45" spans="1:59" s="3" customFormat="1" ht="32" customHeight="1">
      <c r="D45" s="35"/>
      <c r="E45" s="35">
        <v>4</v>
      </c>
      <c r="F45" s="15" t="s">
        <v>377</v>
      </c>
      <c r="G45" s="15" t="s">
        <v>72</v>
      </c>
      <c r="H45" s="15" t="s">
        <v>75</v>
      </c>
      <c r="I45" s="15" t="s">
        <v>83</v>
      </c>
      <c r="J45" s="15" t="s">
        <v>1</v>
      </c>
      <c r="K45" s="6"/>
      <c r="L45" s="15">
        <v>87</v>
      </c>
      <c r="M45" s="26">
        <v>0.87</v>
      </c>
      <c r="N45" s="15" t="s">
        <v>386</v>
      </c>
      <c r="O45" s="15" t="s">
        <v>103</v>
      </c>
      <c r="Q45" s="15" t="s">
        <v>401</v>
      </c>
      <c r="R45" s="15" t="s">
        <v>25</v>
      </c>
      <c r="S45" s="15">
        <v>3</v>
      </c>
      <c r="T45" s="15" t="s">
        <v>128</v>
      </c>
      <c r="U45" s="14" t="s">
        <v>393</v>
      </c>
      <c r="V45" s="15" t="s">
        <v>394</v>
      </c>
      <c r="W45" s="15"/>
      <c r="X45" s="15" t="s">
        <v>402</v>
      </c>
      <c r="Y45" s="15" t="s">
        <v>396</v>
      </c>
      <c r="Z45" s="15">
        <v>3</v>
      </c>
      <c r="AA45" s="15" t="s">
        <v>128</v>
      </c>
      <c r="AB45" s="14" t="s">
        <v>397</v>
      </c>
      <c r="AC45" s="15" t="s">
        <v>394</v>
      </c>
      <c r="AE45" s="15" t="s">
        <v>387</v>
      </c>
      <c r="AF45" s="15" t="s">
        <v>385</v>
      </c>
      <c r="AG45" s="17" t="s">
        <v>388</v>
      </c>
      <c r="AH45" s="26">
        <v>0.83650000000000002</v>
      </c>
      <c r="AI45" s="6"/>
      <c r="AJ45" s="15" t="s">
        <v>387</v>
      </c>
      <c r="AK45" s="15" t="s">
        <v>385</v>
      </c>
      <c r="AL45" s="17" t="s">
        <v>389</v>
      </c>
      <c r="AM45" s="26">
        <v>0.83699999999999997</v>
      </c>
      <c r="AN45" s="6"/>
      <c r="AO45" s="17" t="s">
        <v>395</v>
      </c>
      <c r="AP45" s="17" t="s">
        <v>395</v>
      </c>
      <c r="AQ45" s="17" t="s">
        <v>395</v>
      </c>
      <c r="AR45" s="1"/>
      <c r="AS45" s="15" t="s">
        <v>391</v>
      </c>
      <c r="AT45" s="17" t="s">
        <v>395</v>
      </c>
      <c r="AU45" s="17" t="s">
        <v>395</v>
      </c>
      <c r="AV45" s="17" t="s">
        <v>395</v>
      </c>
      <c r="AX45" s="15" t="s">
        <v>390</v>
      </c>
      <c r="AY45" s="15" t="s">
        <v>400</v>
      </c>
      <c r="AZ45" s="27" t="s">
        <v>399</v>
      </c>
      <c r="BA45" s="6"/>
      <c r="BB45" s="15" t="s">
        <v>54</v>
      </c>
      <c r="BC45" s="15" t="s">
        <v>83</v>
      </c>
      <c r="BD45" s="15" t="s">
        <v>54</v>
      </c>
      <c r="BF45" s="15" t="s">
        <v>266</v>
      </c>
    </row>
    <row r="46" spans="1:59" s="3" customFormat="1" ht="32" customHeight="1">
      <c r="D46" s="35"/>
      <c r="E46" s="35">
        <v>6</v>
      </c>
      <c r="F46" s="17" t="s">
        <v>378</v>
      </c>
      <c r="G46" s="17" t="s">
        <v>68</v>
      </c>
      <c r="H46" s="17" t="s">
        <v>268</v>
      </c>
      <c r="I46" s="17" t="s">
        <v>83</v>
      </c>
      <c r="J46" s="17" t="s">
        <v>1</v>
      </c>
      <c r="K46" s="6"/>
      <c r="L46" s="17">
        <v>98</v>
      </c>
      <c r="M46" s="19">
        <v>0.60199999999999998</v>
      </c>
      <c r="N46" s="17" t="s">
        <v>269</v>
      </c>
      <c r="O46" s="17" t="s">
        <v>85</v>
      </c>
      <c r="Q46" s="17" t="s">
        <v>259</v>
      </c>
      <c r="R46" s="17" t="s">
        <v>123</v>
      </c>
      <c r="S46" s="17">
        <v>1</v>
      </c>
      <c r="T46" s="17" t="s">
        <v>260</v>
      </c>
      <c r="U46" s="17" t="s">
        <v>616</v>
      </c>
      <c r="V46" s="17" t="s">
        <v>617</v>
      </c>
      <c r="W46" s="15"/>
      <c r="X46" s="17" t="s">
        <v>262</v>
      </c>
      <c r="Y46" s="17" t="s">
        <v>105</v>
      </c>
      <c r="Z46" s="17">
        <v>1</v>
      </c>
      <c r="AA46" s="17" t="s">
        <v>128</v>
      </c>
      <c r="AB46" s="17" t="s">
        <v>1294</v>
      </c>
      <c r="AC46" s="17" t="s">
        <v>617</v>
      </c>
      <c r="AD46" s="34"/>
      <c r="AE46" s="17" t="s">
        <v>85</v>
      </c>
      <c r="AF46" s="17" t="s">
        <v>141</v>
      </c>
      <c r="AG46" s="17" t="s">
        <v>258</v>
      </c>
      <c r="AH46" s="19">
        <v>0.94599999999999995</v>
      </c>
      <c r="AI46" s="6"/>
      <c r="AJ46" s="17" t="s">
        <v>85</v>
      </c>
      <c r="AK46" s="17" t="s">
        <v>142</v>
      </c>
      <c r="AL46" s="17" t="s">
        <v>263</v>
      </c>
      <c r="AM46" s="19">
        <v>0.96</v>
      </c>
      <c r="AN46" s="6"/>
      <c r="AO46" s="17">
        <v>2.48</v>
      </c>
      <c r="AP46" s="17">
        <v>2.4</v>
      </c>
      <c r="AQ46" s="17" t="s">
        <v>141</v>
      </c>
      <c r="AR46" s="6"/>
      <c r="AS46" s="17" t="s">
        <v>205</v>
      </c>
      <c r="AT46" s="17">
        <v>2.0699999999999998</v>
      </c>
      <c r="AU46" s="17">
        <v>2.2000000000000002</v>
      </c>
      <c r="AV46" s="17" t="s">
        <v>141</v>
      </c>
      <c r="AX46" s="17" t="s">
        <v>264</v>
      </c>
      <c r="AY46" s="17" t="s">
        <v>265</v>
      </c>
      <c r="AZ46" s="17" t="s">
        <v>234</v>
      </c>
      <c r="BB46" s="17" t="s">
        <v>83</v>
      </c>
      <c r="BC46" s="17" t="s">
        <v>83</v>
      </c>
      <c r="BD46" s="17" t="s">
        <v>83</v>
      </c>
      <c r="BF46" s="17" t="s">
        <v>266</v>
      </c>
    </row>
    <row r="47" spans="1:59" s="3" customFormat="1" ht="32" customHeight="1">
      <c r="D47" s="35"/>
      <c r="E47" s="35">
        <v>5</v>
      </c>
      <c r="F47" s="17" t="s">
        <v>378</v>
      </c>
      <c r="G47" s="17" t="s">
        <v>68</v>
      </c>
      <c r="H47" s="17" t="s">
        <v>40</v>
      </c>
      <c r="I47" s="17" t="s">
        <v>83</v>
      </c>
      <c r="J47" s="17" t="s">
        <v>1</v>
      </c>
      <c r="K47" s="6"/>
      <c r="L47" s="17">
        <v>98</v>
      </c>
      <c r="M47" s="19">
        <v>0.60199999999999998</v>
      </c>
      <c r="N47" s="17" t="s">
        <v>270</v>
      </c>
      <c r="O47" s="17" t="s">
        <v>85</v>
      </c>
      <c r="Q47" s="17" t="s">
        <v>259</v>
      </c>
      <c r="R47" s="17" t="s">
        <v>123</v>
      </c>
      <c r="S47" s="17">
        <v>1</v>
      </c>
      <c r="T47" s="17" t="s">
        <v>260</v>
      </c>
      <c r="U47" s="17" t="s">
        <v>616</v>
      </c>
      <c r="V47" s="17" t="s">
        <v>617</v>
      </c>
      <c r="W47" s="15"/>
      <c r="X47" s="17" t="s">
        <v>262</v>
      </c>
      <c r="Y47" s="17" t="s">
        <v>105</v>
      </c>
      <c r="Z47" s="17">
        <v>1</v>
      </c>
      <c r="AA47" s="17" t="s">
        <v>128</v>
      </c>
      <c r="AB47" s="17" t="s">
        <v>1294</v>
      </c>
      <c r="AC47" s="17" t="s">
        <v>617</v>
      </c>
      <c r="AD47" s="34"/>
      <c r="AE47" s="17" t="s">
        <v>85</v>
      </c>
      <c r="AF47" s="17" t="s">
        <v>141</v>
      </c>
      <c r="AG47" s="17" t="s">
        <v>258</v>
      </c>
      <c r="AH47" s="19">
        <v>0.94599999999999995</v>
      </c>
      <c r="AI47" s="6"/>
      <c r="AJ47" s="17" t="s">
        <v>85</v>
      </c>
      <c r="AK47" s="17" t="s">
        <v>142</v>
      </c>
      <c r="AL47" s="17" t="s">
        <v>263</v>
      </c>
      <c r="AM47" s="19">
        <v>0.96</v>
      </c>
      <c r="AN47" s="6"/>
      <c r="AO47" s="17">
        <v>5.51</v>
      </c>
      <c r="AP47" s="17">
        <v>1.9</v>
      </c>
      <c r="AQ47" s="17" t="s">
        <v>141</v>
      </c>
      <c r="AR47" s="6"/>
      <c r="AS47" s="17" t="s">
        <v>205</v>
      </c>
      <c r="AT47" s="17">
        <v>5.23</v>
      </c>
      <c r="AU47" s="17">
        <v>1.9</v>
      </c>
      <c r="AV47" s="17" t="s">
        <v>141</v>
      </c>
      <c r="AX47" s="17" t="s">
        <v>264</v>
      </c>
      <c r="AY47" s="17" t="s">
        <v>265</v>
      </c>
      <c r="AZ47" s="17" t="s">
        <v>234</v>
      </c>
      <c r="BB47" s="17" t="s">
        <v>83</v>
      </c>
      <c r="BC47" s="17" t="s">
        <v>83</v>
      </c>
      <c r="BD47" s="17" t="s">
        <v>83</v>
      </c>
      <c r="BF47" s="17" t="s">
        <v>266</v>
      </c>
    </row>
    <row r="48" spans="1:59" s="3" customFormat="1" ht="32" customHeight="1">
      <c r="D48" s="35"/>
      <c r="E48" s="35">
        <v>8</v>
      </c>
      <c r="F48" s="17" t="s">
        <v>378</v>
      </c>
      <c r="G48" s="17" t="s">
        <v>72</v>
      </c>
      <c r="H48" s="17" t="s">
        <v>268</v>
      </c>
      <c r="I48" s="17" t="s">
        <v>83</v>
      </c>
      <c r="J48" s="17" t="s">
        <v>1</v>
      </c>
      <c r="K48" s="6"/>
      <c r="L48" s="17">
        <v>98</v>
      </c>
      <c r="M48" s="19">
        <v>0.60199999999999998</v>
      </c>
      <c r="N48" s="17" t="s">
        <v>269</v>
      </c>
      <c r="O48" s="17" t="s">
        <v>85</v>
      </c>
      <c r="Q48" s="17" t="s">
        <v>259</v>
      </c>
      <c r="R48" s="17" t="s">
        <v>123</v>
      </c>
      <c r="S48" s="17">
        <v>6</v>
      </c>
      <c r="T48" s="17" t="s">
        <v>260</v>
      </c>
      <c r="U48" s="17" t="s">
        <v>616</v>
      </c>
      <c r="V48" s="17" t="s">
        <v>617</v>
      </c>
      <c r="W48" s="15"/>
      <c r="X48" s="17" t="s">
        <v>262</v>
      </c>
      <c r="Y48" s="17" t="s">
        <v>105</v>
      </c>
      <c r="Z48" s="17">
        <v>6</v>
      </c>
      <c r="AA48" s="17" t="s">
        <v>128</v>
      </c>
      <c r="AB48" s="17" t="s">
        <v>616</v>
      </c>
      <c r="AC48" s="17" t="s">
        <v>617</v>
      </c>
      <c r="AD48" s="34"/>
      <c r="AE48" s="17" t="s">
        <v>85</v>
      </c>
      <c r="AF48" s="17" t="s">
        <v>141</v>
      </c>
      <c r="AG48" s="17" t="s">
        <v>258</v>
      </c>
      <c r="AH48" s="19">
        <v>0.94599999999999995</v>
      </c>
      <c r="AI48" s="6"/>
      <c r="AJ48" s="17" t="s">
        <v>85</v>
      </c>
      <c r="AK48" s="17" t="s">
        <v>142</v>
      </c>
      <c r="AL48" s="17" t="s">
        <v>263</v>
      </c>
      <c r="AM48" s="19">
        <v>0.96</v>
      </c>
      <c r="AN48" s="6"/>
      <c r="AO48" s="17">
        <v>51.3</v>
      </c>
      <c r="AP48" s="17">
        <v>9</v>
      </c>
      <c r="AQ48" s="17" t="s">
        <v>141</v>
      </c>
      <c r="AR48" s="6"/>
      <c r="AS48" s="17" t="s">
        <v>205</v>
      </c>
      <c r="AT48" s="17">
        <v>48.6</v>
      </c>
      <c r="AU48" s="17">
        <v>7.7</v>
      </c>
      <c r="AV48" s="17" t="s">
        <v>141</v>
      </c>
      <c r="AX48" s="17" t="s">
        <v>264</v>
      </c>
      <c r="AY48" s="17" t="s">
        <v>271</v>
      </c>
      <c r="AZ48" s="17" t="s">
        <v>234</v>
      </c>
      <c r="BB48" s="17" t="s">
        <v>83</v>
      </c>
      <c r="BC48" s="17" t="s">
        <v>83</v>
      </c>
      <c r="BD48" s="17" t="s">
        <v>83</v>
      </c>
      <c r="BF48" s="17" t="s">
        <v>266</v>
      </c>
    </row>
    <row r="49" spans="4:58" s="3" customFormat="1" ht="32" customHeight="1">
      <c r="D49" s="35"/>
      <c r="E49" s="35">
        <v>7</v>
      </c>
      <c r="F49" s="17" t="s">
        <v>378</v>
      </c>
      <c r="G49" s="17" t="s">
        <v>72</v>
      </c>
      <c r="H49" s="17" t="s">
        <v>40</v>
      </c>
      <c r="I49" s="17" t="s">
        <v>83</v>
      </c>
      <c r="J49" s="17" t="s">
        <v>1</v>
      </c>
      <c r="K49" s="6"/>
      <c r="L49" s="17">
        <v>98</v>
      </c>
      <c r="M49" s="19">
        <v>0.60199999999999998</v>
      </c>
      <c r="N49" s="17" t="s">
        <v>261</v>
      </c>
      <c r="O49" s="17" t="s">
        <v>85</v>
      </c>
      <c r="Q49" s="17" t="s">
        <v>259</v>
      </c>
      <c r="R49" s="17" t="s">
        <v>123</v>
      </c>
      <c r="S49" s="17">
        <v>6</v>
      </c>
      <c r="T49" s="17" t="s">
        <v>260</v>
      </c>
      <c r="U49" s="17" t="s">
        <v>616</v>
      </c>
      <c r="V49" s="17" t="s">
        <v>617</v>
      </c>
      <c r="W49" s="15"/>
      <c r="X49" s="17" t="s">
        <v>262</v>
      </c>
      <c r="Y49" s="17" t="s">
        <v>105</v>
      </c>
      <c r="Z49" s="17">
        <v>6</v>
      </c>
      <c r="AA49" s="17" t="s">
        <v>128</v>
      </c>
      <c r="AB49" s="17" t="s">
        <v>616</v>
      </c>
      <c r="AC49" s="17" t="s">
        <v>617</v>
      </c>
      <c r="AD49" s="34"/>
      <c r="AE49" s="17" t="s">
        <v>85</v>
      </c>
      <c r="AF49" s="17" t="s">
        <v>141</v>
      </c>
      <c r="AG49" s="17" t="s">
        <v>258</v>
      </c>
      <c r="AH49" s="19">
        <v>0.94599999999999995</v>
      </c>
      <c r="AI49" s="6"/>
      <c r="AJ49" s="17" t="s">
        <v>85</v>
      </c>
      <c r="AK49" s="17" t="s">
        <v>142</v>
      </c>
      <c r="AL49" s="17" t="s">
        <v>263</v>
      </c>
      <c r="AM49" s="19">
        <v>0.96</v>
      </c>
      <c r="AN49" s="6"/>
      <c r="AO49" s="17">
        <v>60.9</v>
      </c>
      <c r="AP49" s="17">
        <v>6.1</v>
      </c>
      <c r="AQ49" s="17" t="s">
        <v>141</v>
      </c>
      <c r="AR49" s="6"/>
      <c r="AS49" s="17" t="s">
        <v>205</v>
      </c>
      <c r="AT49" s="17">
        <v>51.3</v>
      </c>
      <c r="AU49" s="17">
        <v>9</v>
      </c>
      <c r="AV49" s="17" t="s">
        <v>141</v>
      </c>
      <c r="AX49" s="17" t="s">
        <v>264</v>
      </c>
      <c r="AY49" s="17" t="s">
        <v>265</v>
      </c>
      <c r="AZ49" s="17" t="s">
        <v>234</v>
      </c>
      <c r="BB49" s="17" t="s">
        <v>83</v>
      </c>
      <c r="BC49" s="17" t="s">
        <v>83</v>
      </c>
      <c r="BD49" s="17" t="s">
        <v>83</v>
      </c>
      <c r="BF49" s="17" t="s">
        <v>266</v>
      </c>
    </row>
    <row r="50" spans="4:58" s="3" customFormat="1" ht="32" customHeight="1">
      <c r="D50" s="35"/>
      <c r="E50" s="35">
        <v>9</v>
      </c>
      <c r="F50" s="17" t="s">
        <v>379</v>
      </c>
      <c r="G50" s="17" t="s">
        <v>414</v>
      </c>
      <c r="H50" s="17" t="s">
        <v>77</v>
      </c>
      <c r="I50" s="17" t="s">
        <v>83</v>
      </c>
      <c r="J50" s="17" t="s">
        <v>53</v>
      </c>
      <c r="K50" s="6"/>
      <c r="L50" s="17">
        <v>698</v>
      </c>
      <c r="M50" s="19">
        <v>0.67100000000000004</v>
      </c>
      <c r="N50" s="17" t="s">
        <v>936</v>
      </c>
      <c r="O50" s="17" t="s">
        <v>103</v>
      </c>
      <c r="Q50" s="17" t="s">
        <v>336</v>
      </c>
      <c r="R50" s="17" t="s">
        <v>337</v>
      </c>
      <c r="S50" s="17" t="s">
        <v>340</v>
      </c>
      <c r="T50" s="17" t="s">
        <v>260</v>
      </c>
      <c r="U50" s="17" t="s">
        <v>339</v>
      </c>
      <c r="V50" s="17" t="s">
        <v>141</v>
      </c>
      <c r="W50" s="15"/>
      <c r="X50" s="17" t="s">
        <v>338</v>
      </c>
      <c r="Y50" s="17" t="s">
        <v>337</v>
      </c>
      <c r="Z50" s="17">
        <v>15</v>
      </c>
      <c r="AA50" s="17" t="s">
        <v>260</v>
      </c>
      <c r="AB50" s="17" t="s">
        <v>339</v>
      </c>
      <c r="AC50" s="17" t="s">
        <v>141</v>
      </c>
      <c r="AD50" s="34"/>
      <c r="AE50" s="17" t="s">
        <v>341</v>
      </c>
      <c r="AF50" s="17" t="s">
        <v>141</v>
      </c>
      <c r="AG50" s="17">
        <v>1</v>
      </c>
      <c r="AH50" s="19" t="s">
        <v>141</v>
      </c>
      <c r="AI50" s="6"/>
      <c r="AJ50" s="17" t="s">
        <v>341</v>
      </c>
      <c r="AK50" s="17" t="s">
        <v>141</v>
      </c>
      <c r="AL50" s="17">
        <v>1</v>
      </c>
      <c r="AM50" s="19" t="s">
        <v>141</v>
      </c>
      <c r="AN50" s="6"/>
      <c r="AO50" s="17" t="s">
        <v>141</v>
      </c>
      <c r="AP50" s="17" t="s">
        <v>141</v>
      </c>
      <c r="AQ50" s="17" t="s">
        <v>141</v>
      </c>
      <c r="AR50" s="6"/>
      <c r="AS50" s="17" t="s">
        <v>53</v>
      </c>
      <c r="AT50" s="17" t="s">
        <v>141</v>
      </c>
      <c r="AU50" s="17" t="s">
        <v>141</v>
      </c>
      <c r="AV50" s="17" t="s">
        <v>141</v>
      </c>
      <c r="AX50" s="17" t="s">
        <v>342</v>
      </c>
      <c r="AY50" s="17" t="s">
        <v>343</v>
      </c>
      <c r="AZ50" s="17" t="s">
        <v>141</v>
      </c>
      <c r="BB50" s="17" t="s">
        <v>54</v>
      </c>
      <c r="BC50" s="17" t="s">
        <v>83</v>
      </c>
      <c r="BD50" s="17" t="s">
        <v>83</v>
      </c>
      <c r="BF50" s="17" t="s">
        <v>958</v>
      </c>
    </row>
    <row r="51" spans="4:58" s="3" customFormat="1" ht="32" customHeight="1">
      <c r="D51" s="35"/>
      <c r="E51" s="35">
        <v>11</v>
      </c>
      <c r="F51" s="17" t="s">
        <v>380</v>
      </c>
      <c r="G51" s="17" t="s">
        <v>68</v>
      </c>
      <c r="H51" s="17" t="s">
        <v>69</v>
      </c>
      <c r="I51" s="17" t="s">
        <v>83</v>
      </c>
      <c r="J51" s="17" t="s">
        <v>53</v>
      </c>
      <c r="K51" s="6"/>
      <c r="L51" s="17">
        <v>146</v>
      </c>
      <c r="M51" s="19">
        <v>0.64500000000000002</v>
      </c>
      <c r="N51" s="17" t="s">
        <v>344</v>
      </c>
      <c r="O51" s="17" t="s">
        <v>89</v>
      </c>
      <c r="Q51" s="17" t="s">
        <v>345</v>
      </c>
      <c r="R51" s="17" t="s">
        <v>24</v>
      </c>
      <c r="S51" s="17">
        <v>1</v>
      </c>
      <c r="T51" s="17" t="s">
        <v>260</v>
      </c>
      <c r="U51" s="17" t="s">
        <v>346</v>
      </c>
      <c r="V51" s="17" t="s">
        <v>129</v>
      </c>
      <c r="W51" s="15"/>
      <c r="X51" s="17" t="s">
        <v>347</v>
      </c>
      <c r="Y51" s="17" t="s">
        <v>32</v>
      </c>
      <c r="Z51" s="17">
        <v>1</v>
      </c>
      <c r="AA51" s="17" t="s">
        <v>260</v>
      </c>
      <c r="AB51" s="17" t="s">
        <v>346</v>
      </c>
      <c r="AC51" s="17" t="s">
        <v>129</v>
      </c>
      <c r="AD51" s="34"/>
      <c r="AE51" s="17" t="s">
        <v>134</v>
      </c>
      <c r="AF51" s="17" t="s">
        <v>141</v>
      </c>
      <c r="AG51" s="17">
        <v>1</v>
      </c>
      <c r="AH51" s="19" t="s">
        <v>141</v>
      </c>
      <c r="AI51" s="6"/>
      <c r="AJ51" s="17" t="s">
        <v>134</v>
      </c>
      <c r="AK51" s="17" t="s">
        <v>141</v>
      </c>
      <c r="AL51" s="17">
        <v>1</v>
      </c>
      <c r="AM51" s="19" t="s">
        <v>141</v>
      </c>
      <c r="AN51" s="6"/>
      <c r="AO51" s="17">
        <v>57.6</v>
      </c>
      <c r="AP51" s="17">
        <v>19.8</v>
      </c>
      <c r="AQ51" s="17" t="s">
        <v>349</v>
      </c>
      <c r="AR51" s="6"/>
      <c r="AS51" s="17" t="s">
        <v>53</v>
      </c>
      <c r="AT51" s="17">
        <v>51.5</v>
      </c>
      <c r="AU51" s="17">
        <v>20.399999999999999</v>
      </c>
      <c r="AV51" s="17" t="s">
        <v>348</v>
      </c>
      <c r="AX51" s="17" t="s">
        <v>350</v>
      </c>
      <c r="AY51" s="17" t="s">
        <v>351</v>
      </c>
      <c r="AZ51" s="17" t="s">
        <v>141</v>
      </c>
      <c r="BB51" s="17" t="s">
        <v>54</v>
      </c>
      <c r="BC51" s="17" t="s">
        <v>83</v>
      </c>
      <c r="BD51" s="17" t="s">
        <v>83</v>
      </c>
      <c r="BF51" s="17" t="s">
        <v>1247</v>
      </c>
    </row>
    <row r="52" spans="4:58" s="3" customFormat="1" ht="32" customHeight="1">
      <c r="D52" s="35"/>
      <c r="E52" s="35">
        <v>12</v>
      </c>
      <c r="F52" s="17" t="s">
        <v>381</v>
      </c>
      <c r="G52" s="17" t="s">
        <v>360</v>
      </c>
      <c r="H52" s="17" t="s">
        <v>42</v>
      </c>
      <c r="I52" s="17" t="s">
        <v>83</v>
      </c>
      <c r="J52" s="17" t="s">
        <v>1</v>
      </c>
      <c r="K52" s="6"/>
      <c r="L52" s="17">
        <v>273</v>
      </c>
      <c r="M52" s="19">
        <v>0.78700000000000003</v>
      </c>
      <c r="N52" s="17" t="s">
        <v>352</v>
      </c>
      <c r="O52" s="17" t="s">
        <v>89</v>
      </c>
      <c r="Q52" s="17" t="s">
        <v>353</v>
      </c>
      <c r="R52" s="17" t="s">
        <v>123</v>
      </c>
      <c r="S52" s="17">
        <v>1</v>
      </c>
      <c r="T52" s="17" t="s">
        <v>260</v>
      </c>
      <c r="U52" s="17" t="s">
        <v>355</v>
      </c>
      <c r="V52" s="17" t="s">
        <v>129</v>
      </c>
      <c r="W52" s="15"/>
      <c r="X52" s="17" t="s">
        <v>347</v>
      </c>
      <c r="Y52" s="17" t="s">
        <v>32</v>
      </c>
      <c r="Z52" s="17">
        <v>1</v>
      </c>
      <c r="AA52" s="17" t="s">
        <v>260</v>
      </c>
      <c r="AB52" s="17" t="s">
        <v>354</v>
      </c>
      <c r="AC52" s="17" t="s">
        <v>129</v>
      </c>
      <c r="AD52" s="34"/>
      <c r="AE52" s="17" t="s">
        <v>358</v>
      </c>
      <c r="AF52" s="17" t="s">
        <v>141</v>
      </c>
      <c r="AG52" s="17">
        <v>1</v>
      </c>
      <c r="AH52" s="19" t="s">
        <v>141</v>
      </c>
      <c r="AI52" s="6"/>
      <c r="AJ52" s="17" t="s">
        <v>356</v>
      </c>
      <c r="AK52" s="17" t="s">
        <v>357</v>
      </c>
      <c r="AL52" s="17">
        <v>7</v>
      </c>
      <c r="AM52" s="19" t="s">
        <v>359</v>
      </c>
      <c r="AN52" s="6"/>
      <c r="AO52" s="17">
        <v>4.6100000000000003</v>
      </c>
      <c r="AP52" s="17">
        <v>2</v>
      </c>
      <c r="AQ52" s="17" t="s">
        <v>141</v>
      </c>
      <c r="AR52" s="6"/>
      <c r="AS52" s="17" t="s">
        <v>205</v>
      </c>
      <c r="AT52" s="17">
        <v>3.5</v>
      </c>
      <c r="AU52" s="17">
        <v>1.8</v>
      </c>
      <c r="AV52" s="17" t="s">
        <v>141</v>
      </c>
      <c r="AX52" s="17" t="s">
        <v>361</v>
      </c>
      <c r="AY52" s="17" t="s">
        <v>364</v>
      </c>
      <c r="AZ52" s="17" t="s">
        <v>363</v>
      </c>
      <c r="BB52" s="17" t="s">
        <v>54</v>
      </c>
      <c r="BC52" s="17" t="s">
        <v>54</v>
      </c>
      <c r="BD52" s="17" t="s">
        <v>83</v>
      </c>
      <c r="BF52" s="17" t="s">
        <v>366</v>
      </c>
    </row>
    <row r="53" spans="4:58" s="3" customFormat="1" ht="32" customHeight="1">
      <c r="D53" s="35"/>
      <c r="E53" s="35">
        <v>13</v>
      </c>
      <c r="F53" s="17" t="s">
        <v>381</v>
      </c>
      <c r="G53" s="17" t="s">
        <v>360</v>
      </c>
      <c r="H53" s="17" t="s">
        <v>42</v>
      </c>
      <c r="I53" s="17" t="s">
        <v>83</v>
      </c>
      <c r="J53" s="17" t="s">
        <v>209</v>
      </c>
      <c r="K53" s="6"/>
      <c r="L53" s="17">
        <v>273</v>
      </c>
      <c r="M53" s="19">
        <v>0.78700000000000003</v>
      </c>
      <c r="N53" s="17" t="s">
        <v>352</v>
      </c>
      <c r="O53" s="17" t="s">
        <v>89</v>
      </c>
      <c r="Q53" s="17" t="s">
        <v>353</v>
      </c>
      <c r="R53" s="17" t="s">
        <v>123</v>
      </c>
      <c r="S53" s="17">
        <v>1</v>
      </c>
      <c r="T53" s="17" t="s">
        <v>260</v>
      </c>
      <c r="U53" s="17" t="s">
        <v>355</v>
      </c>
      <c r="V53" s="17" t="s">
        <v>129</v>
      </c>
      <c r="W53" s="15"/>
      <c r="X53" s="17" t="s">
        <v>347</v>
      </c>
      <c r="Y53" s="17" t="s">
        <v>32</v>
      </c>
      <c r="Z53" s="17">
        <v>1</v>
      </c>
      <c r="AA53" s="17" t="s">
        <v>260</v>
      </c>
      <c r="AB53" s="17" t="s">
        <v>354</v>
      </c>
      <c r="AC53" s="17" t="s">
        <v>129</v>
      </c>
      <c r="AD53" s="34"/>
      <c r="AE53" s="17" t="s">
        <v>358</v>
      </c>
      <c r="AF53" s="17" t="s">
        <v>141</v>
      </c>
      <c r="AG53" s="17">
        <v>1</v>
      </c>
      <c r="AH53" s="19" t="s">
        <v>141</v>
      </c>
      <c r="AI53" s="6"/>
      <c r="AJ53" s="17" t="s">
        <v>356</v>
      </c>
      <c r="AK53" s="17" t="s">
        <v>357</v>
      </c>
      <c r="AL53" s="17">
        <v>7</v>
      </c>
      <c r="AM53" s="19" t="s">
        <v>359</v>
      </c>
      <c r="AN53" s="6"/>
      <c r="AO53" s="17">
        <v>6.66</v>
      </c>
      <c r="AP53" s="17">
        <v>2.2999999999999998</v>
      </c>
      <c r="AQ53" s="17" t="s">
        <v>141</v>
      </c>
      <c r="AR53" s="6"/>
      <c r="AS53" s="17" t="s">
        <v>209</v>
      </c>
      <c r="AT53" s="17">
        <v>6.69</v>
      </c>
      <c r="AU53" s="17">
        <v>2.2000000000000002</v>
      </c>
      <c r="AV53" s="17" t="s">
        <v>141</v>
      </c>
      <c r="AX53" s="17" t="s">
        <v>361</v>
      </c>
      <c r="AY53" s="17" t="s">
        <v>362</v>
      </c>
      <c r="AZ53" s="17" t="s">
        <v>167</v>
      </c>
      <c r="BB53" s="17" t="s">
        <v>54</v>
      </c>
      <c r="BC53" s="17" t="s">
        <v>54</v>
      </c>
      <c r="BD53" s="17" t="s">
        <v>83</v>
      </c>
      <c r="BF53" s="17" t="s">
        <v>365</v>
      </c>
    </row>
    <row r="54" spans="4:58" s="3" customFormat="1" ht="32" customHeight="1">
      <c r="D54" s="35"/>
      <c r="E54" s="35">
        <v>14</v>
      </c>
      <c r="F54" s="28" t="s">
        <v>382</v>
      </c>
      <c r="G54" s="28" t="s">
        <v>78</v>
      </c>
      <c r="H54" s="28" t="s">
        <v>79</v>
      </c>
      <c r="I54" s="15" t="s">
        <v>83</v>
      </c>
      <c r="J54" s="15" t="s">
        <v>1</v>
      </c>
      <c r="K54" s="6"/>
      <c r="L54" s="15">
        <v>150</v>
      </c>
      <c r="M54" s="26">
        <f>1-42.9%</f>
        <v>0.57099999999999995</v>
      </c>
      <c r="N54" s="15" t="s">
        <v>407</v>
      </c>
      <c r="O54" s="15" t="s">
        <v>103</v>
      </c>
      <c r="Q54" s="15" t="s">
        <v>403</v>
      </c>
      <c r="R54" s="15" t="s">
        <v>114</v>
      </c>
      <c r="S54" s="15">
        <v>1</v>
      </c>
      <c r="T54" s="15" t="s">
        <v>128</v>
      </c>
      <c r="U54" s="15" t="s">
        <v>405</v>
      </c>
      <c r="V54" s="15" t="s">
        <v>129</v>
      </c>
      <c r="W54" s="15"/>
      <c r="X54" s="15" t="s">
        <v>404</v>
      </c>
      <c r="Y54" s="17" t="s">
        <v>32</v>
      </c>
      <c r="Z54" s="15">
        <v>1</v>
      </c>
      <c r="AA54" s="15" t="s">
        <v>128</v>
      </c>
      <c r="AB54" s="15" t="s">
        <v>405</v>
      </c>
      <c r="AC54" s="15" t="s">
        <v>394</v>
      </c>
      <c r="AE54" s="15" t="s">
        <v>670</v>
      </c>
      <c r="AF54" s="15" t="s">
        <v>406</v>
      </c>
      <c r="AG54" s="15" t="s">
        <v>409</v>
      </c>
      <c r="AH54" s="19" t="s">
        <v>340</v>
      </c>
      <c r="AI54" s="6"/>
      <c r="AJ54" s="15" t="s">
        <v>670</v>
      </c>
      <c r="AK54" s="15" t="s">
        <v>406</v>
      </c>
      <c r="AL54" s="15" t="s">
        <v>408</v>
      </c>
      <c r="AM54" s="19" t="s">
        <v>340</v>
      </c>
      <c r="AN54" s="6"/>
      <c r="AO54" s="17" t="s">
        <v>141</v>
      </c>
      <c r="AP54" s="17" t="s">
        <v>141</v>
      </c>
      <c r="AQ54" s="17" t="s">
        <v>141</v>
      </c>
      <c r="AR54" s="6"/>
      <c r="AS54" s="17" t="s">
        <v>1</v>
      </c>
      <c r="AT54" s="17" t="s">
        <v>141</v>
      </c>
      <c r="AU54" s="17" t="s">
        <v>141</v>
      </c>
      <c r="AV54" s="17" t="s">
        <v>141</v>
      </c>
      <c r="AX54" s="17" t="s">
        <v>361</v>
      </c>
      <c r="AY54" s="17" t="s">
        <v>1295</v>
      </c>
      <c r="AZ54" s="17" t="s">
        <v>410</v>
      </c>
      <c r="BB54" s="17" t="s">
        <v>83</v>
      </c>
      <c r="BC54" s="17" t="s">
        <v>83</v>
      </c>
      <c r="BD54" s="17" t="s">
        <v>83</v>
      </c>
      <c r="BF54" s="17" t="s">
        <v>1248</v>
      </c>
    </row>
    <row r="55" spans="4:58" s="3" customFormat="1" ht="32" customHeight="1">
      <c r="D55" s="35"/>
      <c r="E55" s="35">
        <v>15</v>
      </c>
      <c r="F55" s="17" t="s">
        <v>498</v>
      </c>
      <c r="G55" s="17" t="s">
        <v>504</v>
      </c>
      <c r="H55" s="17" t="s">
        <v>81</v>
      </c>
      <c r="I55" s="17" t="s">
        <v>83</v>
      </c>
      <c r="J55" s="17" t="s">
        <v>53</v>
      </c>
      <c r="K55" s="6"/>
      <c r="L55" s="17">
        <v>106</v>
      </c>
      <c r="M55" s="19">
        <v>0.38700000000000001</v>
      </c>
      <c r="N55" s="17" t="s">
        <v>146</v>
      </c>
      <c r="O55" s="17" t="s">
        <v>103</v>
      </c>
      <c r="Q55" s="17" t="s">
        <v>120</v>
      </c>
      <c r="R55" s="17" t="s">
        <v>114</v>
      </c>
      <c r="S55" s="17">
        <v>11</v>
      </c>
      <c r="T55" s="17" t="s">
        <v>128</v>
      </c>
      <c r="U55" s="17" t="s">
        <v>121</v>
      </c>
      <c r="V55" s="17" t="s">
        <v>276</v>
      </c>
      <c r="W55" s="15"/>
      <c r="X55" s="17" t="s">
        <v>120</v>
      </c>
      <c r="Y55" s="17" t="s">
        <v>32</v>
      </c>
      <c r="Z55" s="17">
        <v>11</v>
      </c>
      <c r="AA55" s="17" t="s">
        <v>128</v>
      </c>
      <c r="AB55" s="17" t="s">
        <v>135</v>
      </c>
      <c r="AC55" s="17" t="s">
        <v>276</v>
      </c>
      <c r="AD55" s="34"/>
      <c r="AE55" s="17" t="s">
        <v>227</v>
      </c>
      <c r="AF55" s="17" t="s">
        <v>141</v>
      </c>
      <c r="AG55" s="17" t="s">
        <v>279</v>
      </c>
      <c r="AH55" s="19" t="s">
        <v>141</v>
      </c>
      <c r="AI55" s="6"/>
      <c r="AJ55" s="17" t="s">
        <v>227</v>
      </c>
      <c r="AK55" s="17" t="s">
        <v>141</v>
      </c>
      <c r="AL55" s="17" t="s">
        <v>278</v>
      </c>
      <c r="AM55" s="19">
        <v>0.98629999999999995</v>
      </c>
      <c r="AN55" s="6"/>
      <c r="AO55" s="17" t="s">
        <v>141</v>
      </c>
      <c r="AP55" s="17" t="s">
        <v>141</v>
      </c>
      <c r="AQ55" s="17" t="s">
        <v>141</v>
      </c>
      <c r="AR55" s="6"/>
      <c r="AS55" s="17" t="s">
        <v>1</v>
      </c>
      <c r="AT55" s="80" t="s">
        <v>141</v>
      </c>
      <c r="AU55" s="80" t="s">
        <v>141</v>
      </c>
      <c r="AV55" s="80" t="s">
        <v>141</v>
      </c>
      <c r="AX55" s="17" t="s">
        <v>628</v>
      </c>
      <c r="AY55" s="17" t="s">
        <v>629</v>
      </c>
      <c r="AZ55" s="17" t="s">
        <v>630</v>
      </c>
      <c r="BB55" s="17" t="s">
        <v>54</v>
      </c>
      <c r="BC55" s="17" t="s">
        <v>83</v>
      </c>
      <c r="BD55" s="17" t="s">
        <v>83</v>
      </c>
      <c r="BF55" s="17" t="s">
        <v>297</v>
      </c>
    </row>
    <row r="56" spans="4:58" s="3" customFormat="1" ht="32" customHeight="1">
      <c r="D56" s="35"/>
      <c r="E56" s="35">
        <v>16</v>
      </c>
      <c r="F56" s="17" t="s">
        <v>371</v>
      </c>
      <c r="G56" s="17" t="s">
        <v>70</v>
      </c>
      <c r="H56" s="17" t="s">
        <v>52</v>
      </c>
      <c r="I56" s="17" t="s">
        <v>83</v>
      </c>
      <c r="J56" s="17" t="s">
        <v>1</v>
      </c>
      <c r="K56" s="6"/>
      <c r="L56" s="17">
        <v>126</v>
      </c>
      <c r="M56" s="19">
        <v>0.43</v>
      </c>
      <c r="N56" s="17" t="s">
        <v>150</v>
      </c>
      <c r="O56" s="17" t="s">
        <v>103</v>
      </c>
      <c r="Q56" s="17" t="s">
        <v>122</v>
      </c>
      <c r="R56" s="17" t="s">
        <v>123</v>
      </c>
      <c r="S56" s="17">
        <v>1</v>
      </c>
      <c r="T56" s="17" t="s">
        <v>128</v>
      </c>
      <c r="U56" s="17" t="s">
        <v>158</v>
      </c>
      <c r="V56" s="17" t="s">
        <v>117</v>
      </c>
      <c r="W56" s="15"/>
      <c r="X56" s="17" t="s">
        <v>122</v>
      </c>
      <c r="Y56" s="17" t="s">
        <v>124</v>
      </c>
      <c r="Z56" s="17">
        <v>1</v>
      </c>
      <c r="AA56" s="17" t="s">
        <v>128</v>
      </c>
      <c r="AB56" s="17" t="s">
        <v>158</v>
      </c>
      <c r="AC56" s="17" t="s">
        <v>117</v>
      </c>
      <c r="AD56" s="34"/>
      <c r="AE56" s="17" t="s">
        <v>85</v>
      </c>
      <c r="AF56" s="17" t="s">
        <v>141</v>
      </c>
      <c r="AG56" s="17" t="s">
        <v>281</v>
      </c>
      <c r="AH56" s="19" t="s">
        <v>141</v>
      </c>
      <c r="AI56" s="6"/>
      <c r="AJ56" s="17" t="s">
        <v>125</v>
      </c>
      <c r="AK56" s="17" t="s">
        <v>142</v>
      </c>
      <c r="AL56" s="17" t="s">
        <v>280</v>
      </c>
      <c r="AM56" s="19" t="s">
        <v>141</v>
      </c>
      <c r="AN56" s="6"/>
      <c r="AO56" s="17" t="s">
        <v>282</v>
      </c>
      <c r="AP56" s="17" t="s">
        <v>282</v>
      </c>
      <c r="AQ56" s="17" t="s">
        <v>282</v>
      </c>
      <c r="AR56" s="6"/>
      <c r="AS56" s="17" t="s">
        <v>205</v>
      </c>
      <c r="AT56" s="17" t="s">
        <v>282</v>
      </c>
      <c r="AU56" s="17" t="s">
        <v>282</v>
      </c>
      <c r="AV56" s="17" t="s">
        <v>282</v>
      </c>
      <c r="AX56" s="17" t="s">
        <v>206</v>
      </c>
      <c r="AY56" s="17" t="s">
        <v>304</v>
      </c>
      <c r="AZ56" s="17" t="s">
        <v>283</v>
      </c>
      <c r="BB56" s="17" t="s">
        <v>54</v>
      </c>
      <c r="BC56" s="17" t="s">
        <v>83</v>
      </c>
      <c r="BD56" s="17" t="s">
        <v>83</v>
      </c>
      <c r="BF56" s="17" t="s">
        <v>297</v>
      </c>
    </row>
    <row r="57" spans="4:58" s="3" customFormat="1" ht="32" customHeight="1">
      <c r="D57" s="35"/>
      <c r="E57" s="35">
        <v>17</v>
      </c>
      <c r="F57" s="17" t="s">
        <v>371</v>
      </c>
      <c r="G57" s="17" t="s">
        <v>70</v>
      </c>
      <c r="H57" s="17" t="s">
        <v>52</v>
      </c>
      <c r="I57" s="17" t="s">
        <v>83</v>
      </c>
      <c r="J57" s="17" t="s">
        <v>209</v>
      </c>
      <c r="K57" s="6"/>
      <c r="L57" s="17">
        <v>126</v>
      </c>
      <c r="M57" s="19">
        <v>0.43</v>
      </c>
      <c r="N57" s="17" t="s">
        <v>150</v>
      </c>
      <c r="O57" s="17" t="s">
        <v>103</v>
      </c>
      <c r="Q57" s="17" t="s">
        <v>122</v>
      </c>
      <c r="R57" s="17" t="s">
        <v>123</v>
      </c>
      <c r="S57" s="17">
        <v>1</v>
      </c>
      <c r="T57" s="17" t="s">
        <v>128</v>
      </c>
      <c r="U57" s="17" t="s">
        <v>158</v>
      </c>
      <c r="V57" s="17" t="s">
        <v>117</v>
      </c>
      <c r="W57" s="15"/>
      <c r="X57" s="17" t="s">
        <v>122</v>
      </c>
      <c r="Y57" s="17" t="s">
        <v>124</v>
      </c>
      <c r="Z57" s="17">
        <v>1</v>
      </c>
      <c r="AA57" s="17" t="s">
        <v>128</v>
      </c>
      <c r="AB57" s="17" t="s">
        <v>158</v>
      </c>
      <c r="AC57" s="17" t="s">
        <v>117</v>
      </c>
      <c r="AD57" s="34"/>
      <c r="AE57" s="17" t="s">
        <v>85</v>
      </c>
      <c r="AF57" s="17" t="s">
        <v>141</v>
      </c>
      <c r="AG57" s="17" t="s">
        <v>281</v>
      </c>
      <c r="AH57" s="19" t="s">
        <v>141</v>
      </c>
      <c r="AI57" s="6"/>
      <c r="AJ57" s="17" t="s">
        <v>125</v>
      </c>
      <c r="AK57" s="17" t="s">
        <v>142</v>
      </c>
      <c r="AL57" s="17" t="s">
        <v>280</v>
      </c>
      <c r="AM57" s="19" t="s">
        <v>141</v>
      </c>
      <c r="AN57" s="6"/>
      <c r="AO57" s="17" t="s">
        <v>282</v>
      </c>
      <c r="AP57" s="17" t="s">
        <v>282</v>
      </c>
      <c r="AQ57" s="17" t="s">
        <v>282</v>
      </c>
      <c r="AR57" s="6"/>
      <c r="AS57" s="17" t="s">
        <v>247</v>
      </c>
      <c r="AT57" s="17" t="s">
        <v>282</v>
      </c>
      <c r="AU57" s="17" t="s">
        <v>282</v>
      </c>
      <c r="AV57" s="17" t="s">
        <v>282</v>
      </c>
      <c r="AX57" s="17" t="s">
        <v>206</v>
      </c>
      <c r="AY57" s="17" t="s">
        <v>306</v>
      </c>
      <c r="AZ57" s="17" t="s">
        <v>283</v>
      </c>
      <c r="BB57" s="17" t="s">
        <v>54</v>
      </c>
      <c r="BC57" s="17" t="s">
        <v>83</v>
      </c>
      <c r="BD57" s="17" t="s">
        <v>83</v>
      </c>
      <c r="BF57" s="17" t="s">
        <v>309</v>
      </c>
    </row>
    <row r="58" spans="4:58" s="3" customFormat="1" ht="32" customHeight="1">
      <c r="D58" s="35"/>
      <c r="E58" s="35">
        <v>20</v>
      </c>
      <c r="F58" s="17" t="s">
        <v>371</v>
      </c>
      <c r="G58" s="17" t="s">
        <v>71</v>
      </c>
      <c r="H58" s="17" t="s">
        <v>52</v>
      </c>
      <c r="I58" s="17" t="s">
        <v>83</v>
      </c>
      <c r="J58" s="17" t="s">
        <v>1</v>
      </c>
      <c r="K58" s="6"/>
      <c r="L58" s="17">
        <v>126</v>
      </c>
      <c r="M58" s="19">
        <v>0.43</v>
      </c>
      <c r="N58" s="17" t="s">
        <v>150</v>
      </c>
      <c r="O58" s="17" t="s">
        <v>103</v>
      </c>
      <c r="Q58" s="17" t="s">
        <v>122</v>
      </c>
      <c r="R58" s="17" t="s">
        <v>123</v>
      </c>
      <c r="S58" s="17">
        <v>1</v>
      </c>
      <c r="T58" s="17" t="s">
        <v>128</v>
      </c>
      <c r="U58" s="17" t="s">
        <v>160</v>
      </c>
      <c r="V58" s="17" t="s">
        <v>117</v>
      </c>
      <c r="W58" s="15"/>
      <c r="X58" s="17" t="s">
        <v>122</v>
      </c>
      <c r="Y58" s="17" t="s">
        <v>124</v>
      </c>
      <c r="Z58" s="17">
        <v>1</v>
      </c>
      <c r="AA58" s="17" t="s">
        <v>128</v>
      </c>
      <c r="AB58" s="17" t="s">
        <v>160</v>
      </c>
      <c r="AC58" s="17" t="s">
        <v>117</v>
      </c>
      <c r="AD58" s="34"/>
      <c r="AE58" s="17" t="s">
        <v>85</v>
      </c>
      <c r="AF58" s="17" t="s">
        <v>141</v>
      </c>
      <c r="AG58" s="17" t="s">
        <v>281</v>
      </c>
      <c r="AH58" s="19" t="s">
        <v>141</v>
      </c>
      <c r="AI58" s="6"/>
      <c r="AJ58" s="17" t="s">
        <v>125</v>
      </c>
      <c r="AK58" s="17" t="s">
        <v>142</v>
      </c>
      <c r="AL58" s="17" t="s">
        <v>280</v>
      </c>
      <c r="AM58" s="19" t="s">
        <v>141</v>
      </c>
      <c r="AN58" s="6"/>
      <c r="AO58" s="17" t="s">
        <v>282</v>
      </c>
      <c r="AP58" s="17" t="s">
        <v>282</v>
      </c>
      <c r="AQ58" s="17" t="s">
        <v>282</v>
      </c>
      <c r="AR58" s="6"/>
      <c r="AS58" s="17" t="s">
        <v>205</v>
      </c>
      <c r="AT58" s="17" t="s">
        <v>282</v>
      </c>
      <c r="AU58" s="17" t="s">
        <v>282</v>
      </c>
      <c r="AV58" s="17" t="s">
        <v>282</v>
      </c>
      <c r="AX58" s="17" t="s">
        <v>206</v>
      </c>
      <c r="AY58" s="17" t="s">
        <v>305</v>
      </c>
      <c r="AZ58" s="17" t="s">
        <v>283</v>
      </c>
      <c r="BB58" s="17" t="s">
        <v>54</v>
      </c>
      <c r="BC58" s="17" t="s">
        <v>83</v>
      </c>
      <c r="BD58" s="17" t="s">
        <v>83</v>
      </c>
      <c r="BF58" s="17" t="s">
        <v>296</v>
      </c>
    </row>
    <row r="59" spans="4:58" s="3" customFormat="1" ht="32" customHeight="1">
      <c r="D59" s="35"/>
      <c r="E59" s="35">
        <v>21</v>
      </c>
      <c r="F59" s="17" t="s">
        <v>371</v>
      </c>
      <c r="G59" s="17" t="s">
        <v>71</v>
      </c>
      <c r="H59" s="17" t="s">
        <v>52</v>
      </c>
      <c r="I59" s="17" t="s">
        <v>83</v>
      </c>
      <c r="J59" s="17" t="s">
        <v>209</v>
      </c>
      <c r="K59" s="6"/>
      <c r="L59" s="17">
        <v>126</v>
      </c>
      <c r="M59" s="19">
        <v>0.43</v>
      </c>
      <c r="N59" s="17" t="s">
        <v>150</v>
      </c>
      <c r="O59" s="17" t="s">
        <v>103</v>
      </c>
      <c r="Q59" s="17" t="s">
        <v>122</v>
      </c>
      <c r="R59" s="17" t="s">
        <v>123</v>
      </c>
      <c r="S59" s="17">
        <v>1</v>
      </c>
      <c r="T59" s="17" t="s">
        <v>128</v>
      </c>
      <c r="U59" s="17" t="s">
        <v>160</v>
      </c>
      <c r="V59" s="17" t="s">
        <v>117</v>
      </c>
      <c r="W59" s="15"/>
      <c r="X59" s="17" t="s">
        <v>122</v>
      </c>
      <c r="Y59" s="17" t="s">
        <v>124</v>
      </c>
      <c r="Z59" s="17">
        <v>1</v>
      </c>
      <c r="AA59" s="17" t="s">
        <v>128</v>
      </c>
      <c r="AB59" s="17" t="s">
        <v>160</v>
      </c>
      <c r="AC59" s="17" t="s">
        <v>117</v>
      </c>
      <c r="AD59" s="34"/>
      <c r="AE59" s="17" t="s">
        <v>85</v>
      </c>
      <c r="AF59" s="17" t="s">
        <v>141</v>
      </c>
      <c r="AG59" s="17" t="s">
        <v>281</v>
      </c>
      <c r="AH59" s="19" t="s">
        <v>141</v>
      </c>
      <c r="AI59" s="6"/>
      <c r="AJ59" s="17" t="s">
        <v>125</v>
      </c>
      <c r="AK59" s="17" t="s">
        <v>142</v>
      </c>
      <c r="AL59" s="17" t="s">
        <v>280</v>
      </c>
      <c r="AM59" s="19" t="s">
        <v>141</v>
      </c>
      <c r="AN59" s="6"/>
      <c r="AO59" s="17" t="s">
        <v>282</v>
      </c>
      <c r="AP59" s="17" t="s">
        <v>282</v>
      </c>
      <c r="AQ59" s="17" t="s">
        <v>282</v>
      </c>
      <c r="AR59" s="6"/>
      <c r="AS59" s="17" t="s">
        <v>247</v>
      </c>
      <c r="AT59" s="17" t="s">
        <v>282</v>
      </c>
      <c r="AU59" s="17" t="s">
        <v>282</v>
      </c>
      <c r="AV59" s="17" t="s">
        <v>282</v>
      </c>
      <c r="AX59" s="17" t="s">
        <v>206</v>
      </c>
      <c r="AY59" s="17" t="s">
        <v>308</v>
      </c>
      <c r="AZ59" s="17" t="s">
        <v>283</v>
      </c>
      <c r="BB59" s="17" t="s">
        <v>54</v>
      </c>
      <c r="BC59" s="17" t="s">
        <v>83</v>
      </c>
      <c r="BD59" s="17" t="s">
        <v>83</v>
      </c>
      <c r="BF59" s="17" t="s">
        <v>284</v>
      </c>
    </row>
    <row r="60" spans="4:58" s="3" customFormat="1" ht="32" customHeight="1">
      <c r="D60" s="35"/>
      <c r="E60" s="35">
        <v>18</v>
      </c>
      <c r="F60" s="17" t="s">
        <v>371</v>
      </c>
      <c r="G60" s="17" t="s">
        <v>67</v>
      </c>
      <c r="H60" s="17" t="s">
        <v>52</v>
      </c>
      <c r="I60" s="17" t="s">
        <v>83</v>
      </c>
      <c r="J60" s="17" t="s">
        <v>1</v>
      </c>
      <c r="K60" s="6"/>
      <c r="L60" s="17">
        <v>126</v>
      </c>
      <c r="M60" s="19">
        <v>0.43</v>
      </c>
      <c r="N60" s="17" t="s">
        <v>150</v>
      </c>
      <c r="O60" s="17" t="s">
        <v>103</v>
      </c>
      <c r="Q60" s="17" t="s">
        <v>122</v>
      </c>
      <c r="R60" s="17" t="s">
        <v>123</v>
      </c>
      <c r="S60" s="17">
        <v>1</v>
      </c>
      <c r="T60" s="17" t="s">
        <v>128</v>
      </c>
      <c r="U60" s="17" t="s">
        <v>159</v>
      </c>
      <c r="V60" s="17" t="s">
        <v>117</v>
      </c>
      <c r="W60" s="15"/>
      <c r="X60" s="17" t="s">
        <v>122</v>
      </c>
      <c r="Y60" s="17" t="s">
        <v>124</v>
      </c>
      <c r="Z60" s="17">
        <v>1</v>
      </c>
      <c r="AA60" s="17" t="s">
        <v>128</v>
      </c>
      <c r="AB60" s="17" t="s">
        <v>159</v>
      </c>
      <c r="AC60" s="17" t="s">
        <v>117</v>
      </c>
      <c r="AD60" s="34"/>
      <c r="AE60" s="17" t="s">
        <v>85</v>
      </c>
      <c r="AF60" s="17" t="s">
        <v>141</v>
      </c>
      <c r="AG60" s="17" t="s">
        <v>281</v>
      </c>
      <c r="AH60" s="19" t="s">
        <v>141</v>
      </c>
      <c r="AI60" s="6"/>
      <c r="AJ60" s="17" t="s">
        <v>125</v>
      </c>
      <c r="AK60" s="17" t="s">
        <v>142</v>
      </c>
      <c r="AL60" s="17" t="s">
        <v>280</v>
      </c>
      <c r="AM60" s="19" t="s">
        <v>141</v>
      </c>
      <c r="AN60" s="6"/>
      <c r="AO60" s="17" t="s">
        <v>282</v>
      </c>
      <c r="AP60" s="17" t="s">
        <v>282</v>
      </c>
      <c r="AQ60" s="17" t="s">
        <v>282</v>
      </c>
      <c r="AR60" s="6"/>
      <c r="AS60" s="17" t="s">
        <v>205</v>
      </c>
      <c r="AT60" s="17" t="s">
        <v>282</v>
      </c>
      <c r="AU60" s="17" t="s">
        <v>282</v>
      </c>
      <c r="AV60" s="17" t="s">
        <v>282</v>
      </c>
      <c r="AX60" s="17" t="s">
        <v>206</v>
      </c>
      <c r="AY60" s="17" t="s">
        <v>303</v>
      </c>
      <c r="AZ60" s="17" t="s">
        <v>283</v>
      </c>
      <c r="BB60" s="17" t="s">
        <v>54</v>
      </c>
      <c r="BC60" s="17" t="s">
        <v>83</v>
      </c>
      <c r="BD60" s="17" t="s">
        <v>83</v>
      </c>
      <c r="BF60" s="17" t="s">
        <v>297</v>
      </c>
    </row>
    <row r="61" spans="4:58" s="3" customFormat="1" ht="32" customHeight="1">
      <c r="D61" s="35"/>
      <c r="E61" s="35">
        <v>19</v>
      </c>
      <c r="F61" s="17" t="s">
        <v>371</v>
      </c>
      <c r="G61" s="17" t="s">
        <v>67</v>
      </c>
      <c r="H61" s="17" t="s">
        <v>52</v>
      </c>
      <c r="I61" s="17" t="s">
        <v>83</v>
      </c>
      <c r="J61" s="17" t="s">
        <v>209</v>
      </c>
      <c r="K61" s="6"/>
      <c r="L61" s="17">
        <v>126</v>
      </c>
      <c r="M61" s="19">
        <v>0.43</v>
      </c>
      <c r="N61" s="17" t="s">
        <v>150</v>
      </c>
      <c r="O61" s="17" t="s">
        <v>103</v>
      </c>
      <c r="Q61" s="17" t="s">
        <v>122</v>
      </c>
      <c r="R61" s="17" t="s">
        <v>123</v>
      </c>
      <c r="S61" s="17">
        <v>1</v>
      </c>
      <c r="T61" s="17" t="s">
        <v>128</v>
      </c>
      <c r="U61" s="17" t="s">
        <v>159</v>
      </c>
      <c r="V61" s="17" t="s">
        <v>117</v>
      </c>
      <c r="W61" s="15"/>
      <c r="X61" s="17" t="s">
        <v>122</v>
      </c>
      <c r="Y61" s="17" t="s">
        <v>124</v>
      </c>
      <c r="Z61" s="17">
        <v>1</v>
      </c>
      <c r="AA61" s="17" t="s">
        <v>128</v>
      </c>
      <c r="AB61" s="17" t="s">
        <v>159</v>
      </c>
      <c r="AC61" s="17" t="s">
        <v>117</v>
      </c>
      <c r="AD61" s="34"/>
      <c r="AE61" s="17" t="s">
        <v>85</v>
      </c>
      <c r="AF61" s="17" t="s">
        <v>141</v>
      </c>
      <c r="AG61" s="17" t="s">
        <v>281</v>
      </c>
      <c r="AH61" s="19" t="s">
        <v>141</v>
      </c>
      <c r="AI61" s="6"/>
      <c r="AJ61" s="17" t="s">
        <v>125</v>
      </c>
      <c r="AK61" s="17" t="s">
        <v>142</v>
      </c>
      <c r="AL61" s="17" t="s">
        <v>280</v>
      </c>
      <c r="AM61" s="19" t="s">
        <v>141</v>
      </c>
      <c r="AN61" s="6"/>
      <c r="AO61" s="17" t="s">
        <v>282</v>
      </c>
      <c r="AP61" s="17" t="s">
        <v>282</v>
      </c>
      <c r="AQ61" s="17" t="s">
        <v>282</v>
      </c>
      <c r="AR61" s="6"/>
      <c r="AS61" s="17" t="s">
        <v>247</v>
      </c>
      <c r="AT61" s="17" t="s">
        <v>282</v>
      </c>
      <c r="AU61" s="17" t="s">
        <v>282</v>
      </c>
      <c r="AV61" s="17" t="s">
        <v>282</v>
      </c>
      <c r="AX61" s="17" t="s">
        <v>206</v>
      </c>
      <c r="AY61" s="17" t="s">
        <v>307</v>
      </c>
      <c r="AZ61" s="17" t="s">
        <v>283</v>
      </c>
      <c r="BB61" s="17" t="s">
        <v>54</v>
      </c>
      <c r="BC61" s="17" t="s">
        <v>83</v>
      </c>
      <c r="BD61" s="17" t="s">
        <v>83</v>
      </c>
      <c r="BF61" s="17" t="s">
        <v>284</v>
      </c>
    </row>
    <row r="62" spans="4:58" s="3" customFormat="1" ht="32" customHeight="1">
      <c r="D62" s="35"/>
      <c r="E62" s="35">
        <v>22</v>
      </c>
      <c r="F62" s="17" t="s">
        <v>552</v>
      </c>
      <c r="G62" s="17" t="s">
        <v>578</v>
      </c>
      <c r="H62" s="17" t="s">
        <v>574</v>
      </c>
      <c r="I62" s="17" t="s">
        <v>54</v>
      </c>
      <c r="J62" s="17" t="s">
        <v>1</v>
      </c>
      <c r="K62" s="6"/>
      <c r="L62" s="17">
        <v>119</v>
      </c>
      <c r="M62" s="19">
        <v>0</v>
      </c>
      <c r="N62" s="17" t="s">
        <v>575</v>
      </c>
      <c r="O62" s="17" t="s">
        <v>96</v>
      </c>
      <c r="Q62" s="17" t="s">
        <v>576</v>
      </c>
      <c r="R62" s="17" t="s">
        <v>579</v>
      </c>
      <c r="S62" s="17">
        <v>1</v>
      </c>
      <c r="T62" s="17" t="s">
        <v>128</v>
      </c>
      <c r="U62" s="17" t="s">
        <v>580</v>
      </c>
      <c r="V62" s="17" t="s">
        <v>129</v>
      </c>
      <c r="W62" s="15"/>
      <c r="X62" s="17" t="s">
        <v>576</v>
      </c>
      <c r="Y62" s="17" t="s">
        <v>581</v>
      </c>
      <c r="Z62" s="17">
        <v>1</v>
      </c>
      <c r="AA62" s="17" t="s">
        <v>128</v>
      </c>
      <c r="AB62" s="17" t="s">
        <v>580</v>
      </c>
      <c r="AC62" s="17" t="s">
        <v>129</v>
      </c>
      <c r="AD62" s="39"/>
      <c r="AE62" s="17" t="s">
        <v>582</v>
      </c>
      <c r="AF62" s="17" t="s">
        <v>141</v>
      </c>
      <c r="AG62" s="17" t="s">
        <v>583</v>
      </c>
      <c r="AH62" s="17" t="s">
        <v>585</v>
      </c>
      <c r="AI62" s="6"/>
      <c r="AJ62" s="17" t="s">
        <v>582</v>
      </c>
      <c r="AK62" s="17" t="s">
        <v>141</v>
      </c>
      <c r="AL62" s="17" t="s">
        <v>584</v>
      </c>
      <c r="AM62" s="17" t="s">
        <v>585</v>
      </c>
      <c r="AN62" s="6"/>
      <c r="AO62" s="17">
        <v>3.6</v>
      </c>
      <c r="AP62" s="17">
        <v>1.82</v>
      </c>
      <c r="AQ62" s="17" t="s">
        <v>141</v>
      </c>
      <c r="AR62" s="6"/>
      <c r="AS62" s="17" t="s">
        <v>205</v>
      </c>
      <c r="AT62" s="17">
        <v>3.4</v>
      </c>
      <c r="AU62" s="17">
        <v>1.71</v>
      </c>
      <c r="AV62" s="17" t="s">
        <v>141</v>
      </c>
      <c r="AX62" s="17" t="s">
        <v>206</v>
      </c>
      <c r="AY62" s="17" t="s">
        <v>649</v>
      </c>
      <c r="AZ62" s="17" t="s">
        <v>640</v>
      </c>
      <c r="BB62" s="17" t="s">
        <v>54</v>
      </c>
      <c r="BC62" s="17" t="s">
        <v>83</v>
      </c>
      <c r="BD62" s="17" t="s">
        <v>83</v>
      </c>
      <c r="BF62" s="17" t="s">
        <v>646</v>
      </c>
    </row>
    <row r="63" spans="4:58" s="3" customFormat="1" ht="32" customHeight="1">
      <c r="D63" s="35"/>
      <c r="E63" s="35">
        <v>23</v>
      </c>
      <c r="F63" s="17" t="s">
        <v>552</v>
      </c>
      <c r="G63" s="17" t="s">
        <v>578</v>
      </c>
      <c r="H63" s="17" t="s">
        <v>574</v>
      </c>
      <c r="I63" s="17" t="s">
        <v>54</v>
      </c>
      <c r="J63" s="17" t="s">
        <v>209</v>
      </c>
      <c r="K63" s="6"/>
      <c r="L63" s="17">
        <v>119</v>
      </c>
      <c r="M63" s="19">
        <v>0</v>
      </c>
      <c r="N63" s="17" t="s">
        <v>575</v>
      </c>
      <c r="O63" s="17" t="s">
        <v>96</v>
      </c>
      <c r="Q63" s="17" t="s">
        <v>576</v>
      </c>
      <c r="R63" s="17" t="s">
        <v>579</v>
      </c>
      <c r="S63" s="17">
        <v>1</v>
      </c>
      <c r="T63" s="17" t="s">
        <v>128</v>
      </c>
      <c r="U63" s="17" t="s">
        <v>580</v>
      </c>
      <c r="V63" s="17" t="s">
        <v>129</v>
      </c>
      <c r="W63" s="15"/>
      <c r="X63" s="17" t="s">
        <v>576</v>
      </c>
      <c r="Y63" s="17" t="s">
        <v>581</v>
      </c>
      <c r="Z63" s="17">
        <v>1</v>
      </c>
      <c r="AA63" s="17" t="s">
        <v>128</v>
      </c>
      <c r="AB63" s="17" t="s">
        <v>580</v>
      </c>
      <c r="AC63" s="17" t="s">
        <v>129</v>
      </c>
      <c r="AD63" s="39"/>
      <c r="AE63" s="17" t="s">
        <v>582</v>
      </c>
      <c r="AF63" s="17" t="s">
        <v>141</v>
      </c>
      <c r="AG63" s="17" t="s">
        <v>583</v>
      </c>
      <c r="AH63" s="17" t="s">
        <v>585</v>
      </c>
      <c r="AI63" s="6"/>
      <c r="AJ63" s="17" t="s">
        <v>582</v>
      </c>
      <c r="AK63" s="17" t="s">
        <v>141</v>
      </c>
      <c r="AL63" s="17" t="s">
        <v>584</v>
      </c>
      <c r="AM63" s="17" t="s">
        <v>585</v>
      </c>
      <c r="AN63" s="6"/>
      <c r="AO63" s="17">
        <v>3.6</v>
      </c>
      <c r="AP63" s="17">
        <v>1.82</v>
      </c>
      <c r="AQ63" s="17" t="s">
        <v>141</v>
      </c>
      <c r="AR63" s="6"/>
      <c r="AS63" s="17" t="s">
        <v>247</v>
      </c>
      <c r="AT63" s="17">
        <v>4.24</v>
      </c>
      <c r="AU63" s="17">
        <v>2</v>
      </c>
      <c r="AV63" s="17" t="s">
        <v>141</v>
      </c>
      <c r="AX63" s="17" t="s">
        <v>206</v>
      </c>
      <c r="AY63" s="17" t="s">
        <v>648</v>
      </c>
      <c r="AZ63" s="17" t="s">
        <v>641</v>
      </c>
      <c r="BB63" s="17" t="s">
        <v>54</v>
      </c>
      <c r="BC63" s="17" t="s">
        <v>83</v>
      </c>
      <c r="BD63" s="17" t="s">
        <v>83</v>
      </c>
      <c r="BF63" s="17" t="s">
        <v>644</v>
      </c>
    </row>
    <row r="64" spans="4:58" s="3" customFormat="1" ht="32" customHeight="1">
      <c r="D64" s="35"/>
      <c r="E64" s="35">
        <v>24</v>
      </c>
      <c r="F64" s="17" t="s">
        <v>552</v>
      </c>
      <c r="G64" s="17" t="s">
        <v>573</v>
      </c>
      <c r="H64" s="17" t="s">
        <v>574</v>
      </c>
      <c r="I64" s="17" t="s">
        <v>54</v>
      </c>
      <c r="J64" s="17" t="s">
        <v>1</v>
      </c>
      <c r="K64" s="6"/>
      <c r="L64" s="17">
        <v>119</v>
      </c>
      <c r="M64" s="19">
        <v>0</v>
      </c>
      <c r="N64" s="17" t="s">
        <v>575</v>
      </c>
      <c r="O64" s="17" t="s">
        <v>96</v>
      </c>
      <c r="Q64" s="17" t="s">
        <v>577</v>
      </c>
      <c r="R64" s="17" t="s">
        <v>579</v>
      </c>
      <c r="S64" s="17">
        <v>1</v>
      </c>
      <c r="T64" s="17" t="s">
        <v>128</v>
      </c>
      <c r="U64" s="17" t="s">
        <v>580</v>
      </c>
      <c r="V64" s="17" t="s">
        <v>129</v>
      </c>
      <c r="W64" s="15"/>
      <c r="X64" s="17" t="s">
        <v>577</v>
      </c>
      <c r="Y64" s="17" t="s">
        <v>581</v>
      </c>
      <c r="Z64" s="17">
        <v>1</v>
      </c>
      <c r="AA64" s="17" t="s">
        <v>128</v>
      </c>
      <c r="AB64" s="17" t="s">
        <v>580</v>
      </c>
      <c r="AC64" s="17" t="s">
        <v>129</v>
      </c>
      <c r="AD64" s="39"/>
      <c r="AE64" s="17" t="s">
        <v>582</v>
      </c>
      <c r="AF64" s="17" t="s">
        <v>141</v>
      </c>
      <c r="AG64" s="17" t="s">
        <v>583</v>
      </c>
      <c r="AH64" s="17" t="s">
        <v>585</v>
      </c>
      <c r="AI64" s="6"/>
      <c r="AJ64" s="17" t="s">
        <v>582</v>
      </c>
      <c r="AK64" s="17" t="s">
        <v>141</v>
      </c>
      <c r="AL64" s="17" t="s">
        <v>584</v>
      </c>
      <c r="AM64" s="17" t="s">
        <v>585</v>
      </c>
      <c r="AN64" s="6"/>
      <c r="AO64" s="17">
        <v>5.58</v>
      </c>
      <c r="AP64" s="17">
        <v>2.2400000000000002</v>
      </c>
      <c r="AQ64" s="17" t="s">
        <v>141</v>
      </c>
      <c r="AR64" s="6"/>
      <c r="AS64" s="17" t="s">
        <v>205</v>
      </c>
      <c r="AT64" s="17">
        <v>4.8099999999999996</v>
      </c>
      <c r="AU64" s="17">
        <v>1.97</v>
      </c>
      <c r="AV64" s="17" t="s">
        <v>141</v>
      </c>
      <c r="AX64" s="17" t="s">
        <v>206</v>
      </c>
      <c r="AY64" s="17" t="s">
        <v>1249</v>
      </c>
      <c r="AZ64" s="17" t="s">
        <v>645</v>
      </c>
      <c r="BB64" s="17" t="s">
        <v>54</v>
      </c>
      <c r="BC64" s="17" t="s">
        <v>83</v>
      </c>
      <c r="BD64" s="17" t="s">
        <v>83</v>
      </c>
      <c r="BF64" s="17" t="s">
        <v>1250</v>
      </c>
    </row>
    <row r="65" spans="1:58" s="3" customFormat="1" ht="32" customHeight="1">
      <c r="D65" s="35"/>
      <c r="E65" s="35">
        <v>25</v>
      </c>
      <c r="F65" s="17" t="s">
        <v>552</v>
      </c>
      <c r="G65" s="17" t="s">
        <v>573</v>
      </c>
      <c r="H65" s="17" t="s">
        <v>574</v>
      </c>
      <c r="I65" s="17" t="s">
        <v>54</v>
      </c>
      <c r="J65" s="17" t="s">
        <v>209</v>
      </c>
      <c r="K65" s="6"/>
      <c r="L65" s="17">
        <v>119</v>
      </c>
      <c r="M65" s="19">
        <v>0</v>
      </c>
      <c r="N65" s="17" t="s">
        <v>575</v>
      </c>
      <c r="O65" s="17" t="s">
        <v>96</v>
      </c>
      <c r="Q65" s="17" t="s">
        <v>577</v>
      </c>
      <c r="R65" s="17" t="s">
        <v>579</v>
      </c>
      <c r="S65" s="17">
        <v>1</v>
      </c>
      <c r="T65" s="17" t="s">
        <v>128</v>
      </c>
      <c r="U65" s="17" t="s">
        <v>580</v>
      </c>
      <c r="V65" s="17" t="s">
        <v>129</v>
      </c>
      <c r="W65" s="15"/>
      <c r="X65" s="17" t="s">
        <v>577</v>
      </c>
      <c r="Y65" s="17" t="s">
        <v>581</v>
      </c>
      <c r="Z65" s="17">
        <v>1</v>
      </c>
      <c r="AA65" s="17" t="s">
        <v>128</v>
      </c>
      <c r="AB65" s="17" t="s">
        <v>580</v>
      </c>
      <c r="AC65" s="17" t="s">
        <v>129</v>
      </c>
      <c r="AD65" s="39"/>
      <c r="AE65" s="17" t="s">
        <v>582</v>
      </c>
      <c r="AF65" s="17" t="s">
        <v>141</v>
      </c>
      <c r="AG65" s="17" t="s">
        <v>583</v>
      </c>
      <c r="AH65" s="17" t="s">
        <v>585</v>
      </c>
      <c r="AI65" s="6"/>
      <c r="AJ65" s="17" t="s">
        <v>582</v>
      </c>
      <c r="AK65" s="17" t="s">
        <v>141</v>
      </c>
      <c r="AL65" s="17" t="s">
        <v>584</v>
      </c>
      <c r="AM65" s="17" t="s">
        <v>585</v>
      </c>
      <c r="AN65" s="6"/>
      <c r="AO65" s="17">
        <v>5.58</v>
      </c>
      <c r="AP65" s="17">
        <v>2.2400000000000002</v>
      </c>
      <c r="AQ65" s="17" t="s">
        <v>141</v>
      </c>
      <c r="AR65" s="6"/>
      <c r="AS65" s="17" t="s">
        <v>247</v>
      </c>
      <c r="AT65" s="17">
        <v>5.96</v>
      </c>
      <c r="AU65" s="17">
        <v>2.16</v>
      </c>
      <c r="AV65" s="17" t="s">
        <v>141</v>
      </c>
      <c r="AX65" s="17" t="s">
        <v>206</v>
      </c>
      <c r="AY65" s="17" t="s">
        <v>647</v>
      </c>
      <c r="AZ65" s="17" t="s">
        <v>642</v>
      </c>
      <c r="BB65" s="17" t="s">
        <v>54</v>
      </c>
      <c r="BC65" s="17" t="s">
        <v>83</v>
      </c>
      <c r="BD65" s="17" t="s">
        <v>83</v>
      </c>
      <c r="BF65" s="17" t="s">
        <v>643</v>
      </c>
    </row>
    <row r="66" spans="1:58" s="3" customFormat="1" ht="32" customHeight="1">
      <c r="D66" s="35"/>
      <c r="E66" s="35">
        <v>26</v>
      </c>
      <c r="F66" s="17" t="s">
        <v>372</v>
      </c>
      <c r="G66" s="17" t="s">
        <v>72</v>
      </c>
      <c r="H66" s="17" t="s">
        <v>60</v>
      </c>
      <c r="I66" s="17" t="s">
        <v>83</v>
      </c>
      <c r="J66" s="17" t="s">
        <v>171</v>
      </c>
      <c r="K66" s="6"/>
      <c r="L66" s="17">
        <v>100</v>
      </c>
      <c r="M66" s="19">
        <v>0.52</v>
      </c>
      <c r="N66" s="17" t="s">
        <v>170</v>
      </c>
      <c r="O66" s="17" t="s">
        <v>85</v>
      </c>
      <c r="Q66" s="17" t="s">
        <v>186</v>
      </c>
      <c r="R66" s="17" t="s">
        <v>123</v>
      </c>
      <c r="S66" s="17">
        <v>6</v>
      </c>
      <c r="T66" s="17" t="s">
        <v>128</v>
      </c>
      <c r="U66" s="17" t="s">
        <v>189</v>
      </c>
      <c r="V66" s="17" t="s">
        <v>190</v>
      </c>
      <c r="W66" s="15"/>
      <c r="X66" s="17" t="s">
        <v>186</v>
      </c>
      <c r="Y66" s="17" t="s">
        <v>123</v>
      </c>
      <c r="Z66" s="17">
        <v>6</v>
      </c>
      <c r="AA66" s="17" t="s">
        <v>128</v>
      </c>
      <c r="AB66" s="17" t="s">
        <v>189</v>
      </c>
      <c r="AC66" s="17" t="s">
        <v>190</v>
      </c>
      <c r="AD66" s="34"/>
      <c r="AE66" s="17" t="s">
        <v>85</v>
      </c>
      <c r="AF66" s="17" t="s">
        <v>177</v>
      </c>
      <c r="AG66" s="17" t="s">
        <v>178</v>
      </c>
      <c r="AH66" s="19">
        <v>0.94299999999999995</v>
      </c>
      <c r="AI66" s="6"/>
      <c r="AJ66" s="17" t="s">
        <v>85</v>
      </c>
      <c r="AK66" s="17" t="s">
        <v>174</v>
      </c>
      <c r="AL66" s="17" t="s">
        <v>179</v>
      </c>
      <c r="AM66" s="19">
        <v>0.94299999999999995</v>
      </c>
      <c r="AN66" s="6"/>
      <c r="AO66" s="17" t="s">
        <v>180</v>
      </c>
      <c r="AP66" s="17" t="s">
        <v>180</v>
      </c>
      <c r="AQ66" s="17" t="s">
        <v>180</v>
      </c>
      <c r="AR66" s="6"/>
      <c r="AS66" s="17" t="s">
        <v>205</v>
      </c>
      <c r="AT66" s="17" t="s">
        <v>180</v>
      </c>
      <c r="AU66" s="17" t="s">
        <v>180</v>
      </c>
      <c r="AV66" s="17" t="s">
        <v>180</v>
      </c>
      <c r="AX66" s="17" t="s">
        <v>175</v>
      </c>
      <c r="AY66" s="17" t="s">
        <v>191</v>
      </c>
      <c r="AZ66" s="17" t="s">
        <v>176</v>
      </c>
      <c r="BB66" s="17" t="s">
        <v>54</v>
      </c>
      <c r="BC66" s="17" t="s">
        <v>83</v>
      </c>
      <c r="BD66" s="17" t="s">
        <v>83</v>
      </c>
      <c r="BF66" s="17" t="s">
        <v>192</v>
      </c>
    </row>
    <row r="67" spans="1:58" s="3" customFormat="1" ht="32" customHeight="1">
      <c r="D67" s="35"/>
      <c r="E67" s="35">
        <v>27</v>
      </c>
      <c r="F67" s="17" t="s">
        <v>373</v>
      </c>
      <c r="G67" s="17" t="s">
        <v>67</v>
      </c>
      <c r="H67" s="17" t="s">
        <v>62</v>
      </c>
      <c r="I67" s="17" t="s">
        <v>83</v>
      </c>
      <c r="J67" s="17" t="s">
        <v>1286</v>
      </c>
      <c r="K67" s="6"/>
      <c r="L67" s="17">
        <v>42</v>
      </c>
      <c r="M67" s="19">
        <v>0.76500000000000001</v>
      </c>
      <c r="N67" s="17" t="s">
        <v>151</v>
      </c>
      <c r="O67" s="17" t="s">
        <v>103</v>
      </c>
      <c r="Q67" s="17" t="s">
        <v>127</v>
      </c>
      <c r="R67" s="17" t="s">
        <v>123</v>
      </c>
      <c r="S67" s="17">
        <v>1</v>
      </c>
      <c r="T67" s="17" t="s">
        <v>128</v>
      </c>
      <c r="U67" s="17" t="s">
        <v>310</v>
      </c>
      <c r="V67" s="17" t="s">
        <v>129</v>
      </c>
      <c r="W67" s="15"/>
      <c r="X67" s="17" t="s">
        <v>127</v>
      </c>
      <c r="Y67" s="17" t="s">
        <v>124</v>
      </c>
      <c r="Z67" s="17">
        <v>1</v>
      </c>
      <c r="AA67" s="17" t="s">
        <v>128</v>
      </c>
      <c r="AB67" s="17" t="s">
        <v>310</v>
      </c>
      <c r="AC67" s="17" t="s">
        <v>129</v>
      </c>
      <c r="AD67" s="34"/>
      <c r="AE67" s="17" t="s">
        <v>130</v>
      </c>
      <c r="AF67" s="17" t="s">
        <v>141</v>
      </c>
      <c r="AG67" s="17">
        <v>1</v>
      </c>
      <c r="AH67" s="19" t="s">
        <v>141</v>
      </c>
      <c r="AI67" s="6"/>
      <c r="AJ67" s="17" t="s">
        <v>130</v>
      </c>
      <c r="AK67" s="17" t="s">
        <v>141</v>
      </c>
      <c r="AL67" s="17">
        <v>1</v>
      </c>
      <c r="AM67" s="19" t="s">
        <v>141</v>
      </c>
      <c r="AN67" s="6"/>
      <c r="AO67" s="17" t="s">
        <v>180</v>
      </c>
      <c r="AP67" s="17" t="s">
        <v>180</v>
      </c>
      <c r="AQ67" s="17" t="s">
        <v>180</v>
      </c>
      <c r="AR67" s="6"/>
      <c r="AS67" s="17" t="s">
        <v>205</v>
      </c>
      <c r="AT67" s="17" t="s">
        <v>180</v>
      </c>
      <c r="AU67" s="17" t="s">
        <v>180</v>
      </c>
      <c r="AV67" s="17" t="s">
        <v>180</v>
      </c>
      <c r="AX67" s="17" t="s">
        <v>313</v>
      </c>
      <c r="AY67" s="17" t="s">
        <v>314</v>
      </c>
      <c r="AZ67" s="17" t="s">
        <v>283</v>
      </c>
      <c r="BB67" s="17" t="s">
        <v>54</v>
      </c>
      <c r="BC67" s="17" t="s">
        <v>83</v>
      </c>
      <c r="BD67" s="17" t="s">
        <v>54</v>
      </c>
      <c r="BF67" s="17" t="s">
        <v>1287</v>
      </c>
    </row>
    <row r="68" spans="1:58" s="3" customFormat="1" ht="32" customHeight="1">
      <c r="D68" s="35"/>
      <c r="E68" s="35">
        <v>32</v>
      </c>
      <c r="F68" s="17" t="s">
        <v>428</v>
      </c>
      <c r="G68" s="17" t="s">
        <v>68</v>
      </c>
      <c r="H68" s="17" t="s">
        <v>432</v>
      </c>
      <c r="I68" s="17" t="s">
        <v>83</v>
      </c>
      <c r="J68" s="17" t="s">
        <v>1</v>
      </c>
      <c r="K68" s="6"/>
      <c r="L68" s="17">
        <v>85</v>
      </c>
      <c r="M68" s="19">
        <v>1</v>
      </c>
      <c r="N68" s="17" t="s">
        <v>440</v>
      </c>
      <c r="O68" s="17" t="s">
        <v>437</v>
      </c>
      <c r="Q68" s="17" t="s">
        <v>444</v>
      </c>
      <c r="R68" s="17" t="s">
        <v>123</v>
      </c>
      <c r="S68" s="17" t="s">
        <v>458</v>
      </c>
      <c r="T68" s="17" t="s">
        <v>128</v>
      </c>
      <c r="U68" s="17" t="s">
        <v>448</v>
      </c>
      <c r="V68" s="17" t="s">
        <v>459</v>
      </c>
      <c r="W68" s="15"/>
      <c r="X68" s="17" t="s">
        <v>447</v>
      </c>
      <c r="Y68" s="17" t="s">
        <v>33</v>
      </c>
      <c r="Z68" s="17">
        <v>1</v>
      </c>
      <c r="AA68" s="17" t="s">
        <v>128</v>
      </c>
      <c r="AB68" s="17" t="s">
        <v>448</v>
      </c>
      <c r="AC68" s="17" t="s">
        <v>129</v>
      </c>
      <c r="AD68" s="129"/>
      <c r="AE68" s="17" t="s">
        <v>469</v>
      </c>
      <c r="AF68" s="17" t="s">
        <v>470</v>
      </c>
      <c r="AG68" s="17" t="s">
        <v>472</v>
      </c>
      <c r="AH68" s="19">
        <f>26.3/28</f>
        <v>0.93928571428571428</v>
      </c>
      <c r="AI68" s="6"/>
      <c r="AJ68" s="17" t="s">
        <v>469</v>
      </c>
      <c r="AK68" s="17" t="s">
        <v>470</v>
      </c>
      <c r="AL68" s="17" t="s">
        <v>473</v>
      </c>
      <c r="AM68" s="19">
        <f>26.3/28</f>
        <v>0.93928571428571428</v>
      </c>
      <c r="AN68" s="6"/>
      <c r="AO68" s="17" t="s">
        <v>474</v>
      </c>
      <c r="AP68" s="17" t="s">
        <v>474</v>
      </c>
      <c r="AQ68" s="17" t="s">
        <v>474</v>
      </c>
      <c r="AR68" s="6"/>
      <c r="AS68" s="17" t="s">
        <v>205</v>
      </c>
      <c r="AT68" s="17" t="s">
        <v>474</v>
      </c>
      <c r="AU68" s="17" t="s">
        <v>474</v>
      </c>
      <c r="AV68" s="17" t="s">
        <v>474</v>
      </c>
      <c r="AX68" s="17" t="s">
        <v>475</v>
      </c>
      <c r="AY68" s="17" t="s">
        <v>314</v>
      </c>
      <c r="AZ68" s="29" t="s">
        <v>476</v>
      </c>
      <c r="BB68" s="17" t="s">
        <v>54</v>
      </c>
      <c r="BC68" s="17" t="s">
        <v>83</v>
      </c>
      <c r="BD68" s="17" t="s">
        <v>477</v>
      </c>
      <c r="BF68" s="17" t="s">
        <v>478</v>
      </c>
    </row>
    <row r="69" spans="1:58" s="3" customFormat="1" ht="32" customHeight="1">
      <c r="D69" s="35"/>
      <c r="E69" s="35">
        <v>28</v>
      </c>
      <c r="F69" s="17" t="s">
        <v>428</v>
      </c>
      <c r="G69" s="17" t="s">
        <v>68</v>
      </c>
      <c r="H69" s="17" t="s">
        <v>268</v>
      </c>
      <c r="I69" s="17" t="s">
        <v>83</v>
      </c>
      <c r="J69" s="17" t="s">
        <v>1</v>
      </c>
      <c r="K69" s="6"/>
      <c r="L69" s="17">
        <v>98</v>
      </c>
      <c r="M69" s="19">
        <v>0.51</v>
      </c>
      <c r="N69" s="17" t="s">
        <v>438</v>
      </c>
      <c r="O69" s="17" t="s">
        <v>85</v>
      </c>
      <c r="Q69" s="17" t="s">
        <v>444</v>
      </c>
      <c r="R69" s="17" t="s">
        <v>123</v>
      </c>
      <c r="S69" s="17" t="s">
        <v>458</v>
      </c>
      <c r="T69" s="17" t="s">
        <v>128</v>
      </c>
      <c r="U69" s="17" t="s">
        <v>448</v>
      </c>
      <c r="V69" s="17" t="s">
        <v>459</v>
      </c>
      <c r="W69" s="15"/>
      <c r="X69" s="17" t="s">
        <v>447</v>
      </c>
      <c r="Y69" s="17" t="s">
        <v>33</v>
      </c>
      <c r="Z69" s="17">
        <v>1</v>
      </c>
      <c r="AA69" s="17" t="s">
        <v>128</v>
      </c>
      <c r="AB69" s="17" t="s">
        <v>448</v>
      </c>
      <c r="AC69" s="17" t="s">
        <v>129</v>
      </c>
      <c r="AD69" s="34"/>
      <c r="AE69" s="17" t="s">
        <v>469</v>
      </c>
      <c r="AF69" s="17" t="s">
        <v>470</v>
      </c>
      <c r="AG69" s="17" t="s">
        <v>472</v>
      </c>
      <c r="AH69" s="19">
        <f>26.9/28</f>
        <v>0.96071428571428563</v>
      </c>
      <c r="AI69" s="6"/>
      <c r="AJ69" s="17" t="s">
        <v>469</v>
      </c>
      <c r="AK69" s="17" t="s">
        <v>470</v>
      </c>
      <c r="AL69" s="17" t="s">
        <v>473</v>
      </c>
      <c r="AM69" s="19">
        <f>26.9/28</f>
        <v>0.96071428571428563</v>
      </c>
      <c r="AN69" s="6"/>
      <c r="AO69" s="17" t="s">
        <v>474</v>
      </c>
      <c r="AP69" s="17" t="s">
        <v>474</v>
      </c>
      <c r="AQ69" s="17" t="s">
        <v>474</v>
      </c>
      <c r="AR69" s="6"/>
      <c r="AS69" s="17" t="s">
        <v>205</v>
      </c>
      <c r="AT69" s="17" t="s">
        <v>474</v>
      </c>
      <c r="AU69" s="17" t="s">
        <v>474</v>
      </c>
      <c r="AV69" s="17" t="s">
        <v>474</v>
      </c>
      <c r="AX69" s="17" t="s">
        <v>475</v>
      </c>
      <c r="AY69" s="17" t="s">
        <v>314</v>
      </c>
      <c r="AZ69" s="29" t="s">
        <v>476</v>
      </c>
      <c r="BB69" s="17" t="s">
        <v>54</v>
      </c>
      <c r="BC69" s="17" t="s">
        <v>83</v>
      </c>
      <c r="BD69" s="17" t="s">
        <v>477</v>
      </c>
      <c r="BF69" s="17" t="s">
        <v>478</v>
      </c>
    </row>
    <row r="70" spans="1:58" s="3" customFormat="1" ht="32" customHeight="1">
      <c r="D70" s="35"/>
      <c r="E70" s="35">
        <v>31</v>
      </c>
      <c r="F70" s="17" t="s">
        <v>428</v>
      </c>
      <c r="G70" s="17" t="s">
        <v>68</v>
      </c>
      <c r="H70" s="17" t="s">
        <v>430</v>
      </c>
      <c r="I70" s="17" t="s">
        <v>83</v>
      </c>
      <c r="J70" s="17" t="s">
        <v>1</v>
      </c>
      <c r="K70" s="6"/>
      <c r="L70" s="17">
        <v>98</v>
      </c>
      <c r="M70" s="19">
        <v>0</v>
      </c>
      <c r="N70" s="17" t="s">
        <v>441</v>
      </c>
      <c r="O70" s="17" t="s">
        <v>437</v>
      </c>
      <c r="Q70" s="17" t="s">
        <v>444</v>
      </c>
      <c r="R70" s="17" t="s">
        <v>123</v>
      </c>
      <c r="S70" s="17" t="s">
        <v>458</v>
      </c>
      <c r="T70" s="17" t="s">
        <v>128</v>
      </c>
      <c r="U70" s="17" t="s">
        <v>448</v>
      </c>
      <c r="V70" s="17" t="s">
        <v>459</v>
      </c>
      <c r="W70" s="15"/>
      <c r="X70" s="17" t="s">
        <v>447</v>
      </c>
      <c r="Y70" s="17" t="s">
        <v>33</v>
      </c>
      <c r="Z70" s="17">
        <v>1</v>
      </c>
      <c r="AA70" s="17" t="s">
        <v>128</v>
      </c>
      <c r="AB70" s="17" t="s">
        <v>448</v>
      </c>
      <c r="AC70" s="17" t="s">
        <v>129</v>
      </c>
      <c r="AD70" s="129"/>
      <c r="AE70" s="17" t="s">
        <v>469</v>
      </c>
      <c r="AF70" s="17" t="s">
        <v>470</v>
      </c>
      <c r="AG70" s="17" t="s">
        <v>472</v>
      </c>
      <c r="AH70" s="19">
        <f>25.4/28</f>
        <v>0.90714285714285714</v>
      </c>
      <c r="AI70" s="6"/>
      <c r="AJ70" s="17" t="s">
        <v>469</v>
      </c>
      <c r="AK70" s="17" t="s">
        <v>470</v>
      </c>
      <c r="AL70" s="17" t="s">
        <v>473</v>
      </c>
      <c r="AM70" s="19">
        <f>25.4/28</f>
        <v>0.90714285714285714</v>
      </c>
      <c r="AN70" s="6"/>
      <c r="AO70" s="17" t="s">
        <v>474</v>
      </c>
      <c r="AP70" s="17" t="s">
        <v>474</v>
      </c>
      <c r="AQ70" s="17" t="s">
        <v>474</v>
      </c>
      <c r="AR70" s="6"/>
      <c r="AS70" s="17" t="s">
        <v>205</v>
      </c>
      <c r="AT70" s="17" t="s">
        <v>474</v>
      </c>
      <c r="AU70" s="17" t="s">
        <v>474</v>
      </c>
      <c r="AV70" s="17" t="s">
        <v>474</v>
      </c>
      <c r="AX70" s="17" t="s">
        <v>475</v>
      </c>
      <c r="AY70" s="17" t="s">
        <v>314</v>
      </c>
      <c r="AZ70" s="29" t="s">
        <v>476</v>
      </c>
      <c r="BB70" s="17" t="s">
        <v>54</v>
      </c>
      <c r="BC70" s="17" t="s">
        <v>83</v>
      </c>
      <c r="BD70" s="17" t="s">
        <v>477</v>
      </c>
      <c r="BF70" s="17" t="s">
        <v>478</v>
      </c>
    </row>
    <row r="71" spans="1:58" s="3" customFormat="1" ht="32" customHeight="1">
      <c r="D71" s="35"/>
      <c r="E71" s="35">
        <v>29</v>
      </c>
      <c r="F71" s="17" t="s">
        <v>428</v>
      </c>
      <c r="G71" s="17" t="s">
        <v>68</v>
      </c>
      <c r="H71" s="17" t="s">
        <v>40</v>
      </c>
      <c r="I71" s="17" t="s">
        <v>83</v>
      </c>
      <c r="J71" s="17" t="s">
        <v>1</v>
      </c>
      <c r="K71" s="6"/>
      <c r="L71" s="17">
        <v>98</v>
      </c>
      <c r="M71" s="19">
        <v>0.60199999999999998</v>
      </c>
      <c r="N71" s="17" t="s">
        <v>443</v>
      </c>
      <c r="O71" s="17" t="s">
        <v>85</v>
      </c>
      <c r="Q71" s="17" t="s">
        <v>444</v>
      </c>
      <c r="R71" s="17" t="s">
        <v>123</v>
      </c>
      <c r="S71" s="17" t="s">
        <v>458</v>
      </c>
      <c r="T71" s="17" t="s">
        <v>128</v>
      </c>
      <c r="U71" s="17" t="s">
        <v>448</v>
      </c>
      <c r="V71" s="17" t="s">
        <v>459</v>
      </c>
      <c r="W71" s="15"/>
      <c r="X71" s="17" t="s">
        <v>447</v>
      </c>
      <c r="Y71" s="17" t="s">
        <v>33</v>
      </c>
      <c r="Z71" s="17">
        <v>1</v>
      </c>
      <c r="AA71" s="17" t="s">
        <v>128</v>
      </c>
      <c r="AB71" s="17" t="s">
        <v>448</v>
      </c>
      <c r="AC71" s="17" t="s">
        <v>129</v>
      </c>
      <c r="AD71" s="34"/>
      <c r="AE71" s="17" t="s">
        <v>469</v>
      </c>
      <c r="AF71" s="17" t="s">
        <v>470</v>
      </c>
      <c r="AG71" s="17" t="s">
        <v>472</v>
      </c>
      <c r="AH71" s="19">
        <f>26.8/28</f>
        <v>0.95714285714285718</v>
      </c>
      <c r="AI71" s="6"/>
      <c r="AJ71" s="17" t="s">
        <v>469</v>
      </c>
      <c r="AK71" s="17" t="s">
        <v>470</v>
      </c>
      <c r="AL71" s="17" t="s">
        <v>473</v>
      </c>
      <c r="AM71" s="19">
        <f>26.8/28</f>
        <v>0.95714285714285718</v>
      </c>
      <c r="AN71" s="6"/>
      <c r="AO71" s="17" t="s">
        <v>474</v>
      </c>
      <c r="AP71" s="17" t="s">
        <v>474</v>
      </c>
      <c r="AQ71" s="17" t="s">
        <v>474</v>
      </c>
      <c r="AR71" s="6"/>
      <c r="AS71" s="17" t="s">
        <v>205</v>
      </c>
      <c r="AT71" s="17" t="s">
        <v>474</v>
      </c>
      <c r="AU71" s="17" t="s">
        <v>474</v>
      </c>
      <c r="AV71" s="17" t="s">
        <v>474</v>
      </c>
      <c r="AX71" s="17" t="s">
        <v>475</v>
      </c>
      <c r="AY71" s="17" t="s">
        <v>314</v>
      </c>
      <c r="AZ71" s="29" t="s">
        <v>476</v>
      </c>
      <c r="BB71" s="17" t="s">
        <v>54</v>
      </c>
      <c r="BC71" s="17" t="s">
        <v>83</v>
      </c>
      <c r="BD71" s="17" t="s">
        <v>477</v>
      </c>
      <c r="BF71" s="17" t="s">
        <v>478</v>
      </c>
    </row>
    <row r="72" spans="1:58" s="3" customFormat="1" ht="32" customHeight="1">
      <c r="D72" s="35"/>
      <c r="E72" s="35">
        <v>30</v>
      </c>
      <c r="F72" s="17" t="s">
        <v>428</v>
      </c>
      <c r="G72" s="17" t="s">
        <v>68</v>
      </c>
      <c r="H72" s="17" t="s">
        <v>431</v>
      </c>
      <c r="I72" s="17" t="s">
        <v>83</v>
      </c>
      <c r="J72" s="17" t="s">
        <v>1</v>
      </c>
      <c r="K72" s="6"/>
      <c r="L72" s="17">
        <v>93</v>
      </c>
      <c r="M72" s="19">
        <v>1</v>
      </c>
      <c r="N72" s="17" t="s">
        <v>442</v>
      </c>
      <c r="O72" s="17" t="s">
        <v>85</v>
      </c>
      <c r="Q72" s="17" t="s">
        <v>444</v>
      </c>
      <c r="R72" s="17" t="s">
        <v>123</v>
      </c>
      <c r="S72" s="17" t="s">
        <v>458</v>
      </c>
      <c r="T72" s="17" t="s">
        <v>128</v>
      </c>
      <c r="U72" s="17" t="s">
        <v>448</v>
      </c>
      <c r="V72" s="17" t="s">
        <v>459</v>
      </c>
      <c r="W72" s="15"/>
      <c r="X72" s="17" t="s">
        <v>447</v>
      </c>
      <c r="Y72" s="17" t="s">
        <v>33</v>
      </c>
      <c r="Z72" s="17">
        <v>1</v>
      </c>
      <c r="AA72" s="17" t="s">
        <v>128</v>
      </c>
      <c r="AB72" s="17" t="s">
        <v>448</v>
      </c>
      <c r="AC72" s="17" t="s">
        <v>129</v>
      </c>
      <c r="AD72" s="34"/>
      <c r="AE72" s="17" t="s">
        <v>469</v>
      </c>
      <c r="AF72" s="17" t="s">
        <v>470</v>
      </c>
      <c r="AG72" s="17" t="s">
        <v>472</v>
      </c>
      <c r="AH72" s="19">
        <f>26.8/28</f>
        <v>0.95714285714285718</v>
      </c>
      <c r="AI72" s="6"/>
      <c r="AJ72" s="17" t="s">
        <v>469</v>
      </c>
      <c r="AK72" s="17" t="s">
        <v>470</v>
      </c>
      <c r="AL72" s="17" t="s">
        <v>473</v>
      </c>
      <c r="AM72" s="19">
        <f>26.8/28</f>
        <v>0.95714285714285718</v>
      </c>
      <c r="AN72" s="6"/>
      <c r="AO72" s="17" t="s">
        <v>474</v>
      </c>
      <c r="AP72" s="17" t="s">
        <v>474</v>
      </c>
      <c r="AQ72" s="17" t="s">
        <v>474</v>
      </c>
      <c r="AR72" s="6"/>
      <c r="AS72" s="17" t="s">
        <v>205</v>
      </c>
      <c r="AT72" s="17" t="s">
        <v>474</v>
      </c>
      <c r="AU72" s="17" t="s">
        <v>474</v>
      </c>
      <c r="AV72" s="17" t="s">
        <v>474</v>
      </c>
      <c r="AX72" s="17" t="s">
        <v>475</v>
      </c>
      <c r="AY72" s="17" t="s">
        <v>314</v>
      </c>
      <c r="AZ72" s="29" t="s">
        <v>476</v>
      </c>
      <c r="BB72" s="17" t="s">
        <v>54</v>
      </c>
      <c r="BC72" s="17" t="s">
        <v>83</v>
      </c>
      <c r="BD72" s="17" t="s">
        <v>477</v>
      </c>
      <c r="BF72" s="17" t="s">
        <v>478</v>
      </c>
    </row>
    <row r="73" spans="1:58" s="3" customFormat="1" ht="32" customHeight="1">
      <c r="D73" s="35"/>
      <c r="E73" s="35">
        <v>33</v>
      </c>
      <c r="F73" s="17" t="s">
        <v>428</v>
      </c>
      <c r="G73" s="17" t="s">
        <v>72</v>
      </c>
      <c r="H73" s="17" t="s">
        <v>268</v>
      </c>
      <c r="I73" s="17" t="s">
        <v>83</v>
      </c>
      <c r="J73" s="17" t="s">
        <v>1</v>
      </c>
      <c r="K73" s="6"/>
      <c r="L73" s="17">
        <v>98</v>
      </c>
      <c r="M73" s="19">
        <v>0.51</v>
      </c>
      <c r="N73" s="17" t="s">
        <v>438</v>
      </c>
      <c r="O73" s="17" t="s">
        <v>85</v>
      </c>
      <c r="Q73" s="17" t="s">
        <v>445</v>
      </c>
      <c r="R73" s="17" t="s">
        <v>123</v>
      </c>
      <c r="S73" s="17" t="s">
        <v>458</v>
      </c>
      <c r="T73" s="17" t="s">
        <v>128</v>
      </c>
      <c r="U73" s="17" t="s">
        <v>448</v>
      </c>
      <c r="V73" s="17" t="s">
        <v>459</v>
      </c>
      <c r="W73" s="15"/>
      <c r="X73" s="17" t="s">
        <v>450</v>
      </c>
      <c r="Y73" s="17" t="s">
        <v>33</v>
      </c>
      <c r="Z73" s="17">
        <v>6</v>
      </c>
      <c r="AA73" s="17" t="s">
        <v>128</v>
      </c>
      <c r="AB73" s="17" t="s">
        <v>449</v>
      </c>
      <c r="AC73" s="17" t="s">
        <v>453</v>
      </c>
      <c r="AD73" s="34"/>
      <c r="AE73" s="17" t="s">
        <v>469</v>
      </c>
      <c r="AF73" s="17" t="s">
        <v>470</v>
      </c>
      <c r="AG73" s="17" t="s">
        <v>472</v>
      </c>
      <c r="AH73" s="19">
        <f>26.9/28</f>
        <v>0.96071428571428563</v>
      </c>
      <c r="AI73" s="6"/>
      <c r="AJ73" s="17" t="s">
        <v>469</v>
      </c>
      <c r="AK73" s="17" t="s">
        <v>470</v>
      </c>
      <c r="AL73" s="17" t="s">
        <v>473</v>
      </c>
      <c r="AM73" s="19">
        <f>26.9/28</f>
        <v>0.96071428571428563</v>
      </c>
      <c r="AN73" s="6"/>
      <c r="AO73" s="17" t="s">
        <v>474</v>
      </c>
      <c r="AP73" s="17" t="s">
        <v>474</v>
      </c>
      <c r="AQ73" s="17" t="s">
        <v>474</v>
      </c>
      <c r="AR73" s="6"/>
      <c r="AS73" s="17" t="s">
        <v>205</v>
      </c>
      <c r="AT73" s="17" t="s">
        <v>474</v>
      </c>
      <c r="AU73" s="17" t="s">
        <v>474</v>
      </c>
      <c r="AV73" s="17" t="s">
        <v>474</v>
      </c>
      <c r="AX73" s="17" t="s">
        <v>475</v>
      </c>
      <c r="AY73" s="17" t="s">
        <v>314</v>
      </c>
      <c r="AZ73" s="29" t="s">
        <v>476</v>
      </c>
      <c r="BB73" s="17" t="s">
        <v>54</v>
      </c>
      <c r="BC73" s="17" t="s">
        <v>83</v>
      </c>
      <c r="BD73" s="17" t="s">
        <v>477</v>
      </c>
      <c r="BF73" s="17" t="s">
        <v>478</v>
      </c>
    </row>
    <row r="74" spans="1:58" s="3" customFormat="1" ht="32" customHeight="1">
      <c r="D74" s="35"/>
      <c r="E74" s="35">
        <v>34</v>
      </c>
      <c r="F74" s="17" t="s">
        <v>428</v>
      </c>
      <c r="G74" s="17" t="s">
        <v>72</v>
      </c>
      <c r="H74" s="17" t="s">
        <v>430</v>
      </c>
      <c r="I74" s="17" t="s">
        <v>83</v>
      </c>
      <c r="J74" s="17" t="s">
        <v>1</v>
      </c>
      <c r="K74" s="6"/>
      <c r="L74" s="17">
        <v>98</v>
      </c>
      <c r="M74" s="19">
        <v>0</v>
      </c>
      <c r="N74" s="17" t="s">
        <v>441</v>
      </c>
      <c r="O74" s="17" t="s">
        <v>437</v>
      </c>
      <c r="Q74" s="17" t="s">
        <v>445</v>
      </c>
      <c r="R74" s="17" t="s">
        <v>123</v>
      </c>
      <c r="S74" s="17" t="s">
        <v>458</v>
      </c>
      <c r="T74" s="17" t="s">
        <v>128</v>
      </c>
      <c r="U74" s="17" t="s">
        <v>448</v>
      </c>
      <c r="V74" s="17" t="s">
        <v>459</v>
      </c>
      <c r="W74" s="15"/>
      <c r="X74" s="17" t="s">
        <v>450</v>
      </c>
      <c r="Y74" s="17" t="s">
        <v>33</v>
      </c>
      <c r="Z74" s="17">
        <v>6</v>
      </c>
      <c r="AA74" s="17" t="s">
        <v>128</v>
      </c>
      <c r="AB74" s="17" t="s">
        <v>449</v>
      </c>
      <c r="AC74" s="17" t="s">
        <v>453</v>
      </c>
      <c r="AD74" s="34"/>
      <c r="AE74" s="17" t="s">
        <v>469</v>
      </c>
      <c r="AF74" s="17" t="s">
        <v>470</v>
      </c>
      <c r="AG74" s="17" t="s">
        <v>472</v>
      </c>
      <c r="AH74" s="19">
        <f>25.4/28</f>
        <v>0.90714285714285714</v>
      </c>
      <c r="AI74" s="6"/>
      <c r="AJ74" s="17" t="s">
        <v>469</v>
      </c>
      <c r="AK74" s="17" t="s">
        <v>470</v>
      </c>
      <c r="AL74" s="17" t="s">
        <v>473</v>
      </c>
      <c r="AM74" s="19">
        <f>25.4/28</f>
        <v>0.90714285714285714</v>
      </c>
      <c r="AN74" s="6"/>
      <c r="AO74" s="17" t="s">
        <v>474</v>
      </c>
      <c r="AP74" s="17" t="s">
        <v>474</v>
      </c>
      <c r="AQ74" s="17" t="s">
        <v>474</v>
      </c>
      <c r="AR74" s="6"/>
      <c r="AS74" s="17" t="s">
        <v>205</v>
      </c>
      <c r="AT74" s="17" t="s">
        <v>474</v>
      </c>
      <c r="AU74" s="17" t="s">
        <v>474</v>
      </c>
      <c r="AV74" s="17" t="s">
        <v>474</v>
      </c>
      <c r="AX74" s="17" t="s">
        <v>475</v>
      </c>
      <c r="AY74" s="17" t="s">
        <v>314</v>
      </c>
      <c r="AZ74" s="29" t="s">
        <v>476</v>
      </c>
      <c r="BB74" s="17" t="s">
        <v>54</v>
      </c>
      <c r="BC74" s="17" t="s">
        <v>83</v>
      </c>
      <c r="BD74" s="17" t="s">
        <v>477</v>
      </c>
      <c r="BF74" s="17" t="s">
        <v>478</v>
      </c>
    </row>
    <row r="75" spans="1:58" s="3" customFormat="1" ht="32" customHeight="1">
      <c r="D75" s="35"/>
      <c r="E75" s="35">
        <v>34</v>
      </c>
      <c r="F75" s="17" t="s">
        <v>428</v>
      </c>
      <c r="G75" s="17" t="s">
        <v>72</v>
      </c>
      <c r="H75" s="17" t="s">
        <v>40</v>
      </c>
      <c r="I75" s="17" t="s">
        <v>83</v>
      </c>
      <c r="J75" s="17" t="s">
        <v>1</v>
      </c>
      <c r="K75" s="6"/>
      <c r="L75" s="17">
        <v>98</v>
      </c>
      <c r="M75" s="19">
        <v>0.60199999999999998</v>
      </c>
      <c r="N75" s="17" t="s">
        <v>443</v>
      </c>
      <c r="O75" s="17" t="s">
        <v>85</v>
      </c>
      <c r="Q75" s="17" t="s">
        <v>445</v>
      </c>
      <c r="R75" s="17" t="s">
        <v>123</v>
      </c>
      <c r="S75" s="17" t="s">
        <v>458</v>
      </c>
      <c r="T75" s="17" t="s">
        <v>128</v>
      </c>
      <c r="U75" s="17" t="s">
        <v>448</v>
      </c>
      <c r="V75" s="17" t="s">
        <v>459</v>
      </c>
      <c r="W75" s="15"/>
      <c r="X75" s="17" t="s">
        <v>450</v>
      </c>
      <c r="Y75" s="17" t="s">
        <v>33</v>
      </c>
      <c r="Z75" s="17">
        <v>6</v>
      </c>
      <c r="AA75" s="17" t="s">
        <v>128</v>
      </c>
      <c r="AB75" s="17" t="s">
        <v>449</v>
      </c>
      <c r="AC75" s="17" t="s">
        <v>453</v>
      </c>
      <c r="AD75" s="34"/>
      <c r="AE75" s="17" t="s">
        <v>469</v>
      </c>
      <c r="AF75" s="17" t="s">
        <v>470</v>
      </c>
      <c r="AG75" s="17" t="s">
        <v>472</v>
      </c>
      <c r="AH75" s="19">
        <f>26.8/28</f>
        <v>0.95714285714285718</v>
      </c>
      <c r="AI75" s="6"/>
      <c r="AJ75" s="17" t="s">
        <v>469</v>
      </c>
      <c r="AK75" s="17" t="s">
        <v>470</v>
      </c>
      <c r="AL75" s="17" t="s">
        <v>473</v>
      </c>
      <c r="AM75" s="19">
        <f>26.8/28</f>
        <v>0.95714285714285718</v>
      </c>
      <c r="AN75" s="6"/>
      <c r="AO75" s="17" t="s">
        <v>474</v>
      </c>
      <c r="AP75" s="17" t="s">
        <v>474</v>
      </c>
      <c r="AQ75" s="17" t="s">
        <v>474</v>
      </c>
      <c r="AR75" s="6"/>
      <c r="AS75" s="17" t="s">
        <v>205</v>
      </c>
      <c r="AT75" s="17" t="s">
        <v>474</v>
      </c>
      <c r="AU75" s="17" t="s">
        <v>474</v>
      </c>
      <c r="AV75" s="17" t="s">
        <v>474</v>
      </c>
      <c r="AX75" s="17" t="s">
        <v>475</v>
      </c>
      <c r="AY75" s="17" t="s">
        <v>314</v>
      </c>
      <c r="AZ75" s="29" t="s">
        <v>476</v>
      </c>
      <c r="BB75" s="17" t="s">
        <v>54</v>
      </c>
      <c r="BC75" s="17" t="s">
        <v>83</v>
      </c>
      <c r="BD75" s="17" t="s">
        <v>477</v>
      </c>
      <c r="BF75" s="17" t="s">
        <v>478</v>
      </c>
    </row>
    <row r="76" spans="1:58" s="3" customFormat="1" ht="32" customHeight="1">
      <c r="D76" s="35"/>
      <c r="E76" s="35">
        <v>35</v>
      </c>
      <c r="F76" s="17" t="s">
        <v>428</v>
      </c>
      <c r="G76" s="17" t="s">
        <v>429</v>
      </c>
      <c r="H76" s="17" t="s">
        <v>430</v>
      </c>
      <c r="I76" s="17" t="s">
        <v>83</v>
      </c>
      <c r="J76" s="17" t="s">
        <v>1</v>
      </c>
      <c r="K76" s="6"/>
      <c r="L76" s="17">
        <v>98</v>
      </c>
      <c r="M76" s="19">
        <v>0</v>
      </c>
      <c r="N76" s="17" t="s">
        <v>441</v>
      </c>
      <c r="O76" s="17" t="s">
        <v>437</v>
      </c>
      <c r="Q76" s="17" t="s">
        <v>446</v>
      </c>
      <c r="R76" s="17" t="s">
        <v>123</v>
      </c>
      <c r="S76" s="17" t="s">
        <v>458</v>
      </c>
      <c r="T76" s="17" t="s">
        <v>128</v>
      </c>
      <c r="U76" s="17" t="s">
        <v>448</v>
      </c>
      <c r="V76" s="17" t="s">
        <v>459</v>
      </c>
      <c r="W76" s="15"/>
      <c r="X76" s="17" t="s">
        <v>451</v>
      </c>
      <c r="Y76" s="17" t="s">
        <v>33</v>
      </c>
      <c r="Z76" s="17">
        <v>7</v>
      </c>
      <c r="AA76" s="17" t="s">
        <v>128</v>
      </c>
      <c r="AB76" s="17" t="s">
        <v>449</v>
      </c>
      <c r="AC76" s="17" t="s">
        <v>452</v>
      </c>
      <c r="AD76" s="34"/>
      <c r="AE76" s="17" t="s">
        <v>469</v>
      </c>
      <c r="AF76" s="17" t="s">
        <v>470</v>
      </c>
      <c r="AG76" s="17" t="s">
        <v>472</v>
      </c>
      <c r="AH76" s="19">
        <f>25.4/28</f>
        <v>0.90714285714285714</v>
      </c>
      <c r="AI76" s="6"/>
      <c r="AJ76" s="17" t="s">
        <v>469</v>
      </c>
      <c r="AK76" s="17" t="s">
        <v>470</v>
      </c>
      <c r="AL76" s="17" t="s">
        <v>473</v>
      </c>
      <c r="AM76" s="19">
        <f>25.4/28</f>
        <v>0.90714285714285714</v>
      </c>
      <c r="AN76" s="6"/>
      <c r="AO76" s="17" t="s">
        <v>474</v>
      </c>
      <c r="AP76" s="17" t="s">
        <v>474</v>
      </c>
      <c r="AQ76" s="17" t="s">
        <v>474</v>
      </c>
      <c r="AR76" s="6"/>
      <c r="AS76" s="17" t="s">
        <v>205</v>
      </c>
      <c r="AT76" s="17" t="s">
        <v>474</v>
      </c>
      <c r="AU76" s="17" t="s">
        <v>474</v>
      </c>
      <c r="AV76" s="17" t="s">
        <v>474</v>
      </c>
      <c r="AX76" s="17" t="s">
        <v>475</v>
      </c>
      <c r="AY76" s="17" t="s">
        <v>314</v>
      </c>
      <c r="AZ76" s="29" t="s">
        <v>476</v>
      </c>
      <c r="BB76" s="17" t="s">
        <v>54</v>
      </c>
      <c r="BC76" s="17" t="s">
        <v>83</v>
      </c>
      <c r="BD76" s="17" t="s">
        <v>477</v>
      </c>
      <c r="BF76" s="17" t="s">
        <v>478</v>
      </c>
    </row>
    <row r="77" spans="1:58" s="3" customFormat="1" ht="32" customHeight="1">
      <c r="D77" s="35"/>
      <c r="E77" s="35">
        <v>36</v>
      </c>
      <c r="F77" s="17" t="s">
        <v>374</v>
      </c>
      <c r="G77" s="17" t="s">
        <v>70</v>
      </c>
      <c r="H77" s="17" t="s">
        <v>41</v>
      </c>
      <c r="I77" s="17" t="s">
        <v>83</v>
      </c>
      <c r="J77" s="17" t="s">
        <v>53</v>
      </c>
      <c r="K77" s="6"/>
      <c r="L77" s="17">
        <v>469</v>
      </c>
      <c r="M77" s="19">
        <v>0.46100000000000002</v>
      </c>
      <c r="N77" s="17" t="s">
        <v>316</v>
      </c>
      <c r="O77" s="17" t="s">
        <v>85</v>
      </c>
      <c r="Q77" s="17" t="s">
        <v>320</v>
      </c>
      <c r="R77" s="17" t="s">
        <v>24</v>
      </c>
      <c r="S77" s="17">
        <v>1</v>
      </c>
      <c r="T77" s="17" t="s">
        <v>128</v>
      </c>
      <c r="U77" s="17" t="s">
        <v>317</v>
      </c>
      <c r="V77" s="17" t="s">
        <v>318</v>
      </c>
      <c r="W77" s="15"/>
      <c r="X77" s="17" t="s">
        <v>320</v>
      </c>
      <c r="Y77" s="17" t="s">
        <v>32</v>
      </c>
      <c r="Z77" s="17">
        <v>1</v>
      </c>
      <c r="AA77" s="17" t="s">
        <v>128</v>
      </c>
      <c r="AB77" s="17" t="s">
        <v>317</v>
      </c>
      <c r="AC77" s="17" t="s">
        <v>318</v>
      </c>
      <c r="AD77" s="34"/>
      <c r="AE77" s="17" t="s">
        <v>85</v>
      </c>
      <c r="AF77" s="17" t="s">
        <v>141</v>
      </c>
      <c r="AG77" s="17">
        <v>1</v>
      </c>
      <c r="AH77" s="19">
        <v>1</v>
      </c>
      <c r="AI77" s="6"/>
      <c r="AJ77" s="17" t="s">
        <v>85</v>
      </c>
      <c r="AK77" s="17" t="s">
        <v>141</v>
      </c>
      <c r="AL77" s="17">
        <v>1</v>
      </c>
      <c r="AM77" s="19">
        <v>1</v>
      </c>
      <c r="AN77" s="6"/>
      <c r="AO77" s="17">
        <v>1.7433959999999999</v>
      </c>
      <c r="AP77" s="17">
        <v>0.95057990000000003</v>
      </c>
      <c r="AQ77" s="17" t="s">
        <v>1242</v>
      </c>
      <c r="AR77" s="6"/>
      <c r="AS77" s="17" t="s">
        <v>53</v>
      </c>
      <c r="AT77" s="17">
        <v>1.7168460000000001</v>
      </c>
      <c r="AU77" s="17">
        <v>0.97196459999999996</v>
      </c>
      <c r="AV77" s="17" t="s">
        <v>1243</v>
      </c>
      <c r="AX77" s="17" t="s">
        <v>1207</v>
      </c>
      <c r="AY77" s="17" t="s">
        <v>1244</v>
      </c>
      <c r="AZ77" s="29" t="s">
        <v>1245</v>
      </c>
      <c r="BB77" s="17" t="s">
        <v>54</v>
      </c>
      <c r="BC77" s="17" t="s">
        <v>83</v>
      </c>
      <c r="BD77" s="17" t="s">
        <v>54</v>
      </c>
      <c r="BF77" s="17" t="s">
        <v>1246</v>
      </c>
    </row>
    <row r="78" spans="1:58" s="3" customFormat="1" ht="32" customHeight="1">
      <c r="D78" s="35"/>
      <c r="E78" s="35">
        <v>37</v>
      </c>
      <c r="F78" s="17" t="s">
        <v>375</v>
      </c>
      <c r="G78" s="17" t="s">
        <v>67</v>
      </c>
      <c r="H78" s="17" t="s">
        <v>321</v>
      </c>
      <c r="I78" s="17" t="s">
        <v>83</v>
      </c>
      <c r="J78" s="17" t="s">
        <v>1</v>
      </c>
      <c r="K78" s="6"/>
      <c r="L78" s="17">
        <v>32</v>
      </c>
      <c r="M78" s="19">
        <v>0.5</v>
      </c>
      <c r="N78" s="17" t="s">
        <v>322</v>
      </c>
      <c r="O78" s="17" t="s">
        <v>103</v>
      </c>
      <c r="Q78" s="17" t="s">
        <v>323</v>
      </c>
      <c r="R78" s="17" t="s">
        <v>123</v>
      </c>
      <c r="S78" s="17">
        <v>21</v>
      </c>
      <c r="T78" s="17" t="s">
        <v>128</v>
      </c>
      <c r="U78" s="17" t="s">
        <v>159</v>
      </c>
      <c r="V78" s="17" t="s">
        <v>324</v>
      </c>
      <c r="W78" s="15"/>
      <c r="X78" s="17" t="s">
        <v>323</v>
      </c>
      <c r="Y78" s="17" t="s">
        <v>124</v>
      </c>
      <c r="Z78" s="17">
        <v>21</v>
      </c>
      <c r="AA78" s="17" t="s">
        <v>128</v>
      </c>
      <c r="AB78" s="17" t="s">
        <v>159</v>
      </c>
      <c r="AC78" s="17" t="s">
        <v>324</v>
      </c>
      <c r="AD78" s="34"/>
      <c r="AE78" s="17" t="s">
        <v>325</v>
      </c>
      <c r="AF78" s="17" t="s">
        <v>141</v>
      </c>
      <c r="AG78" s="17" t="s">
        <v>1365</v>
      </c>
      <c r="AH78" s="19" t="s">
        <v>327</v>
      </c>
      <c r="AI78" s="6"/>
      <c r="AJ78" s="17" t="s">
        <v>325</v>
      </c>
      <c r="AK78" s="17" t="s">
        <v>141</v>
      </c>
      <c r="AL78" s="17" t="s">
        <v>326</v>
      </c>
      <c r="AM78" s="19" t="s">
        <v>327</v>
      </c>
      <c r="AN78" s="6"/>
      <c r="AO78" s="17">
        <v>0.86</v>
      </c>
      <c r="AP78" s="17">
        <v>1.01</v>
      </c>
      <c r="AQ78" s="17" t="s">
        <v>282</v>
      </c>
      <c r="AR78" s="6"/>
      <c r="AS78" s="17" t="s">
        <v>247</v>
      </c>
      <c r="AT78" s="17">
        <v>1.07</v>
      </c>
      <c r="AU78" s="17">
        <v>1.1100000000000001</v>
      </c>
      <c r="AV78" s="17" t="s">
        <v>282</v>
      </c>
      <c r="AX78" s="17" t="s">
        <v>206</v>
      </c>
      <c r="AY78" s="17" t="s">
        <v>330</v>
      </c>
      <c r="AZ78" s="17" t="s">
        <v>662</v>
      </c>
      <c r="BB78" s="17" t="s">
        <v>54</v>
      </c>
      <c r="BC78" s="17" t="s">
        <v>328</v>
      </c>
      <c r="BD78" s="17" t="s">
        <v>83</v>
      </c>
      <c r="BF78" s="17" t="s">
        <v>284</v>
      </c>
    </row>
    <row r="79" spans="1:58" s="3" customFormat="1" ht="27" customHeight="1">
      <c r="D79" s="35"/>
      <c r="E79" s="35"/>
      <c r="F79" s="15"/>
      <c r="G79" s="15"/>
      <c r="H79" s="15"/>
      <c r="I79" s="15"/>
      <c r="J79" s="15"/>
      <c r="K79" s="6"/>
      <c r="L79" s="15"/>
      <c r="M79" s="26"/>
      <c r="N79" s="15"/>
      <c r="O79" s="15"/>
      <c r="Q79" s="15"/>
      <c r="R79" s="15"/>
      <c r="S79" s="15"/>
      <c r="T79" s="15"/>
      <c r="U79" s="15"/>
      <c r="V79" s="15"/>
      <c r="W79" s="15"/>
      <c r="X79" s="15"/>
      <c r="Y79" s="15"/>
      <c r="Z79" s="15"/>
      <c r="AA79" s="15"/>
      <c r="AB79" s="15"/>
      <c r="AC79" s="15"/>
      <c r="AD79" s="34"/>
      <c r="AE79" s="15"/>
      <c r="AF79" s="15"/>
      <c r="AG79" s="15"/>
      <c r="AH79" s="26"/>
      <c r="AI79" s="6"/>
      <c r="AJ79" s="15"/>
      <c r="AK79" s="15"/>
      <c r="AL79" s="15"/>
      <c r="AM79" s="26"/>
      <c r="AN79" s="6"/>
      <c r="AO79" s="15"/>
      <c r="AP79" s="15"/>
      <c r="AQ79" s="15"/>
      <c r="AR79" s="6"/>
      <c r="AS79" s="15"/>
      <c r="AT79" s="15"/>
      <c r="AU79" s="15"/>
      <c r="AV79" s="15"/>
      <c r="AX79" s="15"/>
      <c r="AY79" s="15"/>
      <c r="AZ79" s="15"/>
      <c r="BB79" s="15"/>
      <c r="BC79" s="15"/>
      <c r="BD79" s="15"/>
      <c r="BF79" s="15"/>
    </row>
    <row r="80" spans="1:58" s="3" customFormat="1" ht="32" customHeight="1">
      <c r="A80" s="34"/>
      <c r="C80" s="34"/>
      <c r="D80" s="36"/>
      <c r="E80" s="36"/>
      <c r="F80" s="7" t="s">
        <v>16</v>
      </c>
      <c r="G80" s="4"/>
      <c r="H80" s="4"/>
      <c r="I80" s="4"/>
      <c r="J80" s="4"/>
      <c r="K80" s="34"/>
      <c r="L80" s="7" t="s">
        <v>15</v>
      </c>
      <c r="M80" s="20"/>
      <c r="N80" s="7"/>
      <c r="O80" s="7"/>
      <c r="P80" s="1"/>
      <c r="Q80" s="7" t="s">
        <v>94</v>
      </c>
      <c r="R80" s="7"/>
      <c r="S80" s="7"/>
      <c r="T80" s="7"/>
      <c r="U80" s="7"/>
      <c r="V80" s="7"/>
      <c r="W80" s="1"/>
      <c r="X80" s="7" t="s">
        <v>93</v>
      </c>
      <c r="Y80" s="7"/>
      <c r="Z80" s="7"/>
      <c r="AA80" s="7"/>
      <c r="AB80" s="7"/>
      <c r="AC80" s="7"/>
      <c r="AD80" s="34"/>
      <c r="AE80" s="10" t="s">
        <v>22</v>
      </c>
      <c r="AF80" s="10"/>
      <c r="AG80" s="10"/>
      <c r="AH80" s="25"/>
      <c r="AI80" s="1"/>
      <c r="AJ80" s="10" t="s">
        <v>21</v>
      </c>
      <c r="AK80" s="10"/>
      <c r="AL80" s="10"/>
      <c r="AM80" s="25"/>
      <c r="AN80" s="1"/>
      <c r="AO80" s="10" t="s">
        <v>31</v>
      </c>
      <c r="AP80" s="10"/>
      <c r="AQ80" s="10"/>
      <c r="AR80" s="34"/>
      <c r="AS80" s="10" t="s">
        <v>30</v>
      </c>
      <c r="AT80" s="10"/>
      <c r="AU80" s="10"/>
      <c r="AV80" s="10"/>
      <c r="AW80" s="1"/>
      <c r="AX80" s="7" t="s">
        <v>26</v>
      </c>
      <c r="AY80" s="7"/>
      <c r="AZ80" s="7"/>
      <c r="BB80" s="7" t="s">
        <v>35</v>
      </c>
      <c r="BC80" s="7"/>
      <c r="BD80" s="7"/>
      <c r="BE80" s="34"/>
    </row>
    <row r="81" spans="1:59" s="13" customFormat="1" ht="32" customHeight="1">
      <c r="A81" s="12"/>
      <c r="B81" s="9" t="s">
        <v>48</v>
      </c>
      <c r="C81" s="12"/>
      <c r="D81" s="37"/>
      <c r="E81" s="37" t="s">
        <v>551</v>
      </c>
      <c r="F81" s="4" t="s">
        <v>5</v>
      </c>
      <c r="G81" s="4" t="s">
        <v>12</v>
      </c>
      <c r="H81" s="8" t="s">
        <v>6</v>
      </c>
      <c r="I81" s="4" t="s">
        <v>17</v>
      </c>
      <c r="J81" s="4" t="s">
        <v>82</v>
      </c>
      <c r="K81" s="34"/>
      <c r="L81" s="4" t="s">
        <v>0</v>
      </c>
      <c r="M81" s="21" t="s">
        <v>13</v>
      </c>
      <c r="N81" s="4" t="s">
        <v>104</v>
      </c>
      <c r="O81" s="4" t="s">
        <v>14</v>
      </c>
      <c r="P81" s="34"/>
      <c r="Q81" s="4" t="s">
        <v>37</v>
      </c>
      <c r="R81" s="4" t="s">
        <v>20</v>
      </c>
      <c r="S81" s="4" t="s">
        <v>7</v>
      </c>
      <c r="T81" s="4" t="s">
        <v>10</v>
      </c>
      <c r="U81" s="4" t="s">
        <v>8</v>
      </c>
      <c r="V81" s="4" t="s">
        <v>9</v>
      </c>
      <c r="W81" s="34"/>
      <c r="X81" s="4" t="s">
        <v>37</v>
      </c>
      <c r="Y81" s="4" t="s">
        <v>20</v>
      </c>
      <c r="Z81" s="4" t="s">
        <v>7</v>
      </c>
      <c r="AA81" s="4" t="s">
        <v>10</v>
      </c>
      <c r="AB81" s="4" t="s">
        <v>8</v>
      </c>
      <c r="AC81" s="4" t="s">
        <v>9</v>
      </c>
      <c r="AD81" s="34"/>
      <c r="AE81" s="4" t="s">
        <v>11</v>
      </c>
      <c r="AF81" s="4" t="s">
        <v>23</v>
      </c>
      <c r="AG81" s="4" t="s">
        <v>137</v>
      </c>
      <c r="AH81" s="21" t="s">
        <v>97</v>
      </c>
      <c r="AI81" s="34"/>
      <c r="AJ81" s="4" t="s">
        <v>11</v>
      </c>
      <c r="AK81" s="4" t="s">
        <v>23</v>
      </c>
      <c r="AL81" s="4" t="s">
        <v>137</v>
      </c>
      <c r="AM81" s="21" t="s">
        <v>97</v>
      </c>
      <c r="AN81" s="34"/>
      <c r="AO81" s="4" t="s">
        <v>1</v>
      </c>
      <c r="AP81" s="4" t="s">
        <v>2</v>
      </c>
      <c r="AQ81" s="4" t="s">
        <v>91</v>
      </c>
      <c r="AR81" s="34"/>
      <c r="AS81" s="4" t="s">
        <v>111</v>
      </c>
      <c r="AT81" s="4" t="s">
        <v>1</v>
      </c>
      <c r="AU81" s="4" t="s">
        <v>2</v>
      </c>
      <c r="AV81" s="4" t="s">
        <v>91</v>
      </c>
      <c r="AW81" s="34"/>
      <c r="AX81" s="4" t="s">
        <v>34</v>
      </c>
      <c r="AY81" s="4" t="s">
        <v>27</v>
      </c>
      <c r="AZ81" s="4" t="s">
        <v>28</v>
      </c>
      <c r="BA81" s="3"/>
      <c r="BB81" s="4" t="s">
        <v>18</v>
      </c>
      <c r="BC81" s="4" t="s">
        <v>156</v>
      </c>
      <c r="BD81" s="4" t="s">
        <v>133</v>
      </c>
      <c r="BE81" s="34"/>
      <c r="BF81" s="4" t="s">
        <v>29</v>
      </c>
      <c r="BG81" s="3"/>
    </row>
    <row r="82" spans="1:59" s="3" customFormat="1" ht="32" customHeight="1">
      <c r="B82" s="11" t="s">
        <v>524</v>
      </c>
      <c r="D82" s="35"/>
      <c r="E82" s="35">
        <v>1</v>
      </c>
      <c r="F82" s="17" t="s">
        <v>367</v>
      </c>
      <c r="G82" s="17" t="s">
        <v>534</v>
      </c>
      <c r="H82" s="17" t="s">
        <v>38</v>
      </c>
      <c r="I82" s="17" t="s">
        <v>83</v>
      </c>
      <c r="J82" s="17" t="s">
        <v>53</v>
      </c>
      <c r="K82" s="6"/>
      <c r="L82" s="17">
        <v>100</v>
      </c>
      <c r="M82" s="19">
        <v>0.38</v>
      </c>
      <c r="N82" s="17" t="s">
        <v>143</v>
      </c>
      <c r="O82" s="17" t="s">
        <v>103</v>
      </c>
      <c r="Q82" s="17" t="s">
        <v>3</v>
      </c>
      <c r="R82" s="17" t="s">
        <v>114</v>
      </c>
      <c r="S82" s="17">
        <v>1</v>
      </c>
      <c r="T82" s="17" t="s">
        <v>128</v>
      </c>
      <c r="U82" s="17" t="s">
        <v>152</v>
      </c>
      <c r="V82" s="17" t="s">
        <v>129</v>
      </c>
      <c r="W82" s="15"/>
      <c r="X82" s="17" t="s">
        <v>3</v>
      </c>
      <c r="Y82" s="17" t="s">
        <v>32</v>
      </c>
      <c r="Z82" s="17">
        <v>28</v>
      </c>
      <c r="AA82" s="17" t="s">
        <v>128</v>
      </c>
      <c r="AB82" s="17" t="s">
        <v>152</v>
      </c>
      <c r="AC82" s="17" t="s">
        <v>129</v>
      </c>
      <c r="AE82" s="17" t="s">
        <v>162</v>
      </c>
      <c r="AF82" s="17" t="s">
        <v>141</v>
      </c>
      <c r="AG82" s="17">
        <v>1</v>
      </c>
      <c r="AH82" s="19">
        <v>1</v>
      </c>
      <c r="AI82" s="6"/>
      <c r="AJ82" s="17" t="s">
        <v>162</v>
      </c>
      <c r="AK82" s="17" t="s">
        <v>141</v>
      </c>
      <c r="AL82" s="17">
        <v>1</v>
      </c>
      <c r="AM82" s="19">
        <v>1</v>
      </c>
      <c r="AN82" s="6"/>
      <c r="AO82" s="16">
        <v>2.27</v>
      </c>
      <c r="AP82" s="16">
        <v>2.73</v>
      </c>
      <c r="AQ82" s="16" t="s">
        <v>141</v>
      </c>
      <c r="AR82" s="6"/>
      <c r="AS82" s="16" t="s">
        <v>53</v>
      </c>
      <c r="AT82" s="16">
        <v>2.42</v>
      </c>
      <c r="AU82" s="16">
        <v>2.71</v>
      </c>
      <c r="AV82" s="15" t="s">
        <v>141</v>
      </c>
      <c r="AX82" s="17" t="s">
        <v>163</v>
      </c>
      <c r="AY82" s="17" t="s">
        <v>650</v>
      </c>
      <c r="AZ82" s="29" t="s">
        <v>651</v>
      </c>
      <c r="BB82" s="16" t="s">
        <v>54</v>
      </c>
      <c r="BC82" s="16" t="s">
        <v>83</v>
      </c>
      <c r="BD82" s="16" t="s">
        <v>164</v>
      </c>
      <c r="BF82" s="17" t="s">
        <v>652</v>
      </c>
    </row>
    <row r="83" spans="1:59" s="3" customFormat="1" ht="32" customHeight="1">
      <c r="D83" s="35"/>
      <c r="E83" s="35">
        <v>2</v>
      </c>
      <c r="F83" s="17" t="s">
        <v>367</v>
      </c>
      <c r="G83" s="17" t="s">
        <v>535</v>
      </c>
      <c r="H83" s="17" t="s">
        <v>38</v>
      </c>
      <c r="I83" s="17" t="s">
        <v>83</v>
      </c>
      <c r="J83" s="17" t="s">
        <v>53</v>
      </c>
      <c r="K83" s="6"/>
      <c r="L83" s="17">
        <v>100</v>
      </c>
      <c r="M83" s="19">
        <v>0.38</v>
      </c>
      <c r="N83" s="17" t="s">
        <v>143</v>
      </c>
      <c r="O83" s="17" t="s">
        <v>103</v>
      </c>
      <c r="Q83" s="17" t="s">
        <v>3</v>
      </c>
      <c r="R83" s="17" t="s">
        <v>114</v>
      </c>
      <c r="S83" s="17">
        <v>1</v>
      </c>
      <c r="T83" s="17" t="s">
        <v>128</v>
      </c>
      <c r="U83" s="17" t="s">
        <v>152</v>
      </c>
      <c r="V83" s="17" t="s">
        <v>129</v>
      </c>
      <c r="W83" s="15"/>
      <c r="X83" s="17" t="s">
        <v>3</v>
      </c>
      <c r="Y83" s="17" t="s">
        <v>32</v>
      </c>
      <c r="Z83" s="17">
        <v>28</v>
      </c>
      <c r="AA83" s="17" t="s">
        <v>128</v>
      </c>
      <c r="AB83" s="17" t="s">
        <v>152</v>
      </c>
      <c r="AC83" s="17" t="s">
        <v>129</v>
      </c>
      <c r="AE83" s="17" t="s">
        <v>162</v>
      </c>
      <c r="AF83" s="17" t="s">
        <v>141</v>
      </c>
      <c r="AG83" s="17">
        <v>1</v>
      </c>
      <c r="AH83" s="19">
        <v>1</v>
      </c>
      <c r="AI83" s="6"/>
      <c r="AJ83" s="17" t="s">
        <v>162</v>
      </c>
      <c r="AK83" s="17" t="s">
        <v>141</v>
      </c>
      <c r="AL83" s="17">
        <v>1</v>
      </c>
      <c r="AM83" s="19">
        <v>1</v>
      </c>
      <c r="AN83" s="6"/>
      <c r="AO83" s="17">
        <v>1.61</v>
      </c>
      <c r="AP83" s="17">
        <v>2.17</v>
      </c>
      <c r="AQ83" s="16" t="s">
        <v>141</v>
      </c>
      <c r="AR83" s="6"/>
      <c r="AS83" s="16" t="s">
        <v>53</v>
      </c>
      <c r="AT83" s="17">
        <v>1.27</v>
      </c>
      <c r="AU83" s="17">
        <v>2.04</v>
      </c>
      <c r="AV83" s="15" t="s">
        <v>141</v>
      </c>
      <c r="AX83" s="17" t="s">
        <v>163</v>
      </c>
      <c r="AY83" s="17" t="s">
        <v>654</v>
      </c>
      <c r="AZ83" s="29" t="s">
        <v>655</v>
      </c>
      <c r="BA83" s="6"/>
      <c r="BB83" s="16" t="s">
        <v>54</v>
      </c>
      <c r="BC83" s="16" t="s">
        <v>83</v>
      </c>
      <c r="BD83" s="16" t="s">
        <v>164</v>
      </c>
      <c r="BF83" s="17" t="s">
        <v>653</v>
      </c>
    </row>
    <row r="84" spans="1:59" s="3" customFormat="1" ht="32" customHeight="1">
      <c r="D84" s="35"/>
      <c r="E84" s="35">
        <v>3</v>
      </c>
      <c r="F84" s="17" t="s">
        <v>376</v>
      </c>
      <c r="G84" s="17" t="s">
        <v>511</v>
      </c>
      <c r="H84" s="17" t="s">
        <v>39</v>
      </c>
      <c r="I84" s="17" t="s">
        <v>83</v>
      </c>
      <c r="J84" s="17" t="s">
        <v>1</v>
      </c>
      <c r="K84" s="6"/>
      <c r="L84" s="17">
        <v>136</v>
      </c>
      <c r="M84" s="19">
        <v>0.43</v>
      </c>
      <c r="N84" s="17" t="s">
        <v>149</v>
      </c>
      <c r="O84" s="17" t="s">
        <v>201</v>
      </c>
      <c r="Q84" s="17" t="s">
        <v>131</v>
      </c>
      <c r="R84" s="17" t="s">
        <v>114</v>
      </c>
      <c r="S84" s="17">
        <v>1</v>
      </c>
      <c r="T84" s="17" t="s">
        <v>128</v>
      </c>
      <c r="U84" s="17" t="s">
        <v>226</v>
      </c>
      <c r="V84" s="17" t="s">
        <v>129</v>
      </c>
      <c r="W84" s="15"/>
      <c r="X84" s="17" t="s">
        <v>131</v>
      </c>
      <c r="Y84" s="17" t="s">
        <v>32</v>
      </c>
      <c r="Z84" s="17">
        <v>1</v>
      </c>
      <c r="AA84" s="17" t="s">
        <v>128</v>
      </c>
      <c r="AB84" s="17" t="s">
        <v>226</v>
      </c>
      <c r="AC84" s="17" t="s">
        <v>129</v>
      </c>
      <c r="AD84" s="34"/>
      <c r="AE84" s="17" t="s">
        <v>227</v>
      </c>
      <c r="AF84" s="17" t="s">
        <v>228</v>
      </c>
      <c r="AG84" s="17" t="s">
        <v>229</v>
      </c>
      <c r="AH84" s="19" t="s">
        <v>232</v>
      </c>
      <c r="AI84" s="6"/>
      <c r="AJ84" s="17" t="s">
        <v>227</v>
      </c>
      <c r="AK84" s="17" t="s">
        <v>228</v>
      </c>
      <c r="AL84" s="17" t="s">
        <v>231</v>
      </c>
      <c r="AM84" s="19" t="s">
        <v>232</v>
      </c>
      <c r="AN84" s="6"/>
      <c r="AO84" s="17">
        <v>1.76</v>
      </c>
      <c r="AP84" s="17">
        <v>1.94</v>
      </c>
      <c r="AQ84" s="16" t="s">
        <v>141</v>
      </c>
      <c r="AR84" s="6"/>
      <c r="AS84" s="16" t="s">
        <v>205</v>
      </c>
      <c r="AT84" s="17">
        <v>1.42</v>
      </c>
      <c r="AU84" s="17">
        <v>1.57</v>
      </c>
      <c r="AV84" s="15" t="s">
        <v>141</v>
      </c>
      <c r="AX84" s="17" t="s">
        <v>132</v>
      </c>
      <c r="AY84" s="17" t="s">
        <v>656</v>
      </c>
      <c r="AZ84" s="29" t="s">
        <v>657</v>
      </c>
      <c r="BA84" s="6"/>
      <c r="BB84" s="17" t="s">
        <v>54</v>
      </c>
      <c r="BC84" s="17" t="s">
        <v>83</v>
      </c>
      <c r="BD84" s="17" t="s">
        <v>235</v>
      </c>
      <c r="BF84" s="17" t="s">
        <v>658</v>
      </c>
    </row>
    <row r="85" spans="1:59" s="3" customFormat="1" ht="32" customHeight="1">
      <c r="D85" s="35"/>
      <c r="E85" s="35">
        <v>5</v>
      </c>
      <c r="F85" s="17" t="s">
        <v>373</v>
      </c>
      <c r="G85" s="17" t="s">
        <v>534</v>
      </c>
      <c r="H85" s="17" t="s">
        <v>62</v>
      </c>
      <c r="I85" s="17" t="s">
        <v>83</v>
      </c>
      <c r="J85" s="17" t="s">
        <v>1286</v>
      </c>
      <c r="K85" s="6"/>
      <c r="L85" s="17">
        <v>42</v>
      </c>
      <c r="M85" s="19">
        <v>0.76500000000000001</v>
      </c>
      <c r="N85" s="17" t="s">
        <v>151</v>
      </c>
      <c r="O85" s="17" t="s">
        <v>103</v>
      </c>
      <c r="Q85" s="17" t="s">
        <v>127</v>
      </c>
      <c r="R85" s="17" t="s">
        <v>123</v>
      </c>
      <c r="S85" s="17">
        <v>1</v>
      </c>
      <c r="T85" s="17" t="s">
        <v>128</v>
      </c>
      <c r="U85" s="17" t="s">
        <v>312</v>
      </c>
      <c r="V85" s="17" t="s">
        <v>129</v>
      </c>
      <c r="W85" s="15"/>
      <c r="X85" s="17" t="s">
        <v>127</v>
      </c>
      <c r="Y85" s="17" t="s">
        <v>124</v>
      </c>
      <c r="Z85" s="17">
        <v>1</v>
      </c>
      <c r="AA85" s="17" t="s">
        <v>128</v>
      </c>
      <c r="AB85" s="17" t="s">
        <v>312</v>
      </c>
      <c r="AC85" s="17" t="s">
        <v>129</v>
      </c>
      <c r="AD85" s="34"/>
      <c r="AE85" s="17" t="s">
        <v>130</v>
      </c>
      <c r="AF85" s="17" t="s">
        <v>141</v>
      </c>
      <c r="AG85" s="17">
        <v>1</v>
      </c>
      <c r="AH85" s="19" t="s">
        <v>141</v>
      </c>
      <c r="AI85" s="6"/>
      <c r="AJ85" s="17" t="s">
        <v>130</v>
      </c>
      <c r="AK85" s="17" t="s">
        <v>141</v>
      </c>
      <c r="AL85" s="17">
        <v>1</v>
      </c>
      <c r="AM85" s="19" t="s">
        <v>141</v>
      </c>
      <c r="AN85" s="6"/>
      <c r="AO85" s="17" t="s">
        <v>180</v>
      </c>
      <c r="AP85" s="17" t="s">
        <v>180</v>
      </c>
      <c r="AQ85" s="17" t="s">
        <v>180</v>
      </c>
      <c r="AR85" s="6"/>
      <c r="AS85" s="17" t="s">
        <v>205</v>
      </c>
      <c r="AT85" s="17" t="s">
        <v>180</v>
      </c>
      <c r="AU85" s="17" t="s">
        <v>180</v>
      </c>
      <c r="AV85" s="17" t="s">
        <v>180</v>
      </c>
      <c r="AX85" s="17" t="s">
        <v>313</v>
      </c>
      <c r="AY85" s="17" t="s">
        <v>314</v>
      </c>
      <c r="AZ85" s="17" t="s">
        <v>283</v>
      </c>
      <c r="BB85" s="17" t="s">
        <v>54</v>
      </c>
      <c r="BC85" s="17" t="s">
        <v>83</v>
      </c>
      <c r="BD85" s="17" t="s">
        <v>83</v>
      </c>
      <c r="BF85" s="17" t="s">
        <v>296</v>
      </c>
    </row>
    <row r="86" spans="1:59" s="3" customFormat="1" ht="32" customHeight="1">
      <c r="D86" s="35"/>
      <c r="E86" s="35">
        <v>6</v>
      </c>
      <c r="F86" s="17" t="s">
        <v>372</v>
      </c>
      <c r="G86" s="17" t="s">
        <v>536</v>
      </c>
      <c r="H86" s="17" t="s">
        <v>60</v>
      </c>
      <c r="I86" s="17" t="s">
        <v>83</v>
      </c>
      <c r="J86" s="17" t="s">
        <v>171</v>
      </c>
      <c r="K86" s="6"/>
      <c r="L86" s="17">
        <v>100</v>
      </c>
      <c r="M86" s="19">
        <v>0.52</v>
      </c>
      <c r="N86" s="17" t="s">
        <v>170</v>
      </c>
      <c r="O86" s="17" t="s">
        <v>85</v>
      </c>
      <c r="Q86" s="17" t="s">
        <v>186</v>
      </c>
      <c r="R86" s="17" t="s">
        <v>123</v>
      </c>
      <c r="S86" s="17">
        <v>6</v>
      </c>
      <c r="T86" s="17" t="s">
        <v>128</v>
      </c>
      <c r="U86" s="17" t="s">
        <v>189</v>
      </c>
      <c r="V86" s="17" t="s">
        <v>190</v>
      </c>
      <c r="W86" s="15"/>
      <c r="X86" s="17" t="s">
        <v>186</v>
      </c>
      <c r="Y86" s="17" t="s">
        <v>123</v>
      </c>
      <c r="Z86" s="17">
        <v>6</v>
      </c>
      <c r="AA86" s="17" t="s">
        <v>128</v>
      </c>
      <c r="AB86" s="17" t="s">
        <v>189</v>
      </c>
      <c r="AC86" s="17" t="s">
        <v>190</v>
      </c>
      <c r="AD86" s="34"/>
      <c r="AE86" s="17" t="s">
        <v>85</v>
      </c>
      <c r="AF86" s="17" t="s">
        <v>177</v>
      </c>
      <c r="AG86" s="17" t="s">
        <v>178</v>
      </c>
      <c r="AH86" s="19">
        <v>0.94299999999999995</v>
      </c>
      <c r="AI86" s="6"/>
      <c r="AJ86" s="17" t="s">
        <v>85</v>
      </c>
      <c r="AK86" s="17" t="s">
        <v>174</v>
      </c>
      <c r="AL86" s="17" t="s">
        <v>179</v>
      </c>
      <c r="AM86" s="19">
        <v>0.94299999999999995</v>
      </c>
      <c r="AN86" s="6"/>
      <c r="AO86" s="17" t="s">
        <v>180</v>
      </c>
      <c r="AP86" s="17" t="s">
        <v>180</v>
      </c>
      <c r="AQ86" s="17" t="s">
        <v>180</v>
      </c>
      <c r="AR86" s="6"/>
      <c r="AS86" s="17" t="s">
        <v>205</v>
      </c>
      <c r="AT86" s="17" t="s">
        <v>180</v>
      </c>
      <c r="AU86" s="17" t="s">
        <v>180</v>
      </c>
      <c r="AV86" s="17" t="s">
        <v>180</v>
      </c>
      <c r="AX86" s="17" t="s">
        <v>175</v>
      </c>
      <c r="AY86" s="17" t="s">
        <v>659</v>
      </c>
      <c r="AZ86" s="17" t="s">
        <v>661</v>
      </c>
      <c r="BB86" s="17" t="s">
        <v>54</v>
      </c>
      <c r="BC86" s="17" t="s">
        <v>83</v>
      </c>
      <c r="BD86" s="17" t="s">
        <v>83</v>
      </c>
      <c r="BF86" s="17" t="s">
        <v>660</v>
      </c>
    </row>
    <row r="87" spans="1:59" s="3" customFormat="1" ht="32" customHeight="1">
      <c r="D87" s="35"/>
      <c r="E87" s="35">
        <v>7</v>
      </c>
      <c r="F87" s="17" t="s">
        <v>372</v>
      </c>
      <c r="G87" s="17" t="s">
        <v>537</v>
      </c>
      <c r="H87" s="17" t="s">
        <v>60</v>
      </c>
      <c r="I87" s="17" t="s">
        <v>83</v>
      </c>
      <c r="J87" s="17" t="s">
        <v>171</v>
      </c>
      <c r="K87" s="6"/>
      <c r="L87" s="17">
        <v>100</v>
      </c>
      <c r="M87" s="19">
        <v>0.52</v>
      </c>
      <c r="N87" s="17" t="s">
        <v>170</v>
      </c>
      <c r="O87" s="17" t="s">
        <v>85</v>
      </c>
      <c r="Q87" s="17" t="s">
        <v>186</v>
      </c>
      <c r="R87" s="17" t="s">
        <v>123</v>
      </c>
      <c r="S87" s="17">
        <v>6</v>
      </c>
      <c r="T87" s="17" t="s">
        <v>128</v>
      </c>
      <c r="U87" s="17" t="s">
        <v>189</v>
      </c>
      <c r="V87" s="17" t="s">
        <v>190</v>
      </c>
      <c r="W87" s="15"/>
      <c r="X87" s="17" t="s">
        <v>186</v>
      </c>
      <c r="Y87" s="17" t="s">
        <v>123</v>
      </c>
      <c r="Z87" s="17">
        <v>6</v>
      </c>
      <c r="AA87" s="17" t="s">
        <v>128</v>
      </c>
      <c r="AB87" s="17" t="s">
        <v>189</v>
      </c>
      <c r="AC87" s="17" t="s">
        <v>190</v>
      </c>
      <c r="AD87" s="34"/>
      <c r="AE87" s="17" t="s">
        <v>85</v>
      </c>
      <c r="AF87" s="17" t="s">
        <v>177</v>
      </c>
      <c r="AG87" s="17" t="s">
        <v>178</v>
      </c>
      <c r="AH87" s="19">
        <v>0.94299999999999995</v>
      </c>
      <c r="AI87" s="6"/>
      <c r="AJ87" s="17" t="s">
        <v>85</v>
      </c>
      <c r="AK87" s="17" t="s">
        <v>174</v>
      </c>
      <c r="AL87" s="17" t="s">
        <v>179</v>
      </c>
      <c r="AM87" s="19">
        <v>0.94299999999999995</v>
      </c>
      <c r="AN87" s="6"/>
      <c r="AO87" s="17" t="s">
        <v>180</v>
      </c>
      <c r="AP87" s="17" t="s">
        <v>180</v>
      </c>
      <c r="AQ87" s="17" t="s">
        <v>180</v>
      </c>
      <c r="AR87" s="6"/>
      <c r="AS87" s="17" t="s">
        <v>205</v>
      </c>
      <c r="AT87" s="17" t="s">
        <v>180</v>
      </c>
      <c r="AU87" s="17" t="s">
        <v>180</v>
      </c>
      <c r="AV87" s="17" t="s">
        <v>180</v>
      </c>
      <c r="AX87" s="17" t="s">
        <v>175</v>
      </c>
      <c r="AY87" s="17" t="s">
        <v>659</v>
      </c>
      <c r="AZ87" s="17" t="s">
        <v>661</v>
      </c>
      <c r="BB87" s="17" t="s">
        <v>54</v>
      </c>
      <c r="BC87" s="17" t="s">
        <v>83</v>
      </c>
      <c r="BD87" s="17" t="s">
        <v>83</v>
      </c>
      <c r="BF87" s="17" t="s">
        <v>660</v>
      </c>
    </row>
    <row r="88" spans="1:59" s="3" customFormat="1" ht="32" customHeight="1">
      <c r="D88" s="35"/>
      <c r="E88" s="35">
        <v>9</v>
      </c>
      <c r="F88" s="17" t="s">
        <v>375</v>
      </c>
      <c r="G88" s="17" t="s">
        <v>506</v>
      </c>
      <c r="H88" s="17" t="s">
        <v>321</v>
      </c>
      <c r="I88" s="17" t="s">
        <v>83</v>
      </c>
      <c r="J88" s="17" t="s">
        <v>1</v>
      </c>
      <c r="K88" s="6"/>
      <c r="L88" s="17">
        <v>32</v>
      </c>
      <c r="M88" s="19">
        <v>0.5</v>
      </c>
      <c r="N88" s="17" t="s">
        <v>322</v>
      </c>
      <c r="O88" s="17" t="s">
        <v>103</v>
      </c>
      <c r="Q88" s="17" t="s">
        <v>323</v>
      </c>
      <c r="R88" s="17" t="s">
        <v>123</v>
      </c>
      <c r="S88" s="17">
        <v>21</v>
      </c>
      <c r="T88" s="17" t="s">
        <v>128</v>
      </c>
      <c r="U88" s="17" t="s">
        <v>159</v>
      </c>
      <c r="V88" s="17" t="s">
        <v>324</v>
      </c>
      <c r="W88" s="15"/>
      <c r="X88" s="17" t="s">
        <v>323</v>
      </c>
      <c r="Y88" s="17" t="s">
        <v>124</v>
      </c>
      <c r="Z88" s="17">
        <v>21</v>
      </c>
      <c r="AA88" s="17" t="s">
        <v>128</v>
      </c>
      <c r="AB88" s="17" t="s">
        <v>159</v>
      </c>
      <c r="AC88" s="17" t="s">
        <v>324</v>
      </c>
      <c r="AD88" s="79"/>
      <c r="AE88" s="17" t="s">
        <v>325</v>
      </c>
      <c r="AF88" s="17" t="s">
        <v>141</v>
      </c>
      <c r="AG88" s="17" t="s">
        <v>1365</v>
      </c>
      <c r="AH88" s="19" t="s">
        <v>327</v>
      </c>
      <c r="AI88" s="6"/>
      <c r="AJ88" s="17" t="s">
        <v>325</v>
      </c>
      <c r="AK88" s="17" t="s">
        <v>141</v>
      </c>
      <c r="AL88" s="17" t="s">
        <v>326</v>
      </c>
      <c r="AM88" s="19" t="s">
        <v>327</v>
      </c>
      <c r="AN88" s="6"/>
      <c r="AO88" s="17">
        <v>0.5</v>
      </c>
      <c r="AP88" s="17">
        <v>0.59</v>
      </c>
      <c r="AQ88" s="17" t="s">
        <v>141</v>
      </c>
      <c r="AR88" s="6"/>
      <c r="AS88" s="17" t="s">
        <v>247</v>
      </c>
      <c r="AT88" s="17">
        <v>0.68</v>
      </c>
      <c r="AU88" s="17">
        <v>0.78</v>
      </c>
      <c r="AV88" s="17" t="s">
        <v>141</v>
      </c>
      <c r="AX88" s="17" t="s">
        <v>132</v>
      </c>
      <c r="AY88" s="17" t="s">
        <v>665</v>
      </c>
      <c r="AZ88" s="17" t="s">
        <v>664</v>
      </c>
      <c r="BA88" s="6"/>
      <c r="BB88" s="17" t="s">
        <v>54</v>
      </c>
      <c r="BC88" s="17" t="s">
        <v>328</v>
      </c>
      <c r="BD88" s="17" t="s">
        <v>83</v>
      </c>
      <c r="BF88" s="17" t="s">
        <v>668</v>
      </c>
    </row>
    <row r="89" spans="1:59" s="3" customFormat="1" ht="32" customHeight="1">
      <c r="D89" s="35"/>
      <c r="E89" s="35">
        <v>8</v>
      </c>
      <c r="F89" s="17" t="s">
        <v>375</v>
      </c>
      <c r="G89" s="17" t="s">
        <v>505</v>
      </c>
      <c r="H89" s="17" t="s">
        <v>321</v>
      </c>
      <c r="I89" s="17" t="s">
        <v>83</v>
      </c>
      <c r="J89" s="17" t="s">
        <v>1</v>
      </c>
      <c r="K89" s="6"/>
      <c r="L89" s="17">
        <v>32</v>
      </c>
      <c r="M89" s="19">
        <v>0.5</v>
      </c>
      <c r="N89" s="17" t="s">
        <v>322</v>
      </c>
      <c r="O89" s="17" t="s">
        <v>103</v>
      </c>
      <c r="Q89" s="17" t="s">
        <v>323</v>
      </c>
      <c r="R89" s="17" t="s">
        <v>123</v>
      </c>
      <c r="S89" s="17">
        <v>21</v>
      </c>
      <c r="T89" s="17" t="s">
        <v>128</v>
      </c>
      <c r="U89" s="17" t="s">
        <v>159</v>
      </c>
      <c r="V89" s="17" t="s">
        <v>324</v>
      </c>
      <c r="W89" s="15"/>
      <c r="X89" s="17" t="s">
        <v>323</v>
      </c>
      <c r="Y89" s="17" t="s">
        <v>124</v>
      </c>
      <c r="Z89" s="17">
        <v>21</v>
      </c>
      <c r="AA89" s="17" t="s">
        <v>128</v>
      </c>
      <c r="AB89" s="17" t="s">
        <v>159</v>
      </c>
      <c r="AC89" s="17" t="s">
        <v>324</v>
      </c>
      <c r="AD89" s="79"/>
      <c r="AE89" s="17" t="s">
        <v>325</v>
      </c>
      <c r="AF89" s="17" t="s">
        <v>141</v>
      </c>
      <c r="AG89" s="17" t="s">
        <v>1365</v>
      </c>
      <c r="AH89" s="19" t="s">
        <v>327</v>
      </c>
      <c r="AI89" s="6"/>
      <c r="AJ89" s="17" t="s">
        <v>325</v>
      </c>
      <c r="AK89" s="17" t="s">
        <v>141</v>
      </c>
      <c r="AL89" s="17" t="s">
        <v>326</v>
      </c>
      <c r="AM89" s="19" t="s">
        <v>327</v>
      </c>
      <c r="AN89" s="6"/>
      <c r="AO89" s="17">
        <v>0.47</v>
      </c>
      <c r="AP89" s="17">
        <v>0.65</v>
      </c>
      <c r="AQ89" s="17" t="s">
        <v>141</v>
      </c>
      <c r="AR89" s="6"/>
      <c r="AS89" s="17" t="s">
        <v>247</v>
      </c>
      <c r="AT89" s="17">
        <v>0.57999999999999996</v>
      </c>
      <c r="AU89" s="17">
        <v>0.67</v>
      </c>
      <c r="AV89" s="17" t="s">
        <v>141</v>
      </c>
      <c r="AX89" s="17" t="s">
        <v>132</v>
      </c>
      <c r="AY89" s="17" t="s">
        <v>663</v>
      </c>
      <c r="AZ89" s="17" t="s">
        <v>666</v>
      </c>
      <c r="BA89" s="6"/>
      <c r="BB89" s="17" t="s">
        <v>54</v>
      </c>
      <c r="BC89" s="17" t="s">
        <v>328</v>
      </c>
      <c r="BD89" s="17" t="s">
        <v>83</v>
      </c>
      <c r="BF89" s="17" t="s">
        <v>667</v>
      </c>
    </row>
    <row r="91" spans="1:59" ht="24" customHeight="1">
      <c r="AR91" s="6"/>
      <c r="AW91" s="3"/>
      <c r="BE91" s="3"/>
    </row>
    <row r="92" spans="1:59" s="3" customFormat="1" ht="32" customHeight="1">
      <c r="A92" s="34"/>
      <c r="C92" s="34"/>
      <c r="D92" s="36"/>
      <c r="E92" s="36"/>
      <c r="F92" s="7" t="s">
        <v>16</v>
      </c>
      <c r="G92" s="4"/>
      <c r="H92" s="4"/>
      <c r="I92" s="4"/>
      <c r="J92" s="4"/>
      <c r="K92" s="34"/>
      <c r="L92" s="7" t="s">
        <v>15</v>
      </c>
      <c r="M92" s="20"/>
      <c r="N92" s="7"/>
      <c r="O92" s="7"/>
      <c r="P92" s="1"/>
      <c r="Q92" s="7" t="s">
        <v>94</v>
      </c>
      <c r="R92" s="7"/>
      <c r="S92" s="7"/>
      <c r="T92" s="7"/>
      <c r="U92" s="7"/>
      <c r="V92" s="7"/>
      <c r="W92" s="1"/>
      <c r="X92" s="7" t="s">
        <v>93</v>
      </c>
      <c r="Y92" s="7"/>
      <c r="Z92" s="7"/>
      <c r="AA92" s="7"/>
      <c r="AB92" s="7"/>
      <c r="AC92" s="7"/>
      <c r="AD92" s="34"/>
      <c r="AE92" s="10" t="s">
        <v>22</v>
      </c>
      <c r="AF92" s="10"/>
      <c r="AG92" s="10"/>
      <c r="AH92" s="25"/>
      <c r="AI92" s="1"/>
      <c r="AJ92" s="10" t="s">
        <v>21</v>
      </c>
      <c r="AK92" s="10"/>
      <c r="AL92" s="10"/>
      <c r="AM92" s="25"/>
      <c r="AN92" s="1"/>
      <c r="AO92" s="10" t="s">
        <v>31</v>
      </c>
      <c r="AP92" s="10"/>
      <c r="AQ92" s="10"/>
      <c r="AR92" s="6"/>
      <c r="AS92" s="10" t="s">
        <v>30</v>
      </c>
      <c r="AT92" s="10"/>
      <c r="AU92" s="10"/>
      <c r="AV92" s="10"/>
      <c r="AW92" s="1"/>
      <c r="AX92" s="7" t="s">
        <v>26</v>
      </c>
      <c r="AY92" s="7"/>
      <c r="AZ92" s="7"/>
      <c r="BB92" s="7" t="s">
        <v>35</v>
      </c>
      <c r="BC92" s="7"/>
      <c r="BD92" s="7"/>
      <c r="BE92" s="34"/>
    </row>
    <row r="93" spans="1:59" s="13" customFormat="1" ht="32" customHeight="1">
      <c r="A93" s="12"/>
      <c r="B93" s="9" t="s">
        <v>48</v>
      </c>
      <c r="C93" s="12"/>
      <c r="D93" s="36"/>
      <c r="E93" s="36"/>
      <c r="F93" s="4" t="s">
        <v>5</v>
      </c>
      <c r="G93" s="4" t="s">
        <v>12</v>
      </c>
      <c r="H93" s="8" t="s">
        <v>6</v>
      </c>
      <c r="I93" s="4" t="s">
        <v>17</v>
      </c>
      <c r="J93" s="4" t="s">
        <v>82</v>
      </c>
      <c r="K93" s="34"/>
      <c r="L93" s="4" t="s">
        <v>0</v>
      </c>
      <c r="M93" s="21" t="s">
        <v>13</v>
      </c>
      <c r="N93" s="4" t="s">
        <v>104</v>
      </c>
      <c r="O93" s="4" t="s">
        <v>14</v>
      </c>
      <c r="P93" s="34"/>
      <c r="Q93" s="4" t="s">
        <v>37</v>
      </c>
      <c r="R93" s="4" t="s">
        <v>20</v>
      </c>
      <c r="S93" s="4" t="s">
        <v>115</v>
      </c>
      <c r="T93" s="4" t="s">
        <v>10</v>
      </c>
      <c r="U93" s="4" t="s">
        <v>8</v>
      </c>
      <c r="V93" s="4" t="s">
        <v>9</v>
      </c>
      <c r="W93" s="34"/>
      <c r="X93" s="4" t="s">
        <v>37</v>
      </c>
      <c r="Y93" s="4" t="s">
        <v>20</v>
      </c>
      <c r="Z93" s="4" t="s">
        <v>154</v>
      </c>
      <c r="AA93" s="4" t="s">
        <v>10</v>
      </c>
      <c r="AB93" s="4" t="s">
        <v>8</v>
      </c>
      <c r="AC93" s="4" t="s">
        <v>9</v>
      </c>
      <c r="AD93" s="34"/>
      <c r="AE93" s="4" t="s">
        <v>11</v>
      </c>
      <c r="AF93" s="4" t="s">
        <v>23</v>
      </c>
      <c r="AG93" s="4" t="s">
        <v>137</v>
      </c>
      <c r="AH93" s="21" t="s">
        <v>97</v>
      </c>
      <c r="AI93" s="34"/>
      <c r="AJ93" s="4" t="s">
        <v>11</v>
      </c>
      <c r="AK93" s="4" t="s">
        <v>23</v>
      </c>
      <c r="AL93" s="4" t="s">
        <v>137</v>
      </c>
      <c r="AM93" s="21" t="s">
        <v>97</v>
      </c>
      <c r="AN93" s="34"/>
      <c r="AO93" s="4" t="s">
        <v>1</v>
      </c>
      <c r="AP93" s="4" t="s">
        <v>2</v>
      </c>
      <c r="AQ93" s="4" t="s">
        <v>91</v>
      </c>
      <c r="AR93" s="34"/>
      <c r="AS93" s="4" t="s">
        <v>155</v>
      </c>
      <c r="AT93" s="4" t="s">
        <v>1</v>
      </c>
      <c r="AU93" s="4" t="s">
        <v>2</v>
      </c>
      <c r="AV93" s="4" t="s">
        <v>91</v>
      </c>
      <c r="AW93" s="34"/>
      <c r="AX93" s="4" t="s">
        <v>34</v>
      </c>
      <c r="AY93" s="4" t="s">
        <v>27</v>
      </c>
      <c r="AZ93" s="4" t="s">
        <v>28</v>
      </c>
      <c r="BA93" s="3"/>
      <c r="BB93" s="4" t="s">
        <v>18</v>
      </c>
      <c r="BC93" s="4" t="s">
        <v>156</v>
      </c>
      <c r="BD93" s="4" t="s">
        <v>133</v>
      </c>
      <c r="BE93" s="34"/>
      <c r="BF93" s="4" t="s">
        <v>29</v>
      </c>
      <c r="BG93" s="3"/>
    </row>
    <row r="94" spans="1:59" s="3" customFormat="1" ht="32" customHeight="1">
      <c r="B94" s="11" t="s">
        <v>525</v>
      </c>
      <c r="D94" s="35"/>
      <c r="E94" s="35"/>
      <c r="F94" s="17" t="s">
        <v>367</v>
      </c>
      <c r="G94" s="17" t="s">
        <v>510</v>
      </c>
      <c r="H94" s="17" t="s">
        <v>38</v>
      </c>
      <c r="I94" s="17" t="s">
        <v>83</v>
      </c>
      <c r="J94" s="17" t="s">
        <v>53</v>
      </c>
      <c r="K94" s="6"/>
      <c r="L94" s="17">
        <v>100</v>
      </c>
      <c r="M94" s="19">
        <v>0.38</v>
      </c>
      <c r="N94" s="17" t="s">
        <v>143</v>
      </c>
      <c r="O94" s="17" t="s">
        <v>103</v>
      </c>
      <c r="Q94" s="17" t="s">
        <v>3</v>
      </c>
      <c r="R94" s="17" t="s">
        <v>114</v>
      </c>
      <c r="S94" s="17">
        <v>1</v>
      </c>
      <c r="T94" s="17" t="s">
        <v>128</v>
      </c>
      <c r="U94" s="17" t="s">
        <v>152</v>
      </c>
      <c r="V94" s="17" t="s">
        <v>129</v>
      </c>
      <c r="W94" s="15"/>
      <c r="X94" s="17" t="s">
        <v>3</v>
      </c>
      <c r="Y94" s="17" t="s">
        <v>32</v>
      </c>
      <c r="Z94" s="17">
        <v>28</v>
      </c>
      <c r="AA94" s="17" t="s">
        <v>128</v>
      </c>
      <c r="AB94" s="17" t="s">
        <v>152</v>
      </c>
      <c r="AC94" s="17" t="s">
        <v>129</v>
      </c>
      <c r="AE94" s="17" t="s">
        <v>162</v>
      </c>
      <c r="AF94" s="17" t="s">
        <v>141</v>
      </c>
      <c r="AG94" s="17">
        <v>1</v>
      </c>
      <c r="AH94" s="19">
        <v>1</v>
      </c>
      <c r="AI94" s="6"/>
      <c r="AJ94" s="17" t="s">
        <v>162</v>
      </c>
      <c r="AK94" s="17" t="s">
        <v>141</v>
      </c>
      <c r="AL94" s="17">
        <v>1</v>
      </c>
      <c r="AM94" s="19">
        <v>1</v>
      </c>
      <c r="AN94" s="6"/>
      <c r="AO94" s="17">
        <v>2.4900000000000002</v>
      </c>
      <c r="AP94" s="17">
        <v>2.72</v>
      </c>
      <c r="AQ94" s="17" t="s">
        <v>141</v>
      </c>
      <c r="AR94" s="6"/>
      <c r="AS94" s="17" t="s">
        <v>53</v>
      </c>
      <c r="AT94" s="17">
        <v>2.23</v>
      </c>
      <c r="AU94" s="17">
        <v>2.65</v>
      </c>
      <c r="AV94" s="17" t="s">
        <v>141</v>
      </c>
      <c r="AX94" s="17" t="s">
        <v>163</v>
      </c>
      <c r="AY94" s="17" t="s">
        <v>603</v>
      </c>
      <c r="AZ94" s="17" t="s">
        <v>167</v>
      </c>
      <c r="BB94" s="17" t="s">
        <v>54</v>
      </c>
      <c r="BC94" s="17" t="s">
        <v>83</v>
      </c>
      <c r="BD94" s="17" t="s">
        <v>164</v>
      </c>
      <c r="BF94" s="17" t="s">
        <v>597</v>
      </c>
    </row>
    <row r="95" spans="1:59" s="3" customFormat="1" ht="32" customHeight="1">
      <c r="D95" s="35"/>
      <c r="E95" s="35"/>
      <c r="F95" s="17" t="s">
        <v>367</v>
      </c>
      <c r="G95" s="17" t="s">
        <v>542</v>
      </c>
      <c r="H95" s="17" t="s">
        <v>38</v>
      </c>
      <c r="I95" s="17" t="s">
        <v>83</v>
      </c>
      <c r="J95" s="17" t="s">
        <v>53</v>
      </c>
      <c r="K95" s="6"/>
      <c r="L95" s="17">
        <v>100</v>
      </c>
      <c r="M95" s="19">
        <v>0.38</v>
      </c>
      <c r="N95" s="17" t="s">
        <v>143</v>
      </c>
      <c r="O95" s="17" t="s">
        <v>103</v>
      </c>
      <c r="Q95" s="17" t="s">
        <v>3</v>
      </c>
      <c r="R95" s="17" t="s">
        <v>114</v>
      </c>
      <c r="S95" s="17">
        <v>1</v>
      </c>
      <c r="T95" s="17" t="s">
        <v>128</v>
      </c>
      <c r="U95" s="17" t="s">
        <v>152</v>
      </c>
      <c r="V95" s="17" t="s">
        <v>129</v>
      </c>
      <c r="W95" s="15"/>
      <c r="X95" s="17" t="s">
        <v>3</v>
      </c>
      <c r="Y95" s="17" t="s">
        <v>32</v>
      </c>
      <c r="Z95" s="17">
        <v>28</v>
      </c>
      <c r="AA95" s="17" t="s">
        <v>128</v>
      </c>
      <c r="AB95" s="17" t="s">
        <v>152</v>
      </c>
      <c r="AC95" s="17" t="s">
        <v>129</v>
      </c>
      <c r="AE95" s="17" t="s">
        <v>162</v>
      </c>
      <c r="AF95" s="17" t="s">
        <v>141</v>
      </c>
      <c r="AG95" s="17">
        <v>1</v>
      </c>
      <c r="AH95" s="19">
        <v>1</v>
      </c>
      <c r="AI95" s="6"/>
      <c r="AJ95" s="17" t="s">
        <v>162</v>
      </c>
      <c r="AK95" s="17" t="s">
        <v>141</v>
      </c>
      <c r="AL95" s="17">
        <v>1</v>
      </c>
      <c r="AM95" s="19">
        <v>1</v>
      </c>
      <c r="AN95" s="6"/>
      <c r="AO95" s="17">
        <v>2.29</v>
      </c>
      <c r="AP95" s="17">
        <v>2.84</v>
      </c>
      <c r="AQ95" s="17" t="s">
        <v>141</v>
      </c>
      <c r="AR95" s="6"/>
      <c r="AS95" s="17" t="s">
        <v>53</v>
      </c>
      <c r="AT95" s="17">
        <v>1.98</v>
      </c>
      <c r="AU95" s="17">
        <v>2.73</v>
      </c>
      <c r="AV95" s="17" t="s">
        <v>141</v>
      </c>
      <c r="AX95" s="17" t="s">
        <v>163</v>
      </c>
      <c r="AY95" s="17" t="s">
        <v>607</v>
      </c>
      <c r="AZ95" s="17" t="s">
        <v>167</v>
      </c>
      <c r="BB95" s="17" t="s">
        <v>54</v>
      </c>
      <c r="BC95" s="17" t="s">
        <v>83</v>
      </c>
      <c r="BD95" s="17" t="s">
        <v>164</v>
      </c>
      <c r="BF95" s="17" t="s">
        <v>597</v>
      </c>
    </row>
    <row r="96" spans="1:59" s="3" customFormat="1" ht="32" customHeight="1">
      <c r="D96" s="35"/>
      <c r="E96" s="35"/>
      <c r="F96" s="17" t="s">
        <v>367</v>
      </c>
      <c r="G96" s="17" t="s">
        <v>507</v>
      </c>
      <c r="H96" s="17" t="s">
        <v>38</v>
      </c>
      <c r="I96" s="17" t="s">
        <v>83</v>
      </c>
      <c r="J96" s="17" t="s">
        <v>53</v>
      </c>
      <c r="K96" s="6"/>
      <c r="L96" s="17">
        <v>100</v>
      </c>
      <c r="M96" s="19">
        <v>0.38</v>
      </c>
      <c r="N96" s="17" t="s">
        <v>143</v>
      </c>
      <c r="O96" s="17" t="s">
        <v>103</v>
      </c>
      <c r="Q96" s="17" t="s">
        <v>3</v>
      </c>
      <c r="R96" s="17" t="s">
        <v>114</v>
      </c>
      <c r="S96" s="17">
        <v>1</v>
      </c>
      <c r="T96" s="17" t="s">
        <v>128</v>
      </c>
      <c r="U96" s="17" t="s">
        <v>152</v>
      </c>
      <c r="V96" s="17" t="s">
        <v>129</v>
      </c>
      <c r="W96" s="15"/>
      <c r="X96" s="17" t="s">
        <v>3</v>
      </c>
      <c r="Y96" s="17" t="s">
        <v>32</v>
      </c>
      <c r="Z96" s="17">
        <v>28</v>
      </c>
      <c r="AA96" s="17" t="s">
        <v>128</v>
      </c>
      <c r="AB96" s="17" t="s">
        <v>152</v>
      </c>
      <c r="AC96" s="17" t="s">
        <v>129</v>
      </c>
      <c r="AE96" s="17" t="s">
        <v>162</v>
      </c>
      <c r="AF96" s="17" t="s">
        <v>141</v>
      </c>
      <c r="AG96" s="17">
        <v>1</v>
      </c>
      <c r="AH96" s="19">
        <v>1</v>
      </c>
      <c r="AI96" s="6"/>
      <c r="AJ96" s="17" t="s">
        <v>162</v>
      </c>
      <c r="AK96" s="17" t="s">
        <v>141</v>
      </c>
      <c r="AL96" s="17">
        <v>1</v>
      </c>
      <c r="AM96" s="19">
        <v>1</v>
      </c>
      <c r="AN96" s="6"/>
      <c r="AO96" s="17">
        <v>1.75</v>
      </c>
      <c r="AP96" s="17">
        <v>2.2000000000000002</v>
      </c>
      <c r="AQ96" s="17" t="s">
        <v>141</v>
      </c>
      <c r="AR96" s="6"/>
      <c r="AS96" s="17" t="s">
        <v>53</v>
      </c>
      <c r="AT96" s="17">
        <v>1.33</v>
      </c>
      <c r="AU96" s="17">
        <v>1.83</v>
      </c>
      <c r="AV96" s="17" t="s">
        <v>141</v>
      </c>
      <c r="AX96" s="17" t="s">
        <v>163</v>
      </c>
      <c r="AY96" s="17" t="s">
        <v>608</v>
      </c>
      <c r="AZ96" s="17" t="s">
        <v>167</v>
      </c>
      <c r="BB96" s="17" t="s">
        <v>54</v>
      </c>
      <c r="BC96" s="17" t="s">
        <v>83</v>
      </c>
      <c r="BD96" s="17" t="s">
        <v>164</v>
      </c>
      <c r="BF96" s="17" t="s">
        <v>597</v>
      </c>
    </row>
    <row r="97" spans="4:58" s="3" customFormat="1" ht="32" customHeight="1">
      <c r="D97" s="35"/>
      <c r="E97" s="35"/>
      <c r="F97" s="17" t="s">
        <v>367</v>
      </c>
      <c r="G97" s="17" t="s">
        <v>948</v>
      </c>
      <c r="H97" s="17" t="s">
        <v>38</v>
      </c>
      <c r="I97" s="17" t="s">
        <v>83</v>
      </c>
      <c r="J97" s="17" t="s">
        <v>53</v>
      </c>
      <c r="K97" s="6"/>
      <c r="L97" s="17">
        <v>100</v>
      </c>
      <c r="M97" s="19">
        <v>0.38</v>
      </c>
      <c r="N97" s="17" t="s">
        <v>143</v>
      </c>
      <c r="O97" s="17" t="s">
        <v>103</v>
      </c>
      <c r="Q97" s="17" t="s">
        <v>3</v>
      </c>
      <c r="R97" s="17" t="s">
        <v>114</v>
      </c>
      <c r="S97" s="17">
        <v>1</v>
      </c>
      <c r="T97" s="17" t="s">
        <v>128</v>
      </c>
      <c r="U97" s="17" t="s">
        <v>152</v>
      </c>
      <c r="V97" s="17" t="s">
        <v>129</v>
      </c>
      <c r="W97" s="15"/>
      <c r="X97" s="17" t="s">
        <v>3</v>
      </c>
      <c r="Y97" s="17" t="s">
        <v>32</v>
      </c>
      <c r="Z97" s="17">
        <v>28</v>
      </c>
      <c r="AA97" s="17" t="s">
        <v>128</v>
      </c>
      <c r="AB97" s="17" t="s">
        <v>152</v>
      </c>
      <c r="AC97" s="17" t="s">
        <v>129</v>
      </c>
      <c r="AE97" s="17" t="s">
        <v>162</v>
      </c>
      <c r="AF97" s="17" t="s">
        <v>141</v>
      </c>
      <c r="AG97" s="17">
        <v>1</v>
      </c>
      <c r="AH97" s="19">
        <v>1</v>
      </c>
      <c r="AI97" s="6"/>
      <c r="AJ97" s="17" t="s">
        <v>162</v>
      </c>
      <c r="AK97" s="17" t="s">
        <v>141</v>
      </c>
      <c r="AL97" s="17">
        <v>1</v>
      </c>
      <c r="AM97" s="19">
        <v>1</v>
      </c>
      <c r="AN97" s="6"/>
      <c r="AO97" s="17">
        <v>2.33</v>
      </c>
      <c r="AP97" s="17">
        <v>2.4900000000000002</v>
      </c>
      <c r="AQ97" s="17" t="s">
        <v>141</v>
      </c>
      <c r="AR97" s="6"/>
      <c r="AS97" s="17" t="s">
        <v>53</v>
      </c>
      <c r="AT97" s="17">
        <v>1.84</v>
      </c>
      <c r="AU97" s="17">
        <v>2.35</v>
      </c>
      <c r="AV97" s="17" t="s">
        <v>141</v>
      </c>
      <c r="AX97" s="17" t="s">
        <v>163</v>
      </c>
      <c r="AY97" s="17" t="s">
        <v>604</v>
      </c>
      <c r="AZ97" s="17" t="s">
        <v>605</v>
      </c>
      <c r="BB97" s="17" t="s">
        <v>54</v>
      </c>
      <c r="BC97" s="17" t="s">
        <v>83</v>
      </c>
      <c r="BD97" s="17" t="s">
        <v>164</v>
      </c>
      <c r="BF97" s="17" t="s">
        <v>606</v>
      </c>
    </row>
    <row r="98" spans="4:58" s="3" customFormat="1" ht="32" customHeight="1">
      <c r="D98" s="35"/>
      <c r="E98" s="35"/>
      <c r="F98" s="17" t="s">
        <v>367</v>
      </c>
      <c r="G98" s="17" t="s">
        <v>509</v>
      </c>
      <c r="H98" s="17" t="s">
        <v>38</v>
      </c>
      <c r="I98" s="17" t="s">
        <v>83</v>
      </c>
      <c r="J98" s="17" t="s">
        <v>53</v>
      </c>
      <c r="K98" s="6"/>
      <c r="L98" s="17">
        <v>100</v>
      </c>
      <c r="M98" s="19">
        <v>0.38</v>
      </c>
      <c r="N98" s="17" t="s">
        <v>143</v>
      </c>
      <c r="O98" s="17" t="s">
        <v>103</v>
      </c>
      <c r="Q98" s="17" t="s">
        <v>3</v>
      </c>
      <c r="R98" s="17" t="s">
        <v>114</v>
      </c>
      <c r="S98" s="17">
        <v>1</v>
      </c>
      <c r="T98" s="17" t="s">
        <v>128</v>
      </c>
      <c r="U98" s="17" t="s">
        <v>152</v>
      </c>
      <c r="V98" s="17" t="s">
        <v>129</v>
      </c>
      <c r="W98" s="15"/>
      <c r="X98" s="17" t="s">
        <v>3</v>
      </c>
      <c r="Y98" s="17" t="s">
        <v>32</v>
      </c>
      <c r="Z98" s="17">
        <v>28</v>
      </c>
      <c r="AA98" s="17" t="s">
        <v>128</v>
      </c>
      <c r="AB98" s="17" t="s">
        <v>152</v>
      </c>
      <c r="AC98" s="17" t="s">
        <v>129</v>
      </c>
      <c r="AE98" s="17" t="s">
        <v>162</v>
      </c>
      <c r="AF98" s="17" t="s">
        <v>141</v>
      </c>
      <c r="AG98" s="17">
        <v>1</v>
      </c>
      <c r="AH98" s="19">
        <v>1</v>
      </c>
      <c r="AI98" s="6"/>
      <c r="AJ98" s="17" t="s">
        <v>162</v>
      </c>
      <c r="AK98" s="17" t="s">
        <v>141</v>
      </c>
      <c r="AL98" s="17">
        <v>1</v>
      </c>
      <c r="AM98" s="19">
        <v>1</v>
      </c>
      <c r="AN98" s="6"/>
      <c r="AO98" s="17">
        <v>1.67</v>
      </c>
      <c r="AP98" s="17">
        <v>2.2599999999999998</v>
      </c>
      <c r="AQ98" s="17" t="s">
        <v>141</v>
      </c>
      <c r="AR98" s="6"/>
      <c r="AS98" s="17" t="s">
        <v>53</v>
      </c>
      <c r="AT98" s="17">
        <v>1.47</v>
      </c>
      <c r="AU98" s="17">
        <v>2.25</v>
      </c>
      <c r="AV98" s="17" t="s">
        <v>141</v>
      </c>
      <c r="AX98" s="17" t="s">
        <v>163</v>
      </c>
      <c r="AY98" s="17" t="s">
        <v>602</v>
      </c>
      <c r="AZ98" s="17" t="s">
        <v>167</v>
      </c>
      <c r="BB98" s="17" t="s">
        <v>54</v>
      </c>
      <c r="BC98" s="17" t="s">
        <v>83</v>
      </c>
      <c r="BD98" s="17" t="s">
        <v>164</v>
      </c>
      <c r="BF98" s="17" t="s">
        <v>597</v>
      </c>
    </row>
    <row r="99" spans="4:58" s="3" customFormat="1" ht="32" customHeight="1" thickBot="1">
      <c r="D99" s="35"/>
      <c r="E99" s="35"/>
      <c r="F99" s="17" t="s">
        <v>367</v>
      </c>
      <c r="G99" s="17" t="s">
        <v>45</v>
      </c>
      <c r="H99" s="17" t="s">
        <v>38</v>
      </c>
      <c r="I99" s="17" t="s">
        <v>83</v>
      </c>
      <c r="J99" s="17" t="s">
        <v>53</v>
      </c>
      <c r="K99" s="6"/>
      <c r="L99" s="17">
        <v>100</v>
      </c>
      <c r="M99" s="19">
        <v>0.38</v>
      </c>
      <c r="N99" s="17" t="s">
        <v>143</v>
      </c>
      <c r="O99" s="17" t="s">
        <v>103</v>
      </c>
      <c r="Q99" s="17" t="s">
        <v>3</v>
      </c>
      <c r="R99" s="17" t="s">
        <v>114</v>
      </c>
      <c r="S99" s="17">
        <v>1</v>
      </c>
      <c r="T99" s="17" t="s">
        <v>128</v>
      </c>
      <c r="U99" s="17" t="s">
        <v>166</v>
      </c>
      <c r="V99" s="17" t="s">
        <v>129</v>
      </c>
      <c r="W99" s="15"/>
      <c r="X99" s="17" t="s">
        <v>3</v>
      </c>
      <c r="Y99" s="17" t="s">
        <v>32</v>
      </c>
      <c r="Z99" s="17">
        <v>1</v>
      </c>
      <c r="AA99" s="17" t="s">
        <v>128</v>
      </c>
      <c r="AB99" s="17" t="s">
        <v>153</v>
      </c>
      <c r="AC99" s="17" t="s">
        <v>129</v>
      </c>
      <c r="AE99" s="17" t="s">
        <v>162</v>
      </c>
      <c r="AF99" s="17" t="s">
        <v>141</v>
      </c>
      <c r="AG99" s="17">
        <v>1</v>
      </c>
      <c r="AH99" s="19">
        <v>1</v>
      </c>
      <c r="AI99" s="6"/>
      <c r="AJ99" s="17" t="s">
        <v>162</v>
      </c>
      <c r="AK99" s="17" t="s">
        <v>102</v>
      </c>
      <c r="AL99" s="17">
        <v>1</v>
      </c>
      <c r="AM99" s="19">
        <v>1</v>
      </c>
      <c r="AN99" s="6"/>
      <c r="AO99" s="17">
        <v>2.34</v>
      </c>
      <c r="AP99" s="17">
        <v>2.86</v>
      </c>
      <c r="AQ99" s="17" t="s">
        <v>141</v>
      </c>
      <c r="AR99" s="6"/>
      <c r="AS99" s="17" t="s">
        <v>53</v>
      </c>
      <c r="AT99" s="17">
        <v>1.92</v>
      </c>
      <c r="AU99" s="17">
        <v>2.77</v>
      </c>
      <c r="AV99" s="17" t="s">
        <v>141</v>
      </c>
      <c r="AX99" s="15" t="s">
        <v>163</v>
      </c>
      <c r="AY99" s="17" t="s">
        <v>599</v>
      </c>
      <c r="AZ99" s="17" t="s">
        <v>167</v>
      </c>
      <c r="BB99" s="17" t="s">
        <v>54</v>
      </c>
      <c r="BC99" s="17" t="s">
        <v>83</v>
      </c>
      <c r="BD99" s="17" t="s">
        <v>164</v>
      </c>
      <c r="BF99" s="17" t="s">
        <v>597</v>
      </c>
    </row>
    <row r="100" spans="4:58" s="3" customFormat="1" ht="32" customHeight="1" thickBot="1">
      <c r="D100" s="35"/>
      <c r="E100" s="35"/>
      <c r="F100" s="17" t="s">
        <v>370</v>
      </c>
      <c r="G100" s="17" t="s">
        <v>947</v>
      </c>
      <c r="H100" s="17" t="s">
        <v>51</v>
      </c>
      <c r="I100" s="17" t="s">
        <v>83</v>
      </c>
      <c r="J100" s="17" t="s">
        <v>1</v>
      </c>
      <c r="K100" s="6"/>
      <c r="L100" s="17">
        <v>38</v>
      </c>
      <c r="M100" s="19">
        <v>0.63</v>
      </c>
      <c r="N100" s="17" t="s">
        <v>1253</v>
      </c>
      <c r="O100" s="17" t="s">
        <v>103</v>
      </c>
      <c r="Q100" s="17" t="s">
        <v>1254</v>
      </c>
      <c r="R100" s="17" t="s">
        <v>579</v>
      </c>
      <c r="S100" s="17">
        <v>5</v>
      </c>
      <c r="T100" s="17" t="s">
        <v>128</v>
      </c>
      <c r="U100" s="17" t="s">
        <v>116</v>
      </c>
      <c r="V100" s="17" t="s">
        <v>118</v>
      </c>
      <c r="W100" s="15"/>
      <c r="X100" s="17" t="s">
        <v>1254</v>
      </c>
      <c r="Y100" s="17" t="s">
        <v>32</v>
      </c>
      <c r="Z100" s="17">
        <v>5</v>
      </c>
      <c r="AA100" s="17" t="s">
        <v>128</v>
      </c>
      <c r="AB100" s="17" t="s">
        <v>116</v>
      </c>
      <c r="AC100" s="17" t="s">
        <v>118</v>
      </c>
      <c r="AE100" s="17" t="s">
        <v>85</v>
      </c>
      <c r="AF100" s="17" t="s">
        <v>245</v>
      </c>
      <c r="AG100" s="17">
        <v>7</v>
      </c>
      <c r="AH100" s="19">
        <v>0.97399999999999998</v>
      </c>
      <c r="AI100" s="6"/>
      <c r="AJ100" s="17" t="s">
        <v>85</v>
      </c>
      <c r="AK100" s="17" t="s">
        <v>245</v>
      </c>
      <c r="AL100" s="17">
        <v>7</v>
      </c>
      <c r="AM100" s="19">
        <v>0.97399999999999998</v>
      </c>
      <c r="AN100" s="6"/>
      <c r="AO100" s="196">
        <v>0.28999999999999998</v>
      </c>
      <c r="AP100" s="196" t="s">
        <v>141</v>
      </c>
      <c r="AQ100" s="195" t="s">
        <v>1255</v>
      </c>
      <c r="AR100" s="6"/>
      <c r="AS100" s="17" t="s">
        <v>1</v>
      </c>
      <c r="AT100" s="194">
        <v>0.2</v>
      </c>
      <c r="AU100" s="17" t="s">
        <v>141</v>
      </c>
      <c r="AV100" s="17" t="s">
        <v>1256</v>
      </c>
      <c r="AX100" s="17" t="s">
        <v>206</v>
      </c>
      <c r="AY100" s="17" t="s">
        <v>1258</v>
      </c>
      <c r="AZ100" s="17" t="s">
        <v>1260</v>
      </c>
      <c r="BB100" s="17" t="s">
        <v>54</v>
      </c>
      <c r="BC100" s="17" t="s">
        <v>83</v>
      </c>
      <c r="BD100" s="17" t="s">
        <v>83</v>
      </c>
      <c r="BF100" s="17" t="s">
        <v>1263</v>
      </c>
    </row>
    <row r="101" spans="4:58" s="3" customFormat="1" ht="32" customHeight="1" thickBot="1">
      <c r="D101" s="35"/>
      <c r="E101" s="35"/>
      <c r="F101" s="17" t="s">
        <v>370</v>
      </c>
      <c r="G101" s="17" t="s">
        <v>947</v>
      </c>
      <c r="H101" s="17" t="s">
        <v>51</v>
      </c>
      <c r="I101" s="17" t="s">
        <v>83</v>
      </c>
      <c r="J101" s="17" t="s">
        <v>209</v>
      </c>
      <c r="K101" s="6"/>
      <c r="L101" s="17">
        <v>38</v>
      </c>
      <c r="M101" s="19">
        <v>0.63</v>
      </c>
      <c r="N101" s="17" t="s">
        <v>1253</v>
      </c>
      <c r="O101" s="17" t="s">
        <v>103</v>
      </c>
      <c r="Q101" s="17" t="s">
        <v>1254</v>
      </c>
      <c r="R101" s="17" t="s">
        <v>579</v>
      </c>
      <c r="S101" s="17">
        <v>5</v>
      </c>
      <c r="T101" s="17" t="s">
        <v>128</v>
      </c>
      <c r="U101" s="17" t="s">
        <v>116</v>
      </c>
      <c r="V101" s="17" t="s">
        <v>118</v>
      </c>
      <c r="W101" s="15"/>
      <c r="X101" s="17" t="s">
        <v>1254</v>
      </c>
      <c r="Y101" s="17" t="s">
        <v>32</v>
      </c>
      <c r="Z101" s="17">
        <v>5</v>
      </c>
      <c r="AA101" s="17" t="s">
        <v>128</v>
      </c>
      <c r="AB101" s="17" t="s">
        <v>116</v>
      </c>
      <c r="AC101" s="17" t="s">
        <v>118</v>
      </c>
      <c r="AE101" s="17" t="s">
        <v>85</v>
      </c>
      <c r="AF101" s="17" t="s">
        <v>245</v>
      </c>
      <c r="AG101" s="17">
        <v>7</v>
      </c>
      <c r="AH101" s="19">
        <v>0.97399999999999998</v>
      </c>
      <c r="AI101" s="6"/>
      <c r="AJ101" s="17" t="s">
        <v>85</v>
      </c>
      <c r="AK101" s="17" t="s">
        <v>245</v>
      </c>
      <c r="AL101" s="17">
        <v>7</v>
      </c>
      <c r="AM101" s="19">
        <v>0.97399999999999998</v>
      </c>
      <c r="AN101" s="6"/>
      <c r="AO101" s="196">
        <v>0.28999999999999998</v>
      </c>
      <c r="AP101" s="196" t="s">
        <v>141</v>
      </c>
      <c r="AQ101" s="195" t="s">
        <v>1255</v>
      </c>
      <c r="AR101" s="6"/>
      <c r="AS101" s="17" t="s">
        <v>209</v>
      </c>
      <c r="AT101" s="193">
        <v>0.5</v>
      </c>
      <c r="AU101" s="17" t="s">
        <v>141</v>
      </c>
      <c r="AV101" s="197" t="s">
        <v>1257</v>
      </c>
      <c r="AX101" s="17" t="s">
        <v>206</v>
      </c>
      <c r="AY101" s="17" t="s">
        <v>1259</v>
      </c>
      <c r="AZ101" s="17" t="s">
        <v>1261</v>
      </c>
      <c r="BB101" s="17" t="s">
        <v>54</v>
      </c>
      <c r="BC101" s="17" t="s">
        <v>83</v>
      </c>
      <c r="BD101" s="17" t="s">
        <v>83</v>
      </c>
      <c r="BF101" s="17" t="s">
        <v>1262</v>
      </c>
    </row>
    <row r="102" spans="4:58" s="3" customFormat="1" ht="32" customHeight="1">
      <c r="D102" s="35"/>
      <c r="E102" s="35"/>
      <c r="F102" s="17" t="s">
        <v>376</v>
      </c>
      <c r="G102" s="17" t="s">
        <v>512</v>
      </c>
      <c r="H102" s="17" t="s">
        <v>39</v>
      </c>
      <c r="I102" s="17" t="s">
        <v>83</v>
      </c>
      <c r="J102" s="17" t="s">
        <v>1</v>
      </c>
      <c r="K102" s="6"/>
      <c r="L102" s="17">
        <v>138</v>
      </c>
      <c r="M102" s="19">
        <v>0.43</v>
      </c>
      <c r="N102" s="17" t="s">
        <v>149</v>
      </c>
      <c r="O102" s="17" t="s">
        <v>201</v>
      </c>
      <c r="Q102" s="17" t="s">
        <v>131</v>
      </c>
      <c r="R102" s="17" t="s">
        <v>114</v>
      </c>
      <c r="S102" s="17">
        <v>1</v>
      </c>
      <c r="T102" s="17" t="s">
        <v>128</v>
      </c>
      <c r="U102" s="17" t="s">
        <v>226</v>
      </c>
      <c r="V102" s="17" t="s">
        <v>129</v>
      </c>
      <c r="W102" s="15"/>
      <c r="X102" s="17" t="s">
        <v>131</v>
      </c>
      <c r="Y102" s="17" t="s">
        <v>32</v>
      </c>
      <c r="Z102" s="17">
        <v>1</v>
      </c>
      <c r="AA102" s="17" t="s">
        <v>128</v>
      </c>
      <c r="AB102" s="17" t="s">
        <v>226</v>
      </c>
      <c r="AC102" s="17" t="s">
        <v>129</v>
      </c>
      <c r="AD102" s="34"/>
      <c r="AE102" s="17" t="s">
        <v>227</v>
      </c>
      <c r="AF102" s="17" t="s">
        <v>228</v>
      </c>
      <c r="AG102" s="17" t="s">
        <v>229</v>
      </c>
      <c r="AH102" s="19" t="s">
        <v>232</v>
      </c>
      <c r="AI102" s="6"/>
      <c r="AJ102" s="17" t="s">
        <v>227</v>
      </c>
      <c r="AK102" s="17" t="s">
        <v>228</v>
      </c>
      <c r="AL102" s="17" t="s">
        <v>231</v>
      </c>
      <c r="AM102" s="19" t="s">
        <v>232</v>
      </c>
      <c r="AN102" s="6"/>
      <c r="AO102" s="17">
        <v>1.18</v>
      </c>
      <c r="AP102" s="17">
        <v>1.69</v>
      </c>
      <c r="AQ102" s="17" t="s">
        <v>141</v>
      </c>
      <c r="AR102" s="6"/>
      <c r="AS102" s="17" t="s">
        <v>205</v>
      </c>
      <c r="AT102" s="17">
        <v>0.79</v>
      </c>
      <c r="AU102" s="17">
        <v>1.25</v>
      </c>
      <c r="AV102" s="17" t="s">
        <v>141</v>
      </c>
      <c r="AX102" s="17" t="s">
        <v>132</v>
      </c>
      <c r="AY102" s="17" t="s">
        <v>639</v>
      </c>
      <c r="AZ102" s="17" t="s">
        <v>243</v>
      </c>
      <c r="BB102" s="17" t="s">
        <v>54</v>
      </c>
      <c r="BC102" s="17" t="s">
        <v>83</v>
      </c>
      <c r="BD102" s="17" t="s">
        <v>235</v>
      </c>
      <c r="BF102" s="17" t="s">
        <v>236</v>
      </c>
    </row>
    <row r="103" spans="4:58" s="3" customFormat="1" ht="32" customHeight="1">
      <c r="D103" s="35"/>
      <c r="E103" s="35"/>
      <c r="F103" s="17" t="s">
        <v>376</v>
      </c>
      <c r="G103" s="17" t="s">
        <v>230</v>
      </c>
      <c r="H103" s="17" t="s">
        <v>39</v>
      </c>
      <c r="I103" s="17" t="s">
        <v>83</v>
      </c>
      <c r="J103" s="17" t="s">
        <v>1</v>
      </c>
      <c r="K103" s="6"/>
      <c r="L103" s="17">
        <v>138</v>
      </c>
      <c r="M103" s="19">
        <v>0.43</v>
      </c>
      <c r="N103" s="17" t="s">
        <v>149</v>
      </c>
      <c r="O103" s="17" t="s">
        <v>201</v>
      </c>
      <c r="Q103" s="17" t="s">
        <v>131</v>
      </c>
      <c r="R103" s="17" t="s">
        <v>114</v>
      </c>
      <c r="S103" s="17">
        <v>1</v>
      </c>
      <c r="T103" s="17" t="s">
        <v>128</v>
      </c>
      <c r="U103" s="17" t="s">
        <v>226</v>
      </c>
      <c r="V103" s="17" t="s">
        <v>129</v>
      </c>
      <c r="W103" s="15"/>
      <c r="X103" s="17" t="s">
        <v>131</v>
      </c>
      <c r="Y103" s="17" t="s">
        <v>32</v>
      </c>
      <c r="Z103" s="17">
        <v>1</v>
      </c>
      <c r="AA103" s="17" t="s">
        <v>128</v>
      </c>
      <c r="AB103" s="17" t="s">
        <v>226</v>
      </c>
      <c r="AC103" s="17" t="s">
        <v>129</v>
      </c>
      <c r="AD103" s="34"/>
      <c r="AE103" s="17" t="s">
        <v>227</v>
      </c>
      <c r="AF103" s="17" t="s">
        <v>228</v>
      </c>
      <c r="AG103" s="17" t="s">
        <v>229</v>
      </c>
      <c r="AH103" s="19" t="s">
        <v>232</v>
      </c>
      <c r="AI103" s="6"/>
      <c r="AJ103" s="17" t="s">
        <v>227</v>
      </c>
      <c r="AK103" s="17" t="s">
        <v>228</v>
      </c>
      <c r="AL103" s="17" t="s">
        <v>231</v>
      </c>
      <c r="AM103" s="19" t="s">
        <v>232</v>
      </c>
      <c r="AN103" s="6"/>
      <c r="AO103" s="17">
        <v>2.27</v>
      </c>
      <c r="AP103" s="17">
        <v>2.2599999999999998</v>
      </c>
      <c r="AQ103" s="17" t="s">
        <v>141</v>
      </c>
      <c r="AR103" s="6"/>
      <c r="AS103" s="17" t="s">
        <v>205</v>
      </c>
      <c r="AT103" s="17">
        <v>1.5</v>
      </c>
      <c r="AU103" s="17">
        <v>1.55</v>
      </c>
      <c r="AV103" s="17" t="s">
        <v>141</v>
      </c>
      <c r="AX103" s="17" t="s">
        <v>132</v>
      </c>
      <c r="AY103" s="17" t="s">
        <v>233</v>
      </c>
      <c r="AZ103" s="17" t="s">
        <v>234</v>
      </c>
      <c r="BB103" s="17" t="s">
        <v>54</v>
      </c>
      <c r="BC103" s="17" t="s">
        <v>83</v>
      </c>
      <c r="BD103" s="17" t="s">
        <v>235</v>
      </c>
      <c r="BF103" s="17" t="s">
        <v>236</v>
      </c>
    </row>
    <row r="104" spans="4:58" s="3" customFormat="1" ht="32" customHeight="1">
      <c r="D104" s="35"/>
      <c r="E104" s="35"/>
      <c r="F104" s="17" t="s">
        <v>369</v>
      </c>
      <c r="G104" s="17" t="s">
        <v>219</v>
      </c>
      <c r="H104" s="17" t="s">
        <v>50</v>
      </c>
      <c r="I104" s="17" t="s">
        <v>83</v>
      </c>
      <c r="J104" s="17" t="s">
        <v>1</v>
      </c>
      <c r="K104" s="6"/>
      <c r="L104" s="17">
        <v>98</v>
      </c>
      <c r="M104" s="19">
        <v>0.53</v>
      </c>
      <c r="N104" s="17" t="s">
        <v>148</v>
      </c>
      <c r="O104" s="17" t="s">
        <v>201</v>
      </c>
      <c r="Q104" s="17" t="s">
        <v>108</v>
      </c>
      <c r="R104" s="17" t="s">
        <v>25</v>
      </c>
      <c r="S104" s="17">
        <v>1</v>
      </c>
      <c r="T104" s="17" t="s">
        <v>128</v>
      </c>
      <c r="U104" s="17" t="s">
        <v>218</v>
      </c>
      <c r="V104" s="17" t="s">
        <v>216</v>
      </c>
      <c r="W104" s="15"/>
      <c r="X104" s="17" t="s">
        <v>108</v>
      </c>
      <c r="Y104" s="17" t="s">
        <v>98</v>
      </c>
      <c r="Z104" s="17">
        <v>1</v>
      </c>
      <c r="AA104" s="17" t="s">
        <v>128</v>
      </c>
      <c r="AB104" s="17" t="s">
        <v>218</v>
      </c>
      <c r="AC104" s="17" t="s">
        <v>216</v>
      </c>
      <c r="AD104" s="34"/>
      <c r="AE104" s="17" t="s">
        <v>109</v>
      </c>
      <c r="AF104" s="17" t="s">
        <v>110</v>
      </c>
      <c r="AG104" s="17" t="s">
        <v>203</v>
      </c>
      <c r="AH104" s="19">
        <v>0.93</v>
      </c>
      <c r="AI104" s="6"/>
      <c r="AJ104" s="17" t="s">
        <v>109</v>
      </c>
      <c r="AK104" s="17" t="s">
        <v>215</v>
      </c>
      <c r="AL104" s="17" t="s">
        <v>202</v>
      </c>
      <c r="AM104" s="19" t="s">
        <v>204</v>
      </c>
      <c r="AN104" s="6"/>
      <c r="AO104" s="17">
        <v>1.58</v>
      </c>
      <c r="AP104" s="17">
        <v>1.35</v>
      </c>
      <c r="AQ104" s="17" t="s">
        <v>141</v>
      </c>
      <c r="AR104" s="6"/>
      <c r="AS104" s="17" t="s">
        <v>205</v>
      </c>
      <c r="AT104" s="17">
        <v>1.02</v>
      </c>
      <c r="AU104" s="17">
        <v>1.1100000000000001</v>
      </c>
      <c r="AV104" s="17" t="s">
        <v>141</v>
      </c>
      <c r="AX104" s="17" t="s">
        <v>207</v>
      </c>
      <c r="AY104" s="17" t="s">
        <v>222</v>
      </c>
      <c r="AZ104" s="17" t="s">
        <v>92</v>
      </c>
      <c r="BB104" s="17" t="s">
        <v>54</v>
      </c>
      <c r="BC104" s="17" t="s">
        <v>83</v>
      </c>
      <c r="BD104" s="17" t="s">
        <v>83</v>
      </c>
      <c r="BF104" s="17" t="s">
        <v>208</v>
      </c>
    </row>
    <row r="105" spans="4:58" s="3" customFormat="1" ht="32" customHeight="1">
      <c r="D105" s="35"/>
      <c r="E105" s="35"/>
      <c r="F105" s="17" t="s">
        <v>369</v>
      </c>
      <c r="G105" s="17" t="s">
        <v>219</v>
      </c>
      <c r="H105" s="17" t="s">
        <v>50</v>
      </c>
      <c r="I105" s="17" t="s">
        <v>83</v>
      </c>
      <c r="J105" s="17" t="s">
        <v>209</v>
      </c>
      <c r="K105" s="6"/>
      <c r="L105" s="17">
        <v>98</v>
      </c>
      <c r="M105" s="19">
        <v>0.53</v>
      </c>
      <c r="N105" s="17" t="s">
        <v>148</v>
      </c>
      <c r="O105" s="17" t="s">
        <v>201</v>
      </c>
      <c r="Q105" s="17" t="s">
        <v>108</v>
      </c>
      <c r="R105" s="17" t="s">
        <v>25</v>
      </c>
      <c r="S105" s="17">
        <v>1</v>
      </c>
      <c r="T105" s="17" t="s">
        <v>128</v>
      </c>
      <c r="U105" s="17" t="s">
        <v>218</v>
      </c>
      <c r="V105" s="17" t="s">
        <v>216</v>
      </c>
      <c r="W105" s="15"/>
      <c r="X105" s="17" t="s">
        <v>108</v>
      </c>
      <c r="Y105" s="17" t="s">
        <v>98</v>
      </c>
      <c r="Z105" s="17">
        <v>1</v>
      </c>
      <c r="AA105" s="17" t="s">
        <v>128</v>
      </c>
      <c r="AB105" s="17" t="s">
        <v>218</v>
      </c>
      <c r="AC105" s="17" t="s">
        <v>216</v>
      </c>
      <c r="AD105" s="34"/>
      <c r="AE105" s="17" t="s">
        <v>109</v>
      </c>
      <c r="AF105" s="17" t="s">
        <v>110</v>
      </c>
      <c r="AG105" s="17" t="s">
        <v>203</v>
      </c>
      <c r="AH105" s="19">
        <v>0.93</v>
      </c>
      <c r="AI105" s="6"/>
      <c r="AJ105" s="17" t="s">
        <v>109</v>
      </c>
      <c r="AK105" s="17" t="s">
        <v>215</v>
      </c>
      <c r="AL105" s="17" t="s">
        <v>202</v>
      </c>
      <c r="AM105" s="19" t="s">
        <v>204</v>
      </c>
      <c r="AN105" s="6"/>
      <c r="AO105" s="17">
        <v>1.58</v>
      </c>
      <c r="AP105" s="17">
        <v>1.35</v>
      </c>
      <c r="AQ105" s="17" t="s">
        <v>141</v>
      </c>
      <c r="AR105" s="6"/>
      <c r="AS105" s="17" t="s">
        <v>220</v>
      </c>
      <c r="AT105" s="17">
        <v>1.87</v>
      </c>
      <c r="AU105" s="17">
        <v>1.59</v>
      </c>
      <c r="AV105" s="17" t="s">
        <v>141</v>
      </c>
      <c r="AX105" s="17" t="s">
        <v>207</v>
      </c>
      <c r="AY105" s="17" t="s">
        <v>223</v>
      </c>
      <c r="AZ105" s="17" t="s">
        <v>213</v>
      </c>
      <c r="BB105" s="17" t="s">
        <v>54</v>
      </c>
      <c r="BC105" s="17" t="s">
        <v>83</v>
      </c>
      <c r="BD105" s="17" t="s">
        <v>83</v>
      </c>
      <c r="BF105" s="17" t="s">
        <v>214</v>
      </c>
    </row>
    <row r="106" spans="4:58" s="3" customFormat="1" ht="32" customHeight="1">
      <c r="D106" s="35"/>
      <c r="E106" s="35"/>
      <c r="F106" s="17" t="s">
        <v>369</v>
      </c>
      <c r="G106" s="17" t="s">
        <v>219</v>
      </c>
      <c r="H106" s="17" t="s">
        <v>50</v>
      </c>
      <c r="I106" s="17" t="s">
        <v>83</v>
      </c>
      <c r="J106" s="17" t="s">
        <v>53</v>
      </c>
      <c r="K106" s="6"/>
      <c r="L106" s="17">
        <v>98</v>
      </c>
      <c r="M106" s="19">
        <v>0.53</v>
      </c>
      <c r="N106" s="17" t="s">
        <v>148</v>
      </c>
      <c r="O106" s="17" t="s">
        <v>201</v>
      </c>
      <c r="Q106" s="17" t="s">
        <v>108</v>
      </c>
      <c r="R106" s="17" t="s">
        <v>25</v>
      </c>
      <c r="S106" s="17">
        <v>1</v>
      </c>
      <c r="T106" s="17" t="s">
        <v>128</v>
      </c>
      <c r="U106" s="17" t="s">
        <v>218</v>
      </c>
      <c r="V106" s="17" t="s">
        <v>216</v>
      </c>
      <c r="W106" s="15"/>
      <c r="X106" s="17" t="s">
        <v>108</v>
      </c>
      <c r="Y106" s="17" t="s">
        <v>98</v>
      </c>
      <c r="Z106" s="17">
        <v>1</v>
      </c>
      <c r="AA106" s="17" t="s">
        <v>128</v>
      </c>
      <c r="AB106" s="17" t="s">
        <v>218</v>
      </c>
      <c r="AC106" s="17" t="s">
        <v>216</v>
      </c>
      <c r="AD106" s="34"/>
      <c r="AE106" s="17" t="s">
        <v>109</v>
      </c>
      <c r="AF106" s="17" t="s">
        <v>110</v>
      </c>
      <c r="AG106" s="17" t="s">
        <v>203</v>
      </c>
      <c r="AH106" s="19">
        <v>0.93</v>
      </c>
      <c r="AI106" s="6"/>
      <c r="AJ106" s="17" t="s">
        <v>109</v>
      </c>
      <c r="AK106" s="17" t="s">
        <v>215</v>
      </c>
      <c r="AL106" s="17" t="s">
        <v>202</v>
      </c>
      <c r="AM106" s="19" t="s">
        <v>204</v>
      </c>
      <c r="AN106" s="6"/>
      <c r="AO106" s="17">
        <v>1.58</v>
      </c>
      <c r="AP106" s="17">
        <v>1.35</v>
      </c>
      <c r="AQ106" s="17" t="s">
        <v>141</v>
      </c>
      <c r="AR106" s="6"/>
      <c r="AS106" s="17" t="s">
        <v>221</v>
      </c>
      <c r="AT106" s="17">
        <v>0.95</v>
      </c>
      <c r="AU106" s="17">
        <v>1.26</v>
      </c>
      <c r="AV106" s="17" t="s">
        <v>141</v>
      </c>
      <c r="AX106" s="17" t="s">
        <v>207</v>
      </c>
      <c r="AY106" s="17" t="s">
        <v>224</v>
      </c>
      <c r="AZ106" s="17" t="s">
        <v>1288</v>
      </c>
      <c r="BB106" s="17" t="s">
        <v>54</v>
      </c>
      <c r="BC106" s="17" t="s">
        <v>83</v>
      </c>
      <c r="BD106" s="17" t="s">
        <v>83</v>
      </c>
      <c r="BF106" s="17" t="s">
        <v>606</v>
      </c>
    </row>
    <row r="107" spans="4:58" s="3" customFormat="1" ht="32" customHeight="1">
      <c r="D107" s="35"/>
      <c r="E107" s="35"/>
      <c r="F107" s="17" t="s">
        <v>377</v>
      </c>
      <c r="G107" s="17" t="s">
        <v>544</v>
      </c>
      <c r="H107" s="17" t="s">
        <v>75</v>
      </c>
      <c r="I107" s="17" t="s">
        <v>83</v>
      </c>
      <c r="J107" s="17" t="s">
        <v>1</v>
      </c>
      <c r="K107" s="6"/>
      <c r="L107" s="17">
        <v>87</v>
      </c>
      <c r="M107" s="19">
        <v>0.87</v>
      </c>
      <c r="N107" s="17" t="s">
        <v>386</v>
      </c>
      <c r="O107" s="17" t="s">
        <v>103</v>
      </c>
      <c r="Q107" s="17" t="s">
        <v>401</v>
      </c>
      <c r="R107" s="17" t="s">
        <v>25</v>
      </c>
      <c r="S107" s="17">
        <v>3</v>
      </c>
      <c r="T107" s="17" t="s">
        <v>128</v>
      </c>
      <c r="U107" s="17" t="s">
        <v>393</v>
      </c>
      <c r="V107" s="17" t="s">
        <v>394</v>
      </c>
      <c r="W107" s="15"/>
      <c r="X107" s="17" t="s">
        <v>402</v>
      </c>
      <c r="Y107" s="17" t="s">
        <v>396</v>
      </c>
      <c r="Z107" s="17">
        <v>3</v>
      </c>
      <c r="AA107" s="17" t="s">
        <v>128</v>
      </c>
      <c r="AB107" s="17" t="s">
        <v>397</v>
      </c>
      <c r="AC107" s="17" t="s">
        <v>394</v>
      </c>
      <c r="AD107" s="76"/>
      <c r="AE107" s="17" t="s">
        <v>387</v>
      </c>
      <c r="AF107" s="17" t="s">
        <v>385</v>
      </c>
      <c r="AG107" s="17" t="s">
        <v>388</v>
      </c>
      <c r="AH107" s="19">
        <v>0.83650000000000002</v>
      </c>
      <c r="AI107" s="6"/>
      <c r="AJ107" s="17" t="s">
        <v>387</v>
      </c>
      <c r="AK107" s="17" t="s">
        <v>385</v>
      </c>
      <c r="AL107" s="17" t="s">
        <v>389</v>
      </c>
      <c r="AM107" s="19">
        <v>0.83699999999999997</v>
      </c>
      <c r="AN107" s="6"/>
      <c r="AO107" s="17" t="s">
        <v>618</v>
      </c>
      <c r="AP107" s="17" t="s">
        <v>618</v>
      </c>
      <c r="AQ107" s="17" t="s">
        <v>618</v>
      </c>
      <c r="AR107" s="1"/>
      <c r="AS107" s="17" t="s">
        <v>618</v>
      </c>
      <c r="AT107" s="17" t="s">
        <v>618</v>
      </c>
      <c r="AU107" s="17" t="s">
        <v>618</v>
      </c>
      <c r="AV107" s="17" t="s">
        <v>618</v>
      </c>
      <c r="AX107" s="17" t="s">
        <v>619</v>
      </c>
      <c r="AY107" s="17" t="s">
        <v>620</v>
      </c>
      <c r="AZ107" s="17" t="s">
        <v>621</v>
      </c>
      <c r="BB107" s="17" t="s">
        <v>54</v>
      </c>
      <c r="BC107" s="17" t="s">
        <v>83</v>
      </c>
      <c r="BD107" s="17" t="s">
        <v>83</v>
      </c>
      <c r="BF107" s="17" t="s">
        <v>266</v>
      </c>
    </row>
    <row r="108" spans="4:58" s="3" customFormat="1" ht="32" customHeight="1">
      <c r="D108" s="35"/>
      <c r="E108" s="35"/>
      <c r="F108" s="17" t="s">
        <v>377</v>
      </c>
      <c r="G108" s="17" t="s">
        <v>543</v>
      </c>
      <c r="H108" s="17" t="s">
        <v>75</v>
      </c>
      <c r="I108" s="17" t="s">
        <v>83</v>
      </c>
      <c r="J108" s="17" t="s">
        <v>1</v>
      </c>
      <c r="K108" s="6"/>
      <c r="L108" s="17">
        <v>87</v>
      </c>
      <c r="M108" s="19">
        <v>0.87</v>
      </c>
      <c r="N108" s="17" t="s">
        <v>386</v>
      </c>
      <c r="O108" s="17" t="s">
        <v>103</v>
      </c>
      <c r="Q108" s="17" t="s">
        <v>401</v>
      </c>
      <c r="R108" s="17" t="s">
        <v>25</v>
      </c>
      <c r="S108" s="17">
        <v>3</v>
      </c>
      <c r="T108" s="17" t="s">
        <v>128</v>
      </c>
      <c r="U108" s="17" t="s">
        <v>393</v>
      </c>
      <c r="V108" s="17" t="s">
        <v>394</v>
      </c>
      <c r="W108" s="15"/>
      <c r="X108" s="17" t="s">
        <v>402</v>
      </c>
      <c r="Y108" s="17" t="s">
        <v>396</v>
      </c>
      <c r="Z108" s="17">
        <v>3</v>
      </c>
      <c r="AA108" s="17" t="s">
        <v>128</v>
      </c>
      <c r="AB108" s="17" t="s">
        <v>397</v>
      </c>
      <c r="AC108" s="17" t="s">
        <v>394</v>
      </c>
      <c r="AD108" s="76"/>
      <c r="AE108" s="17" t="s">
        <v>387</v>
      </c>
      <c r="AF108" s="17" t="s">
        <v>385</v>
      </c>
      <c r="AG108" s="17" t="s">
        <v>388</v>
      </c>
      <c r="AH108" s="19">
        <v>0.83650000000000002</v>
      </c>
      <c r="AI108" s="6"/>
      <c r="AJ108" s="17" t="s">
        <v>387</v>
      </c>
      <c r="AK108" s="17" t="s">
        <v>385</v>
      </c>
      <c r="AL108" s="17" t="s">
        <v>389</v>
      </c>
      <c r="AM108" s="19">
        <v>0.83699999999999997</v>
      </c>
      <c r="AN108" s="6"/>
      <c r="AO108" s="17" t="s">
        <v>618</v>
      </c>
      <c r="AP108" s="17" t="s">
        <v>618</v>
      </c>
      <c r="AQ108" s="17" t="s">
        <v>618</v>
      </c>
      <c r="AR108" s="1"/>
      <c r="AS108" s="17" t="s">
        <v>618</v>
      </c>
      <c r="AT108" s="17" t="s">
        <v>618</v>
      </c>
      <c r="AU108" s="17" t="s">
        <v>618</v>
      </c>
      <c r="AV108" s="17" t="s">
        <v>618</v>
      </c>
      <c r="AX108" s="17" t="s">
        <v>619</v>
      </c>
      <c r="AY108" s="17" t="s">
        <v>620</v>
      </c>
      <c r="AZ108" s="17" t="s">
        <v>621</v>
      </c>
      <c r="BB108" s="17" t="s">
        <v>54</v>
      </c>
      <c r="BC108" s="17" t="s">
        <v>83</v>
      </c>
      <c r="BD108" s="17" t="s">
        <v>83</v>
      </c>
      <c r="BF108" s="17" t="s">
        <v>266</v>
      </c>
    </row>
    <row r="109" spans="4:58" s="3" customFormat="1" ht="32" customHeight="1">
      <c r="D109" s="35"/>
      <c r="E109" s="35"/>
      <c r="F109" s="17" t="s">
        <v>379</v>
      </c>
      <c r="G109" s="17" t="s">
        <v>515</v>
      </c>
      <c r="H109" s="17" t="s">
        <v>77</v>
      </c>
      <c r="I109" s="17" t="s">
        <v>83</v>
      </c>
      <c r="J109" s="17" t="s">
        <v>53</v>
      </c>
      <c r="K109" s="6"/>
      <c r="L109" s="17">
        <v>698</v>
      </c>
      <c r="M109" s="19">
        <v>0.67100000000000004</v>
      </c>
      <c r="N109" s="17" t="s">
        <v>335</v>
      </c>
      <c r="O109" s="17" t="s">
        <v>103</v>
      </c>
      <c r="Q109" s="17" t="s">
        <v>336</v>
      </c>
      <c r="R109" s="17" t="s">
        <v>337</v>
      </c>
      <c r="S109" s="17" t="s">
        <v>340</v>
      </c>
      <c r="T109" s="17" t="s">
        <v>260</v>
      </c>
      <c r="U109" s="17" t="s">
        <v>339</v>
      </c>
      <c r="V109" s="17" t="s">
        <v>141</v>
      </c>
      <c r="W109" s="15"/>
      <c r="X109" s="17" t="s">
        <v>338</v>
      </c>
      <c r="Y109" s="17" t="s">
        <v>337</v>
      </c>
      <c r="Z109" s="17">
        <v>15</v>
      </c>
      <c r="AA109" s="17" t="s">
        <v>260</v>
      </c>
      <c r="AB109" s="17" t="s">
        <v>339</v>
      </c>
      <c r="AC109" s="17" t="s">
        <v>141</v>
      </c>
      <c r="AD109" s="34"/>
      <c r="AE109" s="17" t="s">
        <v>341</v>
      </c>
      <c r="AF109" s="17" t="s">
        <v>141</v>
      </c>
      <c r="AG109" s="17">
        <v>1</v>
      </c>
      <c r="AH109" s="19" t="s">
        <v>141</v>
      </c>
      <c r="AI109" s="6"/>
      <c r="AJ109" s="17" t="s">
        <v>341</v>
      </c>
      <c r="AK109" s="17" t="s">
        <v>141</v>
      </c>
      <c r="AL109" s="17">
        <v>1</v>
      </c>
      <c r="AM109" s="19" t="s">
        <v>141</v>
      </c>
      <c r="AN109" s="6"/>
      <c r="AO109" s="17" t="s">
        <v>141</v>
      </c>
      <c r="AP109" s="17" t="s">
        <v>141</v>
      </c>
      <c r="AQ109" s="17" t="s">
        <v>141</v>
      </c>
      <c r="AR109" s="6"/>
      <c r="AS109" s="17" t="s">
        <v>53</v>
      </c>
      <c r="AT109" s="17" t="s">
        <v>141</v>
      </c>
      <c r="AU109" s="17" t="s">
        <v>141</v>
      </c>
      <c r="AV109" s="17" t="s">
        <v>141</v>
      </c>
      <c r="AX109" s="17" t="s">
        <v>342</v>
      </c>
      <c r="AY109" s="17" t="s">
        <v>343</v>
      </c>
      <c r="AZ109" s="17" t="s">
        <v>141</v>
      </c>
      <c r="BB109" s="17" t="s">
        <v>54</v>
      </c>
      <c r="BC109" s="17" t="s">
        <v>83</v>
      </c>
      <c r="BD109" s="17" t="s">
        <v>83</v>
      </c>
      <c r="BF109" s="17" t="s">
        <v>140</v>
      </c>
    </row>
    <row r="110" spans="4:58" s="3" customFormat="1" ht="32" customHeight="1">
      <c r="D110" s="35"/>
      <c r="E110" s="35"/>
      <c r="F110" s="17" t="s">
        <v>379</v>
      </c>
      <c r="G110" s="17" t="s">
        <v>514</v>
      </c>
      <c r="H110" s="17" t="s">
        <v>77</v>
      </c>
      <c r="I110" s="17" t="s">
        <v>83</v>
      </c>
      <c r="J110" s="17" t="s">
        <v>53</v>
      </c>
      <c r="K110" s="6"/>
      <c r="L110" s="17">
        <v>698</v>
      </c>
      <c r="M110" s="19">
        <v>0.67100000000000004</v>
      </c>
      <c r="N110" s="17" t="s">
        <v>335</v>
      </c>
      <c r="O110" s="17" t="s">
        <v>103</v>
      </c>
      <c r="Q110" s="17" t="s">
        <v>336</v>
      </c>
      <c r="R110" s="17" t="s">
        <v>337</v>
      </c>
      <c r="S110" s="17" t="s">
        <v>340</v>
      </c>
      <c r="T110" s="17" t="s">
        <v>260</v>
      </c>
      <c r="U110" s="17" t="s">
        <v>339</v>
      </c>
      <c r="V110" s="17" t="s">
        <v>141</v>
      </c>
      <c r="W110" s="15"/>
      <c r="X110" s="17" t="s">
        <v>338</v>
      </c>
      <c r="Y110" s="17" t="s">
        <v>337</v>
      </c>
      <c r="Z110" s="17">
        <v>15</v>
      </c>
      <c r="AA110" s="17" t="s">
        <v>260</v>
      </c>
      <c r="AB110" s="17" t="s">
        <v>339</v>
      </c>
      <c r="AC110" s="17" t="s">
        <v>141</v>
      </c>
      <c r="AD110" s="34"/>
      <c r="AE110" s="17" t="s">
        <v>341</v>
      </c>
      <c r="AF110" s="17" t="s">
        <v>141</v>
      </c>
      <c r="AG110" s="17">
        <v>1</v>
      </c>
      <c r="AH110" s="19" t="s">
        <v>141</v>
      </c>
      <c r="AI110" s="6"/>
      <c r="AJ110" s="17" t="s">
        <v>341</v>
      </c>
      <c r="AK110" s="17" t="s">
        <v>141</v>
      </c>
      <c r="AL110" s="17">
        <v>1</v>
      </c>
      <c r="AM110" s="19" t="s">
        <v>141</v>
      </c>
      <c r="AN110" s="6"/>
      <c r="AO110" s="17" t="s">
        <v>141</v>
      </c>
      <c r="AP110" s="17" t="s">
        <v>141</v>
      </c>
      <c r="AQ110" s="17" t="s">
        <v>141</v>
      </c>
      <c r="AR110" s="6"/>
      <c r="AS110" s="17" t="s">
        <v>53</v>
      </c>
      <c r="AT110" s="17" t="s">
        <v>141</v>
      </c>
      <c r="AU110" s="17" t="s">
        <v>141</v>
      </c>
      <c r="AV110" s="17" t="s">
        <v>141</v>
      </c>
      <c r="AX110" s="17" t="s">
        <v>342</v>
      </c>
      <c r="AY110" s="17" t="s">
        <v>343</v>
      </c>
      <c r="AZ110" s="17" t="s">
        <v>141</v>
      </c>
      <c r="BB110" s="17" t="s">
        <v>54</v>
      </c>
      <c r="BC110" s="17" t="s">
        <v>83</v>
      </c>
      <c r="BD110" s="17" t="s">
        <v>83</v>
      </c>
      <c r="BF110" s="17" t="s">
        <v>140</v>
      </c>
    </row>
    <row r="111" spans="4:58" s="3" customFormat="1" ht="32" customHeight="1">
      <c r="D111" s="35"/>
      <c r="E111" s="35"/>
      <c r="F111" s="17" t="s">
        <v>371</v>
      </c>
      <c r="G111" s="17" t="s">
        <v>55</v>
      </c>
      <c r="H111" s="17" t="s">
        <v>52</v>
      </c>
      <c r="I111" s="17" t="s">
        <v>83</v>
      </c>
      <c r="J111" s="17" t="s">
        <v>1</v>
      </c>
      <c r="K111" s="6"/>
      <c r="L111" s="17">
        <v>126</v>
      </c>
      <c r="M111" s="19">
        <v>0.43</v>
      </c>
      <c r="N111" s="17" t="s">
        <v>150</v>
      </c>
      <c r="O111" s="17" t="s">
        <v>103</v>
      </c>
      <c r="Q111" s="17" t="s">
        <v>122</v>
      </c>
      <c r="R111" s="17" t="s">
        <v>123</v>
      </c>
      <c r="S111" s="17">
        <v>1</v>
      </c>
      <c r="T111" s="17" t="s">
        <v>128</v>
      </c>
      <c r="U111" s="17" t="s">
        <v>158</v>
      </c>
      <c r="V111" s="17" t="s">
        <v>117</v>
      </c>
      <c r="W111" s="15"/>
      <c r="X111" s="17" t="s">
        <v>122</v>
      </c>
      <c r="Y111" s="17" t="s">
        <v>124</v>
      </c>
      <c r="Z111" s="17">
        <v>1</v>
      </c>
      <c r="AA111" s="17" t="s">
        <v>128</v>
      </c>
      <c r="AB111" s="17" t="s">
        <v>158</v>
      </c>
      <c r="AC111" s="17" t="s">
        <v>117</v>
      </c>
      <c r="AD111" s="34"/>
      <c r="AE111" s="17" t="s">
        <v>85</v>
      </c>
      <c r="AF111" s="17" t="s">
        <v>141</v>
      </c>
      <c r="AG111" s="17" t="s">
        <v>281</v>
      </c>
      <c r="AH111" s="19" t="s">
        <v>141</v>
      </c>
      <c r="AI111" s="6"/>
      <c r="AJ111" s="17" t="s">
        <v>125</v>
      </c>
      <c r="AK111" s="17" t="s">
        <v>102</v>
      </c>
      <c r="AL111" s="17" t="s">
        <v>280</v>
      </c>
      <c r="AM111" s="19" t="s">
        <v>141</v>
      </c>
      <c r="AN111" s="6"/>
      <c r="AO111" s="17" t="s">
        <v>282</v>
      </c>
      <c r="AP111" s="17" t="s">
        <v>282</v>
      </c>
      <c r="AQ111" s="17" t="s">
        <v>282</v>
      </c>
      <c r="AR111" s="6"/>
      <c r="AS111" s="17" t="s">
        <v>205</v>
      </c>
      <c r="AT111" s="17" t="s">
        <v>282</v>
      </c>
      <c r="AU111" s="17" t="s">
        <v>282</v>
      </c>
      <c r="AV111" s="17" t="s">
        <v>282</v>
      </c>
      <c r="AX111" s="17" t="s">
        <v>206</v>
      </c>
      <c r="AY111" s="17" t="s">
        <v>290</v>
      </c>
      <c r="AZ111" s="17" t="s">
        <v>283</v>
      </c>
      <c r="BB111" s="17" t="s">
        <v>54</v>
      </c>
      <c r="BC111" s="17" t="s">
        <v>83</v>
      </c>
      <c r="BD111" s="17" t="s">
        <v>83</v>
      </c>
      <c r="BF111" s="17" t="s">
        <v>297</v>
      </c>
    </row>
    <row r="112" spans="4:58" s="3" customFormat="1" ht="32" customHeight="1">
      <c r="D112" s="35"/>
      <c r="E112" s="35"/>
      <c r="F112" s="17" t="s">
        <v>371</v>
      </c>
      <c r="G112" s="17" t="s">
        <v>55</v>
      </c>
      <c r="H112" s="17" t="s">
        <v>52</v>
      </c>
      <c r="I112" s="17" t="s">
        <v>83</v>
      </c>
      <c r="J112" s="17" t="s">
        <v>209</v>
      </c>
      <c r="K112" s="6"/>
      <c r="L112" s="17">
        <v>126</v>
      </c>
      <c r="M112" s="19">
        <v>0.43</v>
      </c>
      <c r="N112" s="17" t="s">
        <v>150</v>
      </c>
      <c r="O112" s="17" t="s">
        <v>103</v>
      </c>
      <c r="Q112" s="17" t="s">
        <v>122</v>
      </c>
      <c r="R112" s="17" t="s">
        <v>123</v>
      </c>
      <c r="S112" s="17">
        <v>1</v>
      </c>
      <c r="T112" s="17" t="s">
        <v>128</v>
      </c>
      <c r="U112" s="17" t="s">
        <v>158</v>
      </c>
      <c r="V112" s="17" t="s">
        <v>117</v>
      </c>
      <c r="W112" s="15"/>
      <c r="X112" s="17" t="s">
        <v>122</v>
      </c>
      <c r="Y112" s="17" t="s">
        <v>124</v>
      </c>
      <c r="Z112" s="17">
        <v>1</v>
      </c>
      <c r="AA112" s="17" t="s">
        <v>128</v>
      </c>
      <c r="AB112" s="17" t="s">
        <v>158</v>
      </c>
      <c r="AC112" s="17" t="s">
        <v>117</v>
      </c>
      <c r="AD112" s="34"/>
      <c r="AE112" s="17" t="s">
        <v>85</v>
      </c>
      <c r="AF112" s="17" t="s">
        <v>141</v>
      </c>
      <c r="AG112" s="17" t="s">
        <v>281</v>
      </c>
      <c r="AH112" s="19" t="s">
        <v>141</v>
      </c>
      <c r="AI112" s="6"/>
      <c r="AJ112" s="17" t="s">
        <v>125</v>
      </c>
      <c r="AK112" s="17" t="s">
        <v>102</v>
      </c>
      <c r="AL112" s="17" t="s">
        <v>280</v>
      </c>
      <c r="AM112" s="19" t="s">
        <v>141</v>
      </c>
      <c r="AN112" s="6"/>
      <c r="AO112" s="17" t="s">
        <v>282</v>
      </c>
      <c r="AP112" s="17" t="s">
        <v>282</v>
      </c>
      <c r="AQ112" s="17" t="s">
        <v>282</v>
      </c>
      <c r="AR112" s="6"/>
      <c r="AS112" s="17" t="s">
        <v>247</v>
      </c>
      <c r="AT112" s="17" t="s">
        <v>282</v>
      </c>
      <c r="AU112" s="17" t="s">
        <v>282</v>
      </c>
      <c r="AV112" s="17" t="s">
        <v>282</v>
      </c>
      <c r="AX112" s="17" t="s">
        <v>206</v>
      </c>
      <c r="AY112" s="17" t="s">
        <v>285</v>
      </c>
      <c r="AZ112" s="17" t="s">
        <v>283</v>
      </c>
      <c r="BB112" s="17" t="s">
        <v>54</v>
      </c>
      <c r="BC112" s="17" t="s">
        <v>83</v>
      </c>
      <c r="BD112" s="17" t="s">
        <v>83</v>
      </c>
      <c r="BF112" s="17" t="s">
        <v>284</v>
      </c>
    </row>
    <row r="113" spans="4:58" s="3" customFormat="1" ht="32" customHeight="1">
      <c r="D113" s="35"/>
      <c r="E113" s="35"/>
      <c r="F113" s="17" t="s">
        <v>371</v>
      </c>
      <c r="G113" s="17" t="s">
        <v>44</v>
      </c>
      <c r="H113" s="17" t="s">
        <v>52</v>
      </c>
      <c r="I113" s="17" t="s">
        <v>83</v>
      </c>
      <c r="J113" s="17" t="s">
        <v>1</v>
      </c>
      <c r="K113" s="6"/>
      <c r="L113" s="17">
        <v>126</v>
      </c>
      <c r="M113" s="19">
        <v>0.43</v>
      </c>
      <c r="N113" s="17" t="s">
        <v>150</v>
      </c>
      <c r="O113" s="17" t="s">
        <v>103</v>
      </c>
      <c r="Q113" s="17" t="s">
        <v>122</v>
      </c>
      <c r="R113" s="17" t="s">
        <v>123</v>
      </c>
      <c r="S113" s="17">
        <v>1</v>
      </c>
      <c r="T113" s="17" t="s">
        <v>128</v>
      </c>
      <c r="U113" s="17" t="s">
        <v>159</v>
      </c>
      <c r="V113" s="17" t="s">
        <v>117</v>
      </c>
      <c r="W113" s="15"/>
      <c r="X113" s="17" t="s">
        <v>122</v>
      </c>
      <c r="Y113" s="17" t="s">
        <v>124</v>
      </c>
      <c r="Z113" s="17">
        <v>1</v>
      </c>
      <c r="AA113" s="17" t="s">
        <v>128</v>
      </c>
      <c r="AB113" s="17" t="s">
        <v>159</v>
      </c>
      <c r="AC113" s="17" t="s">
        <v>117</v>
      </c>
      <c r="AD113" s="34"/>
      <c r="AE113" s="17" t="s">
        <v>85</v>
      </c>
      <c r="AF113" s="17" t="s">
        <v>141</v>
      </c>
      <c r="AG113" s="17" t="s">
        <v>281</v>
      </c>
      <c r="AH113" s="19" t="s">
        <v>141</v>
      </c>
      <c r="AI113" s="6"/>
      <c r="AJ113" s="17" t="s">
        <v>125</v>
      </c>
      <c r="AK113" s="17" t="s">
        <v>102</v>
      </c>
      <c r="AL113" s="17" t="s">
        <v>280</v>
      </c>
      <c r="AM113" s="19" t="s">
        <v>141</v>
      </c>
      <c r="AN113" s="6"/>
      <c r="AO113" s="17" t="s">
        <v>282</v>
      </c>
      <c r="AP113" s="17" t="s">
        <v>282</v>
      </c>
      <c r="AQ113" s="17" t="s">
        <v>282</v>
      </c>
      <c r="AR113" s="6"/>
      <c r="AS113" s="17" t="s">
        <v>205</v>
      </c>
      <c r="AT113" s="17" t="s">
        <v>282</v>
      </c>
      <c r="AU113" s="17" t="s">
        <v>282</v>
      </c>
      <c r="AV113" s="17" t="s">
        <v>282</v>
      </c>
      <c r="AX113" s="17" t="s">
        <v>206</v>
      </c>
      <c r="AY113" s="17" t="s">
        <v>291</v>
      </c>
      <c r="AZ113" s="17" t="s">
        <v>283</v>
      </c>
      <c r="BB113" s="17" t="s">
        <v>54</v>
      </c>
      <c r="BC113" s="17" t="s">
        <v>83</v>
      </c>
      <c r="BD113" s="17" t="s">
        <v>83</v>
      </c>
      <c r="BF113" s="17" t="s">
        <v>297</v>
      </c>
    </row>
    <row r="114" spans="4:58" s="3" customFormat="1" ht="32" customHeight="1">
      <c r="D114" s="35"/>
      <c r="E114" s="35"/>
      <c r="F114" s="17" t="s">
        <v>371</v>
      </c>
      <c r="G114" s="17" t="s">
        <v>44</v>
      </c>
      <c r="H114" s="17" t="s">
        <v>52</v>
      </c>
      <c r="I114" s="17" t="s">
        <v>83</v>
      </c>
      <c r="J114" s="17" t="s">
        <v>209</v>
      </c>
      <c r="K114" s="6"/>
      <c r="L114" s="17">
        <v>126</v>
      </c>
      <c r="M114" s="19">
        <v>0.43</v>
      </c>
      <c r="N114" s="17" t="s">
        <v>150</v>
      </c>
      <c r="O114" s="17" t="s">
        <v>103</v>
      </c>
      <c r="Q114" s="17" t="s">
        <v>122</v>
      </c>
      <c r="R114" s="17" t="s">
        <v>123</v>
      </c>
      <c r="S114" s="17">
        <v>1</v>
      </c>
      <c r="T114" s="17" t="s">
        <v>128</v>
      </c>
      <c r="U114" s="17" t="s">
        <v>159</v>
      </c>
      <c r="V114" s="17" t="s">
        <v>117</v>
      </c>
      <c r="W114" s="15"/>
      <c r="X114" s="17" t="s">
        <v>122</v>
      </c>
      <c r="Y114" s="17" t="s">
        <v>124</v>
      </c>
      <c r="Z114" s="17">
        <v>1</v>
      </c>
      <c r="AA114" s="17" t="s">
        <v>128</v>
      </c>
      <c r="AB114" s="17" t="s">
        <v>159</v>
      </c>
      <c r="AC114" s="17" t="s">
        <v>117</v>
      </c>
      <c r="AD114" s="34"/>
      <c r="AE114" s="17" t="s">
        <v>85</v>
      </c>
      <c r="AF114" s="17" t="s">
        <v>141</v>
      </c>
      <c r="AG114" s="17" t="s">
        <v>281</v>
      </c>
      <c r="AH114" s="19" t="s">
        <v>141</v>
      </c>
      <c r="AI114" s="6"/>
      <c r="AJ114" s="17" t="s">
        <v>125</v>
      </c>
      <c r="AK114" s="17" t="s">
        <v>102</v>
      </c>
      <c r="AL114" s="17" t="s">
        <v>280</v>
      </c>
      <c r="AM114" s="19" t="s">
        <v>141</v>
      </c>
      <c r="AN114" s="6"/>
      <c r="AO114" s="17" t="s">
        <v>282</v>
      </c>
      <c r="AP114" s="17" t="s">
        <v>282</v>
      </c>
      <c r="AQ114" s="17" t="s">
        <v>282</v>
      </c>
      <c r="AR114" s="6"/>
      <c r="AS114" s="17" t="s">
        <v>247</v>
      </c>
      <c r="AT114" s="17" t="s">
        <v>282</v>
      </c>
      <c r="AU114" s="17" t="s">
        <v>282</v>
      </c>
      <c r="AV114" s="17" t="s">
        <v>282</v>
      </c>
      <c r="AX114" s="17" t="s">
        <v>206</v>
      </c>
      <c r="AY114" s="17" t="s">
        <v>286</v>
      </c>
      <c r="AZ114" s="17" t="s">
        <v>283</v>
      </c>
      <c r="BB114" s="17" t="s">
        <v>54</v>
      </c>
      <c r="BC114" s="17" t="s">
        <v>83</v>
      </c>
      <c r="BD114" s="17" t="s">
        <v>83</v>
      </c>
      <c r="BF114" s="17" t="s">
        <v>284</v>
      </c>
    </row>
    <row r="115" spans="4:58" s="3" customFormat="1" ht="32" customHeight="1">
      <c r="D115" s="35"/>
      <c r="E115" s="35"/>
      <c r="F115" s="17" t="s">
        <v>371</v>
      </c>
      <c r="G115" s="17" t="s">
        <v>56</v>
      </c>
      <c r="H115" s="17" t="s">
        <v>52</v>
      </c>
      <c r="I115" s="17" t="s">
        <v>83</v>
      </c>
      <c r="J115" s="17" t="s">
        <v>1</v>
      </c>
      <c r="K115" s="6"/>
      <c r="L115" s="17">
        <v>126</v>
      </c>
      <c r="M115" s="19">
        <v>0.43</v>
      </c>
      <c r="N115" s="17" t="s">
        <v>150</v>
      </c>
      <c r="O115" s="17" t="s">
        <v>103</v>
      </c>
      <c r="Q115" s="17" t="s">
        <v>122</v>
      </c>
      <c r="R115" s="17" t="s">
        <v>123</v>
      </c>
      <c r="S115" s="17">
        <v>1</v>
      </c>
      <c r="T115" s="17" t="s">
        <v>128</v>
      </c>
      <c r="U115" s="17" t="s">
        <v>160</v>
      </c>
      <c r="V115" s="17" t="s">
        <v>117</v>
      </c>
      <c r="W115" s="15"/>
      <c r="X115" s="17" t="s">
        <v>122</v>
      </c>
      <c r="Y115" s="17" t="s">
        <v>124</v>
      </c>
      <c r="Z115" s="17">
        <v>1</v>
      </c>
      <c r="AA115" s="17" t="s">
        <v>128</v>
      </c>
      <c r="AB115" s="17" t="s">
        <v>160</v>
      </c>
      <c r="AC115" s="17" t="s">
        <v>117</v>
      </c>
      <c r="AD115" s="34"/>
      <c r="AE115" s="17" t="s">
        <v>85</v>
      </c>
      <c r="AF115" s="17" t="s">
        <v>141</v>
      </c>
      <c r="AG115" s="17" t="s">
        <v>281</v>
      </c>
      <c r="AH115" s="19" t="s">
        <v>141</v>
      </c>
      <c r="AI115" s="6"/>
      <c r="AJ115" s="17" t="s">
        <v>125</v>
      </c>
      <c r="AK115" s="17" t="s">
        <v>102</v>
      </c>
      <c r="AL115" s="17" t="s">
        <v>280</v>
      </c>
      <c r="AM115" s="19" t="s">
        <v>141</v>
      </c>
      <c r="AN115" s="6"/>
      <c r="AO115" s="17" t="s">
        <v>282</v>
      </c>
      <c r="AP115" s="17" t="s">
        <v>282</v>
      </c>
      <c r="AQ115" s="17" t="s">
        <v>282</v>
      </c>
      <c r="AR115" s="6"/>
      <c r="AS115" s="17" t="s">
        <v>205</v>
      </c>
      <c r="AT115" s="17" t="s">
        <v>282</v>
      </c>
      <c r="AU115" s="17" t="s">
        <v>282</v>
      </c>
      <c r="AV115" s="17" t="s">
        <v>282</v>
      </c>
      <c r="AX115" s="17" t="s">
        <v>206</v>
      </c>
      <c r="AY115" s="17" t="s">
        <v>292</v>
      </c>
      <c r="AZ115" s="17" t="s">
        <v>283</v>
      </c>
      <c r="BB115" s="17" t="s">
        <v>54</v>
      </c>
      <c r="BC115" s="17" t="s">
        <v>83</v>
      </c>
      <c r="BD115" s="17" t="s">
        <v>83</v>
      </c>
      <c r="BF115" s="17" t="s">
        <v>296</v>
      </c>
    </row>
    <row r="116" spans="4:58" s="3" customFormat="1" ht="32" customHeight="1">
      <c r="D116" s="35"/>
      <c r="E116" s="35"/>
      <c r="F116" s="17" t="s">
        <v>371</v>
      </c>
      <c r="G116" s="17" t="s">
        <v>56</v>
      </c>
      <c r="H116" s="17" t="s">
        <v>52</v>
      </c>
      <c r="I116" s="17" t="s">
        <v>83</v>
      </c>
      <c r="J116" s="17" t="s">
        <v>209</v>
      </c>
      <c r="K116" s="6"/>
      <c r="L116" s="17">
        <v>126</v>
      </c>
      <c r="M116" s="19">
        <v>0.43</v>
      </c>
      <c r="N116" s="17" t="s">
        <v>150</v>
      </c>
      <c r="O116" s="17" t="s">
        <v>103</v>
      </c>
      <c r="Q116" s="17" t="s">
        <v>122</v>
      </c>
      <c r="R116" s="17" t="s">
        <v>123</v>
      </c>
      <c r="S116" s="17">
        <v>1</v>
      </c>
      <c r="T116" s="17" t="s">
        <v>128</v>
      </c>
      <c r="U116" s="17" t="s">
        <v>160</v>
      </c>
      <c r="V116" s="17" t="s">
        <v>117</v>
      </c>
      <c r="W116" s="15"/>
      <c r="X116" s="17" t="s">
        <v>122</v>
      </c>
      <c r="Y116" s="17" t="s">
        <v>124</v>
      </c>
      <c r="Z116" s="17">
        <v>1</v>
      </c>
      <c r="AA116" s="17" t="s">
        <v>128</v>
      </c>
      <c r="AB116" s="17" t="s">
        <v>160</v>
      </c>
      <c r="AC116" s="17" t="s">
        <v>117</v>
      </c>
      <c r="AD116" s="34"/>
      <c r="AE116" s="17" t="s">
        <v>85</v>
      </c>
      <c r="AF116" s="17" t="s">
        <v>141</v>
      </c>
      <c r="AG116" s="17" t="s">
        <v>281</v>
      </c>
      <c r="AH116" s="19" t="s">
        <v>141</v>
      </c>
      <c r="AI116" s="6"/>
      <c r="AJ116" s="17" t="s">
        <v>125</v>
      </c>
      <c r="AK116" s="17" t="s">
        <v>102</v>
      </c>
      <c r="AL116" s="17" t="s">
        <v>280</v>
      </c>
      <c r="AM116" s="19" t="s">
        <v>141</v>
      </c>
      <c r="AN116" s="6"/>
      <c r="AO116" s="17" t="s">
        <v>282</v>
      </c>
      <c r="AP116" s="17" t="s">
        <v>282</v>
      </c>
      <c r="AQ116" s="17" t="s">
        <v>282</v>
      </c>
      <c r="AR116" s="6"/>
      <c r="AS116" s="17" t="s">
        <v>247</v>
      </c>
      <c r="AT116" s="17" t="s">
        <v>282</v>
      </c>
      <c r="AU116" s="17" t="s">
        <v>282</v>
      </c>
      <c r="AV116" s="17" t="s">
        <v>282</v>
      </c>
      <c r="AX116" s="17" t="s">
        <v>206</v>
      </c>
      <c r="AY116" s="17" t="s">
        <v>286</v>
      </c>
      <c r="AZ116" s="17" t="s">
        <v>283</v>
      </c>
      <c r="BB116" s="17" t="s">
        <v>54</v>
      </c>
      <c r="BC116" s="17" t="s">
        <v>83</v>
      </c>
      <c r="BD116" s="17" t="s">
        <v>83</v>
      </c>
      <c r="BF116" s="17" t="s">
        <v>284</v>
      </c>
    </row>
    <row r="117" spans="4:58" s="3" customFormat="1" ht="32" customHeight="1">
      <c r="D117" s="35"/>
      <c r="E117" s="35"/>
      <c r="F117" s="17" t="s">
        <v>371</v>
      </c>
      <c r="G117" s="17" t="s">
        <v>57</v>
      </c>
      <c r="H117" s="17" t="s">
        <v>52</v>
      </c>
      <c r="I117" s="17" t="s">
        <v>83</v>
      </c>
      <c r="J117" s="17" t="s">
        <v>1</v>
      </c>
      <c r="K117" s="6"/>
      <c r="L117" s="17">
        <v>126</v>
      </c>
      <c r="M117" s="19">
        <v>0.43</v>
      </c>
      <c r="N117" s="17" t="s">
        <v>150</v>
      </c>
      <c r="O117" s="17" t="s">
        <v>103</v>
      </c>
      <c r="Q117" s="17" t="s">
        <v>122</v>
      </c>
      <c r="R117" s="17" t="s">
        <v>123</v>
      </c>
      <c r="S117" s="17">
        <v>1</v>
      </c>
      <c r="T117" s="17" t="s">
        <v>128</v>
      </c>
      <c r="U117" s="17" t="s">
        <v>158</v>
      </c>
      <c r="V117" s="17" t="s">
        <v>117</v>
      </c>
      <c r="W117" s="15"/>
      <c r="X117" s="17" t="s">
        <v>122</v>
      </c>
      <c r="Y117" s="17" t="s">
        <v>124</v>
      </c>
      <c r="Z117" s="17">
        <v>1</v>
      </c>
      <c r="AA117" s="17" t="s">
        <v>128</v>
      </c>
      <c r="AB117" s="17" t="s">
        <v>158</v>
      </c>
      <c r="AC117" s="17" t="s">
        <v>117</v>
      </c>
      <c r="AD117" s="34"/>
      <c r="AE117" s="17" t="s">
        <v>85</v>
      </c>
      <c r="AF117" s="17" t="s">
        <v>141</v>
      </c>
      <c r="AG117" s="17" t="s">
        <v>281</v>
      </c>
      <c r="AH117" s="19" t="s">
        <v>141</v>
      </c>
      <c r="AI117" s="6"/>
      <c r="AJ117" s="17" t="s">
        <v>125</v>
      </c>
      <c r="AK117" s="17" t="s">
        <v>102</v>
      </c>
      <c r="AL117" s="17" t="s">
        <v>280</v>
      </c>
      <c r="AM117" s="19" t="s">
        <v>141</v>
      </c>
      <c r="AN117" s="6"/>
      <c r="AO117" s="17" t="s">
        <v>282</v>
      </c>
      <c r="AP117" s="17" t="s">
        <v>282</v>
      </c>
      <c r="AQ117" s="17" t="s">
        <v>282</v>
      </c>
      <c r="AR117" s="6"/>
      <c r="AS117" s="17" t="s">
        <v>205</v>
      </c>
      <c r="AT117" s="17" t="s">
        <v>282</v>
      </c>
      <c r="AU117" s="17" t="s">
        <v>282</v>
      </c>
      <c r="AV117" s="17" t="s">
        <v>282</v>
      </c>
      <c r="AX117" s="17" t="s">
        <v>206</v>
      </c>
      <c r="AY117" s="17" t="s">
        <v>293</v>
      </c>
      <c r="AZ117" s="17" t="s">
        <v>283</v>
      </c>
      <c r="BB117" s="17" t="s">
        <v>54</v>
      </c>
      <c r="BC117" s="17" t="s">
        <v>83</v>
      </c>
      <c r="BD117" s="17" t="s">
        <v>83</v>
      </c>
      <c r="BF117" s="17" t="s">
        <v>297</v>
      </c>
    </row>
    <row r="118" spans="4:58" s="3" customFormat="1" ht="32" customHeight="1">
      <c r="D118" s="35"/>
      <c r="E118" s="35"/>
      <c r="F118" s="17" t="s">
        <v>371</v>
      </c>
      <c r="G118" s="17" t="s">
        <v>57</v>
      </c>
      <c r="H118" s="17" t="s">
        <v>52</v>
      </c>
      <c r="I118" s="17" t="s">
        <v>83</v>
      </c>
      <c r="J118" s="17" t="s">
        <v>209</v>
      </c>
      <c r="K118" s="6"/>
      <c r="L118" s="17">
        <v>126</v>
      </c>
      <c r="M118" s="19">
        <v>0.43</v>
      </c>
      <c r="N118" s="17" t="s">
        <v>150</v>
      </c>
      <c r="O118" s="17" t="s">
        <v>103</v>
      </c>
      <c r="Q118" s="17" t="s">
        <v>122</v>
      </c>
      <c r="R118" s="17" t="s">
        <v>123</v>
      </c>
      <c r="S118" s="17">
        <v>1</v>
      </c>
      <c r="T118" s="17" t="s">
        <v>128</v>
      </c>
      <c r="U118" s="17" t="s">
        <v>158</v>
      </c>
      <c r="V118" s="17" t="s">
        <v>117</v>
      </c>
      <c r="W118" s="15"/>
      <c r="X118" s="17" t="s">
        <v>122</v>
      </c>
      <c r="Y118" s="17" t="s">
        <v>124</v>
      </c>
      <c r="Z118" s="17">
        <v>1</v>
      </c>
      <c r="AA118" s="17" t="s">
        <v>128</v>
      </c>
      <c r="AB118" s="17" t="s">
        <v>158</v>
      </c>
      <c r="AC118" s="17" t="s">
        <v>117</v>
      </c>
      <c r="AD118" s="34"/>
      <c r="AE118" s="17" t="s">
        <v>85</v>
      </c>
      <c r="AF118" s="17" t="s">
        <v>141</v>
      </c>
      <c r="AG118" s="17" t="s">
        <v>281</v>
      </c>
      <c r="AH118" s="19" t="s">
        <v>141</v>
      </c>
      <c r="AI118" s="6"/>
      <c r="AJ118" s="17" t="s">
        <v>125</v>
      </c>
      <c r="AK118" s="17" t="s">
        <v>102</v>
      </c>
      <c r="AL118" s="17" t="s">
        <v>280</v>
      </c>
      <c r="AM118" s="19" t="s">
        <v>141</v>
      </c>
      <c r="AN118" s="6"/>
      <c r="AO118" s="17" t="s">
        <v>282</v>
      </c>
      <c r="AP118" s="17" t="s">
        <v>282</v>
      </c>
      <c r="AQ118" s="17" t="s">
        <v>282</v>
      </c>
      <c r="AR118" s="6"/>
      <c r="AS118" s="17" t="s">
        <v>247</v>
      </c>
      <c r="AT118" s="17" t="s">
        <v>282</v>
      </c>
      <c r="AU118" s="17" t="s">
        <v>282</v>
      </c>
      <c r="AV118" s="17" t="s">
        <v>282</v>
      </c>
      <c r="AX118" s="17" t="s">
        <v>206</v>
      </c>
      <c r="AY118" s="17" t="s">
        <v>287</v>
      </c>
      <c r="AZ118" s="17" t="s">
        <v>283</v>
      </c>
      <c r="BB118" s="17" t="s">
        <v>54</v>
      </c>
      <c r="BC118" s="17" t="s">
        <v>83</v>
      </c>
      <c r="BD118" s="17" t="s">
        <v>83</v>
      </c>
      <c r="BF118" s="17" t="s">
        <v>284</v>
      </c>
    </row>
    <row r="119" spans="4:58" s="3" customFormat="1" ht="32" customHeight="1">
      <c r="D119" s="35"/>
      <c r="E119" s="35"/>
      <c r="F119" s="17" t="s">
        <v>371</v>
      </c>
      <c r="G119" s="17" t="s">
        <v>45</v>
      </c>
      <c r="H119" s="17" t="s">
        <v>52</v>
      </c>
      <c r="I119" s="17" t="s">
        <v>83</v>
      </c>
      <c r="J119" s="17" t="s">
        <v>1</v>
      </c>
      <c r="K119" s="6"/>
      <c r="L119" s="17">
        <v>126</v>
      </c>
      <c r="M119" s="19">
        <v>0.43</v>
      </c>
      <c r="N119" s="17" t="s">
        <v>150</v>
      </c>
      <c r="O119" s="17" t="s">
        <v>103</v>
      </c>
      <c r="Q119" s="17" t="s">
        <v>122</v>
      </c>
      <c r="R119" s="17" t="s">
        <v>123</v>
      </c>
      <c r="S119" s="17">
        <v>1</v>
      </c>
      <c r="T119" s="17" t="s">
        <v>128</v>
      </c>
      <c r="U119" s="17" t="s">
        <v>159</v>
      </c>
      <c r="V119" s="17" t="s">
        <v>117</v>
      </c>
      <c r="W119" s="15"/>
      <c r="X119" s="17" t="s">
        <v>122</v>
      </c>
      <c r="Y119" s="17" t="s">
        <v>124</v>
      </c>
      <c r="Z119" s="17">
        <v>1</v>
      </c>
      <c r="AA119" s="17" t="s">
        <v>128</v>
      </c>
      <c r="AB119" s="17" t="s">
        <v>159</v>
      </c>
      <c r="AC119" s="17" t="s">
        <v>117</v>
      </c>
      <c r="AD119" s="34"/>
      <c r="AE119" s="17" t="s">
        <v>85</v>
      </c>
      <c r="AF119" s="17" t="s">
        <v>141</v>
      </c>
      <c r="AG119" s="17" t="s">
        <v>281</v>
      </c>
      <c r="AH119" s="19" t="s">
        <v>141</v>
      </c>
      <c r="AI119" s="6"/>
      <c r="AJ119" s="17" t="s">
        <v>125</v>
      </c>
      <c r="AK119" s="17" t="s">
        <v>102</v>
      </c>
      <c r="AL119" s="17" t="s">
        <v>280</v>
      </c>
      <c r="AM119" s="19" t="s">
        <v>141</v>
      </c>
      <c r="AN119" s="6"/>
      <c r="AO119" s="17" t="s">
        <v>282</v>
      </c>
      <c r="AP119" s="17" t="s">
        <v>282</v>
      </c>
      <c r="AQ119" s="17" t="s">
        <v>282</v>
      </c>
      <c r="AR119" s="6"/>
      <c r="AS119" s="17" t="s">
        <v>205</v>
      </c>
      <c r="AT119" s="17" t="s">
        <v>282</v>
      </c>
      <c r="AU119" s="17" t="s">
        <v>282</v>
      </c>
      <c r="AV119" s="17" t="s">
        <v>282</v>
      </c>
      <c r="AX119" s="17" t="s">
        <v>206</v>
      </c>
      <c r="AY119" s="17" t="s">
        <v>294</v>
      </c>
      <c r="AZ119" s="17" t="s">
        <v>283</v>
      </c>
      <c r="BB119" s="17" t="s">
        <v>54</v>
      </c>
      <c r="BC119" s="17" t="s">
        <v>83</v>
      </c>
      <c r="BD119" s="17" t="s">
        <v>83</v>
      </c>
      <c r="BF119" s="17" t="s">
        <v>297</v>
      </c>
    </row>
    <row r="120" spans="4:58" s="3" customFormat="1" ht="32" customHeight="1">
      <c r="D120" s="35"/>
      <c r="E120" s="35"/>
      <c r="F120" s="17" t="s">
        <v>371</v>
      </c>
      <c r="G120" s="17" t="s">
        <v>45</v>
      </c>
      <c r="H120" s="17" t="s">
        <v>52</v>
      </c>
      <c r="I120" s="17" t="s">
        <v>83</v>
      </c>
      <c r="J120" s="17" t="s">
        <v>209</v>
      </c>
      <c r="K120" s="6"/>
      <c r="L120" s="17">
        <v>126</v>
      </c>
      <c r="M120" s="19">
        <v>0.43</v>
      </c>
      <c r="N120" s="17" t="s">
        <v>150</v>
      </c>
      <c r="O120" s="17" t="s">
        <v>103</v>
      </c>
      <c r="Q120" s="17" t="s">
        <v>122</v>
      </c>
      <c r="R120" s="17" t="s">
        <v>123</v>
      </c>
      <c r="S120" s="17">
        <v>1</v>
      </c>
      <c r="T120" s="17" t="s">
        <v>128</v>
      </c>
      <c r="U120" s="17" t="s">
        <v>159</v>
      </c>
      <c r="V120" s="17" t="s">
        <v>117</v>
      </c>
      <c r="W120" s="15"/>
      <c r="X120" s="17" t="s">
        <v>122</v>
      </c>
      <c r="Y120" s="17" t="s">
        <v>124</v>
      </c>
      <c r="Z120" s="17">
        <v>1</v>
      </c>
      <c r="AA120" s="17" t="s">
        <v>128</v>
      </c>
      <c r="AB120" s="17" t="s">
        <v>159</v>
      </c>
      <c r="AC120" s="17" t="s">
        <v>117</v>
      </c>
      <c r="AD120" s="34"/>
      <c r="AE120" s="17" t="s">
        <v>85</v>
      </c>
      <c r="AF120" s="17" t="s">
        <v>141</v>
      </c>
      <c r="AG120" s="17" t="s">
        <v>281</v>
      </c>
      <c r="AH120" s="19" t="s">
        <v>141</v>
      </c>
      <c r="AI120" s="6"/>
      <c r="AJ120" s="17" t="s">
        <v>125</v>
      </c>
      <c r="AK120" s="17" t="s">
        <v>102</v>
      </c>
      <c r="AL120" s="17" t="s">
        <v>280</v>
      </c>
      <c r="AM120" s="19" t="s">
        <v>141</v>
      </c>
      <c r="AN120" s="6"/>
      <c r="AO120" s="17" t="s">
        <v>282</v>
      </c>
      <c r="AP120" s="17" t="s">
        <v>282</v>
      </c>
      <c r="AQ120" s="17" t="s">
        <v>282</v>
      </c>
      <c r="AR120" s="6"/>
      <c r="AS120" s="17" t="s">
        <v>247</v>
      </c>
      <c r="AT120" s="17" t="s">
        <v>282</v>
      </c>
      <c r="AU120" s="17" t="s">
        <v>282</v>
      </c>
      <c r="AV120" s="17" t="s">
        <v>282</v>
      </c>
      <c r="AX120" s="17" t="s">
        <v>206</v>
      </c>
      <c r="AY120" s="17" t="s">
        <v>288</v>
      </c>
      <c r="AZ120" s="17" t="s">
        <v>283</v>
      </c>
      <c r="BB120" s="17" t="s">
        <v>54</v>
      </c>
      <c r="BC120" s="17" t="s">
        <v>83</v>
      </c>
      <c r="BD120" s="17" t="s">
        <v>83</v>
      </c>
      <c r="BF120" s="17" t="s">
        <v>284</v>
      </c>
    </row>
    <row r="121" spans="4:58" s="3" customFormat="1" ht="32" customHeight="1">
      <c r="D121" s="35"/>
      <c r="E121" s="35"/>
      <c r="F121" s="17" t="s">
        <v>371</v>
      </c>
      <c r="G121" s="17" t="s">
        <v>58</v>
      </c>
      <c r="H121" s="17" t="s">
        <v>52</v>
      </c>
      <c r="I121" s="17" t="s">
        <v>83</v>
      </c>
      <c r="J121" s="17" t="s">
        <v>1</v>
      </c>
      <c r="K121" s="6"/>
      <c r="L121" s="17">
        <v>126</v>
      </c>
      <c r="M121" s="19">
        <v>0.43</v>
      </c>
      <c r="N121" s="17" t="s">
        <v>150</v>
      </c>
      <c r="O121" s="17" t="s">
        <v>103</v>
      </c>
      <c r="Q121" s="17" t="s">
        <v>122</v>
      </c>
      <c r="R121" s="17" t="s">
        <v>123</v>
      </c>
      <c r="S121" s="17">
        <v>1</v>
      </c>
      <c r="T121" s="17" t="s">
        <v>128</v>
      </c>
      <c r="U121" s="17" t="s">
        <v>160</v>
      </c>
      <c r="V121" s="17" t="s">
        <v>117</v>
      </c>
      <c r="W121" s="15"/>
      <c r="X121" s="17" t="s">
        <v>122</v>
      </c>
      <c r="Y121" s="17" t="s">
        <v>124</v>
      </c>
      <c r="Z121" s="17">
        <v>1</v>
      </c>
      <c r="AA121" s="17" t="s">
        <v>128</v>
      </c>
      <c r="AB121" s="17" t="s">
        <v>160</v>
      </c>
      <c r="AC121" s="17" t="s">
        <v>117</v>
      </c>
      <c r="AD121" s="34"/>
      <c r="AE121" s="17" t="s">
        <v>85</v>
      </c>
      <c r="AF121" s="17" t="s">
        <v>141</v>
      </c>
      <c r="AG121" s="17" t="s">
        <v>281</v>
      </c>
      <c r="AH121" s="19" t="s">
        <v>141</v>
      </c>
      <c r="AI121" s="6"/>
      <c r="AJ121" s="17" t="s">
        <v>125</v>
      </c>
      <c r="AK121" s="17" t="s">
        <v>102</v>
      </c>
      <c r="AL121" s="17" t="s">
        <v>280</v>
      </c>
      <c r="AM121" s="19" t="s">
        <v>141</v>
      </c>
      <c r="AN121" s="6"/>
      <c r="AO121" s="17" t="s">
        <v>282</v>
      </c>
      <c r="AP121" s="17" t="s">
        <v>282</v>
      </c>
      <c r="AQ121" s="17" t="s">
        <v>282</v>
      </c>
      <c r="AR121" s="6"/>
      <c r="AS121" s="17" t="s">
        <v>205</v>
      </c>
      <c r="AT121" s="17" t="s">
        <v>282</v>
      </c>
      <c r="AU121" s="17" t="s">
        <v>282</v>
      </c>
      <c r="AV121" s="17" t="s">
        <v>282</v>
      </c>
      <c r="AX121" s="17" t="s">
        <v>206</v>
      </c>
      <c r="AY121" s="17" t="s">
        <v>295</v>
      </c>
      <c r="AZ121" s="17" t="s">
        <v>283</v>
      </c>
      <c r="BB121" s="17" t="s">
        <v>54</v>
      </c>
      <c r="BC121" s="17" t="s">
        <v>83</v>
      </c>
      <c r="BD121" s="17" t="s">
        <v>83</v>
      </c>
      <c r="BF121" s="17" t="s">
        <v>296</v>
      </c>
    </row>
    <row r="122" spans="4:58" s="3" customFormat="1" ht="32" customHeight="1">
      <c r="D122" s="35"/>
      <c r="E122" s="35"/>
      <c r="F122" s="17" t="s">
        <v>371</v>
      </c>
      <c r="G122" s="17" t="s">
        <v>58</v>
      </c>
      <c r="H122" s="17" t="s">
        <v>52</v>
      </c>
      <c r="I122" s="17" t="s">
        <v>83</v>
      </c>
      <c r="J122" s="17" t="s">
        <v>209</v>
      </c>
      <c r="K122" s="6"/>
      <c r="L122" s="17">
        <v>126</v>
      </c>
      <c r="M122" s="19">
        <v>0.43</v>
      </c>
      <c r="N122" s="17" t="s">
        <v>150</v>
      </c>
      <c r="O122" s="17" t="s">
        <v>103</v>
      </c>
      <c r="Q122" s="17" t="s">
        <v>122</v>
      </c>
      <c r="R122" s="17" t="s">
        <v>123</v>
      </c>
      <c r="S122" s="17">
        <v>1</v>
      </c>
      <c r="T122" s="17" t="s">
        <v>128</v>
      </c>
      <c r="U122" s="17" t="s">
        <v>160</v>
      </c>
      <c r="V122" s="17" t="s">
        <v>117</v>
      </c>
      <c r="W122" s="15"/>
      <c r="X122" s="17" t="s">
        <v>122</v>
      </c>
      <c r="Y122" s="17" t="s">
        <v>124</v>
      </c>
      <c r="Z122" s="17">
        <v>1</v>
      </c>
      <c r="AA122" s="17" t="s">
        <v>128</v>
      </c>
      <c r="AB122" s="17" t="s">
        <v>160</v>
      </c>
      <c r="AC122" s="17" t="s">
        <v>117</v>
      </c>
      <c r="AD122" s="34"/>
      <c r="AE122" s="17" t="s">
        <v>85</v>
      </c>
      <c r="AF122" s="17" t="s">
        <v>141</v>
      </c>
      <c r="AG122" s="17" t="s">
        <v>281</v>
      </c>
      <c r="AH122" s="19" t="s">
        <v>141</v>
      </c>
      <c r="AI122" s="6"/>
      <c r="AJ122" s="17" t="s">
        <v>125</v>
      </c>
      <c r="AK122" s="17" t="s">
        <v>102</v>
      </c>
      <c r="AL122" s="17" t="s">
        <v>280</v>
      </c>
      <c r="AM122" s="19" t="s">
        <v>141</v>
      </c>
      <c r="AN122" s="6"/>
      <c r="AO122" s="17" t="s">
        <v>282</v>
      </c>
      <c r="AP122" s="17" t="s">
        <v>282</v>
      </c>
      <c r="AQ122" s="17" t="s">
        <v>282</v>
      </c>
      <c r="AR122" s="6"/>
      <c r="AS122" s="17" t="s">
        <v>247</v>
      </c>
      <c r="AT122" s="17" t="s">
        <v>282</v>
      </c>
      <c r="AU122" s="17" t="s">
        <v>282</v>
      </c>
      <c r="AV122" s="17" t="s">
        <v>282</v>
      </c>
      <c r="AX122" s="17" t="s">
        <v>206</v>
      </c>
      <c r="AY122" s="17" t="s">
        <v>289</v>
      </c>
      <c r="AZ122" s="17" t="s">
        <v>283</v>
      </c>
      <c r="BB122" s="17" t="s">
        <v>54</v>
      </c>
      <c r="BC122" s="17" t="s">
        <v>83</v>
      </c>
      <c r="BD122" s="17" t="s">
        <v>83</v>
      </c>
      <c r="BF122" s="17" t="s">
        <v>284</v>
      </c>
    </row>
    <row r="123" spans="4:58" s="3" customFormat="1" ht="32" customHeight="1">
      <c r="D123" s="35"/>
      <c r="E123" s="35"/>
      <c r="F123" s="17" t="s">
        <v>372</v>
      </c>
      <c r="G123" s="17" t="s">
        <v>59</v>
      </c>
      <c r="H123" s="17" t="s">
        <v>268</v>
      </c>
      <c r="I123" s="17" t="s">
        <v>83</v>
      </c>
      <c r="J123" s="17" t="s">
        <v>171</v>
      </c>
      <c r="K123" s="6"/>
      <c r="L123" s="17">
        <v>100</v>
      </c>
      <c r="M123" s="19">
        <v>0.52</v>
      </c>
      <c r="N123" s="17" t="s">
        <v>170</v>
      </c>
      <c r="O123" s="17" t="s">
        <v>85</v>
      </c>
      <c r="Q123" s="17" t="s">
        <v>188</v>
      </c>
      <c r="R123" s="17" t="s">
        <v>123</v>
      </c>
      <c r="S123" s="17">
        <v>8</v>
      </c>
      <c r="T123" s="17" t="s">
        <v>128</v>
      </c>
      <c r="U123" s="17" t="s">
        <v>172</v>
      </c>
      <c r="V123" s="17" t="s">
        <v>173</v>
      </c>
      <c r="W123" s="15"/>
      <c r="X123" s="17" t="s">
        <v>188</v>
      </c>
      <c r="Y123" s="17" t="s">
        <v>33</v>
      </c>
      <c r="Z123" s="17">
        <v>8</v>
      </c>
      <c r="AA123" s="17" t="s">
        <v>128</v>
      </c>
      <c r="AB123" s="17" t="s">
        <v>172</v>
      </c>
      <c r="AC123" s="17" t="s">
        <v>173</v>
      </c>
      <c r="AD123" s="34"/>
      <c r="AE123" s="17" t="s">
        <v>85</v>
      </c>
      <c r="AF123" s="17" t="s">
        <v>177</v>
      </c>
      <c r="AG123" s="17" t="s">
        <v>281</v>
      </c>
      <c r="AH123" s="19">
        <v>0.94299999999999995</v>
      </c>
      <c r="AI123" s="6"/>
      <c r="AJ123" s="17" t="s">
        <v>85</v>
      </c>
      <c r="AK123" s="17" t="s">
        <v>174</v>
      </c>
      <c r="AL123" s="17" t="s">
        <v>179</v>
      </c>
      <c r="AM123" s="19">
        <v>0.94299999999999995</v>
      </c>
      <c r="AN123" s="6"/>
      <c r="AO123" s="17" t="s">
        <v>180</v>
      </c>
      <c r="AP123" s="17" t="s">
        <v>180</v>
      </c>
      <c r="AQ123" s="17" t="s">
        <v>180</v>
      </c>
      <c r="AR123" s="6"/>
      <c r="AS123" s="17" t="s">
        <v>205</v>
      </c>
      <c r="AT123" s="17" t="s">
        <v>180</v>
      </c>
      <c r="AU123" s="17" t="s">
        <v>180</v>
      </c>
      <c r="AV123" s="17" t="s">
        <v>180</v>
      </c>
      <c r="AX123" s="17" t="s">
        <v>175</v>
      </c>
      <c r="AY123" s="17" t="s">
        <v>184</v>
      </c>
      <c r="AZ123" s="17" t="s">
        <v>176</v>
      </c>
      <c r="BB123" s="17" t="s">
        <v>54</v>
      </c>
      <c r="BC123" s="17" t="s">
        <v>83</v>
      </c>
      <c r="BD123" s="17" t="s">
        <v>83</v>
      </c>
      <c r="BF123" s="17" t="s">
        <v>182</v>
      </c>
    </row>
    <row r="124" spans="4:58" s="3" customFormat="1" ht="32" customHeight="1">
      <c r="D124" s="35"/>
      <c r="E124" s="35"/>
      <c r="F124" s="17" t="s">
        <v>372</v>
      </c>
      <c r="G124" s="17" t="s">
        <v>545</v>
      </c>
      <c r="H124" s="17" t="s">
        <v>268</v>
      </c>
      <c r="I124" s="17" t="s">
        <v>83</v>
      </c>
      <c r="J124" s="17" t="s">
        <v>171</v>
      </c>
      <c r="K124" s="6"/>
      <c r="L124" s="17">
        <v>100</v>
      </c>
      <c r="M124" s="19">
        <v>0.52</v>
      </c>
      <c r="N124" s="17" t="s">
        <v>170</v>
      </c>
      <c r="O124" s="17" t="s">
        <v>85</v>
      </c>
      <c r="Q124" s="17" t="s">
        <v>186</v>
      </c>
      <c r="R124" s="17" t="s">
        <v>123</v>
      </c>
      <c r="S124" s="17">
        <v>6</v>
      </c>
      <c r="T124" s="17" t="s">
        <v>128</v>
      </c>
      <c r="U124" s="17" t="s">
        <v>189</v>
      </c>
      <c r="V124" s="17" t="s">
        <v>190</v>
      </c>
      <c r="W124" s="15"/>
      <c r="X124" s="17" t="s">
        <v>186</v>
      </c>
      <c r="Y124" s="17" t="s">
        <v>123</v>
      </c>
      <c r="Z124" s="17">
        <v>6</v>
      </c>
      <c r="AA124" s="17" t="s">
        <v>128</v>
      </c>
      <c r="AB124" s="17" t="s">
        <v>189</v>
      </c>
      <c r="AC124" s="17" t="s">
        <v>190</v>
      </c>
      <c r="AD124" s="34"/>
      <c r="AE124" s="17" t="s">
        <v>85</v>
      </c>
      <c r="AF124" s="17" t="s">
        <v>177</v>
      </c>
      <c r="AG124" s="17" t="s">
        <v>178</v>
      </c>
      <c r="AH124" s="19">
        <v>0.94299999999999995</v>
      </c>
      <c r="AI124" s="6"/>
      <c r="AJ124" s="17" t="s">
        <v>85</v>
      </c>
      <c r="AK124" s="17" t="s">
        <v>174</v>
      </c>
      <c r="AL124" s="17" t="s">
        <v>179</v>
      </c>
      <c r="AM124" s="19">
        <v>0.94299999999999995</v>
      </c>
      <c r="AN124" s="6"/>
      <c r="AO124" s="17" t="s">
        <v>180</v>
      </c>
      <c r="AP124" s="17" t="s">
        <v>180</v>
      </c>
      <c r="AQ124" s="17" t="s">
        <v>180</v>
      </c>
      <c r="AR124" s="6"/>
      <c r="AS124" s="17" t="s">
        <v>205</v>
      </c>
      <c r="AT124" s="17" t="s">
        <v>180</v>
      </c>
      <c r="AU124" s="17" t="s">
        <v>180</v>
      </c>
      <c r="AV124" s="17" t="s">
        <v>180</v>
      </c>
      <c r="AX124" s="17" t="s">
        <v>175</v>
      </c>
      <c r="AY124" s="17" t="s">
        <v>635</v>
      </c>
      <c r="AZ124" s="17" t="s">
        <v>633</v>
      </c>
      <c r="BB124" s="17" t="s">
        <v>54</v>
      </c>
      <c r="BC124" s="17" t="s">
        <v>83</v>
      </c>
      <c r="BD124" s="17" t="s">
        <v>83</v>
      </c>
      <c r="BF124" s="17" t="s">
        <v>637</v>
      </c>
    </row>
    <row r="125" spans="4:58" s="3" customFormat="1" ht="32" customHeight="1">
      <c r="D125" s="35"/>
      <c r="E125" s="35"/>
      <c r="F125" s="17" t="s">
        <v>372</v>
      </c>
      <c r="G125" s="17" t="s">
        <v>518</v>
      </c>
      <c r="H125" s="17" t="s">
        <v>268</v>
      </c>
      <c r="I125" s="17" t="s">
        <v>83</v>
      </c>
      <c r="J125" s="17" t="s">
        <v>171</v>
      </c>
      <c r="K125" s="6"/>
      <c r="L125" s="17">
        <v>100</v>
      </c>
      <c r="M125" s="19">
        <v>0.52</v>
      </c>
      <c r="N125" s="17" t="s">
        <v>170</v>
      </c>
      <c r="O125" s="17" t="s">
        <v>85</v>
      </c>
      <c r="Q125" s="17" t="s">
        <v>186</v>
      </c>
      <c r="R125" s="17" t="s">
        <v>123</v>
      </c>
      <c r="S125" s="17">
        <v>6</v>
      </c>
      <c r="T125" s="17" t="s">
        <v>128</v>
      </c>
      <c r="U125" s="17" t="s">
        <v>189</v>
      </c>
      <c r="V125" s="17" t="s">
        <v>190</v>
      </c>
      <c r="W125" s="15"/>
      <c r="X125" s="17" t="s">
        <v>186</v>
      </c>
      <c r="Y125" s="17" t="s">
        <v>123</v>
      </c>
      <c r="Z125" s="17">
        <v>6</v>
      </c>
      <c r="AA125" s="17" t="s">
        <v>128</v>
      </c>
      <c r="AB125" s="17" t="s">
        <v>189</v>
      </c>
      <c r="AC125" s="17" t="s">
        <v>190</v>
      </c>
      <c r="AD125" s="34"/>
      <c r="AE125" s="17" t="s">
        <v>85</v>
      </c>
      <c r="AF125" s="17" t="s">
        <v>177</v>
      </c>
      <c r="AG125" s="17" t="s">
        <v>178</v>
      </c>
      <c r="AH125" s="19">
        <v>0.94299999999999995</v>
      </c>
      <c r="AI125" s="6"/>
      <c r="AJ125" s="17" t="s">
        <v>85</v>
      </c>
      <c r="AK125" s="17" t="s">
        <v>174</v>
      </c>
      <c r="AL125" s="17" t="s">
        <v>179</v>
      </c>
      <c r="AM125" s="19">
        <v>0.94299999999999995</v>
      </c>
      <c r="AN125" s="6"/>
      <c r="AO125" s="17" t="s">
        <v>180</v>
      </c>
      <c r="AP125" s="17" t="s">
        <v>180</v>
      </c>
      <c r="AQ125" s="17" t="s">
        <v>180</v>
      </c>
      <c r="AR125" s="6"/>
      <c r="AS125" s="17" t="s">
        <v>205</v>
      </c>
      <c r="AT125" s="17" t="s">
        <v>180</v>
      </c>
      <c r="AU125" s="17" t="s">
        <v>180</v>
      </c>
      <c r="AV125" s="17" t="s">
        <v>180</v>
      </c>
      <c r="AX125" s="17" t="s">
        <v>175</v>
      </c>
      <c r="AY125" s="17" t="s">
        <v>635</v>
      </c>
      <c r="AZ125" s="17" t="s">
        <v>633</v>
      </c>
      <c r="BB125" s="17" t="s">
        <v>54</v>
      </c>
      <c r="BC125" s="17" t="s">
        <v>83</v>
      </c>
      <c r="BD125" s="17" t="s">
        <v>83</v>
      </c>
      <c r="BF125" s="17" t="s">
        <v>637</v>
      </c>
    </row>
    <row r="126" spans="4:58" s="3" customFormat="1" ht="32" customHeight="1">
      <c r="D126" s="35"/>
      <c r="E126" s="35"/>
      <c r="F126" s="17" t="s">
        <v>372</v>
      </c>
      <c r="G126" s="17" t="s">
        <v>517</v>
      </c>
      <c r="H126" s="17" t="s">
        <v>268</v>
      </c>
      <c r="I126" s="17" t="s">
        <v>83</v>
      </c>
      <c r="J126" s="17" t="s">
        <v>171</v>
      </c>
      <c r="K126" s="6"/>
      <c r="L126" s="17">
        <v>100</v>
      </c>
      <c r="M126" s="19">
        <v>0.52</v>
      </c>
      <c r="N126" s="17" t="s">
        <v>170</v>
      </c>
      <c r="O126" s="17" t="s">
        <v>85</v>
      </c>
      <c r="Q126" s="17" t="s">
        <v>186</v>
      </c>
      <c r="R126" s="17" t="s">
        <v>123</v>
      </c>
      <c r="S126" s="17">
        <v>6</v>
      </c>
      <c r="T126" s="17" t="s">
        <v>128</v>
      </c>
      <c r="U126" s="17" t="s">
        <v>189</v>
      </c>
      <c r="V126" s="17" t="s">
        <v>190</v>
      </c>
      <c r="W126" s="15"/>
      <c r="X126" s="17" t="s">
        <v>186</v>
      </c>
      <c r="Y126" s="17" t="s">
        <v>123</v>
      </c>
      <c r="Z126" s="17">
        <v>6</v>
      </c>
      <c r="AA126" s="17" t="s">
        <v>128</v>
      </c>
      <c r="AB126" s="17" t="s">
        <v>189</v>
      </c>
      <c r="AC126" s="17" t="s">
        <v>190</v>
      </c>
      <c r="AD126" s="34"/>
      <c r="AE126" s="17" t="s">
        <v>85</v>
      </c>
      <c r="AF126" s="17" t="s">
        <v>177</v>
      </c>
      <c r="AG126" s="17" t="s">
        <v>178</v>
      </c>
      <c r="AH126" s="19">
        <v>0.94299999999999995</v>
      </c>
      <c r="AI126" s="6"/>
      <c r="AJ126" s="17" t="s">
        <v>85</v>
      </c>
      <c r="AK126" s="17" t="s">
        <v>174</v>
      </c>
      <c r="AL126" s="17" t="s">
        <v>179</v>
      </c>
      <c r="AM126" s="19">
        <v>0.94299999999999995</v>
      </c>
      <c r="AN126" s="6"/>
      <c r="AO126" s="17" t="s">
        <v>180</v>
      </c>
      <c r="AP126" s="17" t="s">
        <v>180</v>
      </c>
      <c r="AQ126" s="17" t="s">
        <v>180</v>
      </c>
      <c r="AR126" s="6"/>
      <c r="AS126" s="17" t="s">
        <v>205</v>
      </c>
      <c r="AT126" s="17" t="s">
        <v>180</v>
      </c>
      <c r="AU126" s="17" t="s">
        <v>180</v>
      </c>
      <c r="AV126" s="17" t="s">
        <v>180</v>
      </c>
      <c r="AX126" s="17" t="s">
        <v>175</v>
      </c>
      <c r="AY126" s="17" t="s">
        <v>634</v>
      </c>
      <c r="AZ126" s="17" t="s">
        <v>636</v>
      </c>
      <c r="BB126" s="17" t="s">
        <v>54</v>
      </c>
      <c r="BC126" s="17" t="s">
        <v>83</v>
      </c>
      <c r="BD126" s="17" t="s">
        <v>83</v>
      </c>
      <c r="BF126" s="17" t="s">
        <v>638</v>
      </c>
    </row>
    <row r="127" spans="4:58" s="3" customFormat="1" ht="32" customHeight="1">
      <c r="D127" s="35"/>
      <c r="E127" s="35"/>
      <c r="F127" s="17" t="s">
        <v>373</v>
      </c>
      <c r="G127" s="17" t="s">
        <v>61</v>
      </c>
      <c r="H127" s="17" t="s">
        <v>62</v>
      </c>
      <c r="I127" s="17" t="s">
        <v>83</v>
      </c>
      <c r="J127" s="17" t="s">
        <v>1286</v>
      </c>
      <c r="K127" s="6"/>
      <c r="L127" s="17">
        <v>42</v>
      </c>
      <c r="M127" s="19">
        <v>0.76500000000000001</v>
      </c>
      <c r="N127" s="17" t="s">
        <v>151</v>
      </c>
      <c r="O127" s="17" t="s">
        <v>103</v>
      </c>
      <c r="Q127" s="17" t="s">
        <v>127</v>
      </c>
      <c r="R127" s="17" t="s">
        <v>123</v>
      </c>
      <c r="S127" s="17">
        <v>1</v>
      </c>
      <c r="T127" s="17" t="s">
        <v>128</v>
      </c>
      <c r="U127" s="17" t="s">
        <v>310</v>
      </c>
      <c r="V127" s="17" t="s">
        <v>129</v>
      </c>
      <c r="W127" s="15"/>
      <c r="X127" s="17" t="s">
        <v>127</v>
      </c>
      <c r="Y127" s="17" t="s">
        <v>124</v>
      </c>
      <c r="Z127" s="17">
        <v>1</v>
      </c>
      <c r="AA127" s="17" t="s">
        <v>128</v>
      </c>
      <c r="AB127" s="17" t="s">
        <v>310</v>
      </c>
      <c r="AC127" s="17" t="s">
        <v>129</v>
      </c>
      <c r="AD127" s="34"/>
      <c r="AE127" s="17" t="s">
        <v>130</v>
      </c>
      <c r="AF127" s="17" t="s">
        <v>141</v>
      </c>
      <c r="AG127" s="17" t="s">
        <v>471</v>
      </c>
      <c r="AH127" s="19" t="s">
        <v>141</v>
      </c>
      <c r="AI127" s="6"/>
      <c r="AJ127" s="17" t="s">
        <v>130</v>
      </c>
      <c r="AK127" s="17" t="s">
        <v>141</v>
      </c>
      <c r="AL127" s="17">
        <v>1</v>
      </c>
      <c r="AM127" s="19" t="s">
        <v>141</v>
      </c>
      <c r="AN127" s="6"/>
      <c r="AO127" s="17" t="s">
        <v>180</v>
      </c>
      <c r="AP127" s="17" t="s">
        <v>180</v>
      </c>
      <c r="AQ127" s="17" t="s">
        <v>180</v>
      </c>
      <c r="AR127" s="6"/>
      <c r="AS127" s="17" t="s">
        <v>205</v>
      </c>
      <c r="AT127" s="17" t="s">
        <v>180</v>
      </c>
      <c r="AU127" s="17" t="s">
        <v>180</v>
      </c>
      <c r="AV127" s="17" t="s">
        <v>180</v>
      </c>
      <c r="AX127" s="17" t="s">
        <v>313</v>
      </c>
      <c r="AY127" s="17" t="s">
        <v>314</v>
      </c>
      <c r="AZ127" s="17" t="s">
        <v>283</v>
      </c>
      <c r="BB127" s="17" t="s">
        <v>54</v>
      </c>
      <c r="BC127" s="17" t="s">
        <v>83</v>
      </c>
      <c r="BD127" s="17" t="s">
        <v>83</v>
      </c>
      <c r="BF127" s="17" t="s">
        <v>296</v>
      </c>
    </row>
    <row r="128" spans="4:58" s="3" customFormat="1" ht="32" customHeight="1">
      <c r="D128" s="35"/>
      <c r="E128" s="35"/>
      <c r="F128" s="17" t="s">
        <v>373</v>
      </c>
      <c r="G128" s="17" t="s">
        <v>45</v>
      </c>
      <c r="H128" s="17" t="s">
        <v>62</v>
      </c>
      <c r="I128" s="17" t="s">
        <v>83</v>
      </c>
      <c r="J128" s="17" t="s">
        <v>1286</v>
      </c>
      <c r="K128" s="6"/>
      <c r="L128" s="17">
        <v>42</v>
      </c>
      <c r="M128" s="19">
        <v>0.76500000000000001</v>
      </c>
      <c r="N128" s="17" t="s">
        <v>151</v>
      </c>
      <c r="O128" s="17" t="s">
        <v>103</v>
      </c>
      <c r="Q128" s="17" t="s">
        <v>127</v>
      </c>
      <c r="R128" s="17" t="s">
        <v>123</v>
      </c>
      <c r="S128" s="17">
        <v>1</v>
      </c>
      <c r="T128" s="17" t="s">
        <v>128</v>
      </c>
      <c r="U128" s="17" t="s">
        <v>310</v>
      </c>
      <c r="V128" s="17" t="s">
        <v>129</v>
      </c>
      <c r="W128" s="15"/>
      <c r="X128" s="17" t="s">
        <v>127</v>
      </c>
      <c r="Y128" s="17" t="s">
        <v>124</v>
      </c>
      <c r="Z128" s="17">
        <v>1</v>
      </c>
      <c r="AA128" s="17" t="s">
        <v>128</v>
      </c>
      <c r="AB128" s="17" t="s">
        <v>310</v>
      </c>
      <c r="AC128" s="17" t="s">
        <v>129</v>
      </c>
      <c r="AD128" s="34"/>
      <c r="AE128" s="17" t="s">
        <v>130</v>
      </c>
      <c r="AF128" s="17" t="s">
        <v>141</v>
      </c>
      <c r="AG128" s="17" t="s">
        <v>471</v>
      </c>
      <c r="AH128" s="19" t="s">
        <v>141</v>
      </c>
      <c r="AI128" s="6"/>
      <c r="AJ128" s="17" t="s">
        <v>130</v>
      </c>
      <c r="AK128" s="17" t="s">
        <v>141</v>
      </c>
      <c r="AL128" s="17">
        <v>1</v>
      </c>
      <c r="AM128" s="19" t="s">
        <v>141</v>
      </c>
      <c r="AN128" s="6"/>
      <c r="AO128" s="17" t="s">
        <v>180</v>
      </c>
      <c r="AP128" s="17" t="s">
        <v>180</v>
      </c>
      <c r="AQ128" s="17" t="s">
        <v>180</v>
      </c>
      <c r="AR128" s="6"/>
      <c r="AS128" s="17" t="s">
        <v>205</v>
      </c>
      <c r="AT128" s="17" t="s">
        <v>180</v>
      </c>
      <c r="AU128" s="17" t="s">
        <v>180</v>
      </c>
      <c r="AV128" s="17" t="s">
        <v>180</v>
      </c>
      <c r="AX128" s="17" t="s">
        <v>313</v>
      </c>
      <c r="AY128" s="17" t="s">
        <v>314</v>
      </c>
      <c r="AZ128" s="17" t="s">
        <v>283</v>
      </c>
      <c r="BB128" s="17" t="s">
        <v>54</v>
      </c>
      <c r="BC128" s="17" t="s">
        <v>83</v>
      </c>
      <c r="BD128" s="17" t="s">
        <v>83</v>
      </c>
      <c r="BF128" s="17" t="s">
        <v>296</v>
      </c>
    </row>
    <row r="129" spans="4:58" s="3" customFormat="1" ht="32" customHeight="1">
      <c r="D129" s="35"/>
      <c r="E129" s="35"/>
      <c r="F129" s="17" t="s">
        <v>373</v>
      </c>
      <c r="G129" s="17" t="s">
        <v>311</v>
      </c>
      <c r="H129" s="17" t="s">
        <v>62</v>
      </c>
      <c r="I129" s="17" t="s">
        <v>83</v>
      </c>
      <c r="J129" s="17" t="s">
        <v>1286</v>
      </c>
      <c r="K129" s="6"/>
      <c r="L129" s="17">
        <v>42</v>
      </c>
      <c r="M129" s="19">
        <v>0.76500000000000001</v>
      </c>
      <c r="N129" s="17" t="s">
        <v>151</v>
      </c>
      <c r="O129" s="17" t="s">
        <v>103</v>
      </c>
      <c r="Q129" s="17" t="s">
        <v>127</v>
      </c>
      <c r="R129" s="17" t="s">
        <v>123</v>
      </c>
      <c r="S129" s="17">
        <v>1</v>
      </c>
      <c r="T129" s="17" t="s">
        <v>128</v>
      </c>
      <c r="U129" s="17" t="s">
        <v>312</v>
      </c>
      <c r="V129" s="17" t="s">
        <v>129</v>
      </c>
      <c r="W129" s="15"/>
      <c r="X129" s="17" t="s">
        <v>127</v>
      </c>
      <c r="Y129" s="17" t="s">
        <v>124</v>
      </c>
      <c r="Z129" s="17">
        <v>1</v>
      </c>
      <c r="AA129" s="17" t="s">
        <v>128</v>
      </c>
      <c r="AB129" s="17" t="s">
        <v>312</v>
      </c>
      <c r="AC129" s="17" t="s">
        <v>129</v>
      </c>
      <c r="AD129" s="34"/>
      <c r="AE129" s="17" t="s">
        <v>130</v>
      </c>
      <c r="AF129" s="17" t="s">
        <v>141</v>
      </c>
      <c r="AG129" s="17" t="s">
        <v>471</v>
      </c>
      <c r="AH129" s="19" t="s">
        <v>141</v>
      </c>
      <c r="AI129" s="6"/>
      <c r="AJ129" s="17" t="s">
        <v>130</v>
      </c>
      <c r="AK129" s="17" t="s">
        <v>141</v>
      </c>
      <c r="AL129" s="17">
        <v>1</v>
      </c>
      <c r="AM129" s="19" t="s">
        <v>141</v>
      </c>
      <c r="AN129" s="6"/>
      <c r="AO129" s="17" t="s">
        <v>180</v>
      </c>
      <c r="AP129" s="17" t="s">
        <v>180</v>
      </c>
      <c r="AQ129" s="17" t="s">
        <v>180</v>
      </c>
      <c r="AR129" s="6"/>
      <c r="AS129" s="17" t="s">
        <v>205</v>
      </c>
      <c r="AT129" s="17" t="s">
        <v>180</v>
      </c>
      <c r="AU129" s="17" t="s">
        <v>180</v>
      </c>
      <c r="AV129" s="17" t="s">
        <v>180</v>
      </c>
      <c r="AX129" s="17" t="s">
        <v>313</v>
      </c>
      <c r="AY129" s="17" t="s">
        <v>314</v>
      </c>
      <c r="AZ129" s="17" t="s">
        <v>283</v>
      </c>
      <c r="BB129" s="17" t="s">
        <v>54</v>
      </c>
      <c r="BC129" s="17" t="s">
        <v>83</v>
      </c>
      <c r="BD129" s="17" t="s">
        <v>83</v>
      </c>
      <c r="BF129" s="17" t="s">
        <v>296</v>
      </c>
    </row>
    <row r="130" spans="4:58" s="3" customFormat="1" ht="32" customHeight="1">
      <c r="D130" s="35"/>
      <c r="E130" s="35"/>
      <c r="F130" s="17" t="s">
        <v>428</v>
      </c>
      <c r="G130" s="17" t="s">
        <v>433</v>
      </c>
      <c r="H130" s="17" t="s">
        <v>431</v>
      </c>
      <c r="I130" s="17" t="s">
        <v>83</v>
      </c>
      <c r="J130" s="17" t="s">
        <v>1</v>
      </c>
      <c r="K130" s="6"/>
      <c r="L130" s="17">
        <v>93</v>
      </c>
      <c r="M130" s="19" t="s">
        <v>439</v>
      </c>
      <c r="N130" s="17" t="s">
        <v>442</v>
      </c>
      <c r="O130" s="17" t="s">
        <v>85</v>
      </c>
      <c r="Q130" s="17" t="s">
        <v>461</v>
      </c>
      <c r="R130" s="17" t="s">
        <v>123</v>
      </c>
      <c r="S130" s="17" t="s">
        <v>458</v>
      </c>
      <c r="T130" s="17" t="s">
        <v>128</v>
      </c>
      <c r="U130" s="17" t="s">
        <v>449</v>
      </c>
      <c r="V130" s="17" t="s">
        <v>459</v>
      </c>
      <c r="W130" s="15"/>
      <c r="X130" s="17" t="s">
        <v>464</v>
      </c>
      <c r="Y130" s="17" t="s">
        <v>33</v>
      </c>
      <c r="Z130" s="17">
        <v>8</v>
      </c>
      <c r="AA130" s="17" t="s">
        <v>128</v>
      </c>
      <c r="AB130" s="17" t="s">
        <v>449</v>
      </c>
      <c r="AC130" s="17" t="s">
        <v>465</v>
      </c>
      <c r="AD130" s="34"/>
      <c r="AE130" s="17" t="s">
        <v>469</v>
      </c>
      <c r="AF130" s="17" t="s">
        <v>470</v>
      </c>
      <c r="AG130" s="17" t="s">
        <v>472</v>
      </c>
      <c r="AH130" s="19">
        <f>26.8/28</f>
        <v>0.95714285714285718</v>
      </c>
      <c r="AI130" s="6"/>
      <c r="AJ130" s="17" t="s">
        <v>469</v>
      </c>
      <c r="AK130" s="17" t="s">
        <v>470</v>
      </c>
      <c r="AL130" s="17" t="s">
        <v>473</v>
      </c>
      <c r="AM130" s="19">
        <f>26.8/28</f>
        <v>0.95714285714285718</v>
      </c>
      <c r="AN130" s="6"/>
      <c r="AO130" s="17" t="s">
        <v>474</v>
      </c>
      <c r="AP130" s="17" t="s">
        <v>474</v>
      </c>
      <c r="AQ130" s="17" t="s">
        <v>474</v>
      </c>
      <c r="AR130" s="6"/>
      <c r="AS130" s="17" t="s">
        <v>205</v>
      </c>
      <c r="AT130" s="17" t="s">
        <v>474</v>
      </c>
      <c r="AU130" s="17" t="s">
        <v>474</v>
      </c>
      <c r="AV130" s="17" t="s">
        <v>474</v>
      </c>
      <c r="AX130" s="17" t="s">
        <v>475</v>
      </c>
      <c r="AY130" s="17" t="s">
        <v>314</v>
      </c>
      <c r="AZ130" s="29" t="s">
        <v>476</v>
      </c>
      <c r="BB130" s="17" t="s">
        <v>54</v>
      </c>
      <c r="BC130" s="17" t="s">
        <v>83</v>
      </c>
      <c r="BD130" s="17" t="s">
        <v>477</v>
      </c>
      <c r="BF130" s="17" t="s">
        <v>478</v>
      </c>
    </row>
    <row r="131" spans="4:58" s="3" customFormat="1" ht="32" customHeight="1">
      <c r="D131" s="35"/>
      <c r="E131" s="35"/>
      <c r="F131" s="17" t="s">
        <v>428</v>
      </c>
      <c r="G131" s="17" t="s">
        <v>434</v>
      </c>
      <c r="H131" s="17" t="s">
        <v>432</v>
      </c>
      <c r="I131" s="17" t="s">
        <v>83</v>
      </c>
      <c r="J131" s="17" t="s">
        <v>1</v>
      </c>
      <c r="K131" s="6"/>
      <c r="L131" s="17">
        <v>85</v>
      </c>
      <c r="M131" s="19">
        <v>1</v>
      </c>
      <c r="N131" s="17" t="s">
        <v>440</v>
      </c>
      <c r="O131" s="17" t="s">
        <v>437</v>
      </c>
      <c r="Q131" s="17" t="s">
        <v>462</v>
      </c>
      <c r="R131" s="17" t="s">
        <v>123</v>
      </c>
      <c r="S131" s="17" t="s">
        <v>458</v>
      </c>
      <c r="T131" s="17" t="s">
        <v>128</v>
      </c>
      <c r="U131" s="17" t="s">
        <v>449</v>
      </c>
      <c r="V131" s="17" t="s">
        <v>459</v>
      </c>
      <c r="W131" s="15"/>
      <c r="X131" s="17" t="s">
        <v>466</v>
      </c>
      <c r="Y131" s="17" t="s">
        <v>33</v>
      </c>
      <c r="Z131" s="17">
        <v>7</v>
      </c>
      <c r="AA131" s="17" t="s">
        <v>128</v>
      </c>
      <c r="AB131" s="17" t="s">
        <v>449</v>
      </c>
      <c r="AC131" s="17" t="s">
        <v>468</v>
      </c>
      <c r="AD131" s="34"/>
      <c r="AE131" s="17" t="s">
        <v>469</v>
      </c>
      <c r="AF131" s="17" t="s">
        <v>470</v>
      </c>
      <c r="AG131" s="17" t="s">
        <v>472</v>
      </c>
      <c r="AH131" s="19">
        <f>26.3/28</f>
        <v>0.93928571428571428</v>
      </c>
      <c r="AI131" s="6"/>
      <c r="AJ131" s="17" t="s">
        <v>469</v>
      </c>
      <c r="AK131" s="17" t="s">
        <v>470</v>
      </c>
      <c r="AL131" s="17" t="s">
        <v>473</v>
      </c>
      <c r="AM131" s="19">
        <f>26.3/28</f>
        <v>0.93928571428571428</v>
      </c>
      <c r="AN131" s="6"/>
      <c r="AO131" s="17" t="s">
        <v>474</v>
      </c>
      <c r="AP131" s="17" t="s">
        <v>474</v>
      </c>
      <c r="AQ131" s="17" t="s">
        <v>474</v>
      </c>
      <c r="AR131" s="6"/>
      <c r="AS131" s="17" t="s">
        <v>205</v>
      </c>
      <c r="AT131" s="17" t="s">
        <v>474</v>
      </c>
      <c r="AU131" s="17" t="s">
        <v>474</v>
      </c>
      <c r="AV131" s="17" t="s">
        <v>474</v>
      </c>
      <c r="AX131" s="17" t="s">
        <v>475</v>
      </c>
      <c r="AY131" s="17" t="s">
        <v>314</v>
      </c>
      <c r="AZ131" s="29" t="s">
        <v>476</v>
      </c>
      <c r="BB131" s="17" t="s">
        <v>54</v>
      </c>
      <c r="BC131" s="17" t="s">
        <v>83</v>
      </c>
      <c r="BD131" s="17" t="s">
        <v>477</v>
      </c>
      <c r="BF131" s="17" t="s">
        <v>478</v>
      </c>
    </row>
    <row r="132" spans="4:58" s="3" customFormat="1" ht="32" customHeight="1">
      <c r="D132" s="35"/>
      <c r="E132" s="35"/>
      <c r="F132" s="17" t="s">
        <v>428</v>
      </c>
      <c r="G132" s="17" t="s">
        <v>434</v>
      </c>
      <c r="H132" s="17" t="s">
        <v>430</v>
      </c>
      <c r="I132" s="17" t="s">
        <v>83</v>
      </c>
      <c r="J132" s="17" t="s">
        <v>1</v>
      </c>
      <c r="K132" s="6"/>
      <c r="L132" s="17">
        <v>98</v>
      </c>
      <c r="M132" s="19">
        <v>0</v>
      </c>
      <c r="N132" s="17" t="s">
        <v>441</v>
      </c>
      <c r="O132" s="17" t="s">
        <v>437</v>
      </c>
      <c r="Q132" s="17" t="s">
        <v>462</v>
      </c>
      <c r="R132" s="17" t="s">
        <v>123</v>
      </c>
      <c r="S132" s="17" t="s">
        <v>458</v>
      </c>
      <c r="T132" s="17" t="s">
        <v>128</v>
      </c>
      <c r="U132" s="17" t="s">
        <v>449</v>
      </c>
      <c r="V132" s="17" t="s">
        <v>459</v>
      </c>
      <c r="W132" s="15"/>
      <c r="X132" s="17" t="s">
        <v>466</v>
      </c>
      <c r="Y132" s="17" t="s">
        <v>33</v>
      </c>
      <c r="Z132" s="17">
        <v>7</v>
      </c>
      <c r="AA132" s="17" t="s">
        <v>128</v>
      </c>
      <c r="AB132" s="17" t="s">
        <v>449</v>
      </c>
      <c r="AC132" s="17" t="s">
        <v>468</v>
      </c>
      <c r="AD132" s="34"/>
      <c r="AE132" s="17" t="s">
        <v>469</v>
      </c>
      <c r="AF132" s="17" t="s">
        <v>470</v>
      </c>
      <c r="AG132" s="17" t="s">
        <v>472</v>
      </c>
      <c r="AH132" s="19">
        <f>25.4/28</f>
        <v>0.90714285714285714</v>
      </c>
      <c r="AI132" s="6"/>
      <c r="AJ132" s="17" t="s">
        <v>469</v>
      </c>
      <c r="AK132" s="17" t="s">
        <v>470</v>
      </c>
      <c r="AL132" s="17" t="s">
        <v>473</v>
      </c>
      <c r="AM132" s="19">
        <f>25.4/28</f>
        <v>0.90714285714285714</v>
      </c>
      <c r="AN132" s="6"/>
      <c r="AO132" s="17" t="s">
        <v>474</v>
      </c>
      <c r="AP132" s="17" t="s">
        <v>474</v>
      </c>
      <c r="AQ132" s="17" t="s">
        <v>474</v>
      </c>
      <c r="AR132" s="6"/>
      <c r="AS132" s="17" t="s">
        <v>205</v>
      </c>
      <c r="AT132" s="17" t="s">
        <v>474</v>
      </c>
      <c r="AU132" s="17" t="s">
        <v>474</v>
      </c>
      <c r="AV132" s="17" t="s">
        <v>474</v>
      </c>
      <c r="AX132" s="17" t="s">
        <v>475</v>
      </c>
      <c r="AY132" s="17" t="s">
        <v>314</v>
      </c>
      <c r="AZ132" s="29" t="s">
        <v>476</v>
      </c>
      <c r="BB132" s="17" t="s">
        <v>54</v>
      </c>
      <c r="BC132" s="17" t="s">
        <v>83</v>
      </c>
      <c r="BD132" s="17" t="s">
        <v>477</v>
      </c>
      <c r="BF132" s="17" t="s">
        <v>478</v>
      </c>
    </row>
    <row r="133" spans="4:58" s="3" customFormat="1" ht="32" customHeight="1">
      <c r="D133" s="35"/>
      <c r="E133" s="35"/>
      <c r="F133" s="17" t="s">
        <v>428</v>
      </c>
      <c r="G133" s="17" t="s">
        <v>435</v>
      </c>
      <c r="H133" s="17" t="s">
        <v>432</v>
      </c>
      <c r="I133" s="17" t="s">
        <v>83</v>
      </c>
      <c r="J133" s="17" t="s">
        <v>1</v>
      </c>
      <c r="K133" s="6"/>
      <c r="L133" s="17">
        <v>85</v>
      </c>
      <c r="M133" s="19">
        <v>1</v>
      </c>
      <c r="N133" s="17" t="s">
        <v>440</v>
      </c>
      <c r="O133" s="17" t="s">
        <v>437</v>
      </c>
      <c r="Q133" s="17" t="s">
        <v>463</v>
      </c>
      <c r="R133" s="17" t="s">
        <v>123</v>
      </c>
      <c r="S133" s="17" t="s">
        <v>458</v>
      </c>
      <c r="T133" s="17" t="s">
        <v>128</v>
      </c>
      <c r="U133" s="17" t="s">
        <v>449</v>
      </c>
      <c r="V133" s="17" t="s">
        <v>459</v>
      </c>
      <c r="W133" s="15"/>
      <c r="X133" s="17" t="s">
        <v>467</v>
      </c>
      <c r="Y133" s="17" t="s">
        <v>33</v>
      </c>
      <c r="Z133" s="17">
        <v>8</v>
      </c>
      <c r="AA133" s="17" t="s">
        <v>128</v>
      </c>
      <c r="AB133" s="17" t="s">
        <v>449</v>
      </c>
      <c r="AC133" s="17" t="s">
        <v>465</v>
      </c>
      <c r="AD133" s="34"/>
      <c r="AE133" s="17" t="s">
        <v>469</v>
      </c>
      <c r="AF133" s="17" t="s">
        <v>470</v>
      </c>
      <c r="AG133" s="17" t="s">
        <v>472</v>
      </c>
      <c r="AH133" s="19">
        <f>26.3/28</f>
        <v>0.93928571428571428</v>
      </c>
      <c r="AI133" s="6"/>
      <c r="AJ133" s="17" t="s">
        <v>469</v>
      </c>
      <c r="AK133" s="17" t="s">
        <v>470</v>
      </c>
      <c r="AL133" s="17" t="s">
        <v>473</v>
      </c>
      <c r="AM133" s="19">
        <f>26.3/28</f>
        <v>0.93928571428571428</v>
      </c>
      <c r="AN133" s="6"/>
      <c r="AO133" s="17" t="s">
        <v>474</v>
      </c>
      <c r="AP133" s="17" t="s">
        <v>474</v>
      </c>
      <c r="AQ133" s="17" t="s">
        <v>474</v>
      </c>
      <c r="AR133" s="6"/>
      <c r="AS133" s="17" t="s">
        <v>205</v>
      </c>
      <c r="AT133" s="17" t="s">
        <v>474</v>
      </c>
      <c r="AU133" s="17" t="s">
        <v>474</v>
      </c>
      <c r="AV133" s="17" t="s">
        <v>474</v>
      </c>
      <c r="AX133" s="17" t="s">
        <v>475</v>
      </c>
      <c r="AY133" s="17" t="s">
        <v>314</v>
      </c>
      <c r="AZ133" s="29" t="s">
        <v>476</v>
      </c>
      <c r="BB133" s="17" t="s">
        <v>54</v>
      </c>
      <c r="BC133" s="17" t="s">
        <v>83</v>
      </c>
      <c r="BD133" s="17" t="s">
        <v>477</v>
      </c>
      <c r="BF133" s="17" t="s">
        <v>478</v>
      </c>
    </row>
    <row r="134" spans="4:58" s="3" customFormat="1" ht="32" customHeight="1">
      <c r="D134" s="35"/>
      <c r="E134" s="35"/>
      <c r="F134" s="17" t="s">
        <v>428</v>
      </c>
      <c r="G134" s="17" t="s">
        <v>435</v>
      </c>
      <c r="H134" s="17" t="s">
        <v>41</v>
      </c>
      <c r="I134" s="17" t="s">
        <v>83</v>
      </c>
      <c r="J134" s="17" t="s">
        <v>1</v>
      </c>
      <c r="K134" s="6"/>
      <c r="L134" s="17">
        <v>98</v>
      </c>
      <c r="M134" s="19">
        <v>0.51</v>
      </c>
      <c r="N134" s="17" t="s">
        <v>438</v>
      </c>
      <c r="O134" s="17" t="s">
        <v>85</v>
      </c>
      <c r="Q134" s="17" t="s">
        <v>463</v>
      </c>
      <c r="R134" s="17" t="s">
        <v>123</v>
      </c>
      <c r="S134" s="17" t="s">
        <v>458</v>
      </c>
      <c r="T134" s="17" t="s">
        <v>128</v>
      </c>
      <c r="U134" s="17" t="s">
        <v>449</v>
      </c>
      <c r="V134" s="17" t="s">
        <v>459</v>
      </c>
      <c r="W134" s="15"/>
      <c r="X134" s="17" t="s">
        <v>467</v>
      </c>
      <c r="Y134" s="17" t="s">
        <v>33</v>
      </c>
      <c r="Z134" s="17">
        <v>8</v>
      </c>
      <c r="AA134" s="17" t="s">
        <v>128</v>
      </c>
      <c r="AB134" s="17" t="s">
        <v>449</v>
      </c>
      <c r="AC134" s="17" t="s">
        <v>465</v>
      </c>
      <c r="AD134" s="34"/>
      <c r="AE134" s="17" t="s">
        <v>469</v>
      </c>
      <c r="AF134" s="17" t="s">
        <v>470</v>
      </c>
      <c r="AG134" s="17" t="s">
        <v>472</v>
      </c>
      <c r="AH134" s="19">
        <f>26.9/28</f>
        <v>0.96071428571428563</v>
      </c>
      <c r="AI134" s="6"/>
      <c r="AJ134" s="17" t="s">
        <v>469</v>
      </c>
      <c r="AK134" s="17" t="s">
        <v>470</v>
      </c>
      <c r="AL134" s="17" t="s">
        <v>473</v>
      </c>
      <c r="AM134" s="19">
        <f>26.9/28</f>
        <v>0.96071428571428563</v>
      </c>
      <c r="AN134" s="6"/>
      <c r="AO134" s="17" t="s">
        <v>474</v>
      </c>
      <c r="AP134" s="17" t="s">
        <v>474</v>
      </c>
      <c r="AQ134" s="17" t="s">
        <v>474</v>
      </c>
      <c r="AR134" s="6"/>
      <c r="AS134" s="17" t="s">
        <v>205</v>
      </c>
      <c r="AT134" s="17" t="s">
        <v>474</v>
      </c>
      <c r="AU134" s="17" t="s">
        <v>474</v>
      </c>
      <c r="AV134" s="17" t="s">
        <v>474</v>
      </c>
      <c r="AX134" s="17" t="s">
        <v>475</v>
      </c>
      <c r="AY134" s="17" t="s">
        <v>314</v>
      </c>
      <c r="AZ134" s="29" t="s">
        <v>476</v>
      </c>
      <c r="BB134" s="17" t="s">
        <v>54</v>
      </c>
      <c r="BC134" s="17" t="s">
        <v>83</v>
      </c>
      <c r="BD134" s="17" t="s">
        <v>477</v>
      </c>
      <c r="BF134" s="17" t="s">
        <v>478</v>
      </c>
    </row>
    <row r="135" spans="4:58" s="3" customFormat="1" ht="32" customHeight="1">
      <c r="D135" s="35"/>
      <c r="E135" s="35"/>
      <c r="F135" s="17" t="s">
        <v>428</v>
      </c>
      <c r="G135" s="17" t="s">
        <v>435</v>
      </c>
      <c r="H135" s="17" t="s">
        <v>431</v>
      </c>
      <c r="I135" s="17" t="s">
        <v>83</v>
      </c>
      <c r="J135" s="17" t="s">
        <v>1</v>
      </c>
      <c r="K135" s="6"/>
      <c r="L135" s="17">
        <v>93</v>
      </c>
      <c r="M135" s="19">
        <v>1</v>
      </c>
      <c r="N135" s="17" t="s">
        <v>442</v>
      </c>
      <c r="O135" s="17" t="s">
        <v>85</v>
      </c>
      <c r="Q135" s="17" t="s">
        <v>463</v>
      </c>
      <c r="R135" s="17" t="s">
        <v>123</v>
      </c>
      <c r="S135" s="17" t="s">
        <v>458</v>
      </c>
      <c r="T135" s="17" t="s">
        <v>128</v>
      </c>
      <c r="U135" s="17" t="s">
        <v>449</v>
      </c>
      <c r="V135" s="17" t="s">
        <v>459</v>
      </c>
      <c r="W135" s="15"/>
      <c r="X135" s="17" t="s">
        <v>467</v>
      </c>
      <c r="Y135" s="17" t="s">
        <v>33</v>
      </c>
      <c r="Z135" s="17">
        <v>8</v>
      </c>
      <c r="AA135" s="17" t="s">
        <v>128</v>
      </c>
      <c r="AB135" s="17" t="s">
        <v>449</v>
      </c>
      <c r="AC135" s="17" t="s">
        <v>465</v>
      </c>
      <c r="AD135" s="34"/>
      <c r="AE135" s="17" t="s">
        <v>469</v>
      </c>
      <c r="AF135" s="17" t="s">
        <v>470</v>
      </c>
      <c r="AG135" s="17" t="s">
        <v>472</v>
      </c>
      <c r="AH135" s="19">
        <f>26.8/28</f>
        <v>0.95714285714285718</v>
      </c>
      <c r="AI135" s="6"/>
      <c r="AJ135" s="17" t="s">
        <v>469</v>
      </c>
      <c r="AK135" s="17" t="s">
        <v>470</v>
      </c>
      <c r="AL135" s="17" t="s">
        <v>473</v>
      </c>
      <c r="AM135" s="19">
        <f>26.8/28</f>
        <v>0.95714285714285718</v>
      </c>
      <c r="AN135" s="6"/>
      <c r="AO135" s="17" t="s">
        <v>474</v>
      </c>
      <c r="AP135" s="17" t="s">
        <v>474</v>
      </c>
      <c r="AQ135" s="17" t="s">
        <v>474</v>
      </c>
      <c r="AR135" s="6"/>
      <c r="AS135" s="17" t="s">
        <v>205</v>
      </c>
      <c r="AT135" s="17" t="s">
        <v>474</v>
      </c>
      <c r="AU135" s="17" t="s">
        <v>474</v>
      </c>
      <c r="AV135" s="17" t="s">
        <v>474</v>
      </c>
      <c r="AX135" s="17" t="s">
        <v>475</v>
      </c>
      <c r="AY135" s="17" t="s">
        <v>314</v>
      </c>
      <c r="AZ135" s="29" t="s">
        <v>476</v>
      </c>
      <c r="BB135" s="17" t="s">
        <v>54</v>
      </c>
      <c r="BC135" s="17" t="s">
        <v>83</v>
      </c>
      <c r="BD135" s="17" t="s">
        <v>477</v>
      </c>
      <c r="BF135" s="17" t="s">
        <v>478</v>
      </c>
    </row>
    <row r="136" spans="4:58" s="3" customFormat="1" ht="32" customHeight="1">
      <c r="D136" s="35"/>
      <c r="E136" s="35"/>
      <c r="F136" s="17" t="s">
        <v>87</v>
      </c>
      <c r="G136" s="17" t="s">
        <v>485</v>
      </c>
      <c r="H136" s="17" t="s">
        <v>90</v>
      </c>
      <c r="I136" s="17" t="s">
        <v>83</v>
      </c>
      <c r="J136" s="17" t="s">
        <v>88</v>
      </c>
      <c r="K136" s="6"/>
      <c r="L136" s="17">
        <v>40</v>
      </c>
      <c r="M136" s="19">
        <v>0.78</v>
      </c>
      <c r="N136" s="17" t="s">
        <v>483</v>
      </c>
      <c r="O136" s="17" t="s">
        <v>103</v>
      </c>
      <c r="Q136" s="17" t="s">
        <v>106</v>
      </c>
      <c r="R136" s="17" t="s">
        <v>123</v>
      </c>
      <c r="S136" s="30">
        <v>6</v>
      </c>
      <c r="T136" s="17" t="s">
        <v>128</v>
      </c>
      <c r="U136" s="17" t="s">
        <v>272</v>
      </c>
      <c r="V136" s="17" t="s">
        <v>500</v>
      </c>
      <c r="W136" s="15"/>
      <c r="X136" s="17" t="s">
        <v>106</v>
      </c>
      <c r="Y136" s="17" t="s">
        <v>124</v>
      </c>
      <c r="Z136" s="30">
        <v>6</v>
      </c>
      <c r="AA136" s="17" t="s">
        <v>128</v>
      </c>
      <c r="AB136" s="17" t="s">
        <v>272</v>
      </c>
      <c r="AC136" s="17" t="s">
        <v>500</v>
      </c>
      <c r="AD136" s="34"/>
      <c r="AE136" s="17" t="s">
        <v>193</v>
      </c>
      <c r="AF136" s="17" t="s">
        <v>142</v>
      </c>
      <c r="AG136" s="17" t="s">
        <v>486</v>
      </c>
      <c r="AH136" s="19">
        <v>1</v>
      </c>
      <c r="AI136" s="6"/>
      <c r="AJ136" s="17" t="s">
        <v>193</v>
      </c>
      <c r="AK136" s="17" t="s">
        <v>142</v>
      </c>
      <c r="AL136" s="17" t="s">
        <v>486</v>
      </c>
      <c r="AM136" s="19">
        <v>1</v>
      </c>
      <c r="AN136" s="6"/>
      <c r="AO136" s="17">
        <v>16.8</v>
      </c>
      <c r="AP136" s="17">
        <v>4.9000000000000004</v>
      </c>
      <c r="AQ136" s="17" t="s">
        <v>141</v>
      </c>
      <c r="AR136" s="6"/>
      <c r="AS136" s="17" t="s">
        <v>53</v>
      </c>
      <c r="AT136" s="17">
        <v>16.8</v>
      </c>
      <c r="AU136" s="17">
        <v>4.9000000000000004</v>
      </c>
      <c r="AV136" s="17" t="s">
        <v>141</v>
      </c>
      <c r="AX136" s="17" t="s">
        <v>487</v>
      </c>
      <c r="AY136" s="17" t="s">
        <v>492</v>
      </c>
      <c r="AZ136" s="29" t="s">
        <v>490</v>
      </c>
      <c r="BB136" s="17" t="s">
        <v>54</v>
      </c>
      <c r="BC136" s="17" t="s">
        <v>83</v>
      </c>
      <c r="BD136" s="17" t="s">
        <v>83</v>
      </c>
      <c r="BF136" s="17" t="s">
        <v>1251</v>
      </c>
    </row>
    <row r="137" spans="4:58" s="3" customFormat="1" ht="32" customHeight="1">
      <c r="D137" s="35"/>
      <c r="E137" s="35"/>
      <c r="F137" s="17" t="s">
        <v>87</v>
      </c>
      <c r="G137" s="17" t="s">
        <v>546</v>
      </c>
      <c r="H137" s="17" t="s">
        <v>90</v>
      </c>
      <c r="I137" s="17" t="s">
        <v>83</v>
      </c>
      <c r="J137" s="17" t="s">
        <v>88</v>
      </c>
      <c r="K137" s="6"/>
      <c r="L137" s="17">
        <v>40</v>
      </c>
      <c r="M137" s="19">
        <v>0.78</v>
      </c>
      <c r="N137" s="17" t="s">
        <v>483</v>
      </c>
      <c r="O137" s="17" t="s">
        <v>103</v>
      </c>
      <c r="Q137" s="17" t="s">
        <v>106</v>
      </c>
      <c r="R137" s="17" t="s">
        <v>123</v>
      </c>
      <c r="S137" s="30">
        <v>6</v>
      </c>
      <c r="T137" s="17" t="s">
        <v>128</v>
      </c>
      <c r="U137" s="17" t="s">
        <v>272</v>
      </c>
      <c r="V137" s="17" t="s">
        <v>500</v>
      </c>
      <c r="W137" s="15"/>
      <c r="X137" s="17" t="s">
        <v>106</v>
      </c>
      <c r="Y137" s="17" t="s">
        <v>124</v>
      </c>
      <c r="Z137" s="30">
        <v>6</v>
      </c>
      <c r="AA137" s="17" t="s">
        <v>128</v>
      </c>
      <c r="AB137" s="17" t="s">
        <v>272</v>
      </c>
      <c r="AC137" s="17" t="s">
        <v>500</v>
      </c>
      <c r="AD137" s="34"/>
      <c r="AE137" s="17" t="s">
        <v>193</v>
      </c>
      <c r="AF137" s="17" t="s">
        <v>142</v>
      </c>
      <c r="AG137" s="17" t="s">
        <v>486</v>
      </c>
      <c r="AH137" s="19">
        <v>1</v>
      </c>
      <c r="AI137" s="6"/>
      <c r="AJ137" s="17" t="s">
        <v>193</v>
      </c>
      <c r="AK137" s="17" t="s">
        <v>142</v>
      </c>
      <c r="AL137" s="17" t="s">
        <v>486</v>
      </c>
      <c r="AM137" s="19">
        <v>1</v>
      </c>
      <c r="AN137" s="6"/>
      <c r="AO137" s="17">
        <v>26.3</v>
      </c>
      <c r="AP137" s="17">
        <v>3.6</v>
      </c>
      <c r="AQ137" s="17" t="s">
        <v>141</v>
      </c>
      <c r="AR137" s="6"/>
      <c r="AS137" s="17" t="s">
        <v>53</v>
      </c>
      <c r="AT137" s="17">
        <v>26.3</v>
      </c>
      <c r="AU137" s="17">
        <v>3.5</v>
      </c>
      <c r="AV137" s="17" t="s">
        <v>141</v>
      </c>
      <c r="AX137" s="17" t="s">
        <v>487</v>
      </c>
      <c r="AY137" s="17" t="s">
        <v>492</v>
      </c>
      <c r="AZ137" s="29" t="s">
        <v>1252</v>
      </c>
      <c r="BB137" s="17" t="s">
        <v>54</v>
      </c>
      <c r="BC137" s="17" t="s">
        <v>83</v>
      </c>
      <c r="BD137" s="17" t="s">
        <v>83</v>
      </c>
      <c r="BF137" s="17" t="s">
        <v>1251</v>
      </c>
    </row>
    <row r="138" spans="4:58" s="3" customFormat="1" ht="32" customHeight="1">
      <c r="D138" s="35"/>
      <c r="E138" s="35"/>
      <c r="F138" s="17" t="s">
        <v>374</v>
      </c>
      <c r="G138" s="17" t="s">
        <v>319</v>
      </c>
      <c r="H138" s="17" t="s">
        <v>268</v>
      </c>
      <c r="I138" s="17" t="s">
        <v>83</v>
      </c>
      <c r="J138" s="17" t="s">
        <v>88</v>
      </c>
      <c r="K138" s="6"/>
      <c r="L138" s="17">
        <v>469</v>
      </c>
      <c r="M138" s="19">
        <v>0.46100000000000002</v>
      </c>
      <c r="N138" s="17" t="s">
        <v>316</v>
      </c>
      <c r="O138" s="17" t="s">
        <v>85</v>
      </c>
      <c r="Q138" s="17" t="s">
        <v>320</v>
      </c>
      <c r="R138" s="17" t="s">
        <v>24</v>
      </c>
      <c r="S138" s="17">
        <v>1</v>
      </c>
      <c r="T138" s="17" t="s">
        <v>128</v>
      </c>
      <c r="U138" s="17" t="s">
        <v>317</v>
      </c>
      <c r="V138" s="17" t="s">
        <v>318</v>
      </c>
      <c r="W138" s="15"/>
      <c r="X138" s="17" t="s">
        <v>320</v>
      </c>
      <c r="Y138" s="17" t="s">
        <v>32</v>
      </c>
      <c r="Z138" s="17">
        <v>1</v>
      </c>
      <c r="AA138" s="17" t="s">
        <v>128</v>
      </c>
      <c r="AB138" s="17" t="s">
        <v>317</v>
      </c>
      <c r="AC138" s="17" t="s">
        <v>318</v>
      </c>
      <c r="AD138" s="34"/>
      <c r="AE138" s="17" t="s">
        <v>85</v>
      </c>
      <c r="AF138" s="17" t="s">
        <v>141</v>
      </c>
      <c r="AG138" s="17">
        <v>1</v>
      </c>
      <c r="AH138" s="19">
        <v>1</v>
      </c>
      <c r="AI138" s="6"/>
      <c r="AJ138" s="17" t="s">
        <v>85</v>
      </c>
      <c r="AK138" s="17" t="s">
        <v>141</v>
      </c>
      <c r="AL138" s="17">
        <v>1</v>
      </c>
      <c r="AM138" s="19">
        <v>1</v>
      </c>
      <c r="AN138" s="6"/>
      <c r="AO138" s="17">
        <v>1.573</v>
      </c>
      <c r="AP138" s="17">
        <v>0.77300000000000002</v>
      </c>
      <c r="AQ138" s="17" t="s">
        <v>1211</v>
      </c>
      <c r="AR138" s="6"/>
      <c r="AS138" s="17" t="s">
        <v>53</v>
      </c>
      <c r="AT138" s="17">
        <v>1.472</v>
      </c>
      <c r="AU138" s="17">
        <v>0.77700000000000002</v>
      </c>
      <c r="AV138" s="17" t="s">
        <v>1206</v>
      </c>
      <c r="AX138" s="17" t="s">
        <v>1207</v>
      </c>
      <c r="AY138" s="17" t="s">
        <v>1208</v>
      </c>
      <c r="AZ138" s="17" t="s">
        <v>1209</v>
      </c>
      <c r="BB138" s="17" t="s">
        <v>54</v>
      </c>
      <c r="BC138" s="17" t="s">
        <v>83</v>
      </c>
      <c r="BD138" s="17" t="s">
        <v>54</v>
      </c>
      <c r="BF138" s="17" t="s">
        <v>1220</v>
      </c>
    </row>
    <row r="139" spans="4:58" s="3" customFormat="1" ht="32" customHeight="1">
      <c r="D139" s="35"/>
      <c r="E139" s="35"/>
      <c r="F139" s="17" t="s">
        <v>374</v>
      </c>
      <c r="G139" s="17" t="s">
        <v>55</v>
      </c>
      <c r="H139" s="17" t="s">
        <v>268</v>
      </c>
      <c r="I139" s="17" t="s">
        <v>83</v>
      </c>
      <c r="J139" s="17" t="s">
        <v>88</v>
      </c>
      <c r="K139" s="6"/>
      <c r="L139" s="17">
        <v>469</v>
      </c>
      <c r="M139" s="19">
        <v>0.46100000000000002</v>
      </c>
      <c r="N139" s="17" t="s">
        <v>316</v>
      </c>
      <c r="O139" s="17" t="s">
        <v>85</v>
      </c>
      <c r="Q139" s="17" t="s">
        <v>320</v>
      </c>
      <c r="R139" s="17" t="s">
        <v>24</v>
      </c>
      <c r="S139" s="17">
        <v>1</v>
      </c>
      <c r="T139" s="17" t="s">
        <v>128</v>
      </c>
      <c r="U139" s="17" t="s">
        <v>317</v>
      </c>
      <c r="V139" s="17" t="s">
        <v>318</v>
      </c>
      <c r="W139" s="15"/>
      <c r="X139" s="17" t="s">
        <v>320</v>
      </c>
      <c r="Y139" s="17" t="s">
        <v>32</v>
      </c>
      <c r="Z139" s="17">
        <v>1</v>
      </c>
      <c r="AA139" s="17" t="s">
        <v>128</v>
      </c>
      <c r="AB139" s="17" t="s">
        <v>317</v>
      </c>
      <c r="AC139" s="17" t="s">
        <v>318</v>
      </c>
      <c r="AD139" s="34"/>
      <c r="AE139" s="17" t="s">
        <v>85</v>
      </c>
      <c r="AF139" s="17" t="s">
        <v>141</v>
      </c>
      <c r="AG139" s="17">
        <v>1</v>
      </c>
      <c r="AH139" s="19">
        <v>1</v>
      </c>
      <c r="AI139" s="6"/>
      <c r="AJ139" s="17" t="s">
        <v>85</v>
      </c>
      <c r="AK139" s="17" t="s">
        <v>141</v>
      </c>
      <c r="AL139" s="17">
        <v>1</v>
      </c>
      <c r="AM139" s="19">
        <v>1</v>
      </c>
      <c r="AN139" s="6"/>
      <c r="AO139" s="17">
        <v>2.2690000000000001</v>
      </c>
      <c r="AP139" s="17">
        <v>1.1200000000000001</v>
      </c>
      <c r="AQ139" s="17" t="s">
        <v>1210</v>
      </c>
      <c r="AR139" s="6"/>
      <c r="AS139" s="17" t="s">
        <v>53</v>
      </c>
      <c r="AT139" s="17">
        <v>2.0569999999999999</v>
      </c>
      <c r="AU139" s="17">
        <v>1.117</v>
      </c>
      <c r="AV139" s="17" t="s">
        <v>1212</v>
      </c>
      <c r="AX139" s="17" t="s">
        <v>1207</v>
      </c>
      <c r="AY139" s="17" t="s">
        <v>1213</v>
      </c>
      <c r="AZ139" s="29" t="s">
        <v>1214</v>
      </c>
      <c r="BB139" s="17" t="s">
        <v>54</v>
      </c>
      <c r="BC139" s="17" t="s">
        <v>83</v>
      </c>
      <c r="BD139" s="17" t="s">
        <v>54</v>
      </c>
      <c r="BF139" s="17" t="s">
        <v>1215</v>
      </c>
    </row>
    <row r="140" spans="4:58" s="3" customFormat="1" ht="32" customHeight="1">
      <c r="D140" s="35"/>
      <c r="E140" s="35"/>
      <c r="F140" s="17" t="s">
        <v>374</v>
      </c>
      <c r="G140" s="17" t="s">
        <v>548</v>
      </c>
      <c r="H140" s="17" t="s">
        <v>268</v>
      </c>
      <c r="I140" s="17" t="s">
        <v>83</v>
      </c>
      <c r="J140" s="17" t="s">
        <v>88</v>
      </c>
      <c r="K140" s="6"/>
      <c r="L140" s="17">
        <v>469</v>
      </c>
      <c r="M140" s="19">
        <v>0.46100000000000002</v>
      </c>
      <c r="N140" s="17" t="s">
        <v>316</v>
      </c>
      <c r="O140" s="17" t="s">
        <v>85</v>
      </c>
      <c r="Q140" s="17" t="s">
        <v>320</v>
      </c>
      <c r="R140" s="17" t="s">
        <v>24</v>
      </c>
      <c r="S140" s="17">
        <v>1</v>
      </c>
      <c r="T140" s="17" t="s">
        <v>1205</v>
      </c>
      <c r="U140" s="17" t="s">
        <v>317</v>
      </c>
      <c r="V140" s="17" t="s">
        <v>318</v>
      </c>
      <c r="W140" s="15"/>
      <c r="X140" s="17" t="s">
        <v>320</v>
      </c>
      <c r="Y140" s="17" t="s">
        <v>32</v>
      </c>
      <c r="Z140" s="17">
        <v>1</v>
      </c>
      <c r="AA140" s="17" t="s">
        <v>1205</v>
      </c>
      <c r="AB140" s="17" t="s">
        <v>317</v>
      </c>
      <c r="AC140" s="17" t="s">
        <v>318</v>
      </c>
      <c r="AD140" s="129"/>
      <c r="AE140" s="17" t="s">
        <v>85</v>
      </c>
      <c r="AF140" s="17" t="s">
        <v>141</v>
      </c>
      <c r="AG140" s="17">
        <v>1</v>
      </c>
      <c r="AH140" s="19">
        <v>1</v>
      </c>
      <c r="AI140" s="6"/>
      <c r="AJ140" s="17" t="s">
        <v>85</v>
      </c>
      <c r="AK140" s="17" t="s">
        <v>141</v>
      </c>
      <c r="AL140" s="17">
        <v>1</v>
      </c>
      <c r="AM140" s="19">
        <v>1</v>
      </c>
      <c r="AN140" s="6"/>
      <c r="AO140" s="17">
        <v>2.4729999999999999</v>
      </c>
      <c r="AP140" s="17">
        <v>1.115</v>
      </c>
      <c r="AQ140" s="17" t="s">
        <v>1216</v>
      </c>
      <c r="AR140" s="6"/>
      <c r="AS140" s="17" t="s">
        <v>53</v>
      </c>
      <c r="AT140" s="17">
        <v>2.3719999999999999</v>
      </c>
      <c r="AU140" s="17">
        <v>1.141</v>
      </c>
      <c r="AV140" s="29" t="s">
        <v>1217</v>
      </c>
      <c r="AX140" s="17" t="s">
        <v>1207</v>
      </c>
      <c r="AY140" s="17" t="s">
        <v>1218</v>
      </c>
      <c r="AZ140" s="29" t="s">
        <v>1219</v>
      </c>
      <c r="BB140" s="17" t="s">
        <v>54</v>
      </c>
      <c r="BC140" s="17" t="s">
        <v>83</v>
      </c>
      <c r="BD140" s="17" t="s">
        <v>54</v>
      </c>
      <c r="BF140" s="17" t="s">
        <v>1221</v>
      </c>
    </row>
    <row r="141" spans="4:58" s="3" customFormat="1" ht="32" customHeight="1">
      <c r="D141" s="35"/>
      <c r="E141" s="35"/>
      <c r="F141" s="17" t="s">
        <v>374</v>
      </c>
      <c r="G141" s="17" t="s">
        <v>547</v>
      </c>
      <c r="H141" s="17" t="s">
        <v>268</v>
      </c>
      <c r="I141" s="17" t="s">
        <v>83</v>
      </c>
      <c r="J141" s="17" t="s">
        <v>88</v>
      </c>
      <c r="K141" s="6"/>
      <c r="L141" s="17">
        <v>469</v>
      </c>
      <c r="M141" s="19">
        <v>0.46100000000000002</v>
      </c>
      <c r="N141" s="17" t="s">
        <v>316</v>
      </c>
      <c r="O141" s="17" t="s">
        <v>85</v>
      </c>
      <c r="Q141" s="17" t="s">
        <v>320</v>
      </c>
      <c r="R141" s="17" t="s">
        <v>24</v>
      </c>
      <c r="S141" s="17">
        <v>1</v>
      </c>
      <c r="T141" s="17" t="s">
        <v>1205</v>
      </c>
      <c r="U141" s="17" t="s">
        <v>317</v>
      </c>
      <c r="V141" s="17" t="s">
        <v>318</v>
      </c>
      <c r="W141" s="15"/>
      <c r="X141" s="17" t="s">
        <v>320</v>
      </c>
      <c r="Y141" s="17" t="s">
        <v>32</v>
      </c>
      <c r="Z141" s="17">
        <v>1</v>
      </c>
      <c r="AA141" s="17" t="s">
        <v>1205</v>
      </c>
      <c r="AB141" s="17" t="s">
        <v>317</v>
      </c>
      <c r="AC141" s="17" t="s">
        <v>318</v>
      </c>
      <c r="AD141" s="34"/>
      <c r="AE141" s="17" t="s">
        <v>85</v>
      </c>
      <c r="AF141" s="17" t="s">
        <v>141</v>
      </c>
      <c r="AG141" s="17">
        <v>1</v>
      </c>
      <c r="AH141" s="19">
        <v>1</v>
      </c>
      <c r="AI141" s="6"/>
      <c r="AJ141" s="17" t="s">
        <v>85</v>
      </c>
      <c r="AK141" s="17" t="s">
        <v>141</v>
      </c>
      <c r="AL141" s="17">
        <v>1</v>
      </c>
      <c r="AM141" s="19">
        <v>1</v>
      </c>
      <c r="AN141" s="6"/>
      <c r="AO141" s="17">
        <v>3.1070000000000002</v>
      </c>
      <c r="AP141" s="17">
        <v>1.087</v>
      </c>
      <c r="AQ141" s="17" t="s">
        <v>1222</v>
      </c>
      <c r="AR141" s="6"/>
      <c r="AS141" s="17" t="s">
        <v>53</v>
      </c>
      <c r="AT141" s="17">
        <v>3.0569999999999999</v>
      </c>
      <c r="AU141" s="17">
        <v>1.1120000000000001</v>
      </c>
      <c r="AV141" s="17" t="s">
        <v>1223</v>
      </c>
      <c r="AX141" s="17" t="s">
        <v>1207</v>
      </c>
      <c r="AY141" s="17" t="s">
        <v>1224</v>
      </c>
      <c r="AZ141" s="29" t="s">
        <v>1225</v>
      </c>
      <c r="BB141" s="17" t="s">
        <v>54</v>
      </c>
      <c r="BC141" s="17" t="s">
        <v>83</v>
      </c>
      <c r="BD141" s="17" t="s">
        <v>54</v>
      </c>
      <c r="BF141" s="17" t="s">
        <v>1226</v>
      </c>
    </row>
    <row r="142" spans="4:58" s="3" customFormat="1" ht="32" customHeight="1">
      <c r="D142" s="35"/>
      <c r="E142" s="35"/>
      <c r="F142" s="17" t="s">
        <v>374</v>
      </c>
      <c r="G142" s="17" t="s">
        <v>57</v>
      </c>
      <c r="H142" s="17" t="s">
        <v>268</v>
      </c>
      <c r="I142" s="17" t="s">
        <v>83</v>
      </c>
      <c r="J142" s="17" t="s">
        <v>88</v>
      </c>
      <c r="K142" s="6"/>
      <c r="L142" s="17">
        <v>469</v>
      </c>
      <c r="M142" s="19">
        <v>0.46100000000000002</v>
      </c>
      <c r="N142" s="17" t="s">
        <v>316</v>
      </c>
      <c r="O142" s="17" t="s">
        <v>85</v>
      </c>
      <c r="Q142" s="17" t="s">
        <v>320</v>
      </c>
      <c r="R142" s="17" t="s">
        <v>24</v>
      </c>
      <c r="S142" s="17">
        <v>1</v>
      </c>
      <c r="T142" s="17" t="s">
        <v>128</v>
      </c>
      <c r="U142" s="17" t="s">
        <v>317</v>
      </c>
      <c r="V142" s="17" t="s">
        <v>318</v>
      </c>
      <c r="W142" s="15"/>
      <c r="X142" s="17" t="s">
        <v>320</v>
      </c>
      <c r="Y142" s="17" t="s">
        <v>32</v>
      </c>
      <c r="Z142" s="17">
        <v>1</v>
      </c>
      <c r="AA142" s="17" t="s">
        <v>128</v>
      </c>
      <c r="AB142" s="17" t="s">
        <v>317</v>
      </c>
      <c r="AC142" s="17" t="s">
        <v>318</v>
      </c>
      <c r="AD142" s="129"/>
      <c r="AE142" s="17" t="s">
        <v>85</v>
      </c>
      <c r="AF142" s="17" t="s">
        <v>141</v>
      </c>
      <c r="AG142" s="17">
        <v>1</v>
      </c>
      <c r="AH142" s="19">
        <v>1</v>
      </c>
      <c r="AI142" s="6"/>
      <c r="AJ142" s="17" t="s">
        <v>85</v>
      </c>
      <c r="AK142" s="17" t="s">
        <v>141</v>
      </c>
      <c r="AL142" s="17">
        <v>1</v>
      </c>
      <c r="AM142" s="19">
        <v>1</v>
      </c>
      <c r="AN142" s="6"/>
      <c r="AO142" s="17">
        <v>1.8160000000000001</v>
      </c>
      <c r="AP142" s="17">
        <v>1.01</v>
      </c>
      <c r="AQ142" s="17" t="s">
        <v>1227</v>
      </c>
      <c r="AR142" s="6"/>
      <c r="AS142" s="17" t="s">
        <v>53</v>
      </c>
      <c r="AT142" s="17">
        <v>1.649</v>
      </c>
      <c r="AU142" s="17">
        <v>0.92500000000000004</v>
      </c>
      <c r="AV142" s="17" t="s">
        <v>1228</v>
      </c>
      <c r="AX142" s="17" t="s">
        <v>1207</v>
      </c>
      <c r="AY142" s="17" t="s">
        <v>1229</v>
      </c>
      <c r="AZ142" s="17" t="s">
        <v>1230</v>
      </c>
      <c r="BB142" s="17" t="s">
        <v>54</v>
      </c>
      <c r="BC142" s="17" t="s">
        <v>83</v>
      </c>
      <c r="BD142" s="17" t="s">
        <v>54</v>
      </c>
      <c r="BF142" s="17" t="s">
        <v>1231</v>
      </c>
    </row>
    <row r="143" spans="4:58" s="3" customFormat="1" ht="32" customHeight="1">
      <c r="D143" s="35"/>
      <c r="E143" s="35"/>
      <c r="F143" s="17" t="s">
        <v>374</v>
      </c>
      <c r="G143" s="17" t="s">
        <v>63</v>
      </c>
      <c r="H143" s="17" t="s">
        <v>268</v>
      </c>
      <c r="I143" s="17" t="s">
        <v>83</v>
      </c>
      <c r="J143" s="17" t="s">
        <v>88</v>
      </c>
      <c r="K143" s="6"/>
      <c r="L143" s="17">
        <v>469</v>
      </c>
      <c r="M143" s="19">
        <v>0.46100000000000002</v>
      </c>
      <c r="N143" s="17" t="s">
        <v>316</v>
      </c>
      <c r="O143" s="17" t="s">
        <v>85</v>
      </c>
      <c r="Q143" s="17" t="s">
        <v>320</v>
      </c>
      <c r="R143" s="17" t="s">
        <v>24</v>
      </c>
      <c r="S143" s="17">
        <v>1</v>
      </c>
      <c r="T143" s="17" t="s">
        <v>128</v>
      </c>
      <c r="U143" s="17" t="s">
        <v>317</v>
      </c>
      <c r="V143" s="17" t="s">
        <v>318</v>
      </c>
      <c r="W143" s="15"/>
      <c r="X143" s="17" t="s">
        <v>320</v>
      </c>
      <c r="Y143" s="17" t="s">
        <v>32</v>
      </c>
      <c r="Z143" s="17">
        <v>1</v>
      </c>
      <c r="AA143" s="17" t="s">
        <v>128</v>
      </c>
      <c r="AB143" s="17" t="s">
        <v>317</v>
      </c>
      <c r="AC143" s="17" t="s">
        <v>318</v>
      </c>
      <c r="AD143" s="34"/>
      <c r="AE143" s="17" t="s">
        <v>85</v>
      </c>
      <c r="AF143" s="17" t="s">
        <v>141</v>
      </c>
      <c r="AG143" s="17">
        <v>1</v>
      </c>
      <c r="AH143" s="19">
        <v>1</v>
      </c>
      <c r="AI143" s="6"/>
      <c r="AJ143" s="17" t="s">
        <v>85</v>
      </c>
      <c r="AK143" s="17" t="s">
        <v>141</v>
      </c>
      <c r="AL143" s="17">
        <v>1</v>
      </c>
      <c r="AM143" s="19">
        <v>1</v>
      </c>
      <c r="AN143" s="6"/>
      <c r="AO143" s="17">
        <v>2.4089999999999998</v>
      </c>
      <c r="AP143" s="17">
        <v>1.167</v>
      </c>
      <c r="AQ143" s="17" t="s">
        <v>1232</v>
      </c>
      <c r="AR143" s="6"/>
      <c r="AS143" s="17" t="s">
        <v>53</v>
      </c>
      <c r="AT143" s="17">
        <v>2.1579999999999999</v>
      </c>
      <c r="AU143" s="17">
        <v>1.1279999999999999</v>
      </c>
      <c r="AV143" s="17" t="s">
        <v>1233</v>
      </c>
      <c r="AX143" s="17" t="s">
        <v>1207</v>
      </c>
      <c r="AY143" s="17" t="s">
        <v>1234</v>
      </c>
      <c r="AZ143" s="29" t="s">
        <v>1235</v>
      </c>
      <c r="BB143" s="17" t="s">
        <v>54</v>
      </c>
      <c r="BC143" s="17" t="s">
        <v>83</v>
      </c>
      <c r="BD143" s="17" t="s">
        <v>54</v>
      </c>
      <c r="BF143" s="17" t="s">
        <v>1236</v>
      </c>
    </row>
    <row r="144" spans="4:58" s="3" customFormat="1" ht="32" customHeight="1">
      <c r="D144" s="35"/>
      <c r="E144" s="35"/>
      <c r="F144" s="17" t="s">
        <v>374</v>
      </c>
      <c r="G144" s="17" t="s">
        <v>1204</v>
      </c>
      <c r="H144" s="17" t="s">
        <v>268</v>
      </c>
      <c r="I144" s="17" t="s">
        <v>83</v>
      </c>
      <c r="J144" s="17" t="s">
        <v>88</v>
      </c>
      <c r="K144" s="6"/>
      <c r="L144" s="17">
        <v>469</v>
      </c>
      <c r="M144" s="19">
        <v>0.46100000000000002</v>
      </c>
      <c r="N144" s="17" t="s">
        <v>316</v>
      </c>
      <c r="O144" s="17" t="s">
        <v>85</v>
      </c>
      <c r="Q144" s="17" t="s">
        <v>320</v>
      </c>
      <c r="R144" s="17" t="s">
        <v>24</v>
      </c>
      <c r="S144" s="17">
        <v>1</v>
      </c>
      <c r="T144" s="17" t="s">
        <v>1205</v>
      </c>
      <c r="U144" s="17" t="s">
        <v>317</v>
      </c>
      <c r="V144" s="17" t="s">
        <v>318</v>
      </c>
      <c r="W144" s="15"/>
      <c r="X144" s="17" t="s">
        <v>320</v>
      </c>
      <c r="Y144" s="17" t="s">
        <v>32</v>
      </c>
      <c r="Z144" s="17">
        <v>1</v>
      </c>
      <c r="AA144" s="17" t="s">
        <v>1205</v>
      </c>
      <c r="AB144" s="17" t="s">
        <v>317</v>
      </c>
      <c r="AC144" s="17" t="s">
        <v>318</v>
      </c>
      <c r="AD144" s="192"/>
      <c r="AE144" s="17" t="s">
        <v>85</v>
      </c>
      <c r="AF144" s="17" t="s">
        <v>141</v>
      </c>
      <c r="AG144" s="17">
        <v>1</v>
      </c>
      <c r="AH144" s="19">
        <v>1</v>
      </c>
      <c r="AI144" s="6"/>
      <c r="AJ144" s="17" t="s">
        <v>85</v>
      </c>
      <c r="AK144" s="17" t="s">
        <v>141</v>
      </c>
      <c r="AL144" s="17">
        <v>1</v>
      </c>
      <c r="AM144" s="19">
        <v>1</v>
      </c>
      <c r="AN144" s="6"/>
      <c r="AO144" s="17">
        <v>3.1339999999999999</v>
      </c>
      <c r="AP144" s="17">
        <v>1.0269999999999999</v>
      </c>
      <c r="AQ144" s="17" t="s">
        <v>1237</v>
      </c>
      <c r="AR144" s="6"/>
      <c r="AS144" s="17" t="s">
        <v>53</v>
      </c>
      <c r="AT144" s="17">
        <v>3.2770000000000001</v>
      </c>
      <c r="AU144" s="17">
        <v>1.133</v>
      </c>
      <c r="AV144" s="17" t="s">
        <v>1238</v>
      </c>
      <c r="AX144" s="17" t="s">
        <v>1207</v>
      </c>
      <c r="AY144" s="17" t="s">
        <v>1239</v>
      </c>
      <c r="AZ144" s="17" t="s">
        <v>1240</v>
      </c>
      <c r="BB144" s="17" t="s">
        <v>54</v>
      </c>
      <c r="BC144" s="17" t="s">
        <v>83</v>
      </c>
      <c r="BD144" s="17" t="s">
        <v>54</v>
      </c>
      <c r="BF144" s="17" t="s">
        <v>1241</v>
      </c>
    </row>
    <row r="145" spans="1:59" s="3" customFormat="1" ht="32" customHeight="1">
      <c r="D145" s="35"/>
      <c r="E145" s="35"/>
      <c r="F145" s="17" t="s">
        <v>375</v>
      </c>
      <c r="G145" s="17" t="s">
        <v>44</v>
      </c>
      <c r="H145" s="17" t="s">
        <v>321</v>
      </c>
      <c r="I145" s="17" t="s">
        <v>83</v>
      </c>
      <c r="J145" s="17" t="s">
        <v>1</v>
      </c>
      <c r="K145" s="6"/>
      <c r="L145" s="17">
        <v>32</v>
      </c>
      <c r="M145" s="19">
        <v>0.5</v>
      </c>
      <c r="N145" s="17" t="s">
        <v>322</v>
      </c>
      <c r="O145" s="17" t="s">
        <v>103</v>
      </c>
      <c r="Q145" s="17" t="s">
        <v>323</v>
      </c>
      <c r="R145" s="17" t="s">
        <v>123</v>
      </c>
      <c r="S145" s="17">
        <v>21</v>
      </c>
      <c r="T145" s="17" t="s">
        <v>128</v>
      </c>
      <c r="U145" s="17" t="s">
        <v>159</v>
      </c>
      <c r="V145" s="17" t="s">
        <v>324</v>
      </c>
      <c r="W145" s="15"/>
      <c r="X145" s="17" t="s">
        <v>323</v>
      </c>
      <c r="Y145" s="17" t="s">
        <v>124</v>
      </c>
      <c r="Z145" s="17">
        <v>21</v>
      </c>
      <c r="AA145" s="17" t="s">
        <v>128</v>
      </c>
      <c r="AB145" s="17" t="s">
        <v>159</v>
      </c>
      <c r="AC145" s="17" t="s">
        <v>324</v>
      </c>
      <c r="AD145" s="34"/>
      <c r="AE145" s="17" t="s">
        <v>325</v>
      </c>
      <c r="AF145" s="17" t="s">
        <v>141</v>
      </c>
      <c r="AG145" s="17" t="s">
        <v>1365</v>
      </c>
      <c r="AH145" s="19" t="s">
        <v>327</v>
      </c>
      <c r="AI145" s="6"/>
      <c r="AJ145" s="17" t="s">
        <v>325</v>
      </c>
      <c r="AK145" s="17" t="s">
        <v>141</v>
      </c>
      <c r="AL145" s="17" t="s">
        <v>326</v>
      </c>
      <c r="AM145" s="19" t="s">
        <v>327</v>
      </c>
      <c r="AN145" s="6"/>
      <c r="AO145" s="17">
        <v>0.53</v>
      </c>
      <c r="AP145" s="17">
        <v>0.72</v>
      </c>
      <c r="AQ145" s="17" t="s">
        <v>282</v>
      </c>
      <c r="AR145" s="6"/>
      <c r="AS145" s="17" t="s">
        <v>247</v>
      </c>
      <c r="AT145" s="17">
        <v>0.73</v>
      </c>
      <c r="AU145" s="17">
        <v>0.87</v>
      </c>
      <c r="AV145" s="17" t="s">
        <v>282</v>
      </c>
      <c r="AX145" s="17" t="s">
        <v>206</v>
      </c>
      <c r="AY145" s="17" t="s">
        <v>332</v>
      </c>
      <c r="AZ145" s="17" t="s">
        <v>283</v>
      </c>
      <c r="BB145" s="17" t="s">
        <v>54</v>
      </c>
      <c r="BC145" s="17" t="s">
        <v>328</v>
      </c>
      <c r="BD145" s="17" t="s">
        <v>83</v>
      </c>
      <c r="BF145" s="17" t="s">
        <v>284</v>
      </c>
    </row>
    <row r="146" spans="1:59" s="3" customFormat="1" ht="32" customHeight="1">
      <c r="D146" s="35"/>
      <c r="E146" s="35"/>
      <c r="F146" s="17" t="s">
        <v>375</v>
      </c>
      <c r="G146" s="17" t="s">
        <v>331</v>
      </c>
      <c r="H146" s="17" t="s">
        <v>321</v>
      </c>
      <c r="I146" s="17" t="s">
        <v>83</v>
      </c>
      <c r="J146" s="17" t="s">
        <v>1</v>
      </c>
      <c r="K146" s="6"/>
      <c r="L146" s="17">
        <v>32</v>
      </c>
      <c r="M146" s="19">
        <v>0.5</v>
      </c>
      <c r="N146" s="17" t="s">
        <v>322</v>
      </c>
      <c r="O146" s="17" t="s">
        <v>103</v>
      </c>
      <c r="Q146" s="17" t="s">
        <v>323</v>
      </c>
      <c r="R146" s="17" t="s">
        <v>123</v>
      </c>
      <c r="S146" s="17">
        <v>21</v>
      </c>
      <c r="T146" s="17" t="s">
        <v>128</v>
      </c>
      <c r="U146" s="17" t="s">
        <v>159</v>
      </c>
      <c r="V146" s="17" t="s">
        <v>324</v>
      </c>
      <c r="W146" s="15"/>
      <c r="X146" s="17" t="s">
        <v>323</v>
      </c>
      <c r="Y146" s="17" t="s">
        <v>124</v>
      </c>
      <c r="Z146" s="17">
        <v>21</v>
      </c>
      <c r="AA146" s="17" t="s">
        <v>128</v>
      </c>
      <c r="AB146" s="17" t="s">
        <v>159</v>
      </c>
      <c r="AC146" s="17" t="s">
        <v>324</v>
      </c>
      <c r="AD146" s="34"/>
      <c r="AE146" s="17" t="s">
        <v>325</v>
      </c>
      <c r="AF146" s="17" t="s">
        <v>141</v>
      </c>
      <c r="AG146" s="17" t="s">
        <v>1365</v>
      </c>
      <c r="AH146" s="19" t="s">
        <v>327</v>
      </c>
      <c r="AI146" s="6"/>
      <c r="AJ146" s="17" t="s">
        <v>325</v>
      </c>
      <c r="AK146" s="17" t="s">
        <v>141</v>
      </c>
      <c r="AL146" s="17" t="s">
        <v>326</v>
      </c>
      <c r="AM146" s="19" t="s">
        <v>327</v>
      </c>
      <c r="AN146" s="6"/>
      <c r="AO146" s="17">
        <v>0.39</v>
      </c>
      <c r="AP146" s="17">
        <v>0.73</v>
      </c>
      <c r="AQ146" s="17" t="s">
        <v>282</v>
      </c>
      <c r="AR146" s="6"/>
      <c r="AS146" s="17" t="s">
        <v>247</v>
      </c>
      <c r="AT146" s="17">
        <v>0.61</v>
      </c>
      <c r="AU146" s="17">
        <v>0.91</v>
      </c>
      <c r="AV146" s="17" t="s">
        <v>282</v>
      </c>
      <c r="AX146" s="17" t="s">
        <v>206</v>
      </c>
      <c r="AY146" s="17" t="s">
        <v>333</v>
      </c>
      <c r="AZ146" s="17" t="s">
        <v>283</v>
      </c>
      <c r="BB146" s="17" t="s">
        <v>54</v>
      </c>
      <c r="BC146" s="17" t="s">
        <v>328</v>
      </c>
      <c r="BD146" s="17" t="s">
        <v>83</v>
      </c>
      <c r="BF146" s="17" t="s">
        <v>284</v>
      </c>
    </row>
    <row r="147" spans="1:59" ht="49" customHeight="1">
      <c r="AW147" s="3"/>
    </row>
    <row r="148" spans="1:59" s="3" customFormat="1" ht="20" customHeight="1">
      <c r="A148" s="34"/>
      <c r="C148" s="34"/>
      <c r="D148" s="36"/>
      <c r="E148" s="36"/>
      <c r="F148" s="7" t="s">
        <v>16</v>
      </c>
      <c r="G148" s="4"/>
      <c r="H148" s="4"/>
      <c r="I148" s="4"/>
      <c r="J148" s="4"/>
      <c r="K148" s="34"/>
      <c r="L148" s="7" t="s">
        <v>15</v>
      </c>
      <c r="M148" s="20"/>
      <c r="N148" s="7"/>
      <c r="O148" s="7"/>
      <c r="P148" s="1"/>
      <c r="Q148" s="7" t="s">
        <v>94</v>
      </c>
      <c r="R148" s="7"/>
      <c r="S148" s="7"/>
      <c r="T148" s="7"/>
      <c r="U148" s="7"/>
      <c r="V148" s="7"/>
      <c r="W148" s="1"/>
      <c r="X148" s="7" t="s">
        <v>93</v>
      </c>
      <c r="Y148" s="7"/>
      <c r="Z148" s="7"/>
      <c r="AA148" s="7"/>
      <c r="AB148" s="7"/>
      <c r="AC148" s="7"/>
      <c r="AD148" s="34"/>
      <c r="AE148" s="10" t="s">
        <v>22</v>
      </c>
      <c r="AF148" s="10"/>
      <c r="AG148" s="10"/>
      <c r="AH148" s="25"/>
      <c r="AI148" s="1"/>
      <c r="AJ148" s="10" t="s">
        <v>21</v>
      </c>
      <c r="AK148" s="10"/>
      <c r="AL148" s="10"/>
      <c r="AM148" s="25"/>
      <c r="AN148" s="1"/>
      <c r="AO148" s="10" t="s">
        <v>31</v>
      </c>
      <c r="AP148" s="10"/>
      <c r="AQ148" s="10"/>
      <c r="AR148" s="34"/>
      <c r="AS148" s="10" t="s">
        <v>30</v>
      </c>
      <c r="AT148" s="10"/>
      <c r="AU148" s="10"/>
      <c r="AV148" s="10"/>
      <c r="AX148" s="7" t="s">
        <v>26</v>
      </c>
      <c r="AY148" s="7"/>
      <c r="AZ148" s="7"/>
      <c r="BB148" s="7" t="s">
        <v>35</v>
      </c>
      <c r="BC148" s="7"/>
      <c r="BD148" s="7"/>
      <c r="BE148" s="34"/>
    </row>
    <row r="149" spans="1:59" s="13" customFormat="1" ht="49" customHeight="1">
      <c r="A149" s="12"/>
      <c r="B149" s="9" t="s">
        <v>48</v>
      </c>
      <c r="C149" s="12"/>
      <c r="D149" s="37"/>
      <c r="E149" s="37" t="s">
        <v>551</v>
      </c>
      <c r="F149" s="4" t="s">
        <v>5</v>
      </c>
      <c r="G149" s="4" t="s">
        <v>12</v>
      </c>
      <c r="H149" s="8" t="s">
        <v>6</v>
      </c>
      <c r="I149" s="4" t="s">
        <v>17</v>
      </c>
      <c r="J149" s="4" t="s">
        <v>82</v>
      </c>
      <c r="K149" s="34"/>
      <c r="L149" s="4" t="s">
        <v>0</v>
      </c>
      <c r="M149" s="21" t="s">
        <v>13</v>
      </c>
      <c r="N149" s="4" t="s">
        <v>104</v>
      </c>
      <c r="O149" s="4" t="s">
        <v>14</v>
      </c>
      <c r="P149" s="34"/>
      <c r="Q149" s="4" t="s">
        <v>37</v>
      </c>
      <c r="R149" s="4" t="s">
        <v>20</v>
      </c>
      <c r="S149" s="4" t="s">
        <v>7</v>
      </c>
      <c r="T149" s="4" t="s">
        <v>10</v>
      </c>
      <c r="U149" s="4" t="s">
        <v>8</v>
      </c>
      <c r="V149" s="4" t="s">
        <v>9</v>
      </c>
      <c r="W149" s="34"/>
      <c r="X149" s="4" t="s">
        <v>37</v>
      </c>
      <c r="Y149" s="4" t="s">
        <v>20</v>
      </c>
      <c r="Z149" s="4" t="s">
        <v>7</v>
      </c>
      <c r="AA149" s="4" t="s">
        <v>10</v>
      </c>
      <c r="AB149" s="4" t="s">
        <v>8</v>
      </c>
      <c r="AC149" s="4" t="s">
        <v>9</v>
      </c>
      <c r="AD149" s="34"/>
      <c r="AE149" s="4" t="s">
        <v>11</v>
      </c>
      <c r="AF149" s="4" t="s">
        <v>23</v>
      </c>
      <c r="AG149" s="4" t="s">
        <v>137</v>
      </c>
      <c r="AH149" s="21" t="s">
        <v>97</v>
      </c>
      <c r="AI149" s="34"/>
      <c r="AJ149" s="4" t="s">
        <v>11</v>
      </c>
      <c r="AK149" s="4" t="s">
        <v>23</v>
      </c>
      <c r="AL149" s="4" t="s">
        <v>137</v>
      </c>
      <c r="AM149" s="21" t="s">
        <v>97</v>
      </c>
      <c r="AN149" s="34"/>
      <c r="AO149" s="4" t="s">
        <v>1</v>
      </c>
      <c r="AP149" s="4" t="s">
        <v>2</v>
      </c>
      <c r="AQ149" s="4" t="s">
        <v>91</v>
      </c>
      <c r="AR149" s="34"/>
      <c r="AS149" s="4" t="s">
        <v>155</v>
      </c>
      <c r="AT149" s="4" t="s">
        <v>1</v>
      </c>
      <c r="AU149" s="4" t="s">
        <v>2</v>
      </c>
      <c r="AV149" s="4" t="s">
        <v>91</v>
      </c>
      <c r="AW149" s="3"/>
      <c r="AX149" s="4" t="s">
        <v>34</v>
      </c>
      <c r="AY149" s="4" t="s">
        <v>27</v>
      </c>
      <c r="AZ149" s="4" t="s">
        <v>28</v>
      </c>
      <c r="BA149" s="3"/>
      <c r="BB149" s="4" t="s">
        <v>18</v>
      </c>
      <c r="BC149" s="4" t="s">
        <v>156</v>
      </c>
      <c r="BD149" s="4" t="s">
        <v>133</v>
      </c>
      <c r="BE149" s="34"/>
      <c r="BF149" s="4" t="s">
        <v>29</v>
      </c>
      <c r="BG149" s="3"/>
    </row>
    <row r="150" spans="1:59" s="3" customFormat="1" ht="42.5" customHeight="1">
      <c r="B150" s="11" t="s">
        <v>949</v>
      </c>
      <c r="D150" s="35"/>
      <c r="E150" s="35">
        <v>1</v>
      </c>
      <c r="F150" s="16" t="s">
        <v>367</v>
      </c>
      <c r="G150" s="16" t="s">
        <v>64</v>
      </c>
      <c r="H150" s="16" t="s">
        <v>38</v>
      </c>
      <c r="I150" s="16" t="s">
        <v>83</v>
      </c>
      <c r="J150" s="16" t="s">
        <v>53</v>
      </c>
      <c r="K150" s="6"/>
      <c r="L150" s="17">
        <v>100</v>
      </c>
      <c r="M150" s="19">
        <v>0.38</v>
      </c>
      <c r="N150" s="17" t="s">
        <v>95</v>
      </c>
      <c r="O150" s="17" t="s">
        <v>96</v>
      </c>
      <c r="Q150" s="17" t="s">
        <v>3</v>
      </c>
      <c r="R150" s="17" t="s">
        <v>114</v>
      </c>
      <c r="S150" s="17">
        <v>1</v>
      </c>
      <c r="T150" s="17" t="s">
        <v>128</v>
      </c>
      <c r="U150" s="17" t="s">
        <v>166</v>
      </c>
      <c r="V150" s="17" t="s">
        <v>129</v>
      </c>
      <c r="W150" s="15"/>
      <c r="X150" s="17" t="s">
        <v>3</v>
      </c>
      <c r="Y150" s="17" t="s">
        <v>32</v>
      </c>
      <c r="Z150" s="17">
        <v>1</v>
      </c>
      <c r="AA150" s="17" t="s">
        <v>128</v>
      </c>
      <c r="AB150" s="17" t="s">
        <v>153</v>
      </c>
      <c r="AC150" s="17" t="s">
        <v>129</v>
      </c>
      <c r="AE150" s="17" t="s">
        <v>162</v>
      </c>
      <c r="AF150" s="17" t="s">
        <v>102</v>
      </c>
      <c r="AG150" s="17">
        <v>1</v>
      </c>
      <c r="AH150" s="19">
        <v>1</v>
      </c>
      <c r="AI150" s="6"/>
      <c r="AJ150" s="17" t="s">
        <v>162</v>
      </c>
      <c r="AK150" s="17" t="s">
        <v>102</v>
      </c>
      <c r="AL150" s="17">
        <v>1</v>
      </c>
      <c r="AM150" s="19">
        <v>1</v>
      </c>
      <c r="AN150" s="6"/>
      <c r="AO150" s="17">
        <v>3.54</v>
      </c>
      <c r="AP150" s="17">
        <v>2.86</v>
      </c>
      <c r="AQ150" s="17" t="s">
        <v>141</v>
      </c>
      <c r="AR150" s="6"/>
      <c r="AS150" s="17" t="s">
        <v>53</v>
      </c>
      <c r="AT150" s="17">
        <v>3.43</v>
      </c>
      <c r="AU150" s="17">
        <v>2.74</v>
      </c>
      <c r="AV150" s="17" t="s">
        <v>141</v>
      </c>
      <c r="AX150" s="17" t="s">
        <v>163</v>
      </c>
      <c r="AY150" s="17" t="s">
        <v>600</v>
      </c>
      <c r="AZ150" s="17" t="s">
        <v>167</v>
      </c>
      <c r="BA150" s="6"/>
      <c r="BB150" s="17" t="s">
        <v>54</v>
      </c>
      <c r="BC150" s="17" t="s">
        <v>83</v>
      </c>
      <c r="BD150" s="17" t="s">
        <v>164</v>
      </c>
      <c r="BF150" s="17" t="s">
        <v>597</v>
      </c>
    </row>
    <row r="151" spans="1:59" s="3" customFormat="1" ht="32" customHeight="1" thickBot="1">
      <c r="D151" s="35"/>
      <c r="E151" s="35">
        <v>2</v>
      </c>
      <c r="F151" s="17" t="s">
        <v>367</v>
      </c>
      <c r="G151" s="17" t="s">
        <v>538</v>
      </c>
      <c r="H151" s="17" t="s">
        <v>38</v>
      </c>
      <c r="I151" s="17" t="s">
        <v>83</v>
      </c>
      <c r="J151" s="17" t="s">
        <v>53</v>
      </c>
      <c r="K151" s="6"/>
      <c r="L151" s="17">
        <v>100</v>
      </c>
      <c r="M151" s="19">
        <v>0.38</v>
      </c>
      <c r="N151" s="17" t="s">
        <v>143</v>
      </c>
      <c r="O151" s="17" t="s">
        <v>103</v>
      </c>
      <c r="Q151" s="17" t="s">
        <v>3</v>
      </c>
      <c r="R151" s="17" t="s">
        <v>114</v>
      </c>
      <c r="S151" s="17">
        <v>1</v>
      </c>
      <c r="T151" s="17" t="s">
        <v>128</v>
      </c>
      <c r="U151" s="17" t="s">
        <v>152</v>
      </c>
      <c r="V151" s="17" t="s">
        <v>129</v>
      </c>
      <c r="W151" s="15"/>
      <c r="X151" s="17" t="s">
        <v>3</v>
      </c>
      <c r="Y151" s="17" t="s">
        <v>32</v>
      </c>
      <c r="Z151" s="17">
        <v>28</v>
      </c>
      <c r="AA151" s="17" t="s">
        <v>128</v>
      </c>
      <c r="AB151" s="17" t="s">
        <v>152</v>
      </c>
      <c r="AC151" s="17" t="s">
        <v>129</v>
      </c>
      <c r="AE151" s="17" t="s">
        <v>162</v>
      </c>
      <c r="AF151" s="17" t="s">
        <v>141</v>
      </c>
      <c r="AG151" s="17">
        <v>1</v>
      </c>
      <c r="AH151" s="19">
        <v>1</v>
      </c>
      <c r="AI151" s="6"/>
      <c r="AJ151" s="17" t="s">
        <v>162</v>
      </c>
      <c r="AK151" s="17" t="s">
        <v>141</v>
      </c>
      <c r="AL151" s="17">
        <v>1</v>
      </c>
      <c r="AM151" s="19">
        <v>1</v>
      </c>
      <c r="AN151" s="6"/>
      <c r="AO151" s="17">
        <v>2.61</v>
      </c>
      <c r="AP151" s="17">
        <v>2.93</v>
      </c>
      <c r="AQ151" s="17" t="s">
        <v>141</v>
      </c>
      <c r="AR151" s="6"/>
      <c r="AS151" s="17" t="s">
        <v>53</v>
      </c>
      <c r="AT151" s="17">
        <v>2.1</v>
      </c>
      <c r="AU151" s="17">
        <v>2.56</v>
      </c>
      <c r="AV151" s="17" t="s">
        <v>141</v>
      </c>
      <c r="AX151" s="17" t="s">
        <v>163</v>
      </c>
      <c r="AY151" s="17" t="s">
        <v>601</v>
      </c>
      <c r="AZ151" s="17" t="s">
        <v>167</v>
      </c>
      <c r="BA151" s="6"/>
      <c r="BB151" s="15" t="s">
        <v>54</v>
      </c>
      <c r="BC151" s="15" t="s">
        <v>83</v>
      </c>
      <c r="BD151" s="203" t="s">
        <v>164</v>
      </c>
      <c r="BF151" s="17" t="s">
        <v>597</v>
      </c>
    </row>
    <row r="152" spans="1:59" s="199" customFormat="1" ht="32" customHeight="1" thickBot="1">
      <c r="D152" s="200"/>
      <c r="E152" s="200">
        <v>3</v>
      </c>
      <c r="F152" s="198" t="s">
        <v>370</v>
      </c>
      <c r="G152" s="198" t="s">
        <v>237</v>
      </c>
      <c r="H152" s="198" t="s">
        <v>51</v>
      </c>
      <c r="I152" s="198" t="s">
        <v>83</v>
      </c>
      <c r="J152" s="198" t="s">
        <v>1</v>
      </c>
      <c r="K152" s="201"/>
      <c r="L152" s="198">
        <v>38</v>
      </c>
      <c r="M152" s="208">
        <v>0.24</v>
      </c>
      <c r="N152" s="198" t="s">
        <v>147</v>
      </c>
      <c r="O152" s="198" t="s">
        <v>201</v>
      </c>
      <c r="Q152" s="198" t="s">
        <v>113</v>
      </c>
      <c r="R152" s="198" t="s">
        <v>114</v>
      </c>
      <c r="S152" s="198">
        <v>1</v>
      </c>
      <c r="T152" s="198" t="s">
        <v>128</v>
      </c>
      <c r="U152" s="198" t="s">
        <v>116</v>
      </c>
      <c r="V152" s="198" t="s">
        <v>117</v>
      </c>
      <c r="W152" s="203"/>
      <c r="X152" s="198" t="s">
        <v>113</v>
      </c>
      <c r="Y152" s="198" t="s">
        <v>32</v>
      </c>
      <c r="Z152" s="198">
        <v>1</v>
      </c>
      <c r="AA152" s="198" t="s">
        <v>128</v>
      </c>
      <c r="AB152" s="198" t="s">
        <v>116</v>
      </c>
      <c r="AC152" s="198" t="s">
        <v>117</v>
      </c>
      <c r="AD152" s="209"/>
      <c r="AE152" s="198" t="s">
        <v>85</v>
      </c>
      <c r="AF152" s="198" t="s">
        <v>245</v>
      </c>
      <c r="AG152" s="198">
        <v>7</v>
      </c>
      <c r="AH152" s="208">
        <v>0.97399999999999998</v>
      </c>
      <c r="AI152" s="201"/>
      <c r="AJ152" s="198" t="s">
        <v>85</v>
      </c>
      <c r="AK152" s="198" t="s">
        <v>245</v>
      </c>
      <c r="AL152" s="198">
        <v>6</v>
      </c>
      <c r="AM152" s="208">
        <v>0.97399999999999998</v>
      </c>
      <c r="AN152" s="201"/>
      <c r="AO152" s="202">
        <v>0.95</v>
      </c>
      <c r="AP152" s="210" t="s">
        <v>141</v>
      </c>
      <c r="AQ152" s="210" t="s">
        <v>1275</v>
      </c>
      <c r="AR152" s="201"/>
      <c r="AS152" s="198" t="s">
        <v>53</v>
      </c>
      <c r="AT152" s="202">
        <v>0.78</v>
      </c>
      <c r="AU152" s="198" t="s">
        <v>141</v>
      </c>
      <c r="AV152" s="202" t="s">
        <v>1276</v>
      </c>
      <c r="AX152" s="198" t="s">
        <v>132</v>
      </c>
      <c r="AY152" s="198" t="s">
        <v>1278</v>
      </c>
      <c r="AZ152" s="204" t="s">
        <v>1279</v>
      </c>
      <c r="BA152" s="205"/>
      <c r="BB152" s="206" t="s">
        <v>54</v>
      </c>
      <c r="BC152" s="206" t="s">
        <v>83</v>
      </c>
      <c r="BD152" s="206" t="s">
        <v>83</v>
      </c>
      <c r="BF152" s="198" t="s">
        <v>1281</v>
      </c>
    </row>
    <row r="153" spans="1:59" s="199" customFormat="1" ht="32" customHeight="1" thickBot="1">
      <c r="D153" s="200"/>
      <c r="E153" s="200">
        <v>4</v>
      </c>
      <c r="F153" s="198" t="s">
        <v>370</v>
      </c>
      <c r="G153" s="198" t="s">
        <v>237</v>
      </c>
      <c r="H153" s="198" t="s">
        <v>51</v>
      </c>
      <c r="I153" s="198" t="s">
        <v>83</v>
      </c>
      <c r="J153" s="198" t="s">
        <v>209</v>
      </c>
      <c r="K153" s="201"/>
      <c r="L153" s="198">
        <v>38</v>
      </c>
      <c r="M153" s="208">
        <v>0.24</v>
      </c>
      <c r="N153" s="198" t="s">
        <v>147</v>
      </c>
      <c r="O153" s="198" t="s">
        <v>201</v>
      </c>
      <c r="Q153" s="198" t="s">
        <v>113</v>
      </c>
      <c r="R153" s="198" t="s">
        <v>114</v>
      </c>
      <c r="S153" s="198">
        <v>1</v>
      </c>
      <c r="T153" s="198" t="s">
        <v>128</v>
      </c>
      <c r="U153" s="198" t="s">
        <v>116</v>
      </c>
      <c r="V153" s="198" t="s">
        <v>117</v>
      </c>
      <c r="W153" s="203"/>
      <c r="X153" s="198" t="s">
        <v>113</v>
      </c>
      <c r="Y153" s="198" t="s">
        <v>32</v>
      </c>
      <c r="Z153" s="198">
        <v>1</v>
      </c>
      <c r="AA153" s="198" t="s">
        <v>128</v>
      </c>
      <c r="AB153" s="198" t="s">
        <v>116</v>
      </c>
      <c r="AC153" s="198" t="s">
        <v>117</v>
      </c>
      <c r="AD153" s="209"/>
      <c r="AE153" s="198" t="s">
        <v>85</v>
      </c>
      <c r="AF153" s="198" t="s">
        <v>245</v>
      </c>
      <c r="AG153" s="198">
        <v>7</v>
      </c>
      <c r="AH153" s="208">
        <v>0.97399999999999998</v>
      </c>
      <c r="AI153" s="201"/>
      <c r="AJ153" s="198" t="s">
        <v>85</v>
      </c>
      <c r="AK153" s="198" t="s">
        <v>245</v>
      </c>
      <c r="AL153" s="198">
        <v>6</v>
      </c>
      <c r="AM153" s="208">
        <v>0.97399999999999998</v>
      </c>
      <c r="AN153" s="201"/>
      <c r="AO153" s="202">
        <v>0.95</v>
      </c>
      <c r="AP153" s="210" t="s">
        <v>141</v>
      </c>
      <c r="AQ153" s="210" t="s">
        <v>1275</v>
      </c>
      <c r="AR153" s="201"/>
      <c r="AS153" s="198" t="s">
        <v>53</v>
      </c>
      <c r="AT153" s="202">
        <v>1.47</v>
      </c>
      <c r="AU153" s="198" t="s">
        <v>141</v>
      </c>
      <c r="AV153" s="202" t="s">
        <v>1277</v>
      </c>
      <c r="AX153" s="198" t="s">
        <v>132</v>
      </c>
      <c r="AY153" s="198" t="s">
        <v>1280</v>
      </c>
      <c r="AZ153" s="207" t="s">
        <v>1261</v>
      </c>
      <c r="BA153" s="205"/>
      <c r="BB153" s="206" t="s">
        <v>54</v>
      </c>
      <c r="BC153" s="206" t="s">
        <v>83</v>
      </c>
      <c r="BD153" s="206" t="s">
        <v>83</v>
      </c>
      <c r="BF153" s="198" t="s">
        <v>1282</v>
      </c>
    </row>
    <row r="154" spans="1:59" s="3" customFormat="1" ht="32" customHeight="1">
      <c r="D154" s="35"/>
      <c r="E154" s="35">
        <v>5</v>
      </c>
      <c r="F154" s="17" t="s">
        <v>376</v>
      </c>
      <c r="G154" s="17" t="s">
        <v>237</v>
      </c>
      <c r="H154" s="17" t="s">
        <v>39</v>
      </c>
      <c r="I154" s="17" t="s">
        <v>83</v>
      </c>
      <c r="J154" s="17" t="s">
        <v>1</v>
      </c>
      <c r="K154" s="6"/>
      <c r="L154" s="17">
        <v>139</v>
      </c>
      <c r="M154" s="19">
        <v>0.43</v>
      </c>
      <c r="N154" s="17" t="s">
        <v>149</v>
      </c>
      <c r="O154" s="17" t="s">
        <v>201</v>
      </c>
      <c r="Q154" s="17" t="s">
        <v>131</v>
      </c>
      <c r="R154" s="17" t="s">
        <v>114</v>
      </c>
      <c r="S154" s="17">
        <v>1</v>
      </c>
      <c r="T154" s="17" t="s">
        <v>128</v>
      </c>
      <c r="U154" s="17" t="s">
        <v>226</v>
      </c>
      <c r="V154" s="17" t="s">
        <v>129</v>
      </c>
      <c r="W154" s="15"/>
      <c r="X154" s="17" t="s">
        <v>131</v>
      </c>
      <c r="Y154" s="17" t="s">
        <v>32</v>
      </c>
      <c r="Z154" s="17">
        <v>1</v>
      </c>
      <c r="AA154" s="17" t="s">
        <v>128</v>
      </c>
      <c r="AB154" s="17" t="s">
        <v>226</v>
      </c>
      <c r="AC154" s="17" t="s">
        <v>129</v>
      </c>
      <c r="AD154" s="34"/>
      <c r="AE154" s="17" t="s">
        <v>227</v>
      </c>
      <c r="AF154" s="17" t="s">
        <v>228</v>
      </c>
      <c r="AG154" s="17" t="s">
        <v>229</v>
      </c>
      <c r="AH154" s="19" t="s">
        <v>232</v>
      </c>
      <c r="AI154" s="6"/>
      <c r="AJ154" s="17" t="s">
        <v>227</v>
      </c>
      <c r="AK154" s="17" t="s">
        <v>228</v>
      </c>
      <c r="AL154" s="17" t="s">
        <v>231</v>
      </c>
      <c r="AM154" s="19" t="s">
        <v>232</v>
      </c>
      <c r="AN154" s="6"/>
      <c r="AO154" s="17">
        <v>3.48</v>
      </c>
      <c r="AP154" s="17">
        <v>2.52</v>
      </c>
      <c r="AQ154" s="17" t="s">
        <v>141</v>
      </c>
      <c r="AR154" s="6"/>
      <c r="AS154" s="17" t="s">
        <v>205</v>
      </c>
      <c r="AT154" s="17">
        <v>2.84</v>
      </c>
      <c r="AU154" s="17">
        <v>1.88</v>
      </c>
      <c r="AV154" s="17" t="s">
        <v>141</v>
      </c>
      <c r="AX154" s="17" t="s">
        <v>132</v>
      </c>
      <c r="AY154" s="17" t="s">
        <v>238</v>
      </c>
      <c r="AZ154" s="17" t="s">
        <v>234</v>
      </c>
      <c r="BA154" s="6"/>
      <c r="BB154" s="17" t="s">
        <v>54</v>
      </c>
      <c r="BC154" s="17" t="s">
        <v>83</v>
      </c>
      <c r="BD154" s="198" t="s">
        <v>235</v>
      </c>
      <c r="BF154" s="17" t="s">
        <v>426</v>
      </c>
    </row>
    <row r="155" spans="1:59" s="3" customFormat="1" ht="32" customHeight="1">
      <c r="D155" s="35"/>
      <c r="E155" s="35">
        <v>6</v>
      </c>
      <c r="F155" s="17" t="s">
        <v>368</v>
      </c>
      <c r="G155" s="17" t="s">
        <v>950</v>
      </c>
      <c r="H155" s="17" t="s">
        <v>46</v>
      </c>
      <c r="I155" s="17" t="s">
        <v>83</v>
      </c>
      <c r="J155" s="17" t="s">
        <v>53</v>
      </c>
      <c r="K155" s="6"/>
      <c r="L155" s="17">
        <v>193</v>
      </c>
      <c r="M155" s="19">
        <v>0.45500000000000002</v>
      </c>
      <c r="N155" s="17" t="s">
        <v>145</v>
      </c>
      <c r="O155" s="17" t="s">
        <v>103</v>
      </c>
      <c r="Q155" s="17" t="s">
        <v>251</v>
      </c>
      <c r="R155" s="17" t="s">
        <v>24</v>
      </c>
      <c r="S155" s="17">
        <v>13</v>
      </c>
      <c r="T155" s="17" t="s">
        <v>128</v>
      </c>
      <c r="U155" s="17" t="s">
        <v>141</v>
      </c>
      <c r="V155" s="17" t="s">
        <v>141</v>
      </c>
      <c r="W155" s="15"/>
      <c r="X155" s="17" t="s">
        <v>119</v>
      </c>
      <c r="Y155" s="17" t="s">
        <v>32</v>
      </c>
      <c r="Z155" s="17">
        <v>10</v>
      </c>
      <c r="AA155" s="17" t="s">
        <v>128</v>
      </c>
      <c r="AB155" s="17" t="s">
        <v>254</v>
      </c>
      <c r="AC155" s="17" t="s">
        <v>173</v>
      </c>
      <c r="AD155" s="34"/>
      <c r="AE155" s="15" t="s">
        <v>134</v>
      </c>
      <c r="AF155" s="15" t="s">
        <v>252</v>
      </c>
      <c r="AG155" s="17">
        <v>3</v>
      </c>
      <c r="AH155" s="26" t="s">
        <v>141</v>
      </c>
      <c r="AI155" s="6"/>
      <c r="AJ155" s="17" t="s">
        <v>134</v>
      </c>
      <c r="AK155" s="17" t="s">
        <v>252</v>
      </c>
      <c r="AL155" s="17" t="s">
        <v>253</v>
      </c>
      <c r="AM155" s="19" t="s">
        <v>255</v>
      </c>
      <c r="AN155" s="6"/>
      <c r="AO155" s="17" t="s">
        <v>614</v>
      </c>
      <c r="AP155" s="17" t="s">
        <v>614</v>
      </c>
      <c r="AQ155" s="17" t="s">
        <v>614</v>
      </c>
      <c r="AR155" s="6"/>
      <c r="AS155" s="17" t="s">
        <v>592</v>
      </c>
      <c r="AT155" s="17" t="s">
        <v>614</v>
      </c>
      <c r="AU155" s="17" t="s">
        <v>614</v>
      </c>
      <c r="AV155" s="17" t="s">
        <v>614</v>
      </c>
      <c r="AX155" s="17" t="s">
        <v>613</v>
      </c>
      <c r="AY155" s="17" t="s">
        <v>951</v>
      </c>
      <c r="AZ155" s="17" t="s">
        <v>614</v>
      </c>
      <c r="BB155" s="17" t="s">
        <v>83</v>
      </c>
      <c r="BC155" s="17" t="s">
        <v>83</v>
      </c>
      <c r="BD155" s="17" t="s">
        <v>83</v>
      </c>
      <c r="BF155" s="17" t="s">
        <v>615</v>
      </c>
    </row>
    <row r="156" spans="1:59" s="3" customFormat="1" ht="32" customHeight="1">
      <c r="D156" s="35"/>
      <c r="E156" s="35">
        <v>7</v>
      </c>
      <c r="F156" s="17" t="s">
        <v>384</v>
      </c>
      <c r="G156" s="17" t="s">
        <v>415</v>
      </c>
      <c r="H156" s="17" t="s">
        <v>75</v>
      </c>
      <c r="I156" s="17" t="s">
        <v>83</v>
      </c>
      <c r="J156" s="17" t="s">
        <v>1</v>
      </c>
      <c r="K156" s="6"/>
      <c r="L156" s="17">
        <v>83</v>
      </c>
      <c r="M156" s="19">
        <v>0.87</v>
      </c>
      <c r="N156" s="17" t="s">
        <v>412</v>
      </c>
      <c r="O156" s="17" t="s">
        <v>103</v>
      </c>
      <c r="Q156" s="17" t="s">
        <v>418</v>
      </c>
      <c r="R156" s="17" t="s">
        <v>25</v>
      </c>
      <c r="S156" s="17">
        <v>5</v>
      </c>
      <c r="T156" s="17" t="s">
        <v>128</v>
      </c>
      <c r="U156" s="17" t="s">
        <v>419</v>
      </c>
      <c r="V156" s="17" t="s">
        <v>420</v>
      </c>
      <c r="W156" s="15"/>
      <c r="X156" s="17" t="s">
        <v>418</v>
      </c>
      <c r="Y156" s="17" t="s">
        <v>422</v>
      </c>
      <c r="Z156" s="17">
        <v>5</v>
      </c>
      <c r="AA156" s="17" t="s">
        <v>128</v>
      </c>
      <c r="AB156" s="17" t="s">
        <v>419</v>
      </c>
      <c r="AC156" s="17" t="s">
        <v>420</v>
      </c>
      <c r="AD156" s="34"/>
      <c r="AE156" s="17" t="s">
        <v>423</v>
      </c>
      <c r="AF156" s="17" t="s">
        <v>413</v>
      </c>
      <c r="AG156" s="17" t="s">
        <v>388</v>
      </c>
      <c r="AH156" s="19">
        <f>83/(83+23)</f>
        <v>0.78301886792452835</v>
      </c>
      <c r="AI156" s="6"/>
      <c r="AJ156" s="17" t="s">
        <v>423</v>
      </c>
      <c r="AK156" s="17" t="s">
        <v>413</v>
      </c>
      <c r="AL156" s="17" t="s">
        <v>389</v>
      </c>
      <c r="AM156" s="19">
        <f>83/(83+23)</f>
        <v>0.78301886792452835</v>
      </c>
      <c r="AN156" s="6"/>
      <c r="AO156" s="17" t="s">
        <v>395</v>
      </c>
      <c r="AP156" s="17" t="s">
        <v>395</v>
      </c>
      <c r="AQ156" s="17" t="s">
        <v>395</v>
      </c>
      <c r="AR156" s="6"/>
      <c r="AS156" s="17" t="s">
        <v>395</v>
      </c>
      <c r="AT156" s="17" t="s">
        <v>395</v>
      </c>
      <c r="AU156" s="17" t="s">
        <v>395</v>
      </c>
      <c r="AV156" s="17" t="s">
        <v>395</v>
      </c>
      <c r="AX156" s="17" t="s">
        <v>424</v>
      </c>
      <c r="AY156" s="17" t="s">
        <v>400</v>
      </c>
      <c r="AZ156" s="17" t="s">
        <v>425</v>
      </c>
      <c r="BA156" s="6"/>
      <c r="BB156" s="17" t="s">
        <v>54</v>
      </c>
      <c r="BC156" s="17" t="s">
        <v>83</v>
      </c>
      <c r="BD156" s="17" t="s">
        <v>54</v>
      </c>
      <c r="BF156" s="17" t="s">
        <v>426</v>
      </c>
    </row>
    <row r="157" spans="1:59" s="3" customFormat="1" ht="32" customHeight="1">
      <c r="D157" s="35"/>
      <c r="E157" s="35">
        <v>8</v>
      </c>
      <c r="F157" s="17" t="s">
        <v>377</v>
      </c>
      <c r="G157" s="17" t="s">
        <v>76</v>
      </c>
      <c r="H157" s="17" t="s">
        <v>75</v>
      </c>
      <c r="I157" s="17" t="s">
        <v>83</v>
      </c>
      <c r="J157" s="17" t="s">
        <v>1</v>
      </c>
      <c r="K157" s="6"/>
      <c r="L157" s="15">
        <v>87</v>
      </c>
      <c r="M157" s="26">
        <v>0.87</v>
      </c>
      <c r="N157" s="15" t="s">
        <v>386</v>
      </c>
      <c r="O157" s="15" t="s">
        <v>103</v>
      </c>
      <c r="Q157" s="15" t="s">
        <v>392</v>
      </c>
      <c r="R157" s="15" t="s">
        <v>25</v>
      </c>
      <c r="S157" s="15">
        <v>3</v>
      </c>
      <c r="T157" s="15" t="s">
        <v>128</v>
      </c>
      <c r="U157" s="14" t="s">
        <v>393</v>
      </c>
      <c r="V157" s="15" t="s">
        <v>394</v>
      </c>
      <c r="W157" s="15"/>
      <c r="X157" s="15" t="s">
        <v>398</v>
      </c>
      <c r="Y157" s="17" t="s">
        <v>396</v>
      </c>
      <c r="Z157" s="17">
        <v>3</v>
      </c>
      <c r="AA157" s="17" t="s">
        <v>128</v>
      </c>
      <c r="AB157" s="17" t="s">
        <v>397</v>
      </c>
      <c r="AC157" s="17" t="s">
        <v>394</v>
      </c>
      <c r="AE157" s="15" t="s">
        <v>387</v>
      </c>
      <c r="AF157" s="15" t="s">
        <v>385</v>
      </c>
      <c r="AG157" s="17" t="s">
        <v>388</v>
      </c>
      <c r="AH157" s="26">
        <v>0.83650000000000002</v>
      </c>
      <c r="AI157" s="6"/>
      <c r="AJ157" s="15" t="s">
        <v>387</v>
      </c>
      <c r="AK157" s="15" t="s">
        <v>385</v>
      </c>
      <c r="AL157" s="17" t="s">
        <v>389</v>
      </c>
      <c r="AM157" s="26">
        <v>0.83699999999999997</v>
      </c>
      <c r="AN157" s="6"/>
      <c r="AO157" s="17" t="s">
        <v>395</v>
      </c>
      <c r="AP157" s="17" t="s">
        <v>395</v>
      </c>
      <c r="AQ157" s="17" t="s">
        <v>395</v>
      </c>
      <c r="AR157" s="1"/>
      <c r="AS157" s="15" t="s">
        <v>391</v>
      </c>
      <c r="AT157" s="17" t="s">
        <v>395</v>
      </c>
      <c r="AU157" s="17" t="s">
        <v>395</v>
      </c>
      <c r="AV157" s="17" t="s">
        <v>395</v>
      </c>
      <c r="AX157" s="15" t="s">
        <v>390</v>
      </c>
      <c r="AY157" s="15" t="s">
        <v>400</v>
      </c>
      <c r="AZ157" s="27" t="s">
        <v>399</v>
      </c>
      <c r="BA157" s="6"/>
      <c r="BB157" s="15" t="s">
        <v>54</v>
      </c>
      <c r="BC157" s="15" t="s">
        <v>83</v>
      </c>
      <c r="BD157" s="15" t="s">
        <v>54</v>
      </c>
      <c r="BF157" s="17" t="s">
        <v>426</v>
      </c>
    </row>
    <row r="158" spans="1:59" s="3" customFormat="1" ht="32" customHeight="1">
      <c r="D158" s="35"/>
      <c r="E158" s="35">
        <v>9</v>
      </c>
      <c r="F158" s="17" t="s">
        <v>378</v>
      </c>
      <c r="G158" s="17" t="s">
        <v>64</v>
      </c>
      <c r="H158" s="17" t="s">
        <v>40</v>
      </c>
      <c r="I158" s="17" t="s">
        <v>83</v>
      </c>
      <c r="J158" s="17" t="s">
        <v>1</v>
      </c>
      <c r="K158" s="6"/>
      <c r="L158" s="17">
        <v>98</v>
      </c>
      <c r="M158" s="19">
        <v>0.60199999999999998</v>
      </c>
      <c r="N158" s="17" t="s">
        <v>261</v>
      </c>
      <c r="O158" s="17" t="s">
        <v>85</v>
      </c>
      <c r="Q158" s="17" t="s">
        <v>259</v>
      </c>
      <c r="R158" s="17" t="s">
        <v>123</v>
      </c>
      <c r="S158" s="17">
        <v>7</v>
      </c>
      <c r="T158" s="17" t="s">
        <v>260</v>
      </c>
      <c r="U158" s="17" t="s">
        <v>616</v>
      </c>
      <c r="V158" s="17" t="s">
        <v>617</v>
      </c>
      <c r="W158" s="15"/>
      <c r="X158" s="17" t="s">
        <v>262</v>
      </c>
      <c r="Y158" s="17" t="s">
        <v>105</v>
      </c>
      <c r="Z158" s="17">
        <v>7</v>
      </c>
      <c r="AA158" s="17" t="s">
        <v>128</v>
      </c>
      <c r="AB158" s="17" t="s">
        <v>616</v>
      </c>
      <c r="AC158" s="17" t="s">
        <v>617</v>
      </c>
      <c r="AD158" s="34"/>
      <c r="AE158" s="17" t="s">
        <v>85</v>
      </c>
      <c r="AF158" s="17" t="s">
        <v>141</v>
      </c>
      <c r="AG158" s="17" t="s">
        <v>258</v>
      </c>
      <c r="AH158" s="19">
        <v>0.94599999999999995</v>
      </c>
      <c r="AI158" s="6"/>
      <c r="AJ158" s="17" t="s">
        <v>85</v>
      </c>
      <c r="AK158" s="17" t="s">
        <v>142</v>
      </c>
      <c r="AL158" s="17" t="s">
        <v>263</v>
      </c>
      <c r="AM158" s="19">
        <v>0.96</v>
      </c>
      <c r="AN158" s="6"/>
      <c r="AO158" s="17">
        <v>56.2</v>
      </c>
      <c r="AP158" s="17">
        <v>7.8</v>
      </c>
      <c r="AQ158" s="17" t="s">
        <v>141</v>
      </c>
      <c r="AR158" s="6"/>
      <c r="AS158" s="17" t="s">
        <v>205</v>
      </c>
      <c r="AT158" s="17">
        <v>52.2</v>
      </c>
      <c r="AU158" s="17">
        <v>9.1</v>
      </c>
      <c r="AV158" s="17" t="s">
        <v>141</v>
      </c>
      <c r="AX158" s="17" t="s">
        <v>264</v>
      </c>
      <c r="AY158" s="17" t="s">
        <v>265</v>
      </c>
      <c r="AZ158" s="17" t="s">
        <v>234</v>
      </c>
      <c r="BA158" s="6"/>
      <c r="BB158" s="17" t="s">
        <v>83</v>
      </c>
      <c r="BC158" s="17" t="s">
        <v>83</v>
      </c>
      <c r="BD158" s="17" t="s">
        <v>83</v>
      </c>
      <c r="BF158" s="17" t="s">
        <v>426</v>
      </c>
    </row>
    <row r="159" spans="1:59" s="3" customFormat="1" ht="32" customHeight="1">
      <c r="D159" s="35"/>
      <c r="E159" s="35">
        <v>10</v>
      </c>
      <c r="F159" s="17" t="s">
        <v>378</v>
      </c>
      <c r="G159" s="17" t="s">
        <v>64</v>
      </c>
      <c r="H159" s="17" t="s">
        <v>268</v>
      </c>
      <c r="I159" s="17" t="s">
        <v>83</v>
      </c>
      <c r="J159" s="17" t="s">
        <v>1</v>
      </c>
      <c r="K159" s="6"/>
      <c r="L159" s="17">
        <v>98</v>
      </c>
      <c r="M159" s="19">
        <v>0.60199999999999998</v>
      </c>
      <c r="N159" s="17" t="s">
        <v>269</v>
      </c>
      <c r="O159" s="17" t="s">
        <v>85</v>
      </c>
      <c r="Q159" s="17" t="s">
        <v>259</v>
      </c>
      <c r="R159" s="17" t="s">
        <v>123</v>
      </c>
      <c r="S159" s="17">
        <v>7</v>
      </c>
      <c r="T159" s="17" t="s">
        <v>260</v>
      </c>
      <c r="U159" s="17" t="s">
        <v>616</v>
      </c>
      <c r="V159" s="17" t="s">
        <v>617</v>
      </c>
      <c r="W159" s="15"/>
      <c r="X159" s="17" t="s">
        <v>262</v>
      </c>
      <c r="Y159" s="17" t="s">
        <v>105</v>
      </c>
      <c r="Z159" s="17">
        <v>7</v>
      </c>
      <c r="AA159" s="17" t="s">
        <v>128</v>
      </c>
      <c r="AB159" s="17" t="s">
        <v>616</v>
      </c>
      <c r="AC159" s="17" t="s">
        <v>617</v>
      </c>
      <c r="AD159" s="34"/>
      <c r="AE159" s="17" t="s">
        <v>85</v>
      </c>
      <c r="AF159" s="17" t="s">
        <v>141</v>
      </c>
      <c r="AG159" s="17" t="s">
        <v>258</v>
      </c>
      <c r="AH159" s="19">
        <v>0.94599999999999995</v>
      </c>
      <c r="AI159" s="6"/>
      <c r="AJ159" s="17" t="s">
        <v>85</v>
      </c>
      <c r="AK159" s="17" t="s">
        <v>142</v>
      </c>
      <c r="AL159" s="17" t="s">
        <v>263</v>
      </c>
      <c r="AM159" s="19">
        <v>0.96</v>
      </c>
      <c r="AN159" s="6"/>
      <c r="AO159" s="17">
        <v>48.8</v>
      </c>
      <c r="AP159" s="17">
        <v>9.6</v>
      </c>
      <c r="AQ159" s="17" t="s">
        <v>141</v>
      </c>
      <c r="AR159" s="6"/>
      <c r="AS159" s="17" t="s">
        <v>205</v>
      </c>
      <c r="AT159" s="17">
        <v>44.2</v>
      </c>
      <c r="AU159" s="17">
        <v>9.6999999999999993</v>
      </c>
      <c r="AV159" s="17" t="s">
        <v>141</v>
      </c>
      <c r="AX159" s="17" t="s">
        <v>264</v>
      </c>
      <c r="AY159" s="17" t="s">
        <v>271</v>
      </c>
      <c r="AZ159" s="17" t="s">
        <v>234</v>
      </c>
      <c r="BA159" s="6"/>
      <c r="BB159" s="17" t="s">
        <v>83</v>
      </c>
      <c r="BC159" s="17" t="s">
        <v>83</v>
      </c>
      <c r="BD159" s="17" t="s">
        <v>83</v>
      </c>
      <c r="BF159" s="17" t="s">
        <v>426</v>
      </c>
    </row>
    <row r="160" spans="1:59" s="3" customFormat="1" ht="32" customHeight="1">
      <c r="D160" s="35"/>
      <c r="E160" s="35">
        <v>11</v>
      </c>
      <c r="F160" s="17" t="s">
        <v>379</v>
      </c>
      <c r="G160" s="17" t="s">
        <v>539</v>
      </c>
      <c r="H160" s="17" t="s">
        <v>77</v>
      </c>
      <c r="I160" s="17" t="s">
        <v>83</v>
      </c>
      <c r="J160" s="17" t="s">
        <v>53</v>
      </c>
      <c r="K160" s="6"/>
      <c r="L160" s="17">
        <v>698</v>
      </c>
      <c r="M160" s="19">
        <v>0.67100000000000004</v>
      </c>
      <c r="N160" s="17" t="s">
        <v>335</v>
      </c>
      <c r="O160" s="17" t="s">
        <v>103</v>
      </c>
      <c r="Q160" s="17" t="s">
        <v>336</v>
      </c>
      <c r="R160" s="17" t="s">
        <v>337</v>
      </c>
      <c r="S160" s="17" t="s">
        <v>340</v>
      </c>
      <c r="T160" s="17" t="s">
        <v>260</v>
      </c>
      <c r="U160" s="17" t="s">
        <v>339</v>
      </c>
      <c r="V160" s="17" t="s">
        <v>141</v>
      </c>
      <c r="W160" s="15"/>
      <c r="X160" s="17" t="s">
        <v>338</v>
      </c>
      <c r="Y160" s="17" t="s">
        <v>337</v>
      </c>
      <c r="Z160" s="17">
        <v>15</v>
      </c>
      <c r="AA160" s="17" t="s">
        <v>260</v>
      </c>
      <c r="AB160" s="17" t="s">
        <v>339</v>
      </c>
      <c r="AC160" s="17" t="s">
        <v>141</v>
      </c>
      <c r="AD160" s="34"/>
      <c r="AE160" s="17" t="s">
        <v>341</v>
      </c>
      <c r="AF160" s="17" t="s">
        <v>141</v>
      </c>
      <c r="AG160" s="17">
        <v>1</v>
      </c>
      <c r="AH160" s="19" t="s">
        <v>141</v>
      </c>
      <c r="AI160" s="6"/>
      <c r="AJ160" s="17" t="s">
        <v>341</v>
      </c>
      <c r="AK160" s="17" t="s">
        <v>141</v>
      </c>
      <c r="AL160" s="17">
        <v>1</v>
      </c>
      <c r="AM160" s="19" t="s">
        <v>141</v>
      </c>
      <c r="AN160" s="6"/>
      <c r="AO160" s="17" t="s">
        <v>141</v>
      </c>
      <c r="AP160" s="17" t="s">
        <v>141</v>
      </c>
      <c r="AQ160" s="17" t="s">
        <v>141</v>
      </c>
      <c r="AR160" s="6"/>
      <c r="AS160" s="17" t="s">
        <v>53</v>
      </c>
      <c r="AT160" s="17" t="s">
        <v>141</v>
      </c>
      <c r="AU160" s="17" t="s">
        <v>141</v>
      </c>
      <c r="AV160" s="17" t="s">
        <v>141</v>
      </c>
      <c r="AX160" s="17" t="s">
        <v>342</v>
      </c>
      <c r="AY160" s="17" t="s">
        <v>343</v>
      </c>
      <c r="AZ160" s="17" t="s">
        <v>141</v>
      </c>
      <c r="BB160" s="17" t="s">
        <v>54</v>
      </c>
      <c r="BC160" s="17" t="s">
        <v>83</v>
      </c>
      <c r="BD160" s="17" t="s">
        <v>83</v>
      </c>
      <c r="BF160" s="17" t="s">
        <v>140</v>
      </c>
    </row>
    <row r="161" spans="1:58" s="3" customFormat="1" ht="32" customHeight="1">
      <c r="D161" s="35"/>
      <c r="E161" s="35">
        <v>12</v>
      </c>
      <c r="F161" s="17" t="s">
        <v>371</v>
      </c>
      <c r="G161" s="17" t="s">
        <v>64</v>
      </c>
      <c r="H161" s="17" t="s">
        <v>52</v>
      </c>
      <c r="I161" s="17" t="s">
        <v>83</v>
      </c>
      <c r="J161" s="17" t="s">
        <v>1</v>
      </c>
      <c r="K161" s="6"/>
      <c r="L161" s="17">
        <v>126</v>
      </c>
      <c r="M161" s="19">
        <v>0.43</v>
      </c>
      <c r="N161" s="17" t="s">
        <v>150</v>
      </c>
      <c r="O161" s="17" t="s">
        <v>103</v>
      </c>
      <c r="Q161" s="17" t="s">
        <v>122</v>
      </c>
      <c r="R161" s="17" t="s">
        <v>123</v>
      </c>
      <c r="S161" s="17">
        <v>1</v>
      </c>
      <c r="T161" s="17" t="s">
        <v>128</v>
      </c>
      <c r="U161" s="17" t="s">
        <v>159</v>
      </c>
      <c r="V161" s="17" t="s">
        <v>117</v>
      </c>
      <c r="W161" s="15"/>
      <c r="X161" s="17" t="s">
        <v>122</v>
      </c>
      <c r="Y161" s="17" t="s">
        <v>124</v>
      </c>
      <c r="Z161" s="17">
        <v>1</v>
      </c>
      <c r="AA161" s="17" t="s">
        <v>128</v>
      </c>
      <c r="AB161" s="17" t="s">
        <v>159</v>
      </c>
      <c r="AC161" s="17" t="s">
        <v>117</v>
      </c>
      <c r="AD161" s="34"/>
      <c r="AE161" s="17" t="s">
        <v>85</v>
      </c>
      <c r="AF161" s="17" t="s">
        <v>141</v>
      </c>
      <c r="AG161" s="17" t="s">
        <v>281</v>
      </c>
      <c r="AH161" s="19" t="s">
        <v>141</v>
      </c>
      <c r="AI161" s="6"/>
      <c r="AJ161" s="17" t="s">
        <v>125</v>
      </c>
      <c r="AK161" s="17" t="s">
        <v>102</v>
      </c>
      <c r="AL161" s="17" t="s">
        <v>280</v>
      </c>
      <c r="AM161" s="19" t="s">
        <v>141</v>
      </c>
      <c r="AN161" s="6"/>
      <c r="AO161" s="17" t="s">
        <v>282</v>
      </c>
      <c r="AP161" s="17" t="s">
        <v>282</v>
      </c>
      <c r="AQ161" s="17" t="s">
        <v>282</v>
      </c>
      <c r="AR161" s="6"/>
      <c r="AS161" s="17" t="s">
        <v>205</v>
      </c>
      <c r="AT161" s="17" t="s">
        <v>282</v>
      </c>
      <c r="AU161" s="17" t="s">
        <v>282</v>
      </c>
      <c r="AV161" s="17" t="s">
        <v>282</v>
      </c>
      <c r="AX161" s="17" t="s">
        <v>206</v>
      </c>
      <c r="AY161" s="17" t="s">
        <v>300</v>
      </c>
      <c r="AZ161" s="17" t="s">
        <v>283</v>
      </c>
      <c r="BA161" s="6"/>
      <c r="BB161" s="17" t="s">
        <v>54</v>
      </c>
      <c r="BC161" s="17" t="s">
        <v>83</v>
      </c>
      <c r="BD161" s="17" t="s">
        <v>83</v>
      </c>
      <c r="BF161" s="17" t="s">
        <v>426</v>
      </c>
    </row>
    <row r="162" spans="1:58" s="3" customFormat="1" ht="32" customHeight="1">
      <c r="D162" s="35"/>
      <c r="E162" s="35">
        <v>13</v>
      </c>
      <c r="F162" s="17" t="s">
        <v>371</v>
      </c>
      <c r="G162" s="17" t="s">
        <v>64</v>
      </c>
      <c r="H162" s="17" t="s">
        <v>52</v>
      </c>
      <c r="I162" s="17" t="s">
        <v>83</v>
      </c>
      <c r="J162" s="17" t="s">
        <v>209</v>
      </c>
      <c r="K162" s="6"/>
      <c r="L162" s="17">
        <v>126</v>
      </c>
      <c r="M162" s="19">
        <v>0.43</v>
      </c>
      <c r="N162" s="17" t="s">
        <v>150</v>
      </c>
      <c r="O162" s="17" t="s">
        <v>103</v>
      </c>
      <c r="Q162" s="17" t="s">
        <v>122</v>
      </c>
      <c r="R162" s="17" t="s">
        <v>123</v>
      </c>
      <c r="S162" s="17">
        <v>1</v>
      </c>
      <c r="T162" s="17" t="s">
        <v>128</v>
      </c>
      <c r="U162" s="17" t="s">
        <v>159</v>
      </c>
      <c r="V162" s="17" t="s">
        <v>117</v>
      </c>
      <c r="W162" s="15"/>
      <c r="X162" s="17" t="s">
        <v>122</v>
      </c>
      <c r="Y162" s="17" t="s">
        <v>124</v>
      </c>
      <c r="Z162" s="17">
        <v>1</v>
      </c>
      <c r="AA162" s="17" t="s">
        <v>128</v>
      </c>
      <c r="AB162" s="17" t="s">
        <v>159</v>
      </c>
      <c r="AC162" s="17" t="s">
        <v>117</v>
      </c>
      <c r="AD162" s="34"/>
      <c r="AE162" s="17" t="s">
        <v>85</v>
      </c>
      <c r="AF162" s="17" t="s">
        <v>141</v>
      </c>
      <c r="AG162" s="17" t="s">
        <v>281</v>
      </c>
      <c r="AH162" s="19" t="s">
        <v>141</v>
      </c>
      <c r="AI162" s="6"/>
      <c r="AJ162" s="17" t="s">
        <v>125</v>
      </c>
      <c r="AK162" s="17" t="s">
        <v>102</v>
      </c>
      <c r="AL162" s="17" t="s">
        <v>280</v>
      </c>
      <c r="AM162" s="19" t="s">
        <v>141</v>
      </c>
      <c r="AN162" s="6"/>
      <c r="AO162" s="17" t="s">
        <v>282</v>
      </c>
      <c r="AP162" s="17" t="s">
        <v>282</v>
      </c>
      <c r="AQ162" s="17" t="s">
        <v>282</v>
      </c>
      <c r="AR162" s="6"/>
      <c r="AS162" s="17" t="s">
        <v>247</v>
      </c>
      <c r="AT162" s="17" t="s">
        <v>282</v>
      </c>
      <c r="AU162" s="17" t="s">
        <v>282</v>
      </c>
      <c r="AV162" s="17" t="s">
        <v>282</v>
      </c>
      <c r="AX162" s="17" t="s">
        <v>206</v>
      </c>
      <c r="AY162" s="17" t="s">
        <v>298</v>
      </c>
      <c r="AZ162" s="17" t="s">
        <v>283</v>
      </c>
      <c r="BB162" s="17" t="s">
        <v>54</v>
      </c>
      <c r="BC162" s="17" t="s">
        <v>83</v>
      </c>
      <c r="BD162" s="17" t="s">
        <v>83</v>
      </c>
      <c r="BF162" s="17" t="s">
        <v>284</v>
      </c>
    </row>
    <row r="163" spans="1:58" s="3" customFormat="1" ht="32" customHeight="1">
      <c r="D163" s="35"/>
      <c r="E163" s="35">
        <v>14</v>
      </c>
      <c r="F163" s="17" t="s">
        <v>371</v>
      </c>
      <c r="G163" s="17" t="s">
        <v>66</v>
      </c>
      <c r="H163" s="17" t="s">
        <v>52</v>
      </c>
      <c r="I163" s="17" t="s">
        <v>83</v>
      </c>
      <c r="J163" s="17" t="s">
        <v>1</v>
      </c>
      <c r="K163" s="6"/>
      <c r="L163" s="17">
        <v>126</v>
      </c>
      <c r="M163" s="19">
        <v>0.43</v>
      </c>
      <c r="N163" s="17" t="s">
        <v>150</v>
      </c>
      <c r="O163" s="17" t="s">
        <v>103</v>
      </c>
      <c r="Q163" s="17" t="s">
        <v>122</v>
      </c>
      <c r="R163" s="17" t="s">
        <v>123</v>
      </c>
      <c r="S163" s="17">
        <v>1</v>
      </c>
      <c r="T163" s="17" t="s">
        <v>128</v>
      </c>
      <c r="U163" s="17" t="s">
        <v>160</v>
      </c>
      <c r="V163" s="17" t="s">
        <v>117</v>
      </c>
      <c r="W163" s="15"/>
      <c r="X163" s="17" t="s">
        <v>122</v>
      </c>
      <c r="Y163" s="17" t="s">
        <v>124</v>
      </c>
      <c r="Z163" s="17">
        <v>1</v>
      </c>
      <c r="AA163" s="17" t="s">
        <v>128</v>
      </c>
      <c r="AB163" s="17" t="s">
        <v>160</v>
      </c>
      <c r="AC163" s="17" t="s">
        <v>117</v>
      </c>
      <c r="AD163" s="34"/>
      <c r="AE163" s="17" t="s">
        <v>85</v>
      </c>
      <c r="AF163" s="17" t="s">
        <v>141</v>
      </c>
      <c r="AG163" s="17" t="s">
        <v>281</v>
      </c>
      <c r="AH163" s="19" t="s">
        <v>141</v>
      </c>
      <c r="AI163" s="6"/>
      <c r="AJ163" s="17" t="s">
        <v>125</v>
      </c>
      <c r="AK163" s="17" t="s">
        <v>102</v>
      </c>
      <c r="AL163" s="17" t="s">
        <v>280</v>
      </c>
      <c r="AM163" s="19" t="s">
        <v>141</v>
      </c>
      <c r="AN163" s="6"/>
      <c r="AO163" s="17" t="s">
        <v>282</v>
      </c>
      <c r="AP163" s="17" t="s">
        <v>282</v>
      </c>
      <c r="AQ163" s="17" t="s">
        <v>282</v>
      </c>
      <c r="AR163" s="6"/>
      <c r="AS163" s="17" t="s">
        <v>205</v>
      </c>
      <c r="AT163" s="17" t="s">
        <v>282</v>
      </c>
      <c r="AU163" s="17" t="s">
        <v>282</v>
      </c>
      <c r="AV163" s="17" t="s">
        <v>282</v>
      </c>
      <c r="AX163" s="17" t="s">
        <v>206</v>
      </c>
      <c r="AY163" s="17" t="s">
        <v>301</v>
      </c>
      <c r="AZ163" s="17" t="s">
        <v>283</v>
      </c>
      <c r="BB163" s="17" t="s">
        <v>54</v>
      </c>
      <c r="BC163" s="17" t="s">
        <v>83</v>
      </c>
      <c r="BD163" s="17" t="s">
        <v>83</v>
      </c>
      <c r="BF163" s="17" t="s">
        <v>302</v>
      </c>
    </row>
    <row r="164" spans="1:58" s="3" customFormat="1" ht="32" customHeight="1">
      <c r="D164" s="35"/>
      <c r="E164" s="35">
        <v>15</v>
      </c>
      <c r="F164" s="17" t="s">
        <v>371</v>
      </c>
      <c r="G164" s="17" t="s">
        <v>66</v>
      </c>
      <c r="H164" s="17" t="s">
        <v>52</v>
      </c>
      <c r="I164" s="17" t="s">
        <v>83</v>
      </c>
      <c r="J164" s="17" t="s">
        <v>209</v>
      </c>
      <c r="K164" s="6"/>
      <c r="L164" s="17">
        <v>126</v>
      </c>
      <c r="M164" s="19">
        <v>0.43</v>
      </c>
      <c r="N164" s="17" t="s">
        <v>150</v>
      </c>
      <c r="O164" s="17" t="s">
        <v>103</v>
      </c>
      <c r="Q164" s="17" t="s">
        <v>122</v>
      </c>
      <c r="R164" s="17" t="s">
        <v>123</v>
      </c>
      <c r="S164" s="17">
        <v>1</v>
      </c>
      <c r="T164" s="17" t="s">
        <v>128</v>
      </c>
      <c r="U164" s="17" t="s">
        <v>160</v>
      </c>
      <c r="V164" s="17" t="s">
        <v>117</v>
      </c>
      <c r="W164" s="15"/>
      <c r="X164" s="17" t="s">
        <v>122</v>
      </c>
      <c r="Y164" s="17" t="s">
        <v>124</v>
      </c>
      <c r="Z164" s="17">
        <v>1</v>
      </c>
      <c r="AA164" s="17" t="s">
        <v>128</v>
      </c>
      <c r="AB164" s="17" t="s">
        <v>160</v>
      </c>
      <c r="AC164" s="17" t="s">
        <v>117</v>
      </c>
      <c r="AD164" s="34"/>
      <c r="AE164" s="17" t="s">
        <v>85</v>
      </c>
      <c r="AF164" s="17" t="s">
        <v>141</v>
      </c>
      <c r="AG164" s="17" t="s">
        <v>281</v>
      </c>
      <c r="AH164" s="19" t="s">
        <v>141</v>
      </c>
      <c r="AI164" s="6"/>
      <c r="AJ164" s="17" t="s">
        <v>125</v>
      </c>
      <c r="AK164" s="17" t="s">
        <v>102</v>
      </c>
      <c r="AL164" s="17" t="s">
        <v>280</v>
      </c>
      <c r="AM164" s="19" t="s">
        <v>141</v>
      </c>
      <c r="AN164" s="6"/>
      <c r="AO164" s="17" t="s">
        <v>282</v>
      </c>
      <c r="AP164" s="17" t="s">
        <v>282</v>
      </c>
      <c r="AQ164" s="17" t="s">
        <v>282</v>
      </c>
      <c r="AR164" s="6"/>
      <c r="AS164" s="17" t="s">
        <v>247</v>
      </c>
      <c r="AT164" s="17" t="s">
        <v>282</v>
      </c>
      <c r="AU164" s="17" t="s">
        <v>282</v>
      </c>
      <c r="AV164" s="17" t="s">
        <v>282</v>
      </c>
      <c r="AX164" s="17" t="s">
        <v>206</v>
      </c>
      <c r="AY164" s="17" t="s">
        <v>631</v>
      </c>
      <c r="AZ164" s="17" t="s">
        <v>283</v>
      </c>
      <c r="BB164" s="17" t="s">
        <v>54</v>
      </c>
      <c r="BC164" s="17" t="s">
        <v>83</v>
      </c>
      <c r="BD164" s="17" t="s">
        <v>83</v>
      </c>
      <c r="BF164" s="17" t="s">
        <v>284</v>
      </c>
    </row>
    <row r="165" spans="1:58" s="3" customFormat="1" ht="32" customHeight="1">
      <c r="D165" s="35"/>
      <c r="E165" s="35">
        <v>16</v>
      </c>
      <c r="F165" s="17" t="s">
        <v>371</v>
      </c>
      <c r="G165" s="17" t="s">
        <v>540</v>
      </c>
      <c r="H165" s="17" t="s">
        <v>52</v>
      </c>
      <c r="I165" s="17" t="s">
        <v>83</v>
      </c>
      <c r="J165" s="17" t="s">
        <v>1</v>
      </c>
      <c r="K165" s="6"/>
      <c r="L165" s="17">
        <v>126</v>
      </c>
      <c r="M165" s="19">
        <v>0.43</v>
      </c>
      <c r="N165" s="17" t="s">
        <v>150</v>
      </c>
      <c r="O165" s="17" t="s">
        <v>103</v>
      </c>
      <c r="Q165" s="17" t="s">
        <v>122</v>
      </c>
      <c r="R165" s="17" t="s">
        <v>123</v>
      </c>
      <c r="S165" s="17">
        <v>1</v>
      </c>
      <c r="T165" s="17" t="s">
        <v>128</v>
      </c>
      <c r="U165" s="17" t="s">
        <v>159</v>
      </c>
      <c r="V165" s="17" t="s">
        <v>117</v>
      </c>
      <c r="W165" s="15"/>
      <c r="X165" s="17" t="s">
        <v>122</v>
      </c>
      <c r="Y165" s="17" t="s">
        <v>124</v>
      </c>
      <c r="Z165" s="17">
        <v>1</v>
      </c>
      <c r="AA165" s="17" t="s">
        <v>128</v>
      </c>
      <c r="AB165" s="17" t="s">
        <v>159</v>
      </c>
      <c r="AC165" s="17" t="s">
        <v>117</v>
      </c>
      <c r="AD165" s="34"/>
      <c r="AE165" s="17" t="s">
        <v>85</v>
      </c>
      <c r="AF165" s="17" t="s">
        <v>141</v>
      </c>
      <c r="AG165" s="17" t="s">
        <v>281</v>
      </c>
      <c r="AH165" s="19" t="s">
        <v>141</v>
      </c>
      <c r="AI165" s="6"/>
      <c r="AJ165" s="17" t="s">
        <v>125</v>
      </c>
      <c r="AK165" s="17" t="s">
        <v>102</v>
      </c>
      <c r="AL165" s="17" t="s">
        <v>280</v>
      </c>
      <c r="AM165" s="19" t="s">
        <v>141</v>
      </c>
      <c r="AN165" s="6"/>
      <c r="AO165" s="17" t="s">
        <v>282</v>
      </c>
      <c r="AP165" s="17" t="s">
        <v>282</v>
      </c>
      <c r="AQ165" s="17" t="s">
        <v>282</v>
      </c>
      <c r="AR165" s="6"/>
      <c r="AS165" s="17" t="s">
        <v>247</v>
      </c>
      <c r="AT165" s="17" t="s">
        <v>282</v>
      </c>
      <c r="AU165" s="17" t="s">
        <v>282</v>
      </c>
      <c r="AV165" s="17" t="s">
        <v>282</v>
      </c>
      <c r="AX165" s="17" t="s">
        <v>206</v>
      </c>
      <c r="AY165" s="17" t="s">
        <v>632</v>
      </c>
      <c r="AZ165" s="17" t="s">
        <v>283</v>
      </c>
      <c r="BB165" s="17" t="s">
        <v>54</v>
      </c>
      <c r="BC165" s="17" t="s">
        <v>83</v>
      </c>
      <c r="BD165" s="17" t="s">
        <v>83</v>
      </c>
      <c r="BF165" s="17" t="s">
        <v>302</v>
      </c>
    </row>
    <row r="166" spans="1:58" s="3" customFormat="1" ht="32" customHeight="1">
      <c r="D166" s="35"/>
      <c r="E166" s="35">
        <v>17</v>
      </c>
      <c r="F166" s="17" t="s">
        <v>371</v>
      </c>
      <c r="G166" s="17" t="s">
        <v>540</v>
      </c>
      <c r="H166" s="17" t="s">
        <v>52</v>
      </c>
      <c r="I166" s="17" t="s">
        <v>83</v>
      </c>
      <c r="J166" s="17" t="s">
        <v>209</v>
      </c>
      <c r="K166" s="6"/>
      <c r="L166" s="17">
        <v>126</v>
      </c>
      <c r="M166" s="19">
        <v>0.43</v>
      </c>
      <c r="N166" s="17" t="s">
        <v>150</v>
      </c>
      <c r="O166" s="17" t="s">
        <v>103</v>
      </c>
      <c r="Q166" s="17" t="s">
        <v>122</v>
      </c>
      <c r="R166" s="17" t="s">
        <v>123</v>
      </c>
      <c r="S166" s="17">
        <v>1</v>
      </c>
      <c r="T166" s="17" t="s">
        <v>128</v>
      </c>
      <c r="U166" s="17" t="s">
        <v>159</v>
      </c>
      <c r="V166" s="17" t="s">
        <v>117</v>
      </c>
      <c r="W166" s="15"/>
      <c r="X166" s="17" t="s">
        <v>122</v>
      </c>
      <c r="Y166" s="17" t="s">
        <v>124</v>
      </c>
      <c r="Z166" s="17">
        <v>1</v>
      </c>
      <c r="AA166" s="17" t="s">
        <v>128</v>
      </c>
      <c r="AB166" s="17" t="s">
        <v>159</v>
      </c>
      <c r="AC166" s="17" t="s">
        <v>117</v>
      </c>
      <c r="AD166" s="34"/>
      <c r="AE166" s="17" t="s">
        <v>85</v>
      </c>
      <c r="AF166" s="17" t="s">
        <v>141</v>
      </c>
      <c r="AG166" s="17" t="s">
        <v>281</v>
      </c>
      <c r="AH166" s="19" t="s">
        <v>141</v>
      </c>
      <c r="AI166" s="6"/>
      <c r="AJ166" s="17" t="s">
        <v>125</v>
      </c>
      <c r="AK166" s="17" t="s">
        <v>102</v>
      </c>
      <c r="AL166" s="17" t="s">
        <v>280</v>
      </c>
      <c r="AM166" s="19" t="s">
        <v>141</v>
      </c>
      <c r="AN166" s="6"/>
      <c r="AO166" s="17" t="s">
        <v>282</v>
      </c>
      <c r="AP166" s="17" t="s">
        <v>282</v>
      </c>
      <c r="AQ166" s="17" t="s">
        <v>282</v>
      </c>
      <c r="AR166" s="6"/>
      <c r="AS166" s="17" t="s">
        <v>247</v>
      </c>
      <c r="AT166" s="17" t="s">
        <v>282</v>
      </c>
      <c r="AU166" s="17" t="s">
        <v>282</v>
      </c>
      <c r="AV166" s="17" t="s">
        <v>282</v>
      </c>
      <c r="AX166" s="17" t="s">
        <v>206</v>
      </c>
      <c r="AY166" s="17" t="s">
        <v>299</v>
      </c>
      <c r="AZ166" s="17" t="s">
        <v>283</v>
      </c>
      <c r="BB166" s="17" t="s">
        <v>54</v>
      </c>
      <c r="BC166" s="17" t="s">
        <v>83</v>
      </c>
      <c r="BD166" s="17" t="s">
        <v>83</v>
      </c>
      <c r="BF166" s="17" t="s">
        <v>284</v>
      </c>
    </row>
    <row r="167" spans="1:58" s="3" customFormat="1" ht="32" customHeight="1">
      <c r="D167" s="35"/>
      <c r="E167" s="35">
        <v>18</v>
      </c>
      <c r="F167" s="30" t="s">
        <v>372</v>
      </c>
      <c r="G167" s="30" t="s">
        <v>65</v>
      </c>
      <c r="H167" s="30" t="s">
        <v>60</v>
      </c>
      <c r="I167" s="30" t="s">
        <v>83</v>
      </c>
      <c r="J167" s="30" t="s">
        <v>171</v>
      </c>
      <c r="K167" s="6"/>
      <c r="L167" s="30">
        <v>100</v>
      </c>
      <c r="M167" s="78">
        <v>0.52</v>
      </c>
      <c r="N167" s="30" t="s">
        <v>170</v>
      </c>
      <c r="O167" s="30" t="s">
        <v>85</v>
      </c>
      <c r="Q167" s="30" t="s">
        <v>187</v>
      </c>
      <c r="R167" s="30" t="s">
        <v>123</v>
      </c>
      <c r="S167" s="30">
        <v>7</v>
      </c>
      <c r="T167" s="30" t="s">
        <v>128</v>
      </c>
      <c r="U167" s="30" t="s">
        <v>172</v>
      </c>
      <c r="V167" s="30" t="s">
        <v>181</v>
      </c>
      <c r="W167" s="31"/>
      <c r="X167" s="30" t="s">
        <v>187</v>
      </c>
      <c r="Y167" s="30" t="s">
        <v>33</v>
      </c>
      <c r="Z167" s="30">
        <v>7</v>
      </c>
      <c r="AA167" s="30" t="s">
        <v>128</v>
      </c>
      <c r="AB167" s="30" t="s">
        <v>172</v>
      </c>
      <c r="AC167" s="30" t="s">
        <v>181</v>
      </c>
      <c r="AD167" s="76"/>
      <c r="AE167" s="30" t="s">
        <v>85</v>
      </c>
      <c r="AF167" s="30" t="s">
        <v>177</v>
      </c>
      <c r="AG167" s="30" t="s">
        <v>178</v>
      </c>
      <c r="AH167" s="78">
        <v>0.94299999999999995</v>
      </c>
      <c r="AI167" s="6"/>
      <c r="AJ167" s="30" t="s">
        <v>85</v>
      </c>
      <c r="AK167" s="30" t="s">
        <v>174</v>
      </c>
      <c r="AL167" s="30" t="s">
        <v>179</v>
      </c>
      <c r="AM167" s="78">
        <v>0.94299999999999995</v>
      </c>
      <c r="AN167" s="6"/>
      <c r="AO167" s="30" t="s">
        <v>180</v>
      </c>
      <c r="AP167" s="30" t="s">
        <v>180</v>
      </c>
      <c r="AQ167" s="30" t="s">
        <v>180</v>
      </c>
      <c r="AR167" s="6"/>
      <c r="AS167" s="30" t="s">
        <v>180</v>
      </c>
      <c r="AT167" s="30" t="s">
        <v>180</v>
      </c>
      <c r="AU167" s="30" t="s">
        <v>180</v>
      </c>
      <c r="AV167" s="30" t="s">
        <v>180</v>
      </c>
      <c r="AX167" s="30" t="s">
        <v>175</v>
      </c>
      <c r="AY167" s="30" t="s">
        <v>627</v>
      </c>
      <c r="AZ167" s="30" t="s">
        <v>183</v>
      </c>
      <c r="BB167" s="30" t="s">
        <v>54</v>
      </c>
      <c r="BC167" s="30" t="s">
        <v>83</v>
      </c>
      <c r="BD167" s="30" t="s">
        <v>83</v>
      </c>
      <c r="BF167" s="30" t="s">
        <v>185</v>
      </c>
    </row>
    <row r="168" spans="1:58" s="3" customFormat="1" ht="32" customHeight="1">
      <c r="D168" s="35"/>
      <c r="E168" s="35">
        <v>19</v>
      </c>
      <c r="F168" s="17" t="s">
        <v>373</v>
      </c>
      <c r="G168" s="17" t="s">
        <v>64</v>
      </c>
      <c r="H168" s="17" t="s">
        <v>62</v>
      </c>
      <c r="I168" s="17" t="s">
        <v>83</v>
      </c>
      <c r="J168" s="17" t="s">
        <v>1286</v>
      </c>
      <c r="K168" s="6"/>
      <c r="L168" s="17">
        <v>42</v>
      </c>
      <c r="M168" s="19">
        <v>0.76500000000000001</v>
      </c>
      <c r="N168" s="17" t="s">
        <v>151</v>
      </c>
      <c r="O168" s="17" t="s">
        <v>103</v>
      </c>
      <c r="Q168" s="17" t="s">
        <v>127</v>
      </c>
      <c r="R168" s="17" t="s">
        <v>123</v>
      </c>
      <c r="S168" s="17">
        <v>1</v>
      </c>
      <c r="T168" s="17" t="s">
        <v>128</v>
      </c>
      <c r="U168" s="17" t="s">
        <v>310</v>
      </c>
      <c r="V168" s="17" t="s">
        <v>129</v>
      </c>
      <c r="W168" s="15"/>
      <c r="X168" s="17" t="s">
        <v>127</v>
      </c>
      <c r="Y168" s="17" t="s">
        <v>124</v>
      </c>
      <c r="Z168" s="17">
        <v>1</v>
      </c>
      <c r="AA168" s="17" t="s">
        <v>128</v>
      </c>
      <c r="AB168" s="17" t="s">
        <v>310</v>
      </c>
      <c r="AC168" s="17" t="s">
        <v>129</v>
      </c>
      <c r="AD168" s="34"/>
      <c r="AE168" s="17" t="s">
        <v>130</v>
      </c>
      <c r="AF168" s="17" t="s">
        <v>141</v>
      </c>
      <c r="AG168" s="17">
        <v>2</v>
      </c>
      <c r="AH168" s="19" t="s">
        <v>141</v>
      </c>
      <c r="AI168" s="6"/>
      <c r="AJ168" s="17" t="s">
        <v>130</v>
      </c>
      <c r="AK168" s="17" t="s">
        <v>141</v>
      </c>
      <c r="AL168" s="17">
        <v>2</v>
      </c>
      <c r="AM168" s="19" t="s">
        <v>141</v>
      </c>
      <c r="AN168" s="6"/>
      <c r="AO168" s="17" t="s">
        <v>180</v>
      </c>
      <c r="AP168" s="17" t="s">
        <v>180</v>
      </c>
      <c r="AQ168" s="17" t="s">
        <v>180</v>
      </c>
      <c r="AR168" s="6"/>
      <c r="AS168" s="17" t="s">
        <v>1283</v>
      </c>
      <c r="AT168" s="17" t="s">
        <v>180</v>
      </c>
      <c r="AU168" s="17" t="s">
        <v>180</v>
      </c>
      <c r="AV168" s="17" t="s">
        <v>180</v>
      </c>
      <c r="AX168" s="17" t="s">
        <v>1285</v>
      </c>
      <c r="AY168" s="17" t="s">
        <v>314</v>
      </c>
      <c r="AZ168" s="17" t="s">
        <v>283</v>
      </c>
      <c r="BB168" s="17" t="s">
        <v>54</v>
      </c>
      <c r="BC168" s="17" t="s">
        <v>83</v>
      </c>
      <c r="BD168" s="17" t="s">
        <v>54</v>
      </c>
      <c r="BF168" s="17" t="s">
        <v>1284</v>
      </c>
    </row>
    <row r="169" spans="1:58" s="3" customFormat="1" ht="32" customHeight="1">
      <c r="D169" s="35"/>
      <c r="E169" s="35">
        <v>20</v>
      </c>
      <c r="F169" s="17" t="s">
        <v>428</v>
      </c>
      <c r="G169" s="17" t="s">
        <v>436</v>
      </c>
      <c r="H169" s="17" t="s">
        <v>41</v>
      </c>
      <c r="I169" s="17" t="s">
        <v>83</v>
      </c>
      <c r="J169" s="17" t="s">
        <v>1</v>
      </c>
      <c r="K169" s="6"/>
      <c r="L169" s="17">
        <v>98</v>
      </c>
      <c r="M169" s="19">
        <v>0.51</v>
      </c>
      <c r="N169" s="17" t="s">
        <v>438</v>
      </c>
      <c r="O169" s="17" t="s">
        <v>85</v>
      </c>
      <c r="Q169" s="17" t="s">
        <v>460</v>
      </c>
      <c r="R169" s="17" t="s">
        <v>123</v>
      </c>
      <c r="S169" s="17" t="s">
        <v>458</v>
      </c>
      <c r="T169" s="17" t="s">
        <v>128</v>
      </c>
      <c r="U169" s="17" t="s">
        <v>449</v>
      </c>
      <c r="V169" s="17" t="s">
        <v>459</v>
      </c>
      <c r="W169" s="15"/>
      <c r="X169" s="17" t="s">
        <v>460</v>
      </c>
      <c r="Y169" s="17" t="s">
        <v>33</v>
      </c>
      <c r="Z169" s="17">
        <v>7</v>
      </c>
      <c r="AA169" s="17" t="s">
        <v>128</v>
      </c>
      <c r="AB169" s="17" t="s">
        <v>449</v>
      </c>
      <c r="AC169" s="17" t="s">
        <v>452</v>
      </c>
      <c r="AD169" s="34"/>
      <c r="AE169" s="17" t="s">
        <v>469</v>
      </c>
      <c r="AF169" s="17" t="s">
        <v>470</v>
      </c>
      <c r="AG169" s="17" t="s">
        <v>472</v>
      </c>
      <c r="AH169" s="19">
        <f>26.9/28</f>
        <v>0.96071428571428563</v>
      </c>
      <c r="AI169" s="6"/>
      <c r="AJ169" s="17" t="s">
        <v>469</v>
      </c>
      <c r="AK169" s="17" t="s">
        <v>470</v>
      </c>
      <c r="AL169" s="17" t="s">
        <v>473</v>
      </c>
      <c r="AM169" s="19">
        <f>26.9/28</f>
        <v>0.96071428571428563</v>
      </c>
      <c r="AN169" s="6"/>
      <c r="AO169" s="17" t="s">
        <v>474</v>
      </c>
      <c r="AP169" s="17" t="s">
        <v>474</v>
      </c>
      <c r="AQ169" s="17" t="s">
        <v>474</v>
      </c>
      <c r="AR169" s="6"/>
      <c r="AS169" s="17" t="s">
        <v>205</v>
      </c>
      <c r="AT169" s="17" t="s">
        <v>474</v>
      </c>
      <c r="AU169" s="17" t="s">
        <v>474</v>
      </c>
      <c r="AV169" s="17" t="s">
        <v>474</v>
      </c>
      <c r="AX169" s="17" t="s">
        <v>475</v>
      </c>
      <c r="AY169" s="17" t="s">
        <v>314</v>
      </c>
      <c r="AZ169" s="29" t="s">
        <v>476</v>
      </c>
      <c r="BB169" s="17" t="s">
        <v>54</v>
      </c>
      <c r="BC169" s="17" t="s">
        <v>83</v>
      </c>
      <c r="BD169" s="17" t="s">
        <v>477</v>
      </c>
      <c r="BF169" s="17" t="s">
        <v>478</v>
      </c>
    </row>
    <row r="170" spans="1:58" s="3" customFormat="1" ht="32" customHeight="1">
      <c r="D170" s="35"/>
      <c r="E170" s="35">
        <v>21</v>
      </c>
      <c r="F170" s="17" t="s">
        <v>428</v>
      </c>
      <c r="G170" s="17" t="s">
        <v>436</v>
      </c>
      <c r="H170" s="17" t="s">
        <v>432</v>
      </c>
      <c r="I170" s="17" t="s">
        <v>83</v>
      </c>
      <c r="J170" s="17" t="s">
        <v>1</v>
      </c>
      <c r="K170" s="6"/>
      <c r="L170" s="17">
        <v>85</v>
      </c>
      <c r="M170" s="19">
        <v>1</v>
      </c>
      <c r="N170" s="17" t="s">
        <v>440</v>
      </c>
      <c r="O170" s="17" t="s">
        <v>437</v>
      </c>
      <c r="Q170" s="17" t="s">
        <v>460</v>
      </c>
      <c r="R170" s="17" t="s">
        <v>123</v>
      </c>
      <c r="S170" s="17" t="s">
        <v>458</v>
      </c>
      <c r="T170" s="17" t="s">
        <v>128</v>
      </c>
      <c r="U170" s="17" t="s">
        <v>449</v>
      </c>
      <c r="V170" s="17" t="s">
        <v>459</v>
      </c>
      <c r="W170" s="15"/>
      <c r="X170" s="17" t="s">
        <v>460</v>
      </c>
      <c r="Y170" s="17" t="s">
        <v>33</v>
      </c>
      <c r="Z170" s="17">
        <v>7</v>
      </c>
      <c r="AA170" s="17" t="s">
        <v>128</v>
      </c>
      <c r="AB170" s="17" t="s">
        <v>449</v>
      </c>
      <c r="AC170" s="17" t="s">
        <v>452</v>
      </c>
      <c r="AD170" s="34"/>
      <c r="AE170" s="17" t="s">
        <v>469</v>
      </c>
      <c r="AF170" s="17" t="s">
        <v>470</v>
      </c>
      <c r="AG170" s="17" t="s">
        <v>472</v>
      </c>
      <c r="AH170" s="19">
        <f>26.3/28</f>
        <v>0.93928571428571428</v>
      </c>
      <c r="AI170" s="6"/>
      <c r="AJ170" s="17" t="s">
        <v>469</v>
      </c>
      <c r="AK170" s="17" t="s">
        <v>470</v>
      </c>
      <c r="AL170" s="17" t="s">
        <v>473</v>
      </c>
      <c r="AM170" s="19">
        <f>26.3/28</f>
        <v>0.93928571428571428</v>
      </c>
      <c r="AN170" s="6"/>
      <c r="AO170" s="17" t="s">
        <v>474</v>
      </c>
      <c r="AP170" s="17" t="s">
        <v>474</v>
      </c>
      <c r="AQ170" s="17" t="s">
        <v>474</v>
      </c>
      <c r="AR170" s="6"/>
      <c r="AS170" s="17" t="s">
        <v>205</v>
      </c>
      <c r="AT170" s="17" t="s">
        <v>474</v>
      </c>
      <c r="AU170" s="17" t="s">
        <v>474</v>
      </c>
      <c r="AV170" s="17" t="s">
        <v>474</v>
      </c>
      <c r="AX170" s="17" t="s">
        <v>475</v>
      </c>
      <c r="AY170" s="17" t="s">
        <v>314</v>
      </c>
      <c r="AZ170" s="29" t="s">
        <v>476</v>
      </c>
      <c r="BB170" s="17" t="s">
        <v>54</v>
      </c>
      <c r="BC170" s="17" t="s">
        <v>83</v>
      </c>
      <c r="BD170" s="17" t="s">
        <v>477</v>
      </c>
      <c r="BF170" s="17" t="s">
        <v>478</v>
      </c>
    </row>
    <row r="171" spans="1:58" s="3" customFormat="1" ht="32" customHeight="1">
      <c r="D171" s="35"/>
      <c r="E171" s="35">
        <v>22</v>
      </c>
      <c r="F171" s="17" t="s">
        <v>428</v>
      </c>
      <c r="G171" s="17" t="s">
        <v>436</v>
      </c>
      <c r="H171" s="17" t="s">
        <v>40</v>
      </c>
      <c r="I171" s="17" t="s">
        <v>83</v>
      </c>
      <c r="J171" s="17" t="s">
        <v>1</v>
      </c>
      <c r="K171" s="6"/>
      <c r="L171" s="17">
        <v>98</v>
      </c>
      <c r="M171" s="19">
        <v>0.60199999999999998</v>
      </c>
      <c r="N171" s="17" t="s">
        <v>443</v>
      </c>
      <c r="O171" s="17" t="s">
        <v>85</v>
      </c>
      <c r="Q171" s="17" t="s">
        <v>460</v>
      </c>
      <c r="R171" s="17" t="s">
        <v>123</v>
      </c>
      <c r="S171" s="17" t="s">
        <v>458</v>
      </c>
      <c r="T171" s="17" t="s">
        <v>128</v>
      </c>
      <c r="U171" s="17" t="s">
        <v>449</v>
      </c>
      <c r="V171" s="17" t="s">
        <v>459</v>
      </c>
      <c r="W171" s="15"/>
      <c r="X171" s="17" t="s">
        <v>460</v>
      </c>
      <c r="Y171" s="17" t="s">
        <v>33</v>
      </c>
      <c r="Z171" s="17">
        <v>7</v>
      </c>
      <c r="AA171" s="17" t="s">
        <v>128</v>
      </c>
      <c r="AB171" s="17" t="s">
        <v>449</v>
      </c>
      <c r="AC171" s="17" t="s">
        <v>452</v>
      </c>
      <c r="AD171" s="34"/>
      <c r="AE171" s="17" t="s">
        <v>469</v>
      </c>
      <c r="AF171" s="17" t="s">
        <v>470</v>
      </c>
      <c r="AG171" s="17" t="s">
        <v>472</v>
      </c>
      <c r="AH171" s="19">
        <f>26.8/28</f>
        <v>0.95714285714285718</v>
      </c>
      <c r="AI171" s="6"/>
      <c r="AJ171" s="17" t="s">
        <v>469</v>
      </c>
      <c r="AK171" s="17" t="s">
        <v>470</v>
      </c>
      <c r="AL171" s="17" t="s">
        <v>473</v>
      </c>
      <c r="AM171" s="19">
        <f>26.8/28</f>
        <v>0.95714285714285718</v>
      </c>
      <c r="AN171" s="6"/>
      <c r="AO171" s="17" t="s">
        <v>474</v>
      </c>
      <c r="AP171" s="17" t="s">
        <v>474</v>
      </c>
      <c r="AQ171" s="17" t="s">
        <v>474</v>
      </c>
      <c r="AR171" s="6"/>
      <c r="AS171" s="17" t="s">
        <v>205</v>
      </c>
      <c r="AT171" s="17" t="s">
        <v>474</v>
      </c>
      <c r="AU171" s="17" t="s">
        <v>474</v>
      </c>
      <c r="AV171" s="17" t="s">
        <v>474</v>
      </c>
      <c r="AX171" s="17" t="s">
        <v>475</v>
      </c>
      <c r="AY171" s="17" t="s">
        <v>314</v>
      </c>
      <c r="AZ171" s="29" t="s">
        <v>476</v>
      </c>
      <c r="BB171" s="17" t="s">
        <v>54</v>
      </c>
      <c r="BC171" s="17" t="s">
        <v>83</v>
      </c>
      <c r="BD171" s="17" t="s">
        <v>477</v>
      </c>
      <c r="BF171" s="17" t="s">
        <v>478</v>
      </c>
    </row>
    <row r="172" spans="1:58" s="3" customFormat="1" ht="32" customHeight="1">
      <c r="D172" s="35"/>
      <c r="E172" s="35">
        <v>23</v>
      </c>
      <c r="F172" s="17" t="s">
        <v>428</v>
      </c>
      <c r="G172" s="17" t="s">
        <v>436</v>
      </c>
      <c r="H172" s="17" t="s">
        <v>431</v>
      </c>
      <c r="I172" s="17" t="s">
        <v>83</v>
      </c>
      <c r="J172" s="17" t="s">
        <v>1</v>
      </c>
      <c r="K172" s="6"/>
      <c r="L172" s="17">
        <v>93</v>
      </c>
      <c r="M172" s="19">
        <v>1</v>
      </c>
      <c r="N172" s="17" t="s">
        <v>442</v>
      </c>
      <c r="O172" s="17" t="s">
        <v>85</v>
      </c>
      <c r="Q172" s="17" t="s">
        <v>460</v>
      </c>
      <c r="R172" s="17" t="s">
        <v>123</v>
      </c>
      <c r="S172" s="17" t="s">
        <v>458</v>
      </c>
      <c r="T172" s="17" t="s">
        <v>128</v>
      </c>
      <c r="U172" s="17" t="s">
        <v>449</v>
      </c>
      <c r="V172" s="17" t="s">
        <v>459</v>
      </c>
      <c r="W172" s="15"/>
      <c r="X172" s="17" t="s">
        <v>460</v>
      </c>
      <c r="Y172" s="17" t="s">
        <v>33</v>
      </c>
      <c r="Z172" s="17">
        <v>7</v>
      </c>
      <c r="AA172" s="17" t="s">
        <v>128</v>
      </c>
      <c r="AB172" s="17" t="s">
        <v>449</v>
      </c>
      <c r="AC172" s="17" t="s">
        <v>452</v>
      </c>
      <c r="AD172" s="34"/>
      <c r="AE172" s="17" t="s">
        <v>469</v>
      </c>
      <c r="AF172" s="17" t="s">
        <v>470</v>
      </c>
      <c r="AG172" s="17" t="s">
        <v>472</v>
      </c>
      <c r="AH172" s="19">
        <f>26.8/28</f>
        <v>0.95714285714285718</v>
      </c>
      <c r="AI172" s="6"/>
      <c r="AJ172" s="17" t="s">
        <v>469</v>
      </c>
      <c r="AK172" s="17" t="s">
        <v>470</v>
      </c>
      <c r="AL172" s="17" t="s">
        <v>473</v>
      </c>
      <c r="AM172" s="19">
        <f>26.8/28</f>
        <v>0.95714285714285718</v>
      </c>
      <c r="AN172" s="6"/>
      <c r="AO172" s="17" t="s">
        <v>474</v>
      </c>
      <c r="AP172" s="17" t="s">
        <v>474</v>
      </c>
      <c r="AQ172" s="17" t="s">
        <v>474</v>
      </c>
      <c r="AR172" s="6"/>
      <c r="AS172" s="17" t="s">
        <v>205</v>
      </c>
      <c r="AT172" s="17" t="s">
        <v>474</v>
      </c>
      <c r="AU172" s="17" t="s">
        <v>474</v>
      </c>
      <c r="AV172" s="17" t="s">
        <v>474</v>
      </c>
      <c r="AX172" s="17" t="s">
        <v>475</v>
      </c>
      <c r="AY172" s="17" t="s">
        <v>314</v>
      </c>
      <c r="AZ172" s="29" t="s">
        <v>476</v>
      </c>
      <c r="BB172" s="17" t="s">
        <v>54</v>
      </c>
      <c r="BC172" s="17" t="s">
        <v>83</v>
      </c>
      <c r="BD172" s="17" t="s">
        <v>477</v>
      </c>
      <c r="BF172" s="17" t="s">
        <v>478</v>
      </c>
    </row>
    <row r="173" spans="1:58" s="3" customFormat="1" ht="32" customHeight="1">
      <c r="D173" s="35"/>
      <c r="E173" s="35">
        <v>24</v>
      </c>
      <c r="F173" s="17" t="s">
        <v>375</v>
      </c>
      <c r="G173" s="17" t="s">
        <v>64</v>
      </c>
      <c r="H173" s="17" t="s">
        <v>321</v>
      </c>
      <c r="I173" s="17" t="s">
        <v>83</v>
      </c>
      <c r="J173" s="17" t="s">
        <v>209</v>
      </c>
      <c r="K173" s="6"/>
      <c r="L173" s="17">
        <v>32</v>
      </c>
      <c r="M173" s="19">
        <v>0.5</v>
      </c>
      <c r="N173" s="17" t="s">
        <v>322</v>
      </c>
      <c r="O173" s="17" t="s">
        <v>103</v>
      </c>
      <c r="Q173" s="17" t="s">
        <v>323</v>
      </c>
      <c r="R173" s="17" t="s">
        <v>123</v>
      </c>
      <c r="S173" s="17">
        <v>21</v>
      </c>
      <c r="T173" s="17" t="s">
        <v>128</v>
      </c>
      <c r="U173" s="17" t="s">
        <v>159</v>
      </c>
      <c r="V173" s="17" t="s">
        <v>324</v>
      </c>
      <c r="W173" s="15"/>
      <c r="X173" s="17" t="s">
        <v>323</v>
      </c>
      <c r="Y173" s="17" t="s">
        <v>124</v>
      </c>
      <c r="Z173" s="17">
        <v>21</v>
      </c>
      <c r="AA173" s="17" t="s">
        <v>128</v>
      </c>
      <c r="AB173" s="17" t="s">
        <v>159</v>
      </c>
      <c r="AC173" s="17" t="s">
        <v>324</v>
      </c>
      <c r="AD173" s="34"/>
      <c r="AE173" s="17" t="s">
        <v>325</v>
      </c>
      <c r="AF173" s="17" t="s">
        <v>141</v>
      </c>
      <c r="AG173" s="17" t="s">
        <v>1365</v>
      </c>
      <c r="AH173" s="19" t="s">
        <v>327</v>
      </c>
      <c r="AI173" s="6"/>
      <c r="AJ173" s="17" t="s">
        <v>325</v>
      </c>
      <c r="AK173" s="17" t="s">
        <v>141</v>
      </c>
      <c r="AL173" s="17" t="s">
        <v>1366</v>
      </c>
      <c r="AM173" s="19" t="s">
        <v>327</v>
      </c>
      <c r="AN173" s="6"/>
      <c r="AO173" s="17">
        <v>1.42</v>
      </c>
      <c r="AP173" s="17">
        <v>0.91</v>
      </c>
      <c r="AQ173" s="17" t="s">
        <v>282</v>
      </c>
      <c r="AR173" s="6"/>
      <c r="AS173" s="17" t="s">
        <v>247</v>
      </c>
      <c r="AT173" s="17">
        <v>1.77</v>
      </c>
      <c r="AU173" s="17">
        <v>1.05</v>
      </c>
      <c r="AV173" s="17" t="s">
        <v>282</v>
      </c>
      <c r="AX173" s="17" t="s">
        <v>206</v>
      </c>
      <c r="AY173" s="17" t="s">
        <v>329</v>
      </c>
      <c r="AZ173" s="17" t="s">
        <v>283</v>
      </c>
      <c r="BB173" s="17" t="s">
        <v>54</v>
      </c>
      <c r="BC173" s="17" t="s">
        <v>328</v>
      </c>
      <c r="BD173" s="17" t="s">
        <v>83</v>
      </c>
      <c r="BF173" s="17" t="s">
        <v>284</v>
      </c>
    </row>
    <row r="174" spans="1:58" s="3" customFormat="1" ht="32" customHeight="1">
      <c r="D174" s="35"/>
      <c r="E174" s="35">
        <v>25</v>
      </c>
      <c r="F174" s="17" t="s">
        <v>375</v>
      </c>
      <c r="G174" s="17" t="s">
        <v>541</v>
      </c>
      <c r="H174" s="17" t="s">
        <v>321</v>
      </c>
      <c r="I174" s="17" t="s">
        <v>83</v>
      </c>
      <c r="J174" s="17" t="s">
        <v>209</v>
      </c>
      <c r="K174" s="6"/>
      <c r="L174" s="17">
        <v>32</v>
      </c>
      <c r="M174" s="19">
        <v>0.5</v>
      </c>
      <c r="N174" s="17" t="s">
        <v>322</v>
      </c>
      <c r="O174" s="17" t="s">
        <v>103</v>
      </c>
      <c r="Q174" s="17" t="s">
        <v>323</v>
      </c>
      <c r="R174" s="17" t="s">
        <v>123</v>
      </c>
      <c r="S174" s="17">
        <v>21</v>
      </c>
      <c r="T174" s="17" t="s">
        <v>128</v>
      </c>
      <c r="U174" s="17" t="s">
        <v>159</v>
      </c>
      <c r="V174" s="17" t="s">
        <v>324</v>
      </c>
      <c r="W174" s="15"/>
      <c r="X174" s="17" t="s">
        <v>323</v>
      </c>
      <c r="Y174" s="17" t="s">
        <v>124</v>
      </c>
      <c r="Z174" s="17">
        <v>21</v>
      </c>
      <c r="AA174" s="17" t="s">
        <v>128</v>
      </c>
      <c r="AB174" s="17" t="s">
        <v>159</v>
      </c>
      <c r="AC174" s="17" t="s">
        <v>324</v>
      </c>
      <c r="AD174" s="76"/>
      <c r="AE174" s="17" t="s">
        <v>325</v>
      </c>
      <c r="AF174" s="17" t="s">
        <v>141</v>
      </c>
      <c r="AG174" s="17" t="s">
        <v>1365</v>
      </c>
      <c r="AH174" s="19" t="s">
        <v>327</v>
      </c>
      <c r="AI174" s="6"/>
      <c r="AJ174" s="17" t="s">
        <v>325</v>
      </c>
      <c r="AK174" s="17" t="s">
        <v>141</v>
      </c>
      <c r="AL174" s="17" t="s">
        <v>1366</v>
      </c>
      <c r="AM174" s="19" t="s">
        <v>327</v>
      </c>
      <c r="AN174" s="6"/>
      <c r="AO174" s="17">
        <v>1.1499999999999999</v>
      </c>
      <c r="AP174" s="17">
        <v>0.91</v>
      </c>
      <c r="AQ174" s="17" t="s">
        <v>282</v>
      </c>
      <c r="AR174" s="6"/>
      <c r="AS174" s="17" t="s">
        <v>247</v>
      </c>
      <c r="AT174" s="17">
        <v>1.42</v>
      </c>
      <c r="AU174" s="17">
        <v>0.98</v>
      </c>
      <c r="AV174" s="17" t="s">
        <v>282</v>
      </c>
      <c r="AX174" s="17" t="s">
        <v>206</v>
      </c>
      <c r="AY174" s="17" t="s">
        <v>626</v>
      </c>
      <c r="AZ174" s="17" t="s">
        <v>283</v>
      </c>
      <c r="BB174" s="17" t="s">
        <v>54</v>
      </c>
      <c r="BC174" s="17" t="s">
        <v>328</v>
      </c>
      <c r="BD174" s="17" t="s">
        <v>83</v>
      </c>
      <c r="BF174" s="17" t="s">
        <v>284</v>
      </c>
    </row>
    <row r="175" spans="1:58" ht="20" customHeight="1"/>
    <row r="176" spans="1:58" s="3" customFormat="1" ht="32" customHeight="1">
      <c r="A176" s="34"/>
      <c r="C176" s="34"/>
      <c r="D176" s="36"/>
      <c r="E176" s="36"/>
      <c r="F176" s="7" t="s">
        <v>16</v>
      </c>
      <c r="G176" s="4"/>
      <c r="H176" s="4"/>
      <c r="I176" s="4"/>
      <c r="J176" s="4"/>
      <c r="K176" s="34"/>
      <c r="L176" s="7" t="s">
        <v>15</v>
      </c>
      <c r="M176" s="20"/>
      <c r="N176" s="7"/>
      <c r="O176" s="7"/>
      <c r="P176" s="1"/>
      <c r="Q176" s="7" t="s">
        <v>94</v>
      </c>
      <c r="R176" s="7"/>
      <c r="S176" s="7"/>
      <c r="T176" s="7"/>
      <c r="U176" s="7"/>
      <c r="V176" s="7"/>
      <c r="W176" s="1"/>
      <c r="X176" s="7" t="s">
        <v>93</v>
      </c>
      <c r="Y176" s="7"/>
      <c r="Z176" s="7"/>
      <c r="AA176" s="7"/>
      <c r="AB176" s="7"/>
      <c r="AC176" s="7"/>
      <c r="AD176" s="34"/>
      <c r="AE176" s="10" t="s">
        <v>22</v>
      </c>
      <c r="AF176" s="10"/>
      <c r="AG176" s="10"/>
      <c r="AH176" s="25"/>
      <c r="AI176" s="1"/>
      <c r="AJ176" s="10" t="s">
        <v>21</v>
      </c>
      <c r="AK176" s="10"/>
      <c r="AL176" s="10"/>
      <c r="AM176" s="25"/>
      <c r="AN176" s="1"/>
      <c r="AO176" s="10" t="s">
        <v>31</v>
      </c>
      <c r="AP176" s="10"/>
      <c r="AQ176" s="10"/>
      <c r="AR176" s="34"/>
      <c r="AS176" s="10" t="s">
        <v>30</v>
      </c>
      <c r="AT176" s="10"/>
      <c r="AU176" s="10"/>
      <c r="AV176" s="10"/>
      <c r="AW176" s="1"/>
      <c r="AX176" s="7" t="s">
        <v>26</v>
      </c>
      <c r="AY176" s="7"/>
      <c r="AZ176" s="7"/>
      <c r="BB176" s="7" t="s">
        <v>35</v>
      </c>
      <c r="BC176" s="7"/>
      <c r="BD176" s="7"/>
      <c r="BE176" s="34"/>
    </row>
    <row r="177" spans="1:59" s="13" customFormat="1" ht="39" customHeight="1">
      <c r="A177" s="12"/>
      <c r="B177" s="9" t="s">
        <v>48</v>
      </c>
      <c r="C177" s="12"/>
      <c r="D177" s="37"/>
      <c r="E177" s="37" t="s">
        <v>551</v>
      </c>
      <c r="F177" s="4" t="s">
        <v>5</v>
      </c>
      <c r="G177" s="4" t="s">
        <v>12</v>
      </c>
      <c r="H177" s="8" t="s">
        <v>6</v>
      </c>
      <c r="I177" s="4" t="s">
        <v>17</v>
      </c>
      <c r="J177" s="4" t="s">
        <v>82</v>
      </c>
      <c r="K177" s="34"/>
      <c r="L177" s="4" t="s">
        <v>0</v>
      </c>
      <c r="M177" s="21" t="s">
        <v>13</v>
      </c>
      <c r="N177" s="4" t="s">
        <v>104</v>
      </c>
      <c r="O177" s="4" t="s">
        <v>14</v>
      </c>
      <c r="P177" s="34"/>
      <c r="Q177" s="4" t="s">
        <v>37</v>
      </c>
      <c r="R177" s="4" t="s">
        <v>20</v>
      </c>
      <c r="S177" s="4" t="s">
        <v>7</v>
      </c>
      <c r="T177" s="4" t="s">
        <v>10</v>
      </c>
      <c r="U177" s="4" t="s">
        <v>8</v>
      </c>
      <c r="V177" s="4" t="s">
        <v>9</v>
      </c>
      <c r="W177" s="34"/>
      <c r="X177" s="4" t="s">
        <v>37</v>
      </c>
      <c r="Y177" s="4" t="s">
        <v>20</v>
      </c>
      <c r="Z177" s="4" t="s">
        <v>7</v>
      </c>
      <c r="AA177" s="4" t="s">
        <v>10</v>
      </c>
      <c r="AB177" s="4" t="s">
        <v>8</v>
      </c>
      <c r="AC177" s="4" t="s">
        <v>9</v>
      </c>
      <c r="AD177" s="34"/>
      <c r="AE177" s="4" t="s">
        <v>11</v>
      </c>
      <c r="AF177" s="4" t="s">
        <v>23</v>
      </c>
      <c r="AG177" s="4" t="s">
        <v>137</v>
      </c>
      <c r="AH177" s="21" t="s">
        <v>97</v>
      </c>
      <c r="AI177" s="34"/>
      <c r="AJ177" s="4" t="s">
        <v>11</v>
      </c>
      <c r="AK177" s="4" t="s">
        <v>23</v>
      </c>
      <c r="AL177" s="4" t="s">
        <v>137</v>
      </c>
      <c r="AM177" s="21" t="s">
        <v>97</v>
      </c>
      <c r="AN177" s="34"/>
      <c r="AO177" s="4" t="s">
        <v>1</v>
      </c>
      <c r="AP177" s="4" t="s">
        <v>2</v>
      </c>
      <c r="AQ177" s="4" t="s">
        <v>91</v>
      </c>
      <c r="AR177" s="34"/>
      <c r="AS177" s="4" t="s">
        <v>111</v>
      </c>
      <c r="AT177" s="4" t="s">
        <v>1</v>
      </c>
      <c r="AU177" s="4" t="s">
        <v>2</v>
      </c>
      <c r="AV177" s="4" t="s">
        <v>91</v>
      </c>
      <c r="AW177" s="34"/>
      <c r="AX177" s="4" t="s">
        <v>34</v>
      </c>
      <c r="AY177" s="4" t="s">
        <v>27</v>
      </c>
      <c r="AZ177" s="4" t="s">
        <v>28</v>
      </c>
      <c r="BA177" s="3"/>
      <c r="BB177" s="4" t="s">
        <v>18</v>
      </c>
      <c r="BC177" s="4" t="s">
        <v>156</v>
      </c>
      <c r="BD177" s="4" t="s">
        <v>133</v>
      </c>
      <c r="BE177" s="34"/>
      <c r="BF177" s="4" t="s">
        <v>29</v>
      </c>
      <c r="BG177" s="3"/>
    </row>
    <row r="178" spans="1:59" s="3" customFormat="1" ht="32" customHeight="1">
      <c r="B178" s="11" t="s">
        <v>520</v>
      </c>
      <c r="D178" s="35"/>
      <c r="E178" s="35">
        <v>1</v>
      </c>
      <c r="F178" s="16" t="s">
        <v>86</v>
      </c>
      <c r="G178" s="16" t="s">
        <v>43</v>
      </c>
      <c r="H178" s="16" t="s">
        <v>196</v>
      </c>
      <c r="I178" s="16" t="s">
        <v>54</v>
      </c>
      <c r="J178" s="16" t="s">
        <v>88</v>
      </c>
      <c r="K178" s="6"/>
      <c r="L178" s="16">
        <v>57</v>
      </c>
      <c r="M178" s="18">
        <v>0.02</v>
      </c>
      <c r="N178" s="17" t="s">
        <v>588</v>
      </c>
      <c r="O178" s="16" t="s">
        <v>89</v>
      </c>
      <c r="Q178" s="16" t="s">
        <v>194</v>
      </c>
      <c r="R178" s="16" t="s">
        <v>99</v>
      </c>
      <c r="S178" s="16" t="s">
        <v>141</v>
      </c>
      <c r="T178" s="16" t="s">
        <v>141</v>
      </c>
      <c r="U178" s="17" t="s">
        <v>141</v>
      </c>
      <c r="V178" s="17" t="s">
        <v>141</v>
      </c>
      <c r="W178" s="15"/>
      <c r="X178" s="17" t="s">
        <v>100</v>
      </c>
      <c r="Y178" s="15" t="s">
        <v>98</v>
      </c>
      <c r="Z178" s="17" t="s">
        <v>141</v>
      </c>
      <c r="AA178" s="17" t="s">
        <v>141</v>
      </c>
      <c r="AB178" s="17" t="s">
        <v>141</v>
      </c>
      <c r="AC178" s="17" t="s">
        <v>141</v>
      </c>
      <c r="AE178" s="15" t="s">
        <v>193</v>
      </c>
      <c r="AF178" s="15" t="s">
        <v>142</v>
      </c>
      <c r="AG178" s="16" t="s">
        <v>340</v>
      </c>
      <c r="AH178" s="18" t="s">
        <v>142</v>
      </c>
      <c r="AI178" s="6"/>
      <c r="AJ178" s="15" t="s">
        <v>193</v>
      </c>
      <c r="AK178" s="15" t="s">
        <v>142</v>
      </c>
      <c r="AL178" s="16" t="s">
        <v>340</v>
      </c>
      <c r="AM178" s="18" t="s">
        <v>142</v>
      </c>
      <c r="AN178" s="6"/>
      <c r="AO178" s="16" t="s">
        <v>1264</v>
      </c>
      <c r="AP178" s="16" t="s">
        <v>142</v>
      </c>
      <c r="AQ178" s="16" t="s">
        <v>197</v>
      </c>
      <c r="AR178" s="6"/>
      <c r="AS178" s="16" t="s">
        <v>53</v>
      </c>
      <c r="AT178" s="16" t="s">
        <v>1265</v>
      </c>
      <c r="AU178" s="16" t="s">
        <v>102</v>
      </c>
      <c r="AV178" s="15" t="s">
        <v>198</v>
      </c>
      <c r="AX178" s="15" t="s">
        <v>101</v>
      </c>
      <c r="AY178" s="16" t="s">
        <v>1268</v>
      </c>
      <c r="AZ178" s="15" t="s">
        <v>589</v>
      </c>
      <c r="BA178" s="6"/>
      <c r="BB178" s="16" t="s">
        <v>83</v>
      </c>
      <c r="BC178" s="16" t="s">
        <v>83</v>
      </c>
      <c r="BD178" s="16" t="s">
        <v>54</v>
      </c>
      <c r="BF178" s="17" t="s">
        <v>1270</v>
      </c>
    </row>
    <row r="179" spans="1:59" s="3" customFormat="1" ht="32" customHeight="1">
      <c r="D179" s="35"/>
      <c r="E179" s="35">
        <v>2</v>
      </c>
      <c r="F179" s="17" t="s">
        <v>86</v>
      </c>
      <c r="G179" s="17" t="s">
        <v>43</v>
      </c>
      <c r="H179" s="17" t="s">
        <v>196</v>
      </c>
      <c r="I179" s="17" t="s">
        <v>54</v>
      </c>
      <c r="J179" s="17" t="s">
        <v>88</v>
      </c>
      <c r="K179" s="6"/>
      <c r="L179" s="17">
        <v>57</v>
      </c>
      <c r="M179" s="19">
        <v>0.02</v>
      </c>
      <c r="N179" s="17" t="s">
        <v>588</v>
      </c>
      <c r="O179" s="17" t="s">
        <v>89</v>
      </c>
      <c r="Q179" s="17" t="s">
        <v>195</v>
      </c>
      <c r="R179" s="17" t="s">
        <v>99</v>
      </c>
      <c r="S179" s="17" t="s">
        <v>141</v>
      </c>
      <c r="T179" s="17" t="s">
        <v>141</v>
      </c>
      <c r="U179" s="17" t="s">
        <v>141</v>
      </c>
      <c r="V179" s="17" t="s">
        <v>141</v>
      </c>
      <c r="W179" s="15"/>
      <c r="X179" s="17" t="s">
        <v>100</v>
      </c>
      <c r="Y179" s="17" t="s">
        <v>98</v>
      </c>
      <c r="Z179" s="17" t="s">
        <v>141</v>
      </c>
      <c r="AA179" s="17" t="s">
        <v>141</v>
      </c>
      <c r="AB179" s="17" t="s">
        <v>141</v>
      </c>
      <c r="AC179" s="17" t="s">
        <v>141</v>
      </c>
      <c r="AD179" s="34"/>
      <c r="AE179" s="17" t="s">
        <v>193</v>
      </c>
      <c r="AF179" s="17" t="s">
        <v>142</v>
      </c>
      <c r="AG179" s="17" t="s">
        <v>340</v>
      </c>
      <c r="AH179" s="19" t="s">
        <v>142</v>
      </c>
      <c r="AI179" s="6"/>
      <c r="AJ179" s="17" t="s">
        <v>193</v>
      </c>
      <c r="AK179" s="17" t="s">
        <v>142</v>
      </c>
      <c r="AL179" s="17" t="s">
        <v>340</v>
      </c>
      <c r="AM179" s="19" t="s">
        <v>142</v>
      </c>
      <c r="AN179" s="6"/>
      <c r="AO179" s="17" t="s">
        <v>1266</v>
      </c>
      <c r="AP179" s="16" t="s">
        <v>142</v>
      </c>
      <c r="AQ179" s="17" t="s">
        <v>199</v>
      </c>
      <c r="AR179" s="6"/>
      <c r="AS179" s="17" t="s">
        <v>53</v>
      </c>
      <c r="AT179" s="17" t="s">
        <v>1267</v>
      </c>
      <c r="AU179" s="17" t="s">
        <v>102</v>
      </c>
      <c r="AV179" s="17" t="s">
        <v>200</v>
      </c>
      <c r="AX179" s="17" t="s">
        <v>101</v>
      </c>
      <c r="AY179" s="17" t="s">
        <v>1269</v>
      </c>
      <c r="AZ179" s="17" t="s">
        <v>590</v>
      </c>
      <c r="BB179" s="17" t="s">
        <v>83</v>
      </c>
      <c r="BC179" s="17" t="s">
        <v>83</v>
      </c>
      <c r="BD179" s="17" t="s">
        <v>54</v>
      </c>
      <c r="BF179" s="17" t="s">
        <v>1270</v>
      </c>
    </row>
    <row r="180" spans="1:59" s="3" customFormat="1" ht="32" customHeight="1">
      <c r="D180" s="35"/>
      <c r="E180" s="35">
        <v>3</v>
      </c>
      <c r="F180" s="17" t="s">
        <v>87</v>
      </c>
      <c r="G180" s="17" t="s">
        <v>43</v>
      </c>
      <c r="H180" s="17" t="s">
        <v>90</v>
      </c>
      <c r="I180" s="17" t="s">
        <v>83</v>
      </c>
      <c r="J180" s="17" t="s">
        <v>88</v>
      </c>
      <c r="K180" s="6"/>
      <c r="L180" s="17">
        <v>40</v>
      </c>
      <c r="M180" s="19">
        <v>0.78</v>
      </c>
      <c r="N180" s="17" t="s">
        <v>586</v>
      </c>
      <c r="O180" s="17" t="s">
        <v>103</v>
      </c>
      <c r="Q180" s="17" t="s">
        <v>106</v>
      </c>
      <c r="R180" s="17" t="s">
        <v>123</v>
      </c>
      <c r="S180" s="30">
        <v>50</v>
      </c>
      <c r="T180" s="17" t="s">
        <v>128</v>
      </c>
      <c r="U180" s="17" t="s">
        <v>272</v>
      </c>
      <c r="V180" s="17" t="s">
        <v>482</v>
      </c>
      <c r="W180" s="15"/>
      <c r="X180" s="17" t="s">
        <v>106</v>
      </c>
      <c r="Y180" s="17" t="s">
        <v>124</v>
      </c>
      <c r="Z180" s="30">
        <v>50</v>
      </c>
      <c r="AA180" s="17" t="s">
        <v>128</v>
      </c>
      <c r="AB180" s="17" t="s">
        <v>272</v>
      </c>
      <c r="AC180" s="17" t="s">
        <v>482</v>
      </c>
      <c r="AD180" s="34"/>
      <c r="AE180" s="17" t="s">
        <v>193</v>
      </c>
      <c r="AF180" s="17" t="s">
        <v>142</v>
      </c>
      <c r="AG180" s="17" t="s">
        <v>486</v>
      </c>
      <c r="AH180" s="19">
        <v>1</v>
      </c>
      <c r="AI180" s="6"/>
      <c r="AJ180" s="17" t="s">
        <v>193</v>
      </c>
      <c r="AK180" s="17" t="s">
        <v>142</v>
      </c>
      <c r="AL180" s="17" t="s">
        <v>486</v>
      </c>
      <c r="AM180" s="19">
        <v>1</v>
      </c>
      <c r="AN180" s="6"/>
      <c r="AO180" s="17">
        <v>154.80000000000001</v>
      </c>
      <c r="AP180" s="17">
        <v>28.1</v>
      </c>
      <c r="AQ180" s="17" t="s">
        <v>141</v>
      </c>
      <c r="AR180" s="6"/>
      <c r="AS180" s="17" t="s">
        <v>53</v>
      </c>
      <c r="AT180" s="17">
        <v>155</v>
      </c>
      <c r="AU180" s="17">
        <v>27.4</v>
      </c>
      <c r="AV180" s="17" t="s">
        <v>141</v>
      </c>
      <c r="AX180" s="17" t="s">
        <v>487</v>
      </c>
      <c r="AY180" s="17" t="s">
        <v>493</v>
      </c>
      <c r="AZ180" s="29" t="s">
        <v>491</v>
      </c>
      <c r="BB180" s="17" t="s">
        <v>54</v>
      </c>
      <c r="BC180" s="17" t="s">
        <v>83</v>
      </c>
      <c r="BD180" s="17" t="s">
        <v>83</v>
      </c>
      <c r="BF180" s="17" t="s">
        <v>672</v>
      </c>
    </row>
    <row r="181" spans="1:59" s="3" customFormat="1" ht="32" customHeight="1">
      <c r="D181" s="35"/>
      <c r="E181" s="35">
        <v>4</v>
      </c>
      <c r="F181" s="17" t="s">
        <v>4</v>
      </c>
      <c r="G181" s="17" t="s">
        <v>43</v>
      </c>
      <c r="H181" s="17" t="s">
        <v>1273</v>
      </c>
      <c r="I181" s="17" t="s">
        <v>83</v>
      </c>
      <c r="J181" s="17" t="s">
        <v>1</v>
      </c>
      <c r="K181" s="6"/>
      <c r="L181" s="17">
        <v>100</v>
      </c>
      <c r="M181" s="19">
        <v>0.63</v>
      </c>
      <c r="N181" s="17" t="s">
        <v>587</v>
      </c>
      <c r="O181" s="17" t="s">
        <v>103</v>
      </c>
      <c r="Q181" s="17" t="s">
        <v>1271</v>
      </c>
      <c r="R181" s="17" t="s">
        <v>25</v>
      </c>
      <c r="S181" s="17">
        <v>12</v>
      </c>
      <c r="T181" s="17" t="s">
        <v>128</v>
      </c>
      <c r="U181" s="17" t="s">
        <v>141</v>
      </c>
      <c r="V181" s="17" t="s">
        <v>141</v>
      </c>
      <c r="W181" s="15"/>
      <c r="X181" s="17" t="s">
        <v>1272</v>
      </c>
      <c r="Y181" s="17" t="s">
        <v>124</v>
      </c>
      <c r="Z181" s="17">
        <v>12</v>
      </c>
      <c r="AA181" s="17" t="s">
        <v>128</v>
      </c>
      <c r="AB181" s="17" t="s">
        <v>141</v>
      </c>
      <c r="AC181" s="17" t="s">
        <v>141</v>
      </c>
      <c r="AD181" s="34"/>
      <c r="AE181" s="17" t="s">
        <v>85</v>
      </c>
      <c r="AF181" s="17" t="s">
        <v>274</v>
      </c>
      <c r="AG181" s="17" t="s">
        <v>273</v>
      </c>
      <c r="AH181" s="19">
        <v>0.88100000000000001</v>
      </c>
      <c r="AI181" s="6"/>
      <c r="AJ181" s="17" t="s">
        <v>85</v>
      </c>
      <c r="AK181" s="17" t="s">
        <v>274</v>
      </c>
      <c r="AL181" s="17" t="s">
        <v>263</v>
      </c>
      <c r="AM181" s="19">
        <v>0.88100000000000001</v>
      </c>
      <c r="AN181" s="6"/>
      <c r="AO181" s="17">
        <v>0.7</v>
      </c>
      <c r="AP181" s="17">
        <v>0.13</v>
      </c>
      <c r="AQ181" s="17" t="s">
        <v>141</v>
      </c>
      <c r="AR181" s="6"/>
      <c r="AS181" s="17" t="s">
        <v>112</v>
      </c>
      <c r="AT181" s="17">
        <v>0.74</v>
      </c>
      <c r="AU181" s="17">
        <v>0.13</v>
      </c>
      <c r="AV181" s="17" t="s">
        <v>141</v>
      </c>
      <c r="AX181" s="17" t="s">
        <v>275</v>
      </c>
      <c r="AY181" s="17" t="s">
        <v>1274</v>
      </c>
      <c r="AZ181" s="17" t="s">
        <v>591</v>
      </c>
      <c r="BB181" s="17" t="s">
        <v>54</v>
      </c>
      <c r="BC181" s="17" t="s">
        <v>83</v>
      </c>
      <c r="BD181" s="17" t="s">
        <v>83</v>
      </c>
      <c r="BF181" s="17" t="s">
        <v>671</v>
      </c>
    </row>
    <row r="182" spans="1:59" s="3" customFormat="1" ht="32" customHeight="1">
      <c r="D182" s="35"/>
      <c r="E182" s="35">
        <v>5</v>
      </c>
      <c r="F182" s="17" t="s">
        <v>87</v>
      </c>
      <c r="G182" s="17" t="s">
        <v>43</v>
      </c>
      <c r="H182" s="17" t="s">
        <v>90</v>
      </c>
      <c r="I182" s="17" t="s">
        <v>83</v>
      </c>
      <c r="J182" s="17" t="s">
        <v>88</v>
      </c>
      <c r="K182" s="6"/>
      <c r="L182" s="17">
        <v>40</v>
      </c>
      <c r="M182" s="19">
        <v>0.78</v>
      </c>
      <c r="N182" s="17" t="s">
        <v>586</v>
      </c>
      <c r="O182" s="17" t="s">
        <v>103</v>
      </c>
      <c r="Q182" s="17" t="s">
        <v>106</v>
      </c>
      <c r="R182" s="17" t="s">
        <v>123</v>
      </c>
      <c r="S182" s="30">
        <v>7</v>
      </c>
      <c r="T182" s="17" t="s">
        <v>128</v>
      </c>
      <c r="U182" s="17" t="s">
        <v>272</v>
      </c>
      <c r="V182" s="17" t="s">
        <v>499</v>
      </c>
      <c r="W182" s="15"/>
      <c r="X182" s="17" t="s">
        <v>106</v>
      </c>
      <c r="Y182" s="17" t="s">
        <v>124</v>
      </c>
      <c r="Z182" s="30">
        <v>7</v>
      </c>
      <c r="AA182" s="17" t="s">
        <v>128</v>
      </c>
      <c r="AB182" s="17" t="s">
        <v>272</v>
      </c>
      <c r="AC182" s="17" t="s">
        <v>499</v>
      </c>
      <c r="AD182" s="34"/>
      <c r="AE182" s="17" t="s">
        <v>193</v>
      </c>
      <c r="AF182" s="17" t="s">
        <v>142</v>
      </c>
      <c r="AG182" s="17" t="s">
        <v>486</v>
      </c>
      <c r="AH182" s="19">
        <v>1</v>
      </c>
      <c r="AI182" s="6"/>
      <c r="AJ182" s="17" t="s">
        <v>193</v>
      </c>
      <c r="AK182" s="17" t="s">
        <v>142</v>
      </c>
      <c r="AL182" s="17" t="s">
        <v>486</v>
      </c>
      <c r="AM182" s="19">
        <v>1</v>
      </c>
      <c r="AN182" s="6"/>
      <c r="AO182" s="17">
        <v>83</v>
      </c>
      <c r="AP182" s="17">
        <v>16.2</v>
      </c>
      <c r="AQ182" s="17" t="s">
        <v>141</v>
      </c>
      <c r="AR182" s="6"/>
      <c r="AS182" s="17" t="s">
        <v>53</v>
      </c>
      <c r="AT182" s="17">
        <v>83</v>
      </c>
      <c r="AU182" s="17">
        <v>15.8</v>
      </c>
      <c r="AV182" s="17" t="s">
        <v>141</v>
      </c>
      <c r="AX182" s="17" t="s">
        <v>487</v>
      </c>
      <c r="AY182" s="17" t="s">
        <v>669</v>
      </c>
      <c r="AZ182" s="29" t="s">
        <v>491</v>
      </c>
      <c r="BB182" s="17" t="s">
        <v>54</v>
      </c>
      <c r="BC182" s="17" t="s">
        <v>83</v>
      </c>
      <c r="BD182" s="17" t="s">
        <v>83</v>
      </c>
      <c r="BF182" s="17" t="s">
        <v>915</v>
      </c>
    </row>
    <row r="183" spans="1:59" ht="20" customHeight="1">
      <c r="B183" s="5"/>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D2F2C-1064-408E-9C13-136DE02B5115}">
  <dimension ref="A1"/>
  <sheetViews>
    <sheetView workbookViewId="0"/>
  </sheetViews>
  <sheetFormatPr defaultRowHeight="15.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220E7-0420-1241-9DA2-A5C7480B251B}">
  <dimension ref="B1:S63"/>
  <sheetViews>
    <sheetView zoomScale="70" zoomScaleNormal="70" workbookViewId="0">
      <selection activeCell="S5" sqref="S5"/>
    </sheetView>
  </sheetViews>
  <sheetFormatPr defaultColWidth="10.83203125" defaultRowHeight="13"/>
  <cols>
    <col min="1" max="1" width="10.83203125" style="47"/>
    <col min="2" max="2" width="3.33203125" style="47" customWidth="1"/>
    <col min="3" max="3" width="7.6640625" style="43" customWidth="1"/>
    <col min="4" max="4" width="19" style="44" customWidth="1"/>
    <col min="5" max="5" width="37.33203125" style="44" customWidth="1"/>
    <col min="6" max="6" width="13.1640625" style="44" customWidth="1"/>
    <col min="7" max="7" width="4.58203125" style="44" customWidth="1"/>
    <col min="8" max="8" width="7.6640625" style="44" customWidth="1"/>
    <col min="9" max="11" width="9.33203125" style="45" customWidth="1"/>
    <col min="12" max="12" width="8.33203125" style="44" customWidth="1"/>
    <col min="13" max="13" width="8.33203125" style="46" customWidth="1"/>
    <col min="14" max="14" width="6.58203125" style="46" customWidth="1"/>
    <col min="15" max="15" width="3.4140625" style="46" customWidth="1"/>
    <col min="16" max="16" width="8.33203125" style="46" customWidth="1"/>
    <col min="17" max="17" width="14.33203125" style="286" customWidth="1"/>
    <col min="18" max="18" width="16" style="275" customWidth="1"/>
    <col min="19" max="19" width="20.83203125" style="47" customWidth="1"/>
    <col min="20" max="20" width="6" style="47" customWidth="1"/>
    <col min="21" max="21" width="5.6640625" style="47" customWidth="1"/>
    <col min="22" max="16384" width="10.83203125" style="47"/>
  </cols>
  <sheetData>
    <row r="1" spans="2:19" ht="13.5" thickBot="1"/>
    <row r="2" spans="2:19" ht="21" customHeight="1">
      <c r="B2" s="53"/>
      <c r="C2" s="54"/>
      <c r="D2" s="68"/>
      <c r="E2" s="68"/>
      <c r="F2" s="68"/>
      <c r="G2" s="68"/>
      <c r="H2" s="68"/>
      <c r="I2" s="69"/>
      <c r="J2" s="69"/>
      <c r="K2" s="69"/>
      <c r="L2" s="68"/>
      <c r="M2" s="55"/>
      <c r="N2" s="55"/>
      <c r="O2" s="55"/>
      <c r="P2" s="55"/>
      <c r="Q2" s="287"/>
      <c r="R2" s="291"/>
    </row>
    <row r="3" spans="2:19" ht="15.5" customHeight="1">
      <c r="B3" s="56"/>
      <c r="C3" s="71" t="s">
        <v>569</v>
      </c>
      <c r="D3" s="58"/>
      <c r="E3" s="58"/>
      <c r="F3" s="58"/>
      <c r="G3" s="58"/>
      <c r="H3" s="58"/>
      <c r="I3" s="59"/>
      <c r="J3" s="59"/>
      <c r="K3" s="59"/>
      <c r="L3" s="58"/>
      <c r="M3" s="60"/>
      <c r="N3" s="60"/>
      <c r="O3" s="60"/>
      <c r="P3" s="60"/>
      <c r="Q3" s="288"/>
      <c r="R3" s="292"/>
    </row>
    <row r="4" spans="2:19" ht="67.5" customHeight="1">
      <c r="B4" s="56"/>
      <c r="C4" s="57"/>
      <c r="D4" s="1"/>
      <c r="E4" s="1"/>
      <c r="F4" s="1"/>
      <c r="G4" s="1"/>
      <c r="H4" s="1"/>
      <c r="I4" s="41" t="s">
        <v>564</v>
      </c>
      <c r="J4" s="41"/>
      <c r="K4" s="41" t="s">
        <v>935</v>
      </c>
      <c r="L4" s="7" t="s">
        <v>144</v>
      </c>
      <c r="M4" s="70"/>
      <c r="N4" s="70"/>
      <c r="O4" s="70"/>
      <c r="P4" s="4" t="s">
        <v>572</v>
      </c>
      <c r="Q4" s="289" t="s">
        <v>1375</v>
      </c>
      <c r="R4" s="305" t="s">
        <v>1376</v>
      </c>
      <c r="S4" s="277" t="s">
        <v>1377</v>
      </c>
    </row>
    <row r="5" spans="2:19" ht="44.5" customHeight="1">
      <c r="B5" s="56"/>
      <c r="C5" s="40" t="s">
        <v>553</v>
      </c>
      <c r="D5" s="4" t="s">
        <v>5</v>
      </c>
      <c r="E5" s="4" t="s">
        <v>916</v>
      </c>
      <c r="F5" s="4" t="s">
        <v>570</v>
      </c>
      <c r="G5" s="4"/>
      <c r="H5" s="4" t="s">
        <v>0</v>
      </c>
      <c r="I5" s="42" t="s">
        <v>565</v>
      </c>
      <c r="J5" s="42" t="s">
        <v>566</v>
      </c>
      <c r="K5" s="42"/>
      <c r="L5" s="4" t="s">
        <v>1</v>
      </c>
      <c r="M5" s="4" t="s">
        <v>567</v>
      </c>
      <c r="N5" s="4" t="s">
        <v>568</v>
      </c>
      <c r="O5" s="4"/>
      <c r="P5" s="4"/>
      <c r="Q5" s="303"/>
      <c r="R5" s="304"/>
    </row>
    <row r="6" spans="2:19" ht="23" customHeight="1">
      <c r="B6" s="56"/>
      <c r="C6" s="51">
        <v>1</v>
      </c>
      <c r="D6" s="48" t="s">
        <v>367</v>
      </c>
      <c r="E6" s="127" t="s">
        <v>38</v>
      </c>
      <c r="F6" s="49" t="s">
        <v>917</v>
      </c>
      <c r="G6" s="49"/>
      <c r="H6" s="49">
        <v>100</v>
      </c>
      <c r="I6" s="50">
        <v>0.38</v>
      </c>
      <c r="J6" s="49">
        <f t="shared" ref="J6:J29" si="0">I6*H6</f>
        <v>38</v>
      </c>
      <c r="K6" s="49" t="s">
        <v>83</v>
      </c>
      <c r="L6" s="49">
        <v>48</v>
      </c>
      <c r="M6" s="49">
        <v>19</v>
      </c>
      <c r="N6" s="49">
        <v>77</v>
      </c>
      <c r="O6" s="49"/>
      <c r="P6" s="49">
        <v>1</v>
      </c>
      <c r="Q6" s="282">
        <v>100</v>
      </c>
      <c r="R6" s="293">
        <v>100</v>
      </c>
    </row>
    <row r="7" spans="2:19" ht="23" customHeight="1">
      <c r="B7" s="56"/>
      <c r="C7" s="51">
        <v>2</v>
      </c>
      <c r="D7" s="49" t="s">
        <v>86</v>
      </c>
      <c r="E7" s="127" t="s">
        <v>918</v>
      </c>
      <c r="F7" s="49" t="s">
        <v>43</v>
      </c>
      <c r="G7" s="49"/>
      <c r="H7" s="49">
        <v>57</v>
      </c>
      <c r="I7" s="50">
        <v>0.02</v>
      </c>
      <c r="J7" s="49">
        <f t="shared" si="0"/>
        <v>1.1400000000000001</v>
      </c>
      <c r="K7" s="49" t="s">
        <v>83</v>
      </c>
      <c r="L7" s="49">
        <v>49</v>
      </c>
      <c r="M7" s="49"/>
      <c r="N7" s="49"/>
      <c r="O7" s="49"/>
      <c r="P7" s="49"/>
      <c r="Q7" s="278" t="s">
        <v>142</v>
      </c>
      <c r="R7" s="294" t="s">
        <v>142</v>
      </c>
    </row>
    <row r="8" spans="2:19" ht="23" customHeight="1">
      <c r="B8" s="56"/>
      <c r="C8" s="51">
        <v>3</v>
      </c>
      <c r="D8" s="49" t="s">
        <v>370</v>
      </c>
      <c r="E8" s="127" t="s">
        <v>39</v>
      </c>
      <c r="F8" s="49" t="s">
        <v>917</v>
      </c>
      <c r="G8" s="49"/>
      <c r="H8" s="49">
        <v>38</v>
      </c>
      <c r="I8" s="50">
        <v>0.24</v>
      </c>
      <c r="J8" s="49">
        <f t="shared" si="0"/>
        <v>9.1199999999999992</v>
      </c>
      <c r="K8" s="49" t="s">
        <v>54</v>
      </c>
      <c r="L8" s="49">
        <v>21.8</v>
      </c>
      <c r="M8" s="49">
        <v>12</v>
      </c>
      <c r="N8" s="49">
        <v>38</v>
      </c>
      <c r="O8" s="49"/>
      <c r="P8" s="49"/>
      <c r="Q8" s="279">
        <v>97.4</v>
      </c>
      <c r="R8" s="295">
        <v>97.4</v>
      </c>
    </row>
    <row r="9" spans="2:19" ht="23" customHeight="1">
      <c r="B9" s="56"/>
      <c r="C9" s="51">
        <v>4</v>
      </c>
      <c r="D9" s="49" t="s">
        <v>376</v>
      </c>
      <c r="E9" s="127" t="s">
        <v>919</v>
      </c>
      <c r="F9" s="49" t="s">
        <v>917</v>
      </c>
      <c r="G9" s="49"/>
      <c r="H9" s="49">
        <v>136</v>
      </c>
      <c r="I9" s="50">
        <v>0.43</v>
      </c>
      <c r="J9" s="49">
        <f t="shared" si="0"/>
        <v>58.48</v>
      </c>
      <c r="K9" s="49" t="s">
        <v>83</v>
      </c>
      <c r="L9" s="49">
        <v>62.2</v>
      </c>
      <c r="M9" s="49"/>
      <c r="N9" s="49"/>
      <c r="O9" s="49"/>
      <c r="P9" s="49">
        <v>14</v>
      </c>
      <c r="Q9" s="279">
        <v>99.3</v>
      </c>
      <c r="R9" s="295">
        <v>99.3</v>
      </c>
      <c r="S9" s="274" t="s">
        <v>232</v>
      </c>
    </row>
    <row r="10" spans="2:19" ht="23" customHeight="1">
      <c r="B10" s="56"/>
      <c r="C10" s="51">
        <v>5</v>
      </c>
      <c r="D10" s="49" t="s">
        <v>369</v>
      </c>
      <c r="E10" s="127" t="s">
        <v>51</v>
      </c>
      <c r="F10" s="49" t="s">
        <v>917</v>
      </c>
      <c r="G10" s="49"/>
      <c r="H10" s="49">
        <v>98</v>
      </c>
      <c r="I10" s="50">
        <v>0.53</v>
      </c>
      <c r="J10" s="49">
        <f t="shared" si="0"/>
        <v>51.940000000000005</v>
      </c>
      <c r="K10" s="49" t="s">
        <v>83</v>
      </c>
      <c r="L10" s="49">
        <v>65.2</v>
      </c>
      <c r="M10" s="49"/>
      <c r="N10" s="49"/>
      <c r="O10" s="49"/>
      <c r="P10" s="49">
        <v>7</v>
      </c>
      <c r="Q10" s="279">
        <v>93</v>
      </c>
      <c r="R10" s="295">
        <v>97</v>
      </c>
      <c r="S10" s="47" t="s">
        <v>1367</v>
      </c>
    </row>
    <row r="11" spans="2:19" ht="23" customHeight="1">
      <c r="B11" s="56"/>
      <c r="C11" s="51">
        <v>6</v>
      </c>
      <c r="D11" s="49" t="s">
        <v>368</v>
      </c>
      <c r="E11" s="127" t="s">
        <v>46</v>
      </c>
      <c r="F11" s="49" t="s">
        <v>917</v>
      </c>
      <c r="G11" s="49"/>
      <c r="H11" s="49">
        <v>193</v>
      </c>
      <c r="I11" s="50">
        <v>0.45500000000000002</v>
      </c>
      <c r="J11" s="49">
        <f t="shared" si="0"/>
        <v>87.814999999999998</v>
      </c>
      <c r="K11" s="49" t="s">
        <v>83</v>
      </c>
      <c r="L11" s="49">
        <v>66.5</v>
      </c>
      <c r="M11" s="49">
        <v>50</v>
      </c>
      <c r="N11" s="49">
        <v>95</v>
      </c>
      <c r="O11" s="49"/>
      <c r="P11" s="49"/>
      <c r="Q11" s="279" t="s">
        <v>141</v>
      </c>
      <c r="R11" s="293">
        <v>90</v>
      </c>
      <c r="S11" s="47" t="s">
        <v>255</v>
      </c>
    </row>
    <row r="12" spans="2:19" ht="23" customHeight="1">
      <c r="B12" s="56"/>
      <c r="C12" s="51">
        <v>7</v>
      </c>
      <c r="D12" s="49" t="s">
        <v>384</v>
      </c>
      <c r="E12" s="127" t="s">
        <v>40</v>
      </c>
      <c r="F12" s="49" t="s">
        <v>917</v>
      </c>
      <c r="G12" s="49"/>
      <c r="H12" s="49">
        <v>106</v>
      </c>
      <c r="I12" s="50">
        <v>0.86</v>
      </c>
      <c r="J12" s="49">
        <f t="shared" si="0"/>
        <v>91.16</v>
      </c>
      <c r="K12" s="49" t="s">
        <v>83</v>
      </c>
      <c r="L12" s="49">
        <v>56.2</v>
      </c>
      <c r="M12" s="49">
        <v>28</v>
      </c>
      <c r="N12" s="49">
        <v>88</v>
      </c>
      <c r="O12" s="49"/>
      <c r="P12" s="49"/>
      <c r="Q12" s="280">
        <f>83/(83+23)*100</f>
        <v>78.301886792452834</v>
      </c>
      <c r="R12" s="296">
        <f>83/(83+23)*100</f>
        <v>78.301886792452834</v>
      </c>
    </row>
    <row r="13" spans="2:19" ht="23" customHeight="1">
      <c r="B13" s="56"/>
      <c r="C13" s="51">
        <v>8</v>
      </c>
      <c r="D13" s="49" t="s">
        <v>377</v>
      </c>
      <c r="E13" s="127" t="s">
        <v>920</v>
      </c>
      <c r="F13" s="49" t="s">
        <v>917</v>
      </c>
      <c r="G13" s="49"/>
      <c r="H13" s="49">
        <v>104</v>
      </c>
      <c r="I13" s="50">
        <v>0.87</v>
      </c>
      <c r="J13" s="49">
        <f t="shared" si="0"/>
        <v>90.48</v>
      </c>
      <c r="K13" s="49" t="s">
        <v>83</v>
      </c>
      <c r="L13" s="49">
        <v>55.4</v>
      </c>
      <c r="M13" s="49">
        <v>28</v>
      </c>
      <c r="N13" s="49">
        <v>88</v>
      </c>
      <c r="O13" s="49"/>
      <c r="P13" s="49">
        <v>28</v>
      </c>
      <c r="Q13" s="279">
        <v>83.65</v>
      </c>
      <c r="R13" s="295">
        <v>83.65</v>
      </c>
    </row>
    <row r="14" spans="2:19" ht="23" customHeight="1">
      <c r="B14" s="56"/>
      <c r="C14" s="51">
        <v>9</v>
      </c>
      <c r="D14" s="49" t="s">
        <v>378</v>
      </c>
      <c r="E14" s="127" t="s">
        <v>920</v>
      </c>
      <c r="F14" s="49" t="s">
        <v>917</v>
      </c>
      <c r="G14" s="49"/>
      <c r="H14" s="49">
        <v>196</v>
      </c>
      <c r="I14" s="50">
        <v>0.55600000000000005</v>
      </c>
      <c r="J14" s="49">
        <f t="shared" si="0"/>
        <v>108.97600000000001</v>
      </c>
      <c r="K14" s="49" t="s">
        <v>83</v>
      </c>
      <c r="L14" s="49">
        <v>56.1</v>
      </c>
      <c r="M14" s="49">
        <v>21</v>
      </c>
      <c r="N14" s="49">
        <v>81</v>
      </c>
      <c r="O14" s="49"/>
      <c r="P14" s="49">
        <v>28</v>
      </c>
      <c r="Q14" s="279">
        <v>94.6</v>
      </c>
      <c r="R14" s="295">
        <v>96</v>
      </c>
    </row>
    <row r="15" spans="2:19" ht="23" customHeight="1">
      <c r="B15" s="56"/>
      <c r="C15" s="51">
        <v>10</v>
      </c>
      <c r="D15" s="49" t="s">
        <v>383</v>
      </c>
      <c r="E15" s="127" t="s">
        <v>933</v>
      </c>
      <c r="F15" s="49" t="s">
        <v>917</v>
      </c>
      <c r="G15" s="49"/>
      <c r="H15" s="49">
        <v>800</v>
      </c>
      <c r="I15" s="50">
        <v>0.65500000000000003</v>
      </c>
      <c r="J15" s="49">
        <f t="shared" si="0"/>
        <v>524</v>
      </c>
      <c r="K15" s="49" t="s">
        <v>83</v>
      </c>
      <c r="L15" s="49">
        <v>43.5</v>
      </c>
      <c r="M15" s="49"/>
      <c r="N15" s="49"/>
      <c r="O15" s="49"/>
      <c r="P15" s="49"/>
      <c r="Q15" s="282">
        <v>100</v>
      </c>
      <c r="R15" s="293">
        <v>100</v>
      </c>
    </row>
    <row r="16" spans="2:19" ht="23" customHeight="1">
      <c r="B16" s="56"/>
      <c r="C16" s="51">
        <v>11</v>
      </c>
      <c r="D16" s="49" t="s">
        <v>379</v>
      </c>
      <c r="E16" s="127" t="s">
        <v>921</v>
      </c>
      <c r="F16" s="49" t="s">
        <v>917</v>
      </c>
      <c r="G16" s="49"/>
      <c r="H16" s="49">
        <v>698</v>
      </c>
      <c r="I16" s="50">
        <v>0.67100000000000004</v>
      </c>
      <c r="J16" s="49">
        <f t="shared" si="0"/>
        <v>468.358</v>
      </c>
      <c r="K16" s="49" t="s">
        <v>83</v>
      </c>
      <c r="L16" s="49">
        <v>61.6</v>
      </c>
      <c r="M16" s="49"/>
      <c r="N16" s="49"/>
      <c r="O16" s="49"/>
      <c r="P16" s="49"/>
      <c r="Q16" s="282" t="s">
        <v>142</v>
      </c>
      <c r="R16" s="293" t="s">
        <v>142</v>
      </c>
    </row>
    <row r="17" spans="2:19" ht="23" customHeight="1">
      <c r="B17" s="56"/>
      <c r="C17" s="51">
        <v>12</v>
      </c>
      <c r="D17" s="49" t="s">
        <v>380</v>
      </c>
      <c r="E17" s="127" t="s">
        <v>927</v>
      </c>
      <c r="F17" s="49" t="s">
        <v>917</v>
      </c>
      <c r="G17" s="49"/>
      <c r="H17" s="49">
        <v>146</v>
      </c>
      <c r="I17" s="50">
        <v>0.64500000000000002</v>
      </c>
      <c r="J17" s="49">
        <f t="shared" si="0"/>
        <v>94.17</v>
      </c>
      <c r="K17" s="49" t="s">
        <v>83</v>
      </c>
      <c r="L17" s="49">
        <v>43.7</v>
      </c>
      <c r="M17" s="49"/>
      <c r="N17" s="49"/>
      <c r="O17" s="49"/>
      <c r="P17" s="49"/>
      <c r="Q17" s="282" t="s">
        <v>142</v>
      </c>
      <c r="R17" s="293" t="s">
        <v>142</v>
      </c>
    </row>
    <row r="18" spans="2:19" ht="23" customHeight="1">
      <c r="B18" s="56"/>
      <c r="C18" s="51">
        <v>13</v>
      </c>
      <c r="D18" s="49" t="s">
        <v>381</v>
      </c>
      <c r="E18" s="127" t="s">
        <v>42</v>
      </c>
      <c r="F18" s="49" t="s">
        <v>917</v>
      </c>
      <c r="G18" s="49"/>
      <c r="H18" s="49">
        <v>273</v>
      </c>
      <c r="I18" s="50">
        <v>0.78700000000000003</v>
      </c>
      <c r="J18" s="49">
        <f t="shared" si="0"/>
        <v>214.851</v>
      </c>
      <c r="K18" s="49" t="s">
        <v>83</v>
      </c>
      <c r="L18" s="49">
        <v>39</v>
      </c>
      <c r="M18" s="49"/>
      <c r="N18" s="49"/>
      <c r="O18" s="49"/>
      <c r="P18" s="49"/>
      <c r="Q18" s="282" t="s">
        <v>142</v>
      </c>
      <c r="R18" s="297">
        <v>65</v>
      </c>
      <c r="S18" s="47" t="s">
        <v>1368</v>
      </c>
    </row>
    <row r="19" spans="2:19" ht="23" customHeight="1">
      <c r="B19" s="56"/>
      <c r="C19" s="51">
        <v>14</v>
      </c>
      <c r="D19" s="49" t="s">
        <v>382</v>
      </c>
      <c r="E19" s="127" t="s">
        <v>928</v>
      </c>
      <c r="F19" s="49" t="s">
        <v>917</v>
      </c>
      <c r="G19" s="49"/>
      <c r="H19" s="49">
        <v>150</v>
      </c>
      <c r="I19" s="50">
        <f>1-42.9%</f>
        <v>0.57099999999999995</v>
      </c>
      <c r="J19" s="49">
        <f t="shared" si="0"/>
        <v>85.649999999999991</v>
      </c>
      <c r="K19" s="49" t="s">
        <v>83</v>
      </c>
      <c r="L19" s="49">
        <v>48</v>
      </c>
      <c r="M19" s="49">
        <v>22</v>
      </c>
      <c r="N19" s="49">
        <v>79</v>
      </c>
      <c r="O19" s="49"/>
      <c r="P19" s="49"/>
      <c r="Q19" s="282" t="s">
        <v>142</v>
      </c>
      <c r="R19" s="298" t="s">
        <v>142</v>
      </c>
    </row>
    <row r="20" spans="2:19" ht="23" customHeight="1">
      <c r="B20" s="56"/>
      <c r="C20" s="51">
        <v>15</v>
      </c>
      <c r="D20" s="49" t="s">
        <v>498</v>
      </c>
      <c r="E20" s="127" t="s">
        <v>922</v>
      </c>
      <c r="F20" s="49" t="s">
        <v>917</v>
      </c>
      <c r="G20" s="49"/>
      <c r="H20" s="49">
        <v>106</v>
      </c>
      <c r="I20" s="50">
        <v>0.38700000000000001</v>
      </c>
      <c r="J20" s="49">
        <f t="shared" si="0"/>
        <v>41.021999999999998</v>
      </c>
      <c r="K20" s="49" t="s">
        <v>83</v>
      </c>
      <c r="L20" s="49">
        <v>50.1</v>
      </c>
      <c r="M20" s="49"/>
      <c r="N20" s="49"/>
      <c r="O20" s="49"/>
      <c r="P20" s="49"/>
      <c r="Q20" s="282" t="s">
        <v>142</v>
      </c>
      <c r="R20" s="297">
        <v>98.63</v>
      </c>
    </row>
    <row r="21" spans="2:19" ht="23" customHeight="1">
      <c r="B21" s="56"/>
      <c r="C21" s="51">
        <v>16</v>
      </c>
      <c r="D21" s="49" t="s">
        <v>371</v>
      </c>
      <c r="E21" s="127" t="s">
        <v>929</v>
      </c>
      <c r="F21" s="49" t="s">
        <v>917</v>
      </c>
      <c r="G21" s="49"/>
      <c r="H21" s="49">
        <v>126</v>
      </c>
      <c r="I21" s="50">
        <v>0.43</v>
      </c>
      <c r="J21" s="49">
        <f t="shared" si="0"/>
        <v>54.18</v>
      </c>
      <c r="K21" s="49" t="s">
        <v>83</v>
      </c>
      <c r="L21" s="49">
        <v>57</v>
      </c>
      <c r="M21" s="49">
        <v>20</v>
      </c>
      <c r="N21" s="49">
        <v>77</v>
      </c>
      <c r="O21" s="49"/>
      <c r="P21" s="49"/>
      <c r="Q21" s="282" t="s">
        <v>142</v>
      </c>
      <c r="R21" s="298" t="s">
        <v>142</v>
      </c>
    </row>
    <row r="22" spans="2:19" ht="23" customHeight="1">
      <c r="B22" s="56"/>
      <c r="C22" s="51">
        <v>17</v>
      </c>
      <c r="D22" s="49" t="s">
        <v>552</v>
      </c>
      <c r="E22" s="127" t="s">
        <v>574</v>
      </c>
      <c r="F22" s="49" t="s">
        <v>917</v>
      </c>
      <c r="G22" s="49"/>
      <c r="H22" s="49">
        <v>119</v>
      </c>
      <c r="I22" s="50">
        <v>0</v>
      </c>
      <c r="J22" s="49">
        <f t="shared" si="0"/>
        <v>0</v>
      </c>
      <c r="K22" s="49" t="s">
        <v>83</v>
      </c>
      <c r="L22" s="49">
        <v>65</v>
      </c>
      <c r="M22" s="49">
        <v>44</v>
      </c>
      <c r="N22" s="49">
        <v>80</v>
      </c>
      <c r="O22" s="49"/>
      <c r="P22" s="49"/>
      <c r="Q22" s="282">
        <v>78</v>
      </c>
      <c r="R22" s="293">
        <v>78</v>
      </c>
    </row>
    <row r="23" spans="2:19" ht="23" customHeight="1">
      <c r="B23" s="56"/>
      <c r="C23" s="51">
        <v>18</v>
      </c>
      <c r="D23" s="49" t="s">
        <v>372</v>
      </c>
      <c r="E23" s="127" t="s">
        <v>268</v>
      </c>
      <c r="F23" s="49" t="s">
        <v>917</v>
      </c>
      <c r="G23" s="49"/>
      <c r="H23" s="49">
        <v>100</v>
      </c>
      <c r="I23" s="50">
        <v>0.52</v>
      </c>
      <c r="J23" s="49">
        <f t="shared" si="0"/>
        <v>52</v>
      </c>
      <c r="K23" s="49" t="s">
        <v>83</v>
      </c>
      <c r="L23" s="49">
        <v>43.6</v>
      </c>
      <c r="M23" s="49">
        <v>21</v>
      </c>
      <c r="N23" s="49"/>
      <c r="O23" s="49"/>
      <c r="P23" s="49"/>
      <c r="Q23" s="281">
        <v>94.3</v>
      </c>
      <c r="R23" s="297">
        <v>94.3</v>
      </c>
    </row>
    <row r="24" spans="2:19" ht="23" customHeight="1">
      <c r="B24" s="56"/>
      <c r="C24" s="51">
        <v>19</v>
      </c>
      <c r="D24" s="49" t="s">
        <v>373</v>
      </c>
      <c r="E24" s="127" t="s">
        <v>74</v>
      </c>
      <c r="F24" s="49" t="s">
        <v>917</v>
      </c>
      <c r="G24" s="49"/>
      <c r="H24" s="49">
        <v>42</v>
      </c>
      <c r="I24" s="50">
        <v>0.76500000000000001</v>
      </c>
      <c r="J24" s="49">
        <f t="shared" si="0"/>
        <v>32.130000000000003</v>
      </c>
      <c r="K24" s="49" t="s">
        <v>83</v>
      </c>
      <c r="L24" s="49">
        <v>57.2</v>
      </c>
      <c r="M24" s="49">
        <v>18</v>
      </c>
      <c r="N24" s="49"/>
      <c r="O24" s="49"/>
      <c r="P24" s="49"/>
      <c r="Q24" s="282" t="s">
        <v>142</v>
      </c>
      <c r="R24" s="293" t="s">
        <v>142</v>
      </c>
    </row>
    <row r="25" spans="2:19" ht="23" customHeight="1">
      <c r="B25" s="56"/>
      <c r="C25" s="51">
        <v>20</v>
      </c>
      <c r="D25" s="49" t="s">
        <v>428</v>
      </c>
      <c r="E25" s="215" t="s">
        <v>1296</v>
      </c>
      <c r="F25" s="49" t="s">
        <v>917</v>
      </c>
      <c r="G25" s="49"/>
      <c r="H25" s="49">
        <v>472</v>
      </c>
      <c r="I25" s="50">
        <v>0.62239999999999995</v>
      </c>
      <c r="J25" s="49">
        <f t="shared" si="0"/>
        <v>293.77279999999996</v>
      </c>
      <c r="K25" s="49" t="s">
        <v>83</v>
      </c>
      <c r="L25" s="49">
        <v>46.8</v>
      </c>
      <c r="M25" s="49">
        <v>21</v>
      </c>
      <c r="N25" s="49">
        <v>81</v>
      </c>
      <c r="O25" s="49"/>
      <c r="P25" s="49"/>
      <c r="Q25" s="281">
        <v>90.7</v>
      </c>
      <c r="R25" s="297">
        <v>90.7</v>
      </c>
      <c r="S25" s="47" t="s">
        <v>1369</v>
      </c>
    </row>
    <row r="26" spans="2:19" ht="23" customHeight="1">
      <c r="B26" s="56"/>
      <c r="C26" s="51">
        <v>21</v>
      </c>
      <c r="D26" s="49" t="s">
        <v>87</v>
      </c>
      <c r="E26" s="127" t="s">
        <v>930</v>
      </c>
      <c r="F26" s="49" t="s">
        <v>43</v>
      </c>
      <c r="G26" s="49"/>
      <c r="H26" s="49">
        <v>40</v>
      </c>
      <c r="I26" s="50">
        <v>0.77500000000000002</v>
      </c>
      <c r="J26" s="49">
        <f t="shared" si="0"/>
        <v>31</v>
      </c>
      <c r="K26" s="49" t="s">
        <v>83</v>
      </c>
      <c r="L26" s="49">
        <v>64</v>
      </c>
      <c r="M26" s="49">
        <v>40</v>
      </c>
      <c r="N26" s="49">
        <v>90</v>
      </c>
      <c r="O26" s="49"/>
      <c r="P26" s="49"/>
      <c r="Q26" s="282">
        <v>100</v>
      </c>
      <c r="R26" s="293">
        <v>100</v>
      </c>
    </row>
    <row r="27" spans="2:19" ht="23" customHeight="1">
      <c r="B27" s="56"/>
      <c r="C27" s="51">
        <v>22</v>
      </c>
      <c r="D27" s="49" t="s">
        <v>4</v>
      </c>
      <c r="E27" s="216" t="s">
        <v>1297</v>
      </c>
      <c r="F27" s="49" t="s">
        <v>43</v>
      </c>
      <c r="G27" s="49"/>
      <c r="H27" s="49">
        <v>100</v>
      </c>
      <c r="I27" s="50">
        <v>0.63</v>
      </c>
      <c r="J27" s="49">
        <f t="shared" si="0"/>
        <v>63</v>
      </c>
      <c r="K27" s="49" t="s">
        <v>83</v>
      </c>
      <c r="L27" s="49">
        <v>40.299999999999997</v>
      </c>
      <c r="M27" s="49">
        <v>20</v>
      </c>
      <c r="N27" s="49">
        <v>67</v>
      </c>
      <c r="O27" s="49"/>
      <c r="P27" s="49"/>
      <c r="Q27" s="281">
        <v>88.1</v>
      </c>
      <c r="R27" s="297">
        <v>88.1</v>
      </c>
    </row>
    <row r="28" spans="2:19" ht="23" customHeight="1">
      <c r="B28" s="56"/>
      <c r="C28" s="51">
        <v>23</v>
      </c>
      <c r="D28" s="49" t="s">
        <v>374</v>
      </c>
      <c r="E28" s="127" t="s">
        <v>268</v>
      </c>
      <c r="F28" s="49" t="s">
        <v>917</v>
      </c>
      <c r="G28" s="49"/>
      <c r="H28" s="49">
        <v>469</v>
      </c>
      <c r="I28" s="50">
        <v>0.46100000000000002</v>
      </c>
      <c r="J28" s="49">
        <f t="shared" si="0"/>
        <v>216.209</v>
      </c>
      <c r="K28" s="49" t="s">
        <v>83</v>
      </c>
      <c r="L28" s="49">
        <v>34.700000000000003</v>
      </c>
      <c r="M28" s="49">
        <v>18</v>
      </c>
      <c r="N28" s="49">
        <v>70</v>
      </c>
      <c r="O28" s="49"/>
      <c r="P28" s="49"/>
      <c r="Q28" s="282">
        <v>100</v>
      </c>
      <c r="R28" s="293">
        <v>100</v>
      </c>
    </row>
    <row r="29" spans="2:19" ht="36" customHeight="1">
      <c r="B29" s="56"/>
      <c r="C29" s="51">
        <v>24</v>
      </c>
      <c r="D29" s="49" t="s">
        <v>375</v>
      </c>
      <c r="E29" s="127" t="s">
        <v>931</v>
      </c>
      <c r="F29" s="49" t="s">
        <v>917</v>
      </c>
      <c r="G29" s="49"/>
      <c r="H29" s="49">
        <v>32</v>
      </c>
      <c r="I29" s="50">
        <v>0.5</v>
      </c>
      <c r="J29" s="49">
        <f t="shared" si="0"/>
        <v>16</v>
      </c>
      <c r="K29" s="49" t="s">
        <v>83</v>
      </c>
      <c r="L29" s="49">
        <v>57.8</v>
      </c>
      <c r="M29" s="49"/>
      <c r="N29" s="49"/>
      <c r="O29" s="49"/>
      <c r="P29" s="49"/>
      <c r="Q29" s="282">
        <v>52</v>
      </c>
      <c r="R29" s="293">
        <v>52</v>
      </c>
      <c r="S29" s="19" t="s">
        <v>327</v>
      </c>
    </row>
    <row r="30" spans="2:19">
      <c r="B30" s="56"/>
      <c r="C30" s="72"/>
      <c r="D30" s="73"/>
      <c r="E30" s="73"/>
      <c r="F30" s="49"/>
      <c r="G30" s="49"/>
      <c r="H30" s="73"/>
      <c r="I30" s="74"/>
      <c r="J30" s="74"/>
      <c r="K30" s="74"/>
      <c r="L30" s="73"/>
      <c r="M30" s="75"/>
      <c r="N30" s="75"/>
      <c r="O30" s="75"/>
      <c r="P30" s="75"/>
      <c r="Q30" s="299"/>
      <c r="R30" s="300"/>
    </row>
    <row r="31" spans="2:19">
      <c r="B31" s="56"/>
      <c r="C31" s="57"/>
      <c r="D31" s="58"/>
      <c r="E31" s="58"/>
      <c r="F31" s="58"/>
      <c r="G31" s="58"/>
      <c r="H31" s="58"/>
      <c r="I31" s="59"/>
      <c r="J31" s="59"/>
      <c r="K31" s="59"/>
      <c r="L31" s="58"/>
      <c r="M31" s="60"/>
      <c r="N31" s="60"/>
      <c r="O31" s="60"/>
      <c r="P31" s="60"/>
      <c r="Q31" s="288"/>
      <c r="R31" s="276"/>
    </row>
    <row r="32" spans="2:19">
      <c r="B32" s="56"/>
      <c r="C32" s="57"/>
      <c r="D32" s="82" t="s">
        <v>673</v>
      </c>
      <c r="E32" s="82"/>
      <c r="F32" s="82"/>
      <c r="G32" s="82"/>
      <c r="H32" s="83"/>
      <c r="I32" s="59"/>
      <c r="J32" s="59"/>
      <c r="K32" s="59"/>
      <c r="L32" s="58"/>
      <c r="M32" s="60"/>
      <c r="N32" s="60"/>
      <c r="O32" s="60"/>
      <c r="P32" s="60"/>
      <c r="Q32" s="288"/>
      <c r="R32" s="276"/>
    </row>
    <row r="33" spans="2:18">
      <c r="B33" s="56"/>
      <c r="C33" s="57"/>
      <c r="D33" s="38" t="s">
        <v>554</v>
      </c>
      <c r="E33" s="38"/>
      <c r="F33" s="38"/>
      <c r="G33" s="38"/>
      <c r="H33" s="81">
        <f>SUM(H6:H29)</f>
        <v>4701</v>
      </c>
      <c r="I33" s="61"/>
      <c r="J33" s="61"/>
      <c r="K33" s="61"/>
      <c r="L33" s="38"/>
      <c r="M33" s="60"/>
      <c r="N33" s="60" t="s">
        <v>1371</v>
      </c>
      <c r="O33" s="60"/>
      <c r="P33" s="60"/>
      <c r="Q33" s="283">
        <f>AVERAGEIF(Q6:Q29,"&gt;=0")</f>
        <v>89.956792452830172</v>
      </c>
      <c r="R33" s="301">
        <f>AVERAGEIF(R6:R29,"&gt;=0")</f>
        <v>89.354549266247375</v>
      </c>
    </row>
    <row r="34" spans="2:18">
      <c r="B34" s="56"/>
      <c r="C34" s="57"/>
      <c r="D34" s="38" t="s">
        <v>559</v>
      </c>
      <c r="E34" s="38"/>
      <c r="F34" s="38"/>
      <c r="G34" s="38"/>
      <c r="H34" s="50">
        <f>AVERAGE(I6:I29)</f>
        <v>0.5316833333333334</v>
      </c>
      <c r="I34" s="59"/>
      <c r="J34" s="52"/>
      <c r="K34" s="52"/>
      <c r="L34" s="38"/>
      <c r="M34" s="60"/>
      <c r="N34" s="60" t="s">
        <v>1370</v>
      </c>
      <c r="O34" s="60"/>
      <c r="P34" s="60"/>
      <c r="Q34" s="283">
        <f>MEDIAN(Q6:Q29)</f>
        <v>94.3</v>
      </c>
      <c r="R34" s="301">
        <f>MEDIAN(R6:R29)</f>
        <v>95.15</v>
      </c>
    </row>
    <row r="35" spans="2:18">
      <c r="B35" s="56"/>
      <c r="C35" s="57"/>
      <c r="D35" s="38" t="s">
        <v>557</v>
      </c>
      <c r="E35" s="38"/>
      <c r="F35" s="38"/>
      <c r="G35" s="38"/>
      <c r="H35" s="62">
        <f>SUM(J6:J29)</f>
        <v>2723.4537999999993</v>
      </c>
      <c r="I35" s="61"/>
      <c r="J35" s="61"/>
      <c r="K35" s="61"/>
      <c r="L35" s="58"/>
      <c r="M35" s="60"/>
      <c r="N35" s="60" t="s">
        <v>1372</v>
      </c>
      <c r="O35" s="60"/>
      <c r="P35" s="60"/>
      <c r="Q35" s="284">
        <f>STDEV(Q6:Q29)</f>
        <v>12.981141126470034</v>
      </c>
      <c r="R35" s="302">
        <f>STDEV(R6:R29)</f>
        <v>13.516844247352029</v>
      </c>
    </row>
    <row r="36" spans="2:18">
      <c r="B36" s="56"/>
      <c r="C36" s="57"/>
      <c r="D36" s="38" t="s">
        <v>558</v>
      </c>
      <c r="E36" s="38"/>
      <c r="F36" s="38"/>
      <c r="G36" s="38"/>
      <c r="H36" s="50">
        <f>H35/H33</f>
        <v>0.57933499255477539</v>
      </c>
      <c r="I36" s="61"/>
      <c r="J36" s="61"/>
      <c r="K36" s="61"/>
      <c r="L36" s="58"/>
      <c r="M36" s="60"/>
      <c r="N36" s="60"/>
      <c r="O36" s="60"/>
      <c r="P36" s="60"/>
      <c r="Q36" s="288"/>
      <c r="R36" s="276"/>
    </row>
    <row r="37" spans="2:18">
      <c r="B37" s="56"/>
      <c r="C37" s="57"/>
      <c r="D37" s="38" t="s">
        <v>561</v>
      </c>
      <c r="E37" s="38"/>
      <c r="F37" s="38"/>
      <c r="G37" s="38"/>
      <c r="H37" s="49">
        <f>MIN(H6:H29)</f>
        <v>32</v>
      </c>
      <c r="I37" s="59"/>
      <c r="J37" s="59"/>
      <c r="K37" s="59"/>
      <c r="L37" s="58"/>
      <c r="M37" s="60"/>
      <c r="N37" s="60"/>
      <c r="O37" s="60"/>
      <c r="P37" s="60"/>
      <c r="Q37" s="288"/>
      <c r="R37" s="276"/>
    </row>
    <row r="38" spans="2:18">
      <c r="B38" s="56"/>
      <c r="C38" s="57"/>
      <c r="D38" s="38" t="s">
        <v>560</v>
      </c>
      <c r="E38" s="38"/>
      <c r="F38" s="38"/>
      <c r="G38" s="38"/>
      <c r="H38" s="49">
        <f>MAX(H6:H29)</f>
        <v>800</v>
      </c>
      <c r="I38" s="59"/>
      <c r="J38" s="59"/>
      <c r="K38" s="59"/>
      <c r="L38" s="58"/>
      <c r="M38" s="60"/>
      <c r="N38" s="60"/>
      <c r="O38" s="60"/>
      <c r="P38" s="60"/>
      <c r="Q38" s="288"/>
      <c r="R38" s="276"/>
    </row>
    <row r="39" spans="2:18">
      <c r="B39" s="56"/>
      <c r="C39" s="57"/>
      <c r="D39" s="38" t="s">
        <v>562</v>
      </c>
      <c r="E39" s="38"/>
      <c r="F39" s="38"/>
      <c r="G39" s="38"/>
      <c r="H39" s="49">
        <f>MEDIAN(H6:H29)</f>
        <v>112.5</v>
      </c>
      <c r="I39" s="59"/>
      <c r="J39" s="59"/>
      <c r="K39" s="59"/>
      <c r="L39" s="58"/>
      <c r="M39" s="60"/>
      <c r="N39" s="60"/>
      <c r="O39" s="60"/>
      <c r="P39" s="60"/>
      <c r="Q39" s="288"/>
      <c r="R39" s="276"/>
    </row>
    <row r="40" spans="2:18">
      <c r="B40" s="56"/>
      <c r="C40" s="57"/>
      <c r="D40" s="38" t="s">
        <v>563</v>
      </c>
      <c r="E40" s="38"/>
      <c r="F40" s="38"/>
      <c r="G40" s="38"/>
      <c r="H40" s="49">
        <f>AVERAGE(H6:H29)</f>
        <v>195.875</v>
      </c>
      <c r="I40" s="59"/>
      <c r="J40" s="268"/>
      <c r="K40" s="59"/>
      <c r="L40" s="58"/>
      <c r="M40" s="60"/>
      <c r="N40" s="60"/>
      <c r="O40" s="60"/>
      <c r="P40" s="60"/>
      <c r="Q40" s="288"/>
      <c r="R40" s="276"/>
    </row>
    <row r="41" spans="2:18">
      <c r="B41" s="56"/>
      <c r="C41" s="57"/>
      <c r="D41" s="38" t="s">
        <v>1364</v>
      </c>
      <c r="E41" s="38"/>
      <c r="F41" s="38"/>
      <c r="G41" s="38"/>
      <c r="H41" s="272">
        <f>STDEV(H6:H29)</f>
        <v>205.74959717853747</v>
      </c>
      <c r="I41" s="59"/>
      <c r="J41" s="268"/>
      <c r="K41" s="59"/>
      <c r="L41" s="58"/>
      <c r="M41" s="60"/>
      <c r="N41" s="60"/>
      <c r="O41" s="60"/>
      <c r="P41" s="60"/>
      <c r="Q41" s="288"/>
      <c r="R41" s="276"/>
    </row>
    <row r="42" spans="2:18">
      <c r="B42" s="56"/>
      <c r="C42" s="57"/>
      <c r="D42" s="38" t="s">
        <v>555</v>
      </c>
      <c r="E42" s="38"/>
      <c r="F42" s="38"/>
      <c r="G42" s="38"/>
      <c r="H42" s="273">
        <f>AVERAGE(L6:L29)</f>
        <v>51.362500000000004</v>
      </c>
      <c r="I42" s="59"/>
      <c r="J42" s="59"/>
      <c r="K42" s="59"/>
      <c r="L42" s="58"/>
      <c r="M42" s="60"/>
      <c r="N42" s="60"/>
      <c r="O42" s="60"/>
      <c r="P42" s="60"/>
      <c r="Q42" s="288"/>
      <c r="R42" s="276"/>
    </row>
    <row r="43" spans="2:18">
      <c r="B43" s="56"/>
      <c r="C43" s="57"/>
      <c r="D43" s="38" t="s">
        <v>556</v>
      </c>
      <c r="E43" s="38"/>
      <c r="F43" s="38"/>
      <c r="G43" s="38"/>
      <c r="H43" s="49">
        <f>MIN(M6:M29)</f>
        <v>12</v>
      </c>
      <c r="I43" s="49">
        <f>MAX(N6:N29)</f>
        <v>95</v>
      </c>
      <c r="J43" s="59"/>
      <c r="K43" s="59"/>
      <c r="L43" s="58"/>
      <c r="M43" s="60"/>
      <c r="N43" s="60"/>
      <c r="O43" s="60"/>
      <c r="P43" s="60"/>
      <c r="Q43" s="288"/>
      <c r="R43" s="276"/>
    </row>
    <row r="44" spans="2:18">
      <c r="B44" s="56"/>
      <c r="C44" s="57"/>
      <c r="D44" s="58"/>
      <c r="E44" s="58"/>
      <c r="F44" s="58"/>
      <c r="G44" s="58"/>
      <c r="H44" s="58"/>
      <c r="I44" s="59"/>
      <c r="J44" s="59"/>
      <c r="K44" s="59"/>
      <c r="L44" s="58"/>
      <c r="M44" s="60"/>
      <c r="N44" s="60"/>
      <c r="O44" s="60"/>
      <c r="P44" s="60"/>
      <c r="Q44" s="288"/>
      <c r="R44" s="276"/>
    </row>
    <row r="45" spans="2:18" ht="13.5" thickBot="1">
      <c r="B45" s="63"/>
      <c r="C45" s="64"/>
      <c r="D45" s="65"/>
      <c r="E45" s="65"/>
      <c r="F45" s="65"/>
      <c r="G45" s="65"/>
      <c r="H45" s="65"/>
      <c r="I45" s="66"/>
      <c r="J45" s="66"/>
      <c r="K45" s="66"/>
      <c r="L45" s="65"/>
      <c r="M45" s="67"/>
      <c r="N45" s="67"/>
      <c r="O45" s="67"/>
      <c r="P45" s="67"/>
      <c r="Q45" s="290"/>
      <c r="R45" s="285"/>
    </row>
    <row r="48" spans="2:18">
      <c r="C48" s="47"/>
      <c r="D48" s="47"/>
      <c r="E48" s="47"/>
      <c r="F48" s="47"/>
      <c r="G48" s="47"/>
    </row>
    <row r="49" spans="3:14">
      <c r="C49" s="47"/>
      <c r="D49" s="47"/>
      <c r="E49" s="47"/>
      <c r="F49" s="47"/>
      <c r="G49" s="47"/>
    </row>
    <row r="50" spans="3:14" ht="13.5" thickBot="1">
      <c r="C50" s="47"/>
      <c r="D50" s="47"/>
      <c r="E50" s="47"/>
      <c r="F50" s="47"/>
      <c r="G50" s="47"/>
    </row>
    <row r="51" spans="3:14" ht="82" customHeight="1">
      <c r="C51" s="47"/>
      <c r="D51" s="47"/>
      <c r="E51" s="47"/>
      <c r="F51" s="47"/>
      <c r="G51" s="47"/>
      <c r="H51" s="134"/>
      <c r="I51" s="230" t="s">
        <v>937</v>
      </c>
      <c r="J51" s="230"/>
      <c r="K51" s="230"/>
      <c r="L51" s="230"/>
      <c r="M51" s="231" t="s">
        <v>938</v>
      </c>
    </row>
    <row r="52" spans="3:14" ht="14.5" thickBot="1">
      <c r="C52" s="47"/>
      <c r="D52" s="47"/>
      <c r="E52" s="47"/>
      <c r="F52" s="47"/>
      <c r="G52" s="47"/>
      <c r="I52" s="131" t="s">
        <v>1</v>
      </c>
      <c r="J52" s="131" t="s">
        <v>209</v>
      </c>
      <c r="K52" s="131" t="s">
        <v>939</v>
      </c>
      <c r="L52" s="131" t="s">
        <v>940</v>
      </c>
      <c r="M52" s="232"/>
    </row>
    <row r="53" spans="3:14" ht="14">
      <c r="C53" s="47"/>
      <c r="D53" s="47"/>
      <c r="E53" s="47"/>
      <c r="F53" s="47"/>
      <c r="G53" s="47"/>
      <c r="H53" s="135" t="s">
        <v>941</v>
      </c>
      <c r="I53" s="132">
        <v>4</v>
      </c>
      <c r="J53" s="132">
        <v>3</v>
      </c>
      <c r="K53" s="132">
        <v>5</v>
      </c>
      <c r="L53" s="132">
        <v>0</v>
      </c>
      <c r="M53" s="130">
        <v>10</v>
      </c>
    </row>
    <row r="54" spans="3:14" ht="14">
      <c r="C54" s="47"/>
      <c r="D54" s="47"/>
      <c r="E54" s="47"/>
      <c r="F54" s="47"/>
      <c r="G54" s="47"/>
      <c r="H54" s="135" t="s">
        <v>47</v>
      </c>
      <c r="I54" s="132">
        <v>8</v>
      </c>
      <c r="J54" s="132">
        <v>1</v>
      </c>
      <c r="K54" s="132">
        <v>8</v>
      </c>
      <c r="L54" s="132">
        <v>3</v>
      </c>
      <c r="M54" s="130">
        <f>SUM(I54:L54)</f>
        <v>20</v>
      </c>
    </row>
    <row r="55" spans="3:14" ht="14">
      <c r="C55" s="47"/>
      <c r="D55" s="47"/>
      <c r="E55" s="47"/>
      <c r="F55" s="47"/>
      <c r="G55" s="47"/>
      <c r="H55" s="135" t="s">
        <v>504</v>
      </c>
      <c r="I55" s="132">
        <v>24</v>
      </c>
      <c r="J55" s="132">
        <v>7</v>
      </c>
      <c r="K55" s="132">
        <v>5</v>
      </c>
      <c r="L55" s="132">
        <v>1</v>
      </c>
      <c r="M55" s="130">
        <f t="shared" ref="M55:M60" si="1">SUM(I55:L55)</f>
        <v>37</v>
      </c>
    </row>
    <row r="56" spans="3:14" ht="14">
      <c r="C56" s="47"/>
      <c r="D56" s="47"/>
      <c r="E56" s="47"/>
      <c r="F56" s="47"/>
      <c r="G56" s="47"/>
      <c r="H56" s="135" t="s">
        <v>519</v>
      </c>
      <c r="I56" s="132">
        <v>2</v>
      </c>
      <c r="J56" s="132">
        <v>2</v>
      </c>
      <c r="K56" s="132">
        <v>3</v>
      </c>
      <c r="L56" s="132">
        <v>1</v>
      </c>
      <c r="M56" s="130">
        <f t="shared" si="1"/>
        <v>8</v>
      </c>
    </row>
    <row r="57" spans="3:14" ht="14">
      <c r="C57" s="47"/>
      <c r="D57" s="47"/>
      <c r="E57" s="47"/>
      <c r="F57" s="47"/>
      <c r="G57" s="47"/>
      <c r="H57" s="135" t="s">
        <v>549</v>
      </c>
      <c r="I57" s="132">
        <v>26</v>
      </c>
      <c r="J57" s="132">
        <v>9</v>
      </c>
      <c r="K57" s="132">
        <v>12</v>
      </c>
      <c r="L57" s="132">
        <v>4</v>
      </c>
      <c r="M57" s="130">
        <f t="shared" si="1"/>
        <v>51</v>
      </c>
    </row>
    <row r="58" spans="3:14" ht="14">
      <c r="C58" s="47"/>
      <c r="D58" s="47"/>
      <c r="E58" s="47"/>
      <c r="F58" s="47"/>
      <c r="G58" s="47"/>
      <c r="H58" s="135" t="s">
        <v>550</v>
      </c>
      <c r="I58" s="132">
        <v>13</v>
      </c>
      <c r="J58" s="132">
        <v>6</v>
      </c>
      <c r="K58" s="132">
        <v>5</v>
      </c>
      <c r="L58" s="132">
        <v>1</v>
      </c>
      <c r="M58" s="130">
        <f t="shared" si="1"/>
        <v>25</v>
      </c>
    </row>
    <row r="59" spans="3:14" ht="14.5" thickBot="1">
      <c r="C59" s="47"/>
      <c r="D59" s="47"/>
      <c r="E59" s="47"/>
      <c r="F59" s="47"/>
      <c r="G59" s="47"/>
      <c r="H59" s="136" t="s">
        <v>43</v>
      </c>
      <c r="I59" s="133">
        <v>1</v>
      </c>
      <c r="J59" s="133" t="s">
        <v>932</v>
      </c>
      <c r="K59" s="133">
        <v>4</v>
      </c>
      <c r="L59" s="133">
        <v>0</v>
      </c>
      <c r="M59" s="130">
        <f t="shared" si="1"/>
        <v>5</v>
      </c>
    </row>
    <row r="60" spans="3:14" ht="14.5" thickBot="1">
      <c r="C60" s="47"/>
      <c r="D60" s="47"/>
      <c r="E60" s="47"/>
      <c r="F60" s="47"/>
      <c r="G60" s="47"/>
      <c r="H60" s="136" t="s">
        <v>942</v>
      </c>
      <c r="I60" s="133">
        <f>SUM(I53:I59)</f>
        <v>78</v>
      </c>
      <c r="J60" s="133">
        <f t="shared" ref="J60:L60" si="2">SUM(J53:J59)</f>
        <v>28</v>
      </c>
      <c r="K60" s="133">
        <f t="shared" si="2"/>
        <v>42</v>
      </c>
      <c r="L60" s="133">
        <f t="shared" si="2"/>
        <v>10</v>
      </c>
      <c r="M60" s="130">
        <f t="shared" si="1"/>
        <v>158</v>
      </c>
      <c r="N60" s="132"/>
    </row>
    <row r="61" spans="3:14">
      <c r="C61" s="47"/>
      <c r="D61" s="47"/>
      <c r="E61" s="47"/>
      <c r="F61" s="47"/>
      <c r="G61" s="47"/>
    </row>
    <row r="62" spans="3:14">
      <c r="C62" s="47"/>
      <c r="D62" s="47"/>
      <c r="E62" s="47"/>
      <c r="F62" s="47"/>
      <c r="G62" s="47"/>
    </row>
    <row r="63" spans="3:14">
      <c r="C63" s="47"/>
      <c r="D63" s="47"/>
      <c r="E63" s="47"/>
      <c r="F63" s="47"/>
      <c r="G63" s="47"/>
    </row>
  </sheetData>
  <autoFilter ref="D5:I29" xr:uid="{B68220E7-0420-1241-9DA2-A5C7480B251B}">
    <sortState xmlns:xlrd2="http://schemas.microsoft.com/office/spreadsheetml/2017/richdata2" ref="D6:I29">
      <sortCondition ref="D5:D29"/>
    </sortState>
  </autoFilter>
  <mergeCells count="2">
    <mergeCell ref="I51:L51"/>
    <mergeCell ref="M51:M52"/>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D92D-0FE9-8B40-882E-3D13FA9F9FC8}">
  <dimension ref="B1:AY159"/>
  <sheetViews>
    <sheetView topLeftCell="A16" zoomScale="70" zoomScaleNormal="70" zoomScalePageLayoutView="50" workbookViewId="0">
      <selection activeCell="AV19" sqref="AV19"/>
    </sheetView>
  </sheetViews>
  <sheetFormatPr defaultColWidth="10.83203125" defaultRowHeight="15.5"/>
  <cols>
    <col min="1" max="1" width="6" style="147" customWidth="1"/>
    <col min="2" max="2" width="30.08203125" style="147" customWidth="1"/>
    <col min="3" max="4" width="6.6640625" style="146" customWidth="1"/>
    <col min="5" max="5" width="2.1640625" style="146" customWidth="1"/>
    <col min="6" max="6" width="21.83203125" style="147" customWidth="1"/>
    <col min="7" max="7" width="36.33203125" style="147" customWidth="1"/>
    <col min="8" max="8" width="38.58203125" style="147" customWidth="1"/>
    <col min="9" max="9" width="5.1640625" style="176" customWidth="1"/>
    <col min="10" max="11" width="12.1640625" style="146" customWidth="1"/>
    <col min="12" max="12" width="4.83203125" style="147" customWidth="1"/>
    <col min="13" max="16" width="10.83203125" style="146" customWidth="1"/>
    <col min="17" max="17" width="4" style="146" customWidth="1"/>
    <col min="18" max="18" width="15.5" style="146" customWidth="1"/>
    <col min="19" max="19" width="13.1640625" style="146" customWidth="1"/>
    <col min="20" max="20" width="5.1640625" style="177" customWidth="1"/>
    <col min="21" max="22" width="19.1640625" style="170" customWidth="1"/>
    <col min="23" max="23" width="4.1640625" style="147" customWidth="1"/>
    <col min="24" max="24" width="45.33203125" style="148" customWidth="1"/>
    <col min="25" max="25" width="22.5" style="148" customWidth="1"/>
    <col min="26" max="26" width="22.6640625" style="148" customWidth="1"/>
    <col min="27" max="27" width="17.5" style="148" customWidth="1"/>
    <col min="28" max="28" width="27.33203125" style="148" customWidth="1"/>
    <col min="29" max="29" width="4.1640625" style="147" customWidth="1"/>
    <col min="30" max="30" width="16.33203125" style="146" customWidth="1"/>
    <col min="31" max="31" width="4.1640625" style="147" customWidth="1"/>
    <col min="32" max="32" width="16.33203125" style="146" customWidth="1"/>
    <col min="33" max="33" width="14.5" style="146" customWidth="1"/>
    <col min="34" max="34" width="10.83203125" style="146"/>
    <col min="35" max="35" width="4.33203125" style="146" customWidth="1"/>
    <col min="36" max="38" width="10.83203125" style="146"/>
    <col min="39" max="39" width="5.33203125" style="146" customWidth="1"/>
    <col min="40" max="42" width="10.83203125" style="146"/>
    <col min="43" max="43" width="6" style="146" customWidth="1"/>
    <col min="44" max="46" width="10.83203125" style="146"/>
    <col min="47" max="47" width="4" style="147" customWidth="1"/>
    <col min="48" max="48" width="98.75" style="147" customWidth="1"/>
    <col min="49" max="49" width="74.08203125" style="147" customWidth="1"/>
    <col min="50" max="50" width="63.08203125" style="147" customWidth="1"/>
    <col min="51" max="51" width="78.6640625" style="147" customWidth="1"/>
    <col min="52" max="16384" width="10.83203125" style="147"/>
  </cols>
  <sheetData>
    <row r="1" spans="2:49" s="139" customFormat="1" ht="18.5" customHeight="1" thickBot="1">
      <c r="C1" s="140"/>
      <c r="D1" s="140"/>
      <c r="E1" s="140"/>
      <c r="J1" s="140"/>
      <c r="K1" s="140"/>
      <c r="L1" s="140"/>
      <c r="M1" s="140"/>
      <c r="N1" s="140"/>
      <c r="O1" s="140"/>
      <c r="P1" s="140"/>
      <c r="Q1" s="140"/>
      <c r="R1" s="140"/>
      <c r="S1" s="140"/>
      <c r="U1" s="143"/>
      <c r="V1" s="143"/>
      <c r="X1" s="142"/>
      <c r="Y1" s="142"/>
      <c r="Z1" s="142"/>
      <c r="AA1" s="142"/>
      <c r="AB1" s="142"/>
      <c r="AD1" s="140"/>
      <c r="AF1" s="140"/>
      <c r="AG1" s="140"/>
      <c r="AH1" s="140"/>
      <c r="AI1" s="140"/>
      <c r="AJ1" s="140"/>
      <c r="AK1" s="140"/>
      <c r="AL1" s="140"/>
      <c r="AM1" s="140"/>
      <c r="AN1" s="140"/>
      <c r="AO1" s="140"/>
      <c r="AP1" s="140"/>
      <c r="AQ1" s="140"/>
      <c r="AR1" s="140"/>
      <c r="AS1" s="140"/>
      <c r="AT1" s="140"/>
      <c r="AU1" s="141"/>
    </row>
    <row r="2" spans="2:49" s="143" customFormat="1" ht="21" customHeight="1" thickBot="1">
      <c r="C2" s="140"/>
      <c r="D2" s="140"/>
      <c r="E2" s="140"/>
      <c r="G2" s="164"/>
      <c r="H2" s="157"/>
      <c r="J2" s="156" t="s">
        <v>1011</v>
      </c>
      <c r="K2" s="169"/>
      <c r="L2" s="156"/>
      <c r="M2" s="169"/>
      <c r="N2" s="169"/>
      <c r="O2" s="169"/>
      <c r="P2" s="169"/>
      <c r="Q2" s="169"/>
      <c r="R2" s="169"/>
      <c r="S2" s="169"/>
      <c r="T2" s="156"/>
      <c r="U2" s="156"/>
      <c r="V2" s="156"/>
      <c r="W2" s="71"/>
      <c r="X2" s="139"/>
      <c r="Y2" s="139"/>
      <c r="Z2" s="139"/>
      <c r="AA2" s="139"/>
      <c r="AB2" s="139"/>
      <c r="AC2" s="71"/>
      <c r="AD2" s="169" t="s">
        <v>1056</v>
      </c>
      <c r="AE2" s="166"/>
      <c r="AF2" s="169"/>
      <c r="AG2" s="169"/>
      <c r="AH2" s="185"/>
      <c r="AI2" s="169"/>
      <c r="AJ2" s="169"/>
      <c r="AK2" s="169"/>
      <c r="AL2" s="169"/>
      <c r="AM2" s="185"/>
      <c r="AN2" s="169"/>
      <c r="AO2" s="169"/>
      <c r="AP2" s="169"/>
      <c r="AQ2" s="169"/>
      <c r="AR2" s="169"/>
      <c r="AS2" s="169"/>
      <c r="AT2" s="185"/>
      <c r="AU2" s="141"/>
      <c r="AV2" s="139"/>
      <c r="AW2" s="139"/>
    </row>
    <row r="3" spans="2:49" s="139" customFormat="1" ht="28" customHeight="1" thickBot="1">
      <c r="B3" s="144"/>
      <c r="C3" s="162"/>
      <c r="D3" s="162"/>
      <c r="E3" s="163"/>
      <c r="F3" s="166" t="s">
        <v>1012</v>
      </c>
      <c r="G3" s="166"/>
      <c r="H3" s="166"/>
      <c r="J3" s="163"/>
      <c r="K3" s="163"/>
      <c r="L3" s="163"/>
      <c r="M3" s="145" t="s">
        <v>144</v>
      </c>
      <c r="N3" s="145"/>
      <c r="O3" s="145"/>
      <c r="P3" s="145"/>
      <c r="Q3" s="163"/>
      <c r="R3" s="233" t="s">
        <v>1054</v>
      </c>
      <c r="S3" s="233" t="s">
        <v>1055</v>
      </c>
      <c r="T3" s="233"/>
      <c r="U3" s="144"/>
      <c r="V3" s="144"/>
      <c r="W3" s="141"/>
      <c r="X3" s="156" t="s">
        <v>1057</v>
      </c>
      <c r="Y3" s="156"/>
      <c r="Z3" s="156"/>
      <c r="AA3" s="156"/>
      <c r="AB3" s="156"/>
      <c r="AC3" s="141"/>
      <c r="AD3" s="181" t="s">
        <v>1069</v>
      </c>
      <c r="AE3" s="141"/>
      <c r="AF3" s="181" t="s">
        <v>1008</v>
      </c>
      <c r="AG3" s="145"/>
      <c r="AH3" s="145"/>
      <c r="AI3" s="163"/>
      <c r="AJ3" s="181" t="s">
        <v>1064</v>
      </c>
      <c r="AK3" s="145"/>
      <c r="AL3" s="145"/>
      <c r="AM3" s="163"/>
      <c r="AN3" s="181" t="s">
        <v>1065</v>
      </c>
      <c r="AO3" s="145"/>
      <c r="AP3" s="145"/>
      <c r="AQ3" s="163"/>
      <c r="AR3" s="181" t="s">
        <v>1061</v>
      </c>
      <c r="AS3" s="145"/>
      <c r="AT3" s="145"/>
    </row>
    <row r="4" spans="2:49" s="139" customFormat="1" ht="45" customHeight="1" thickBot="1">
      <c r="B4" s="178" t="s">
        <v>48</v>
      </c>
      <c r="C4" s="162" t="s">
        <v>551</v>
      </c>
      <c r="D4" s="162" t="s">
        <v>1047</v>
      </c>
      <c r="E4" s="163"/>
      <c r="F4" s="179" t="s">
        <v>5</v>
      </c>
      <c r="G4" s="180" t="s">
        <v>6</v>
      </c>
      <c r="H4" s="180" t="s">
        <v>1007</v>
      </c>
      <c r="J4" s="162" t="s">
        <v>0</v>
      </c>
      <c r="K4" s="162" t="s">
        <v>13</v>
      </c>
      <c r="L4" s="162"/>
      <c r="M4" s="162" t="s">
        <v>1</v>
      </c>
      <c r="N4" s="162" t="s">
        <v>2</v>
      </c>
      <c r="O4" s="162" t="s">
        <v>1052</v>
      </c>
      <c r="P4" s="162" t="s">
        <v>1053</v>
      </c>
      <c r="Q4" s="162"/>
      <c r="R4" s="234"/>
      <c r="S4" s="234"/>
      <c r="T4" s="234"/>
      <c r="U4" s="178" t="s">
        <v>14</v>
      </c>
      <c r="V4" s="178" t="s">
        <v>1071</v>
      </c>
      <c r="W4" s="144"/>
      <c r="X4" s="179" t="s">
        <v>37</v>
      </c>
      <c r="Y4" s="179" t="s">
        <v>20</v>
      </c>
      <c r="Z4" s="179" t="s">
        <v>115</v>
      </c>
      <c r="AA4" s="179" t="s">
        <v>10</v>
      </c>
      <c r="AB4" s="179" t="s">
        <v>8</v>
      </c>
      <c r="AC4" s="144"/>
      <c r="AD4" s="162" t="s">
        <v>1070</v>
      </c>
      <c r="AE4" s="178"/>
      <c r="AF4" s="162" t="s">
        <v>1009</v>
      </c>
      <c r="AG4" s="162" t="s">
        <v>1010</v>
      </c>
      <c r="AH4" s="162" t="s">
        <v>89</v>
      </c>
      <c r="AI4" s="162"/>
      <c r="AJ4" s="162" t="s">
        <v>1058</v>
      </c>
      <c r="AK4" s="162" t="s">
        <v>1059</v>
      </c>
      <c r="AL4" s="162" t="s">
        <v>1060</v>
      </c>
      <c r="AM4" s="162"/>
      <c r="AN4" s="162" t="s">
        <v>1066</v>
      </c>
      <c r="AO4" s="162" t="s">
        <v>1067</v>
      </c>
      <c r="AP4" s="162" t="s">
        <v>1068</v>
      </c>
      <c r="AQ4" s="162"/>
      <c r="AR4" s="162" t="s">
        <v>1097</v>
      </c>
      <c r="AS4" s="162" t="s">
        <v>1063</v>
      </c>
      <c r="AT4" s="162" t="s">
        <v>914</v>
      </c>
      <c r="AV4" s="178" t="s">
        <v>29</v>
      </c>
      <c r="AW4" s="139" t="s">
        <v>1378</v>
      </c>
    </row>
    <row r="5" spans="2:49" s="139" customFormat="1" ht="61" customHeight="1">
      <c r="B5" s="164" t="s">
        <v>1013</v>
      </c>
      <c r="C5" s="160">
        <v>1</v>
      </c>
      <c r="D5" s="160">
        <v>1</v>
      </c>
      <c r="E5" s="159"/>
      <c r="F5" s="138" t="s">
        <v>1014</v>
      </c>
      <c r="G5" s="138" t="s">
        <v>46</v>
      </c>
      <c r="H5" s="138" t="s">
        <v>959</v>
      </c>
      <c r="J5" s="151">
        <v>28</v>
      </c>
      <c r="K5" s="151">
        <v>0.5</v>
      </c>
      <c r="L5" s="158"/>
      <c r="M5" s="151">
        <v>64.3</v>
      </c>
      <c r="N5" s="151">
        <v>7.8</v>
      </c>
      <c r="O5" s="151">
        <v>52</v>
      </c>
      <c r="P5" s="151">
        <v>79</v>
      </c>
      <c r="Q5" s="160"/>
      <c r="R5" s="151" t="s">
        <v>83</v>
      </c>
      <c r="S5" s="151" t="s">
        <v>83</v>
      </c>
      <c r="U5" s="138" t="s">
        <v>1107</v>
      </c>
      <c r="V5" s="138" t="s">
        <v>1072</v>
      </c>
      <c r="W5" s="157"/>
      <c r="X5" s="188" t="s">
        <v>1073</v>
      </c>
      <c r="Y5" s="188" t="s">
        <v>1077</v>
      </c>
      <c r="Z5" s="188">
        <v>10</v>
      </c>
      <c r="AA5" s="188" t="s">
        <v>1076</v>
      </c>
      <c r="AB5" s="188" t="s">
        <v>1103</v>
      </c>
      <c r="AC5" s="157"/>
      <c r="AD5" s="151">
        <v>0</v>
      </c>
      <c r="AE5" s="158"/>
      <c r="AF5" s="151">
        <v>1</v>
      </c>
      <c r="AG5" s="151">
        <v>0</v>
      </c>
      <c r="AH5" s="151">
        <v>0</v>
      </c>
      <c r="AI5" s="160"/>
      <c r="AJ5" s="151"/>
      <c r="AK5" s="151"/>
      <c r="AL5" s="151" t="s">
        <v>932</v>
      </c>
      <c r="AM5" s="160"/>
      <c r="AN5" s="151" t="s">
        <v>1074</v>
      </c>
      <c r="AO5" s="151" t="s">
        <v>1075</v>
      </c>
      <c r="AP5" s="151" t="s">
        <v>932</v>
      </c>
      <c r="AQ5" s="160"/>
      <c r="AR5" s="151" t="s">
        <v>932</v>
      </c>
      <c r="AS5" s="151" t="s">
        <v>1095</v>
      </c>
      <c r="AT5" s="151" t="s">
        <v>932</v>
      </c>
      <c r="AV5" s="138" t="s">
        <v>1336</v>
      </c>
      <c r="AW5" s="139" t="s">
        <v>1337</v>
      </c>
    </row>
    <row r="6" spans="2:49" s="139" customFormat="1" ht="61" customHeight="1">
      <c r="C6" s="160">
        <v>2</v>
      </c>
      <c r="D6" s="160">
        <v>2</v>
      </c>
      <c r="E6" s="159"/>
      <c r="F6" s="138" t="s">
        <v>1015</v>
      </c>
      <c r="G6" s="138" t="s">
        <v>960</v>
      </c>
      <c r="H6" s="138" t="s">
        <v>961</v>
      </c>
      <c r="J6" s="151">
        <v>20</v>
      </c>
      <c r="K6" s="151">
        <v>0.65</v>
      </c>
      <c r="L6" s="158"/>
      <c r="M6" s="151">
        <f>AVERAGE(60.9,59.2)</f>
        <v>60.05</v>
      </c>
      <c r="N6" s="151">
        <v>11.5</v>
      </c>
      <c r="O6" s="151">
        <v>30</v>
      </c>
      <c r="P6" s="151">
        <v>79.5</v>
      </c>
      <c r="Q6" s="160"/>
      <c r="R6" s="151" t="s">
        <v>83</v>
      </c>
      <c r="S6" s="151" t="s">
        <v>83</v>
      </c>
      <c r="U6" s="138" t="s">
        <v>1107</v>
      </c>
      <c r="V6" s="138" t="s">
        <v>1083</v>
      </c>
      <c r="W6" s="157"/>
      <c r="X6" s="188" t="s">
        <v>1084</v>
      </c>
      <c r="Y6" s="188" t="s">
        <v>1085</v>
      </c>
      <c r="Z6" s="188">
        <v>8</v>
      </c>
      <c r="AA6" s="188" t="s">
        <v>1076</v>
      </c>
      <c r="AB6" s="188" t="s">
        <v>340</v>
      </c>
      <c r="AC6" s="157"/>
      <c r="AD6" s="151">
        <v>0</v>
      </c>
      <c r="AE6" s="158"/>
      <c r="AF6" s="151">
        <v>1</v>
      </c>
      <c r="AG6" s="151">
        <v>0</v>
      </c>
      <c r="AH6" s="151">
        <v>0</v>
      </c>
      <c r="AI6" s="160"/>
      <c r="AJ6" s="151" t="s">
        <v>1090</v>
      </c>
      <c r="AK6" s="151" t="s">
        <v>932</v>
      </c>
      <c r="AL6" s="151" t="s">
        <v>932</v>
      </c>
      <c r="AM6" s="160"/>
      <c r="AN6" s="151" t="s">
        <v>1074</v>
      </c>
      <c r="AO6" s="151" t="s">
        <v>1075</v>
      </c>
      <c r="AP6" s="151" t="s">
        <v>932</v>
      </c>
      <c r="AQ6" s="160"/>
      <c r="AR6" s="151" t="s">
        <v>932</v>
      </c>
      <c r="AS6" s="151" t="s">
        <v>1095</v>
      </c>
      <c r="AT6" s="151" t="s">
        <v>932</v>
      </c>
      <c r="AV6" s="138" t="s">
        <v>1355</v>
      </c>
      <c r="AW6" s="139" t="s">
        <v>1337</v>
      </c>
    </row>
    <row r="7" spans="2:49" s="139" customFormat="1" ht="61" customHeight="1">
      <c r="C7" s="160">
        <v>3</v>
      </c>
      <c r="D7" s="160">
        <v>3</v>
      </c>
      <c r="E7" s="159"/>
      <c r="F7" s="138" t="s">
        <v>1016</v>
      </c>
      <c r="G7" s="138" t="s">
        <v>962</v>
      </c>
      <c r="H7" s="138" t="s">
        <v>963</v>
      </c>
      <c r="J7" s="151">
        <v>55</v>
      </c>
      <c r="K7" s="151">
        <v>0.75</v>
      </c>
      <c r="L7" s="158"/>
      <c r="M7" s="151">
        <f>AVERAGE(43.4,46.5)</f>
        <v>44.95</v>
      </c>
      <c r="N7" s="151">
        <f>AVERAGE(13.7,14.9)</f>
        <v>14.3</v>
      </c>
      <c r="O7" s="151">
        <v>21</v>
      </c>
      <c r="P7" s="151">
        <v>84</v>
      </c>
      <c r="Q7" s="160"/>
      <c r="R7" s="151" t="s">
        <v>83</v>
      </c>
      <c r="S7" s="151" t="s">
        <v>54</v>
      </c>
      <c r="U7" s="138" t="s">
        <v>1107</v>
      </c>
      <c r="V7" s="184" t="s">
        <v>340</v>
      </c>
      <c r="W7" s="157"/>
      <c r="X7" s="188" t="s">
        <v>1089</v>
      </c>
      <c r="Y7" s="188" t="s">
        <v>1092</v>
      </c>
      <c r="Z7" s="188">
        <f>17+36</f>
        <v>53</v>
      </c>
      <c r="AA7" s="188" t="s">
        <v>1076</v>
      </c>
      <c r="AB7" s="188" t="s">
        <v>1094</v>
      </c>
      <c r="AC7" s="157"/>
      <c r="AD7" s="151">
        <v>0</v>
      </c>
      <c r="AE7" s="158"/>
      <c r="AF7" s="151">
        <v>1</v>
      </c>
      <c r="AG7" s="151">
        <v>0</v>
      </c>
      <c r="AH7" s="151">
        <v>0</v>
      </c>
      <c r="AI7" s="160"/>
      <c r="AJ7" s="151" t="s">
        <v>1090</v>
      </c>
      <c r="AK7" s="151" t="s">
        <v>1091</v>
      </c>
      <c r="AL7" s="151" t="s">
        <v>932</v>
      </c>
      <c r="AM7" s="160"/>
      <c r="AN7" s="151" t="s">
        <v>1074</v>
      </c>
      <c r="AO7" s="151" t="s">
        <v>1075</v>
      </c>
      <c r="AP7" s="151" t="s">
        <v>932</v>
      </c>
      <c r="AQ7" s="160"/>
      <c r="AR7" s="151" t="s">
        <v>932</v>
      </c>
      <c r="AS7" s="151" t="s">
        <v>1095</v>
      </c>
      <c r="AT7" s="151" t="s">
        <v>932</v>
      </c>
      <c r="AV7" s="138" t="s">
        <v>1338</v>
      </c>
      <c r="AW7" s="139" t="s">
        <v>1315</v>
      </c>
    </row>
    <row r="8" spans="2:49" s="139" customFormat="1" ht="61" customHeight="1">
      <c r="C8" s="160">
        <v>4</v>
      </c>
      <c r="D8" s="160">
        <v>4</v>
      </c>
      <c r="E8" s="159"/>
      <c r="F8" s="138" t="s">
        <v>1017</v>
      </c>
      <c r="G8" s="138" t="s">
        <v>964</v>
      </c>
      <c r="H8" s="138" t="s">
        <v>965</v>
      </c>
      <c r="J8" s="151">
        <v>15</v>
      </c>
      <c r="K8" s="151">
        <v>0.53</v>
      </c>
      <c r="L8" s="158"/>
      <c r="M8" s="151">
        <v>42.8</v>
      </c>
      <c r="N8" s="151">
        <v>10.199999999999999</v>
      </c>
      <c r="O8" s="151">
        <v>28</v>
      </c>
      <c r="P8" s="151">
        <v>63</v>
      </c>
      <c r="Q8" s="160"/>
      <c r="R8" s="151" t="s">
        <v>83</v>
      </c>
      <c r="S8" s="151" t="s">
        <v>83</v>
      </c>
      <c r="U8" s="138" t="s">
        <v>1110</v>
      </c>
      <c r="V8" s="184" t="s">
        <v>617</v>
      </c>
      <c r="W8" s="157"/>
      <c r="X8" s="188" t="s">
        <v>1102</v>
      </c>
      <c r="Y8" s="188" t="s">
        <v>1104</v>
      </c>
      <c r="Z8" s="188">
        <v>10</v>
      </c>
      <c r="AA8" s="188" t="s">
        <v>1076</v>
      </c>
      <c r="AB8" s="188" t="s">
        <v>1103</v>
      </c>
      <c r="AC8" s="157"/>
      <c r="AD8" s="151">
        <v>0</v>
      </c>
      <c r="AE8" s="158"/>
      <c r="AF8" s="151">
        <v>1</v>
      </c>
      <c r="AG8" s="151">
        <v>0</v>
      </c>
      <c r="AH8" s="151">
        <v>0</v>
      </c>
      <c r="AI8" s="160"/>
      <c r="AJ8" s="151" t="s">
        <v>1090</v>
      </c>
      <c r="AK8" s="151" t="s">
        <v>932</v>
      </c>
      <c r="AL8" s="151" t="s">
        <v>932</v>
      </c>
      <c r="AM8" s="160"/>
      <c r="AN8" s="151" t="s">
        <v>1074</v>
      </c>
      <c r="AO8" s="151" t="s">
        <v>1075</v>
      </c>
      <c r="AP8" s="151" t="s">
        <v>932</v>
      </c>
      <c r="AQ8" s="160"/>
      <c r="AR8" s="151" t="s">
        <v>1098</v>
      </c>
      <c r="AS8" s="151" t="s">
        <v>932</v>
      </c>
      <c r="AT8" s="151" t="s">
        <v>932</v>
      </c>
      <c r="AV8" s="138" t="s">
        <v>1339</v>
      </c>
      <c r="AW8" s="139" t="s">
        <v>1315</v>
      </c>
    </row>
    <row r="9" spans="2:49" s="139" customFormat="1" ht="61" customHeight="1">
      <c r="C9" s="160">
        <v>5</v>
      </c>
      <c r="D9" s="160">
        <v>5</v>
      </c>
      <c r="E9" s="159"/>
      <c r="F9" s="138" t="s">
        <v>1018</v>
      </c>
      <c r="G9" s="138" t="s">
        <v>922</v>
      </c>
      <c r="H9" s="138" t="s">
        <v>966</v>
      </c>
      <c r="J9" s="151">
        <v>20</v>
      </c>
      <c r="K9" s="151">
        <v>0.35</v>
      </c>
      <c r="L9" s="158"/>
      <c r="M9" s="151">
        <v>39.5</v>
      </c>
      <c r="N9" s="151">
        <v>13.6</v>
      </c>
      <c r="O9" s="151">
        <v>20</v>
      </c>
      <c r="P9" s="151">
        <v>67</v>
      </c>
      <c r="Q9" s="160"/>
      <c r="R9" s="151" t="s">
        <v>83</v>
      </c>
      <c r="S9" s="151" t="s">
        <v>83</v>
      </c>
      <c r="U9" s="138" t="s">
        <v>1107</v>
      </c>
      <c r="V9" s="138" t="s">
        <v>1108</v>
      </c>
      <c r="W9" s="157"/>
      <c r="X9" s="188" t="s">
        <v>1106</v>
      </c>
      <c r="Y9" s="188" t="s">
        <v>1105</v>
      </c>
      <c r="Z9" s="188">
        <v>11</v>
      </c>
      <c r="AA9" s="188" t="s">
        <v>1076</v>
      </c>
      <c r="AB9" s="188" t="s">
        <v>1103</v>
      </c>
      <c r="AC9" s="157"/>
      <c r="AD9" s="151">
        <v>0</v>
      </c>
      <c r="AE9" s="158"/>
      <c r="AF9" s="151">
        <v>1</v>
      </c>
      <c r="AG9" s="151">
        <v>0</v>
      </c>
      <c r="AH9" s="151">
        <v>0</v>
      </c>
      <c r="AI9" s="160"/>
      <c r="AJ9" s="151" t="s">
        <v>1090</v>
      </c>
      <c r="AK9" s="151" t="s">
        <v>932</v>
      </c>
      <c r="AL9" s="151" t="s">
        <v>932</v>
      </c>
      <c r="AM9" s="160"/>
      <c r="AN9" s="151" t="s">
        <v>1074</v>
      </c>
      <c r="AO9" s="151" t="s">
        <v>1075</v>
      </c>
      <c r="AP9" s="151" t="s">
        <v>1095</v>
      </c>
      <c r="AQ9" s="160"/>
      <c r="AR9" s="151" t="s">
        <v>932</v>
      </c>
      <c r="AS9" s="151" t="s">
        <v>1095</v>
      </c>
      <c r="AT9" s="151" t="s">
        <v>932</v>
      </c>
      <c r="AV9" s="138" t="s">
        <v>1312</v>
      </c>
      <c r="AW9" s="139" t="s">
        <v>1337</v>
      </c>
    </row>
    <row r="10" spans="2:49" s="139" customFormat="1" ht="61" customHeight="1">
      <c r="C10" s="160">
        <v>6</v>
      </c>
      <c r="D10" s="160">
        <v>6</v>
      </c>
      <c r="E10" s="159"/>
      <c r="F10" s="138" t="s">
        <v>1019</v>
      </c>
      <c r="G10" s="138" t="s">
        <v>967</v>
      </c>
      <c r="H10" s="138" t="s">
        <v>968</v>
      </c>
      <c r="J10" s="151">
        <v>7</v>
      </c>
      <c r="K10" s="151">
        <v>0.86</v>
      </c>
      <c r="L10" s="158"/>
      <c r="M10" s="151">
        <v>35.14</v>
      </c>
      <c r="N10" s="187" t="s">
        <v>1112</v>
      </c>
      <c r="O10" s="151">
        <v>17</v>
      </c>
      <c r="P10" s="151">
        <v>48</v>
      </c>
      <c r="Q10" s="160"/>
      <c r="R10" s="151" t="s">
        <v>54</v>
      </c>
      <c r="S10" s="151" t="s">
        <v>83</v>
      </c>
      <c r="U10" s="138" t="s">
        <v>1110</v>
      </c>
      <c r="V10" s="184" t="s">
        <v>617</v>
      </c>
      <c r="W10" s="157"/>
      <c r="X10" s="188" t="s">
        <v>1111</v>
      </c>
      <c r="Y10" s="188" t="s">
        <v>1109</v>
      </c>
      <c r="Z10" s="188">
        <v>7</v>
      </c>
      <c r="AA10" s="188" t="s">
        <v>1076</v>
      </c>
      <c r="AB10" s="188" t="s">
        <v>1103</v>
      </c>
      <c r="AC10" s="157"/>
      <c r="AD10" s="151">
        <v>0</v>
      </c>
      <c r="AE10" s="158"/>
      <c r="AF10" s="151">
        <v>1</v>
      </c>
      <c r="AG10" s="151">
        <v>0</v>
      </c>
      <c r="AH10" s="151">
        <v>0</v>
      </c>
      <c r="AI10" s="160"/>
      <c r="AJ10" s="151" t="s">
        <v>1090</v>
      </c>
      <c r="AK10" s="151" t="s">
        <v>932</v>
      </c>
      <c r="AL10" s="151" t="s">
        <v>932</v>
      </c>
      <c r="AM10" s="160"/>
      <c r="AN10" s="151" t="s">
        <v>1074</v>
      </c>
      <c r="AO10" s="151" t="s">
        <v>932</v>
      </c>
      <c r="AP10" s="151" t="s">
        <v>1095</v>
      </c>
      <c r="AQ10" s="160"/>
      <c r="AR10" s="151" t="s">
        <v>1098</v>
      </c>
      <c r="AS10" s="151" t="s">
        <v>932</v>
      </c>
      <c r="AT10" s="151" t="s">
        <v>932</v>
      </c>
      <c r="AV10" s="138" t="s">
        <v>1341</v>
      </c>
      <c r="AW10" s="139" t="s">
        <v>1340</v>
      </c>
    </row>
    <row r="11" spans="2:49" s="139" customFormat="1" ht="61" customHeight="1">
      <c r="C11" s="160">
        <v>7</v>
      </c>
      <c r="D11" s="160">
        <v>7</v>
      </c>
      <c r="E11" s="159"/>
      <c r="F11" s="138" t="s">
        <v>1020</v>
      </c>
      <c r="G11" s="138" t="s">
        <v>923</v>
      </c>
      <c r="H11" s="138" t="s">
        <v>571</v>
      </c>
      <c r="J11" s="151">
        <v>125</v>
      </c>
      <c r="K11" s="151">
        <v>0</v>
      </c>
      <c r="L11" s="158"/>
      <c r="M11" s="151">
        <v>53</v>
      </c>
      <c r="N11" s="187" t="s">
        <v>1112</v>
      </c>
      <c r="O11" s="151">
        <v>21</v>
      </c>
      <c r="P11" s="151">
        <v>80</v>
      </c>
      <c r="Q11" s="160"/>
      <c r="R11" s="151" t="s">
        <v>83</v>
      </c>
      <c r="S11" s="151" t="s">
        <v>83</v>
      </c>
      <c r="U11" s="138" t="s">
        <v>1113</v>
      </c>
      <c r="V11" s="184" t="s">
        <v>617</v>
      </c>
      <c r="W11" s="157"/>
      <c r="X11" s="188" t="s">
        <v>1114</v>
      </c>
      <c r="Y11" s="188" t="s">
        <v>1115</v>
      </c>
      <c r="Z11" s="188" t="s">
        <v>1116</v>
      </c>
      <c r="AA11" s="188" t="s">
        <v>1076</v>
      </c>
      <c r="AB11" s="188" t="s">
        <v>1103</v>
      </c>
      <c r="AC11" s="157"/>
      <c r="AD11" s="151">
        <v>0</v>
      </c>
      <c r="AE11" s="158"/>
      <c r="AF11" s="151">
        <v>1</v>
      </c>
      <c r="AG11" s="151">
        <v>0</v>
      </c>
      <c r="AH11" s="151">
        <v>0</v>
      </c>
      <c r="AI11" s="160"/>
      <c r="AJ11" s="151" t="s">
        <v>1090</v>
      </c>
      <c r="AK11" s="151" t="s">
        <v>1091</v>
      </c>
      <c r="AL11" s="151" t="s">
        <v>932</v>
      </c>
      <c r="AM11" s="160"/>
      <c r="AN11" s="151" t="s">
        <v>1074</v>
      </c>
      <c r="AO11" s="151" t="s">
        <v>1075</v>
      </c>
      <c r="AP11" s="151" t="s">
        <v>932</v>
      </c>
      <c r="AQ11" s="160"/>
      <c r="AR11" s="151" t="s">
        <v>1098</v>
      </c>
      <c r="AS11" s="151" t="s">
        <v>932</v>
      </c>
      <c r="AT11" s="151" t="s">
        <v>932</v>
      </c>
      <c r="AV11" s="138" t="s">
        <v>1358</v>
      </c>
      <c r="AW11" s="139" t="s">
        <v>1337</v>
      </c>
    </row>
    <row r="12" spans="2:49" s="139" customFormat="1" ht="61" customHeight="1">
      <c r="C12" s="160">
        <v>8</v>
      </c>
      <c r="D12" s="160">
        <v>8</v>
      </c>
      <c r="E12" s="159"/>
      <c r="F12" s="138" t="s">
        <v>1021</v>
      </c>
      <c r="G12" s="138" t="s">
        <v>922</v>
      </c>
      <c r="H12" s="138" t="s">
        <v>969</v>
      </c>
      <c r="J12" s="151">
        <f>29+16</f>
        <v>45</v>
      </c>
      <c r="K12" s="151">
        <v>0.42</v>
      </c>
      <c r="L12" s="158"/>
      <c r="M12" s="151">
        <f>AVERAGE(55,39)</f>
        <v>47</v>
      </c>
      <c r="N12" s="187" t="s">
        <v>1112</v>
      </c>
      <c r="O12" s="151">
        <v>22</v>
      </c>
      <c r="P12" s="151">
        <v>75</v>
      </c>
      <c r="Q12" s="160"/>
      <c r="R12" s="151" t="s">
        <v>83</v>
      </c>
      <c r="S12" s="151" t="s">
        <v>83</v>
      </c>
      <c r="U12" s="138" t="s">
        <v>1107</v>
      </c>
      <c r="V12" s="138" t="s">
        <v>1108</v>
      </c>
      <c r="W12" s="157"/>
      <c r="X12" s="188" t="s">
        <v>1117</v>
      </c>
      <c r="Y12" s="188" t="s">
        <v>1104</v>
      </c>
      <c r="Z12" s="188">
        <v>20</v>
      </c>
      <c r="AA12" s="188" t="s">
        <v>1076</v>
      </c>
      <c r="AB12" s="188" t="s">
        <v>1103</v>
      </c>
      <c r="AC12" s="157"/>
      <c r="AD12" s="151">
        <v>0</v>
      </c>
      <c r="AE12" s="158"/>
      <c r="AF12" s="151">
        <v>1</v>
      </c>
      <c r="AG12" s="151">
        <v>1</v>
      </c>
      <c r="AH12" s="151">
        <v>0</v>
      </c>
      <c r="AI12" s="160"/>
      <c r="AJ12" s="151" t="s">
        <v>1090</v>
      </c>
      <c r="AK12" s="151" t="s">
        <v>932</v>
      </c>
      <c r="AL12" s="151" t="s">
        <v>932</v>
      </c>
      <c r="AM12" s="160"/>
      <c r="AN12" s="151" t="s">
        <v>1074</v>
      </c>
      <c r="AO12" s="151" t="s">
        <v>1075</v>
      </c>
      <c r="AP12" s="151" t="s">
        <v>932</v>
      </c>
      <c r="AQ12" s="160"/>
      <c r="AR12" s="151" t="s">
        <v>1098</v>
      </c>
      <c r="AS12" s="151" t="s">
        <v>932</v>
      </c>
      <c r="AT12" s="151" t="s">
        <v>932</v>
      </c>
      <c r="AV12" s="138" t="s">
        <v>1342</v>
      </c>
      <c r="AW12" s="139" t="s">
        <v>1315</v>
      </c>
    </row>
    <row r="13" spans="2:49" s="139" customFormat="1" ht="61" customHeight="1">
      <c r="C13" s="165">
        <v>9</v>
      </c>
      <c r="D13" s="165">
        <v>9</v>
      </c>
      <c r="E13" s="159"/>
      <c r="F13" s="152" t="s">
        <v>1022</v>
      </c>
      <c r="G13" s="138" t="s">
        <v>922</v>
      </c>
      <c r="H13" s="138" t="s">
        <v>966</v>
      </c>
      <c r="J13" s="151">
        <v>59</v>
      </c>
      <c r="K13" s="151">
        <v>0.41</v>
      </c>
      <c r="L13" s="158"/>
      <c r="M13" s="151">
        <v>44.3</v>
      </c>
      <c r="N13" s="187" t="s">
        <v>1112</v>
      </c>
      <c r="O13" s="151">
        <v>20</v>
      </c>
      <c r="P13" s="151">
        <v>74</v>
      </c>
      <c r="Q13" s="160"/>
      <c r="R13" s="151"/>
      <c r="S13" s="151" t="s">
        <v>83</v>
      </c>
      <c r="U13" s="138" t="s">
        <v>1113</v>
      </c>
      <c r="V13" s="184" t="s">
        <v>617</v>
      </c>
      <c r="W13" s="157"/>
      <c r="X13" s="188" t="s">
        <v>1118</v>
      </c>
      <c r="Y13" s="188" t="s">
        <v>1105</v>
      </c>
      <c r="Z13" s="188">
        <v>8</v>
      </c>
      <c r="AA13" s="188" t="s">
        <v>1076</v>
      </c>
      <c r="AB13" s="188" t="s">
        <v>1103</v>
      </c>
      <c r="AC13" s="157"/>
      <c r="AD13" s="151">
        <v>0</v>
      </c>
      <c r="AE13" s="158"/>
      <c r="AF13" s="151">
        <v>1</v>
      </c>
      <c r="AG13" s="151">
        <v>1</v>
      </c>
      <c r="AH13" s="151">
        <v>0</v>
      </c>
      <c r="AI13" s="160"/>
      <c r="AJ13" s="151" t="s">
        <v>1090</v>
      </c>
      <c r="AK13" s="151" t="s">
        <v>1091</v>
      </c>
      <c r="AL13" s="151" t="s">
        <v>932</v>
      </c>
      <c r="AM13" s="160"/>
      <c r="AN13" s="151" t="s">
        <v>1074</v>
      </c>
      <c r="AO13" s="151" t="s">
        <v>1075</v>
      </c>
      <c r="AP13" s="151" t="s">
        <v>932</v>
      </c>
      <c r="AQ13" s="160"/>
      <c r="AR13" s="151" t="s">
        <v>1098</v>
      </c>
      <c r="AS13" s="151" t="s">
        <v>932</v>
      </c>
      <c r="AT13" s="151" t="s">
        <v>932</v>
      </c>
      <c r="AV13" s="138" t="s">
        <v>1343</v>
      </c>
      <c r="AW13" s="139" t="s">
        <v>1315</v>
      </c>
    </row>
    <row r="14" spans="2:49" s="139" customFormat="1" ht="61" customHeight="1">
      <c r="C14" s="160">
        <v>10</v>
      </c>
      <c r="D14" s="160">
        <v>10</v>
      </c>
      <c r="E14" s="159"/>
      <c r="F14" s="138" t="s">
        <v>1023</v>
      </c>
      <c r="G14" s="138" t="s">
        <v>970</v>
      </c>
      <c r="H14" s="138" t="s">
        <v>971</v>
      </c>
      <c r="J14" s="151">
        <v>20</v>
      </c>
      <c r="K14" s="151">
        <v>0.9</v>
      </c>
      <c r="L14" s="158"/>
      <c r="M14" s="151">
        <v>57.4</v>
      </c>
      <c r="N14" s="151">
        <v>11.2</v>
      </c>
      <c r="O14" s="151">
        <v>32</v>
      </c>
      <c r="P14" s="151">
        <v>74</v>
      </c>
      <c r="Q14" s="160"/>
      <c r="R14" s="151" t="s">
        <v>83</v>
      </c>
      <c r="S14" s="151" t="s">
        <v>83</v>
      </c>
      <c r="U14" s="138" t="s">
        <v>1110</v>
      </c>
      <c r="V14" s="184" t="s">
        <v>617</v>
      </c>
      <c r="W14" s="157"/>
      <c r="X14" s="188" t="s">
        <v>1119</v>
      </c>
      <c r="Y14" s="188" t="s">
        <v>1120</v>
      </c>
      <c r="Z14" s="188" t="s">
        <v>1121</v>
      </c>
      <c r="AA14" s="188" t="s">
        <v>1076</v>
      </c>
      <c r="AB14" s="188" t="s">
        <v>1103</v>
      </c>
      <c r="AC14" s="157"/>
      <c r="AD14" s="151">
        <v>0</v>
      </c>
      <c r="AE14" s="158"/>
      <c r="AF14" s="151">
        <v>1</v>
      </c>
      <c r="AG14" s="151">
        <v>1</v>
      </c>
      <c r="AH14" s="151">
        <v>0</v>
      </c>
      <c r="AI14" s="160"/>
      <c r="AJ14" s="151" t="s">
        <v>1090</v>
      </c>
      <c r="AK14" s="151" t="s">
        <v>932</v>
      </c>
      <c r="AL14" s="151" t="s">
        <v>932</v>
      </c>
      <c r="AM14" s="160"/>
      <c r="AN14" s="151" t="s">
        <v>1074</v>
      </c>
      <c r="AO14" s="151" t="s">
        <v>1075</v>
      </c>
      <c r="AP14" s="151" t="s">
        <v>932</v>
      </c>
      <c r="AQ14" s="160"/>
      <c r="AR14" s="151" t="s">
        <v>1098</v>
      </c>
      <c r="AS14" s="151" t="s">
        <v>932</v>
      </c>
      <c r="AT14" s="151" t="s">
        <v>932</v>
      </c>
      <c r="AV14" s="138" t="s">
        <v>1344</v>
      </c>
      <c r="AW14" s="139" t="s">
        <v>1315</v>
      </c>
    </row>
    <row r="15" spans="2:49" s="139" customFormat="1" ht="107" customHeight="1">
      <c r="C15" s="160">
        <v>11</v>
      </c>
      <c r="D15" s="160">
        <v>11</v>
      </c>
      <c r="E15" s="159"/>
      <c r="F15" s="138" t="s">
        <v>1024</v>
      </c>
      <c r="G15" s="138" t="s">
        <v>972</v>
      </c>
      <c r="H15" s="138" t="s">
        <v>973</v>
      </c>
      <c r="J15" s="151">
        <f>18+41</f>
        <v>59</v>
      </c>
      <c r="K15" s="151">
        <v>0.95</v>
      </c>
      <c r="L15" s="158"/>
      <c r="M15" s="151">
        <f>AVERAGE(47.7,50.8)</f>
        <v>49.25</v>
      </c>
      <c r="N15" s="151" t="s">
        <v>1112</v>
      </c>
      <c r="O15" s="151">
        <v>18</v>
      </c>
      <c r="P15" s="151">
        <v>75</v>
      </c>
      <c r="Q15" s="160"/>
      <c r="R15" s="151" t="s">
        <v>83</v>
      </c>
      <c r="S15" s="151" t="s">
        <v>83</v>
      </c>
      <c r="U15" s="138" t="s">
        <v>1107</v>
      </c>
      <c r="V15" s="138" t="s">
        <v>1134</v>
      </c>
      <c r="W15" s="157"/>
      <c r="X15" s="188" t="s">
        <v>1135</v>
      </c>
      <c r="Y15" s="188" t="s">
        <v>1136</v>
      </c>
      <c r="Z15" s="188" t="s">
        <v>1137</v>
      </c>
      <c r="AA15" s="188" t="s">
        <v>1138</v>
      </c>
      <c r="AB15" s="188" t="s">
        <v>1103</v>
      </c>
      <c r="AC15" s="157"/>
      <c r="AD15" s="151">
        <v>0</v>
      </c>
      <c r="AE15" s="158"/>
      <c r="AF15" s="151">
        <v>1</v>
      </c>
      <c r="AG15" s="151">
        <v>0</v>
      </c>
      <c r="AH15" s="151">
        <v>0</v>
      </c>
      <c r="AI15" s="160"/>
      <c r="AJ15" s="151" t="s">
        <v>1090</v>
      </c>
      <c r="AK15" s="151" t="s">
        <v>932</v>
      </c>
      <c r="AL15" s="151" t="s">
        <v>932</v>
      </c>
      <c r="AM15" s="160"/>
      <c r="AN15" s="151" t="s">
        <v>1074</v>
      </c>
      <c r="AO15" s="151" t="s">
        <v>1075</v>
      </c>
      <c r="AP15" s="151" t="s">
        <v>932</v>
      </c>
      <c r="AQ15" s="160"/>
      <c r="AR15" s="151" t="s">
        <v>932</v>
      </c>
      <c r="AS15" s="151" t="s">
        <v>1095</v>
      </c>
      <c r="AT15" s="151" t="s">
        <v>932</v>
      </c>
      <c r="AV15" s="138" t="s">
        <v>1345</v>
      </c>
      <c r="AW15" s="139" t="s">
        <v>1315</v>
      </c>
    </row>
    <row r="16" spans="2:49" s="139" customFormat="1" ht="82.5" customHeight="1">
      <c r="C16" s="160">
        <v>12</v>
      </c>
      <c r="D16" s="160">
        <v>12</v>
      </c>
      <c r="E16" s="159"/>
      <c r="F16" s="138" t="s">
        <v>1025</v>
      </c>
      <c r="G16" s="138" t="s">
        <v>974</v>
      </c>
      <c r="H16" s="138" t="s">
        <v>973</v>
      </c>
      <c r="J16" s="151">
        <v>30</v>
      </c>
      <c r="K16" s="151">
        <v>0.93</v>
      </c>
      <c r="L16" s="158"/>
      <c r="M16" s="151">
        <v>53.1</v>
      </c>
      <c r="N16" s="151">
        <v>15.8</v>
      </c>
      <c r="O16" s="151">
        <v>18</v>
      </c>
      <c r="P16" s="151">
        <v>80</v>
      </c>
      <c r="Q16" s="160"/>
      <c r="R16" s="151" t="s">
        <v>83</v>
      </c>
      <c r="S16" s="151" t="s">
        <v>83</v>
      </c>
      <c r="U16" s="138" t="s">
        <v>1107</v>
      </c>
      <c r="V16" s="138" t="s">
        <v>1125</v>
      </c>
      <c r="W16" s="157"/>
      <c r="X16" s="188" t="s">
        <v>1139</v>
      </c>
      <c r="Y16" s="188" t="s">
        <v>1140</v>
      </c>
      <c r="Z16" s="188" t="s">
        <v>1141</v>
      </c>
      <c r="AA16" s="188" t="s">
        <v>1138</v>
      </c>
      <c r="AB16" s="188" t="s">
        <v>1103</v>
      </c>
      <c r="AC16" s="157"/>
      <c r="AD16" s="151">
        <v>0</v>
      </c>
      <c r="AE16" s="158"/>
      <c r="AF16" s="151">
        <v>1</v>
      </c>
      <c r="AG16" s="151">
        <v>0</v>
      </c>
      <c r="AH16" s="151">
        <v>0</v>
      </c>
      <c r="AI16" s="160"/>
      <c r="AJ16" s="151" t="s">
        <v>1090</v>
      </c>
      <c r="AK16" s="151" t="s">
        <v>1091</v>
      </c>
      <c r="AL16" s="151" t="s">
        <v>932</v>
      </c>
      <c r="AM16" s="160"/>
      <c r="AN16" s="151" t="s">
        <v>932</v>
      </c>
      <c r="AO16" s="151" t="s">
        <v>1075</v>
      </c>
      <c r="AP16" s="151" t="s">
        <v>932</v>
      </c>
      <c r="AQ16" s="160"/>
      <c r="AR16" s="151" t="s">
        <v>1098</v>
      </c>
      <c r="AS16" s="151" t="s">
        <v>932</v>
      </c>
      <c r="AT16" s="151" t="s">
        <v>932</v>
      </c>
      <c r="AV16" s="138" t="s">
        <v>1346</v>
      </c>
      <c r="AW16" s="139" t="s">
        <v>1315</v>
      </c>
    </row>
    <row r="17" spans="2:51" s="139" customFormat="1" ht="84" customHeight="1">
      <c r="C17" s="160">
        <v>13</v>
      </c>
      <c r="D17" s="160">
        <v>13</v>
      </c>
      <c r="E17" s="159"/>
      <c r="F17" s="138" t="s">
        <v>1026</v>
      </c>
      <c r="G17" s="138" t="s">
        <v>975</v>
      </c>
      <c r="H17" s="138" t="s">
        <v>976</v>
      </c>
      <c r="J17" s="151">
        <v>34</v>
      </c>
      <c r="K17" s="151">
        <v>0.5</v>
      </c>
      <c r="L17" s="158"/>
      <c r="M17" s="151">
        <v>55.5</v>
      </c>
      <c r="N17" s="151" t="s">
        <v>1112</v>
      </c>
      <c r="O17" s="151">
        <v>18</v>
      </c>
      <c r="P17" s="151" t="s">
        <v>1112</v>
      </c>
      <c r="Q17" s="160"/>
      <c r="R17" s="151" t="s">
        <v>83</v>
      </c>
      <c r="S17" s="151" t="s">
        <v>83</v>
      </c>
      <c r="U17" s="138" t="s">
        <v>1107</v>
      </c>
      <c r="V17" s="138" t="s">
        <v>1093</v>
      </c>
      <c r="W17" s="157"/>
      <c r="X17" s="188" t="s">
        <v>1142</v>
      </c>
      <c r="Y17" s="188" t="s">
        <v>1104</v>
      </c>
      <c r="Z17" s="188">
        <v>1</v>
      </c>
      <c r="AA17" s="188" t="s">
        <v>1076</v>
      </c>
      <c r="AB17" s="188" t="s">
        <v>1103</v>
      </c>
      <c r="AC17" s="157"/>
      <c r="AD17" s="151">
        <v>0</v>
      </c>
      <c r="AE17" s="158"/>
      <c r="AF17" s="151">
        <v>0</v>
      </c>
      <c r="AG17" s="151">
        <v>1</v>
      </c>
      <c r="AH17" s="151">
        <v>0</v>
      </c>
      <c r="AI17" s="160"/>
      <c r="AJ17" s="151" t="s">
        <v>1090</v>
      </c>
      <c r="AK17" s="151" t="s">
        <v>932</v>
      </c>
      <c r="AL17" s="151" t="s">
        <v>932</v>
      </c>
      <c r="AM17" s="160"/>
      <c r="AN17" s="151" t="s">
        <v>1074</v>
      </c>
      <c r="AO17" s="151" t="s">
        <v>1075</v>
      </c>
      <c r="AP17" s="151" t="s">
        <v>932</v>
      </c>
      <c r="AQ17" s="160"/>
      <c r="AR17" s="151" t="s">
        <v>932</v>
      </c>
      <c r="AS17" s="151" t="s">
        <v>1095</v>
      </c>
      <c r="AT17" s="151" t="s">
        <v>932</v>
      </c>
      <c r="AV17" s="138" t="s">
        <v>1350</v>
      </c>
      <c r="AW17" s="139" t="s">
        <v>1347</v>
      </c>
      <c r="AX17" s="139" t="s">
        <v>1349</v>
      </c>
      <c r="AY17" s="139" t="s">
        <v>1348</v>
      </c>
    </row>
    <row r="18" spans="2:51" s="139" customFormat="1" ht="61" customHeight="1">
      <c r="C18" s="160">
        <v>14</v>
      </c>
      <c r="D18" s="160">
        <v>14</v>
      </c>
      <c r="E18" s="159"/>
      <c r="F18" s="138" t="s">
        <v>1027</v>
      </c>
      <c r="G18" s="138" t="s">
        <v>977</v>
      </c>
      <c r="H18" s="138" t="s">
        <v>978</v>
      </c>
      <c r="J18" s="151">
        <v>31</v>
      </c>
      <c r="K18" s="151">
        <v>0.97</v>
      </c>
      <c r="L18" s="158"/>
      <c r="M18" s="151">
        <v>47.5</v>
      </c>
      <c r="N18" s="187" t="s">
        <v>1112</v>
      </c>
      <c r="O18" s="151">
        <v>29</v>
      </c>
      <c r="P18" s="151">
        <v>66</v>
      </c>
      <c r="Q18" s="160"/>
      <c r="R18" s="151" t="s">
        <v>83</v>
      </c>
      <c r="S18" s="151" t="s">
        <v>83</v>
      </c>
      <c r="U18" s="138" t="s">
        <v>1107</v>
      </c>
      <c r="V18" s="184" t="s">
        <v>340</v>
      </c>
      <c r="W18" s="157"/>
      <c r="X18" s="188" t="s">
        <v>1122</v>
      </c>
      <c r="Y18" s="188" t="s">
        <v>1104</v>
      </c>
      <c r="Z18" s="188">
        <v>5</v>
      </c>
      <c r="AA18" s="188" t="s">
        <v>1076</v>
      </c>
      <c r="AB18" s="188" t="s">
        <v>1123</v>
      </c>
      <c r="AC18" s="157"/>
      <c r="AD18" s="151">
        <v>0</v>
      </c>
      <c r="AE18" s="158"/>
      <c r="AF18" s="151">
        <v>0</v>
      </c>
      <c r="AG18" s="151">
        <v>1</v>
      </c>
      <c r="AH18" s="151">
        <v>0</v>
      </c>
      <c r="AI18" s="160"/>
      <c r="AJ18" s="151" t="s">
        <v>1090</v>
      </c>
      <c r="AK18" s="151" t="s">
        <v>1091</v>
      </c>
      <c r="AL18" s="151" t="s">
        <v>932</v>
      </c>
      <c r="AM18" s="160"/>
      <c r="AN18" s="151" t="s">
        <v>932</v>
      </c>
      <c r="AO18" s="151" t="s">
        <v>1075</v>
      </c>
      <c r="AP18" s="151" t="s">
        <v>932</v>
      </c>
      <c r="AQ18" s="160"/>
      <c r="AR18" s="151" t="s">
        <v>1098</v>
      </c>
      <c r="AS18" s="151" t="s">
        <v>932</v>
      </c>
      <c r="AT18" s="151" t="s">
        <v>932</v>
      </c>
      <c r="AV18" s="138" t="s">
        <v>1351</v>
      </c>
      <c r="AW18" s="139" t="s">
        <v>1337</v>
      </c>
    </row>
    <row r="19" spans="2:51" s="139" customFormat="1" ht="79.5" customHeight="1">
      <c r="C19" s="160">
        <v>15</v>
      </c>
      <c r="D19" s="160">
        <v>15</v>
      </c>
      <c r="E19" s="159"/>
      <c r="F19" s="138" t="s">
        <v>1028</v>
      </c>
      <c r="G19" s="138" t="s">
        <v>979</v>
      </c>
      <c r="H19" s="138" t="s">
        <v>980</v>
      </c>
      <c r="J19" s="151">
        <v>25</v>
      </c>
      <c r="K19" s="151">
        <v>0.76</v>
      </c>
      <c r="L19" s="158"/>
      <c r="M19" s="151">
        <v>42.3</v>
      </c>
      <c r="N19" s="151">
        <v>14.3</v>
      </c>
      <c r="O19" s="151">
        <v>20</v>
      </c>
      <c r="P19" s="151">
        <v>75</v>
      </c>
      <c r="Q19" s="160"/>
      <c r="R19" s="151" t="s">
        <v>83</v>
      </c>
      <c r="S19" s="151" t="s">
        <v>83</v>
      </c>
      <c r="U19" s="138" t="s">
        <v>1107</v>
      </c>
      <c r="V19" s="138" t="s">
        <v>1125</v>
      </c>
      <c r="W19" s="157"/>
      <c r="X19" s="188" t="s">
        <v>1124</v>
      </c>
      <c r="Y19" s="188" t="s">
        <v>1104</v>
      </c>
      <c r="Z19" s="188">
        <v>5</v>
      </c>
      <c r="AA19" s="188" t="s">
        <v>1076</v>
      </c>
      <c r="AB19" s="188" t="s">
        <v>1103</v>
      </c>
      <c r="AC19" s="157"/>
      <c r="AD19" s="151">
        <v>0</v>
      </c>
      <c r="AE19" s="158"/>
      <c r="AF19" s="151">
        <v>0</v>
      </c>
      <c r="AG19" s="151">
        <v>1</v>
      </c>
      <c r="AH19" s="151">
        <v>0</v>
      </c>
      <c r="AI19" s="160"/>
      <c r="AJ19" s="151" t="s">
        <v>1090</v>
      </c>
      <c r="AK19" s="151" t="s">
        <v>932</v>
      </c>
      <c r="AL19" s="151" t="s">
        <v>932</v>
      </c>
      <c r="AM19" s="160"/>
      <c r="AN19" s="151" t="s">
        <v>1074</v>
      </c>
      <c r="AO19" s="151" t="s">
        <v>1075</v>
      </c>
      <c r="AP19" s="151" t="s">
        <v>932</v>
      </c>
      <c r="AQ19" s="160"/>
      <c r="AR19" s="151" t="s">
        <v>1098</v>
      </c>
      <c r="AS19" s="151" t="s">
        <v>932</v>
      </c>
      <c r="AT19" s="151" t="s">
        <v>932</v>
      </c>
      <c r="AV19" s="138" t="s">
        <v>1352</v>
      </c>
      <c r="AW19" s="139" t="s">
        <v>1337</v>
      </c>
    </row>
    <row r="20" spans="2:51" s="139" customFormat="1" ht="61" customHeight="1">
      <c r="C20" s="160">
        <v>16</v>
      </c>
      <c r="D20" s="160">
        <v>16</v>
      </c>
      <c r="E20" s="159"/>
      <c r="F20" s="138" t="s">
        <v>1029</v>
      </c>
      <c r="G20" s="138" t="s">
        <v>925</v>
      </c>
      <c r="H20" s="138" t="s">
        <v>981</v>
      </c>
      <c r="J20" s="151">
        <v>25</v>
      </c>
      <c r="K20" s="151">
        <v>0.68</v>
      </c>
      <c r="L20" s="158"/>
      <c r="M20" s="151">
        <f>AVERAGE(65,61)</f>
        <v>63</v>
      </c>
      <c r="N20" s="187" t="s">
        <v>1112</v>
      </c>
      <c r="O20" s="151">
        <v>22</v>
      </c>
      <c r="P20" s="151">
        <v>85</v>
      </c>
      <c r="Q20" s="160"/>
      <c r="R20" s="151" t="s">
        <v>83</v>
      </c>
      <c r="S20" s="151" t="s">
        <v>83</v>
      </c>
      <c r="U20" s="138" t="s">
        <v>1126</v>
      </c>
      <c r="V20" s="138" t="s">
        <v>1108</v>
      </c>
      <c r="W20" s="157"/>
      <c r="X20" s="188" t="s">
        <v>1190</v>
      </c>
      <c r="Y20" s="188" t="s">
        <v>1127</v>
      </c>
      <c r="Z20" s="188">
        <v>10</v>
      </c>
      <c r="AA20" s="188" t="s">
        <v>1191</v>
      </c>
      <c r="AB20" s="188" t="s">
        <v>1103</v>
      </c>
      <c r="AC20" s="157"/>
      <c r="AD20" s="151">
        <v>0</v>
      </c>
      <c r="AE20" s="158"/>
      <c r="AF20" s="151">
        <v>0</v>
      </c>
      <c r="AG20" s="151">
        <v>1</v>
      </c>
      <c r="AH20" s="151">
        <v>0</v>
      </c>
      <c r="AI20" s="160"/>
      <c r="AJ20" s="151" t="s">
        <v>1090</v>
      </c>
      <c r="AK20" s="151" t="s">
        <v>932</v>
      </c>
      <c r="AL20" s="151" t="s">
        <v>932</v>
      </c>
      <c r="AM20" s="160"/>
      <c r="AN20" s="151" t="s">
        <v>932</v>
      </c>
      <c r="AO20" s="151" t="s">
        <v>932</v>
      </c>
      <c r="AP20" s="151" t="s">
        <v>1095</v>
      </c>
      <c r="AQ20" s="160"/>
      <c r="AR20" s="151" t="s">
        <v>932</v>
      </c>
      <c r="AS20" s="151" t="s">
        <v>1095</v>
      </c>
      <c r="AT20" s="151" t="s">
        <v>932</v>
      </c>
      <c r="AV20" s="138" t="s">
        <v>1353</v>
      </c>
      <c r="AW20" s="139" t="s">
        <v>1354</v>
      </c>
    </row>
    <row r="21" spans="2:51" s="139" customFormat="1" ht="70.5" customHeight="1">
      <c r="C21" s="171">
        <v>17</v>
      </c>
      <c r="D21" s="171">
        <v>17</v>
      </c>
      <c r="E21" s="159"/>
      <c r="F21" s="172" t="s">
        <v>1030</v>
      </c>
      <c r="G21" s="172" t="s">
        <v>982</v>
      </c>
      <c r="H21" s="172" t="s">
        <v>983</v>
      </c>
      <c r="J21" s="174">
        <v>20</v>
      </c>
      <c r="K21" s="174" t="s">
        <v>1112</v>
      </c>
      <c r="L21" s="175"/>
      <c r="M21" s="174" t="s">
        <v>1112</v>
      </c>
      <c r="N21" s="174" t="s">
        <v>1112</v>
      </c>
      <c r="O21" s="190"/>
      <c r="P21" s="190" t="s">
        <v>1112</v>
      </c>
      <c r="Q21" s="171"/>
      <c r="R21" s="174" t="s">
        <v>83</v>
      </c>
      <c r="S21" s="174" t="s">
        <v>83</v>
      </c>
      <c r="T21" s="173"/>
      <c r="U21" s="172" t="s">
        <v>1192</v>
      </c>
      <c r="V21" s="191" t="s">
        <v>1145</v>
      </c>
      <c r="W21" s="157"/>
      <c r="X21" s="172" t="s">
        <v>127</v>
      </c>
      <c r="Y21" s="189" t="s">
        <v>1194</v>
      </c>
      <c r="Z21" s="189">
        <v>13</v>
      </c>
      <c r="AA21" s="189" t="s">
        <v>1193</v>
      </c>
      <c r="AB21" s="189" t="s">
        <v>1103</v>
      </c>
      <c r="AC21" s="157"/>
      <c r="AD21" s="174">
        <v>1</v>
      </c>
      <c r="AE21" s="175"/>
      <c r="AF21" s="174">
        <v>0</v>
      </c>
      <c r="AG21" s="174">
        <v>1</v>
      </c>
      <c r="AH21" s="174">
        <v>0</v>
      </c>
      <c r="AI21" s="171"/>
      <c r="AJ21" s="174">
        <v>1</v>
      </c>
      <c r="AK21" s="174" t="s">
        <v>932</v>
      </c>
      <c r="AL21" s="174" t="s">
        <v>932</v>
      </c>
      <c r="AM21" s="171"/>
      <c r="AN21" s="174" t="s">
        <v>1074</v>
      </c>
      <c r="AO21" s="174" t="s">
        <v>932</v>
      </c>
      <c r="AP21" s="174" t="s">
        <v>932</v>
      </c>
      <c r="AQ21" s="171"/>
      <c r="AR21" s="174" t="s">
        <v>1112</v>
      </c>
      <c r="AS21" s="174" t="s">
        <v>1112</v>
      </c>
      <c r="AT21" s="174" t="s">
        <v>1112</v>
      </c>
      <c r="AU21" s="173"/>
      <c r="AV21" s="172" t="s">
        <v>1306</v>
      </c>
      <c r="AW21" s="139" t="s">
        <v>1315</v>
      </c>
    </row>
    <row r="22" spans="2:51" s="139" customFormat="1" ht="21" customHeight="1">
      <c r="C22" s="160"/>
      <c r="D22" s="160"/>
      <c r="E22" s="159"/>
      <c r="F22" s="158"/>
      <c r="G22" s="158"/>
      <c r="H22" s="158"/>
      <c r="J22" s="160"/>
      <c r="K22" s="160"/>
      <c r="L22" s="158"/>
      <c r="M22" s="160"/>
      <c r="N22" s="160"/>
      <c r="O22" s="160"/>
      <c r="P22" s="160"/>
      <c r="Q22" s="160"/>
      <c r="R22" s="160"/>
      <c r="S22" s="160"/>
      <c r="U22" s="158"/>
      <c r="V22" s="158"/>
      <c r="W22" s="157"/>
      <c r="AC22" s="157"/>
      <c r="AD22" s="160"/>
      <c r="AE22" s="158"/>
      <c r="AF22" s="160"/>
      <c r="AG22" s="160"/>
      <c r="AH22" s="160"/>
      <c r="AI22" s="160"/>
      <c r="AJ22" s="160"/>
      <c r="AK22" s="160"/>
      <c r="AL22" s="160"/>
      <c r="AM22" s="160"/>
      <c r="AN22" s="160"/>
      <c r="AO22" s="160"/>
      <c r="AP22" s="160"/>
      <c r="AQ22" s="160"/>
      <c r="AR22" s="160"/>
      <c r="AS22" s="160"/>
      <c r="AT22" s="160"/>
      <c r="AV22" s="138"/>
    </row>
    <row r="23" spans="2:51" s="139" customFormat="1" ht="21" customHeight="1" thickBot="1">
      <c r="C23" s="160"/>
      <c r="D23" s="160"/>
      <c r="E23" s="159"/>
      <c r="F23" s="158"/>
      <c r="G23" s="158"/>
      <c r="H23" s="158"/>
      <c r="J23" s="160"/>
      <c r="K23" s="160"/>
      <c r="L23" s="158"/>
      <c r="M23" s="160"/>
      <c r="N23" s="160"/>
      <c r="O23" s="160"/>
      <c r="P23" s="160"/>
      <c r="Q23" s="160"/>
      <c r="R23" s="160"/>
      <c r="S23" s="160"/>
      <c r="U23" s="158"/>
      <c r="V23" s="158"/>
      <c r="W23" s="157"/>
      <c r="AC23" s="157"/>
      <c r="AD23" s="160"/>
      <c r="AE23" s="158"/>
      <c r="AF23" s="160"/>
      <c r="AG23" s="160"/>
      <c r="AH23" s="160"/>
      <c r="AI23" s="160"/>
      <c r="AJ23" s="160"/>
      <c r="AK23" s="160"/>
      <c r="AL23" s="160"/>
      <c r="AM23" s="160"/>
      <c r="AN23" s="160"/>
      <c r="AO23" s="160"/>
      <c r="AP23" s="160"/>
      <c r="AQ23" s="160"/>
      <c r="AR23" s="160"/>
      <c r="AS23" s="160"/>
      <c r="AT23" s="160"/>
    </row>
    <row r="24" spans="2:51" s="143" customFormat="1" ht="21" customHeight="1" thickBot="1">
      <c r="C24" s="140"/>
      <c r="D24" s="140"/>
      <c r="E24" s="140"/>
      <c r="G24" s="164"/>
      <c r="H24" s="157"/>
      <c r="J24" s="156" t="s">
        <v>1011</v>
      </c>
      <c r="K24" s="169"/>
      <c r="L24" s="156"/>
      <c r="M24" s="169"/>
      <c r="N24" s="169"/>
      <c r="O24" s="169"/>
      <c r="P24" s="169"/>
      <c r="Q24" s="169"/>
      <c r="R24" s="169"/>
      <c r="S24" s="169"/>
      <c r="T24" s="156"/>
      <c r="U24" s="156"/>
      <c r="V24" s="156"/>
      <c r="W24" s="71"/>
      <c r="X24" s="139"/>
      <c r="Y24" s="139"/>
      <c r="Z24" s="139"/>
      <c r="AA24" s="139"/>
      <c r="AB24" s="139"/>
      <c r="AC24" s="71"/>
      <c r="AD24" s="169" t="s">
        <v>1056</v>
      </c>
      <c r="AE24" s="166"/>
      <c r="AF24" s="169"/>
      <c r="AG24" s="169"/>
      <c r="AH24" s="185"/>
      <c r="AI24" s="169"/>
      <c r="AJ24" s="169"/>
      <c r="AK24" s="169"/>
      <c r="AL24" s="169"/>
      <c r="AM24" s="185"/>
      <c r="AN24" s="169"/>
      <c r="AO24" s="169"/>
      <c r="AP24" s="169"/>
      <c r="AQ24" s="169"/>
      <c r="AR24" s="169"/>
      <c r="AS24" s="169"/>
      <c r="AT24" s="185"/>
      <c r="AU24" s="141"/>
      <c r="AV24" s="139"/>
      <c r="AW24" s="139"/>
    </row>
    <row r="25" spans="2:51" s="139" customFormat="1" ht="28" customHeight="1" thickBot="1">
      <c r="B25" s="144"/>
      <c r="C25" s="162"/>
      <c r="D25" s="162"/>
      <c r="E25" s="163"/>
      <c r="F25" s="166" t="s">
        <v>1012</v>
      </c>
      <c r="G25" s="166"/>
      <c r="H25" s="166"/>
      <c r="J25" s="163"/>
      <c r="K25" s="163"/>
      <c r="L25" s="163"/>
      <c r="M25" s="145" t="s">
        <v>144</v>
      </c>
      <c r="N25" s="145"/>
      <c r="O25" s="145"/>
      <c r="P25" s="145"/>
      <c r="Q25" s="163"/>
      <c r="R25" s="233" t="s">
        <v>1054</v>
      </c>
      <c r="S25" s="233" t="s">
        <v>1055</v>
      </c>
      <c r="T25" s="233"/>
      <c r="U25" s="144"/>
      <c r="V25" s="144"/>
      <c r="W25" s="141"/>
      <c r="X25" s="156" t="s">
        <v>1057</v>
      </c>
      <c r="Y25" s="156"/>
      <c r="Z25" s="156"/>
      <c r="AA25" s="156"/>
      <c r="AB25" s="156"/>
      <c r="AC25" s="141"/>
      <c r="AD25" s="181" t="s">
        <v>1069</v>
      </c>
      <c r="AE25" s="141"/>
      <c r="AF25" s="181" t="s">
        <v>1008</v>
      </c>
      <c r="AG25" s="145"/>
      <c r="AH25" s="145"/>
      <c r="AI25" s="163"/>
      <c r="AJ25" s="181" t="s">
        <v>1064</v>
      </c>
      <c r="AK25" s="145"/>
      <c r="AL25" s="145"/>
      <c r="AM25" s="163"/>
      <c r="AN25" s="181" t="s">
        <v>1065</v>
      </c>
      <c r="AO25" s="145"/>
      <c r="AP25" s="145"/>
      <c r="AQ25" s="163"/>
      <c r="AR25" s="181" t="s">
        <v>1061</v>
      </c>
      <c r="AS25" s="145"/>
      <c r="AT25" s="145"/>
    </row>
    <row r="26" spans="2:51" s="139" customFormat="1" ht="28" customHeight="1" thickBot="1">
      <c r="B26" s="178" t="s">
        <v>48</v>
      </c>
      <c r="C26" s="162" t="s">
        <v>551</v>
      </c>
      <c r="D26" s="162" t="s">
        <v>1047</v>
      </c>
      <c r="E26" s="163"/>
      <c r="F26" s="179" t="s">
        <v>5</v>
      </c>
      <c r="G26" s="180" t="s">
        <v>6</v>
      </c>
      <c r="H26" s="180" t="s">
        <v>1007</v>
      </c>
      <c r="J26" s="162" t="s">
        <v>0</v>
      </c>
      <c r="K26" s="162" t="s">
        <v>13</v>
      </c>
      <c r="L26" s="162"/>
      <c r="M26" s="162" t="s">
        <v>1</v>
      </c>
      <c r="N26" s="162" t="s">
        <v>2</v>
      </c>
      <c r="O26" s="162" t="s">
        <v>1052</v>
      </c>
      <c r="P26" s="162" t="s">
        <v>1053</v>
      </c>
      <c r="Q26" s="162"/>
      <c r="R26" s="234"/>
      <c r="S26" s="234"/>
      <c r="T26" s="234"/>
      <c r="U26" s="178" t="s">
        <v>14</v>
      </c>
      <c r="V26" s="178" t="s">
        <v>1071</v>
      </c>
      <c r="W26" s="144"/>
      <c r="X26" s="179" t="s">
        <v>37</v>
      </c>
      <c r="Y26" s="179" t="s">
        <v>20</v>
      </c>
      <c r="Z26" s="179" t="s">
        <v>115</v>
      </c>
      <c r="AA26" s="179" t="s">
        <v>10</v>
      </c>
      <c r="AB26" s="179" t="s">
        <v>8</v>
      </c>
      <c r="AC26" s="144"/>
      <c r="AD26" s="162" t="s">
        <v>1070</v>
      </c>
      <c r="AE26" s="178"/>
      <c r="AF26" s="162" t="s">
        <v>1009</v>
      </c>
      <c r="AG26" s="162" t="s">
        <v>1010</v>
      </c>
      <c r="AH26" s="162" t="s">
        <v>89</v>
      </c>
      <c r="AI26" s="162"/>
      <c r="AJ26" s="162" t="s">
        <v>1058</v>
      </c>
      <c r="AK26" s="162" t="s">
        <v>1059</v>
      </c>
      <c r="AL26" s="162" t="s">
        <v>1060</v>
      </c>
      <c r="AM26" s="162"/>
      <c r="AN26" s="162" t="s">
        <v>1066</v>
      </c>
      <c r="AO26" s="162" t="s">
        <v>1067</v>
      </c>
      <c r="AP26" s="162" t="s">
        <v>1068</v>
      </c>
      <c r="AQ26" s="162"/>
      <c r="AR26" s="162" t="s">
        <v>1062</v>
      </c>
      <c r="AS26" s="162" t="s">
        <v>1063</v>
      </c>
      <c r="AT26" s="162" t="s">
        <v>914</v>
      </c>
      <c r="AV26" s="178" t="s">
        <v>29</v>
      </c>
    </row>
    <row r="27" spans="2:51" s="139" customFormat="1" ht="59" customHeight="1">
      <c r="B27" s="161" t="s">
        <v>984</v>
      </c>
      <c r="C27" s="160">
        <v>18</v>
      </c>
      <c r="D27" s="160">
        <v>1</v>
      </c>
      <c r="E27" s="159"/>
      <c r="F27" s="149" t="s">
        <v>1031</v>
      </c>
      <c r="G27" s="153" t="s">
        <v>960</v>
      </c>
      <c r="H27" s="182" t="s">
        <v>985</v>
      </c>
      <c r="J27" s="154">
        <v>20</v>
      </c>
      <c r="K27" s="155">
        <f>13/20</f>
        <v>0.65</v>
      </c>
      <c r="L27" s="159"/>
      <c r="M27" s="155">
        <v>53.2</v>
      </c>
      <c r="N27" s="155">
        <v>11.4</v>
      </c>
      <c r="O27" s="155" t="s">
        <v>340</v>
      </c>
      <c r="P27" s="155" t="s">
        <v>340</v>
      </c>
      <c r="Q27" s="159"/>
      <c r="R27" s="155" t="s">
        <v>83</v>
      </c>
      <c r="S27" s="155" t="s">
        <v>83</v>
      </c>
      <c r="U27" s="138" t="s">
        <v>85</v>
      </c>
      <c r="V27" s="138" t="s">
        <v>617</v>
      </c>
      <c r="W27" s="157"/>
      <c r="X27" s="188" t="s">
        <v>1086</v>
      </c>
      <c r="Y27" s="186" t="s">
        <v>1159</v>
      </c>
      <c r="Z27" s="186" t="s">
        <v>1189</v>
      </c>
      <c r="AA27" s="186" t="s">
        <v>1076</v>
      </c>
      <c r="AB27" s="186" t="s">
        <v>340</v>
      </c>
      <c r="AC27" s="157"/>
      <c r="AD27" s="151">
        <v>0</v>
      </c>
      <c r="AE27" s="158"/>
      <c r="AF27" s="151">
        <v>0</v>
      </c>
      <c r="AG27" s="151" t="s">
        <v>54</v>
      </c>
      <c r="AH27" s="151" t="s">
        <v>83</v>
      </c>
      <c r="AI27" s="160"/>
      <c r="AJ27" s="151" t="s">
        <v>1090</v>
      </c>
      <c r="AK27" s="151" t="s">
        <v>932</v>
      </c>
      <c r="AL27" s="151" t="s">
        <v>932</v>
      </c>
      <c r="AM27" s="160"/>
      <c r="AN27" s="151" t="s">
        <v>1074</v>
      </c>
      <c r="AO27" s="151" t="s">
        <v>1075</v>
      </c>
      <c r="AP27" s="151" t="s">
        <v>932</v>
      </c>
      <c r="AQ27" s="160"/>
      <c r="AR27" s="151" t="s">
        <v>932</v>
      </c>
      <c r="AS27" s="151" t="s">
        <v>932</v>
      </c>
      <c r="AT27" s="155" t="s">
        <v>1088</v>
      </c>
      <c r="AV27" s="138" t="s">
        <v>1317</v>
      </c>
      <c r="AW27" s="139" t="s">
        <v>1315</v>
      </c>
    </row>
    <row r="28" spans="2:51" s="139" customFormat="1" ht="49" customHeight="1">
      <c r="C28" s="160">
        <v>19</v>
      </c>
      <c r="D28" s="160">
        <v>2</v>
      </c>
      <c r="E28" s="159"/>
      <c r="F28" s="138" t="s">
        <v>1032</v>
      </c>
      <c r="G28" s="138" t="s">
        <v>986</v>
      </c>
      <c r="H28" s="138" t="s">
        <v>516</v>
      </c>
      <c r="J28" s="151">
        <v>207</v>
      </c>
      <c r="K28" s="151"/>
      <c r="L28" s="158"/>
      <c r="M28" s="151"/>
      <c r="N28" s="151"/>
      <c r="O28" s="151"/>
      <c r="P28" s="151"/>
      <c r="Q28" s="160"/>
      <c r="R28" s="151"/>
      <c r="S28" s="151"/>
      <c r="U28" s="138"/>
      <c r="V28" s="138"/>
      <c r="W28" s="157"/>
      <c r="X28" s="188"/>
      <c r="Y28" s="188"/>
      <c r="Z28" s="188"/>
      <c r="AA28" s="188"/>
      <c r="AB28" s="188"/>
      <c r="AC28" s="157"/>
      <c r="AD28" s="151">
        <v>0</v>
      </c>
      <c r="AE28" s="158"/>
      <c r="AF28" s="151"/>
      <c r="AG28" s="151"/>
      <c r="AH28" s="151"/>
      <c r="AI28" s="160"/>
      <c r="AJ28" s="151" t="s">
        <v>1090</v>
      </c>
      <c r="AK28" s="151" t="s">
        <v>932</v>
      </c>
      <c r="AL28" s="151" t="s">
        <v>1096</v>
      </c>
      <c r="AM28" s="160"/>
      <c r="AN28" s="151"/>
      <c r="AO28" s="151"/>
      <c r="AP28" s="151"/>
      <c r="AQ28" s="160"/>
      <c r="AR28" s="151"/>
      <c r="AS28" s="151"/>
      <c r="AT28" s="151"/>
      <c r="AV28" s="138" t="s">
        <v>1316</v>
      </c>
      <c r="AW28" s="139" t="s">
        <v>1315</v>
      </c>
    </row>
    <row r="29" spans="2:51" s="139" customFormat="1" ht="49" customHeight="1">
      <c r="C29" s="171">
        <v>20</v>
      </c>
      <c r="D29" s="171">
        <v>3</v>
      </c>
      <c r="E29" s="159"/>
      <c r="F29" s="172" t="s">
        <v>1033</v>
      </c>
      <c r="G29" s="172" t="s">
        <v>987</v>
      </c>
      <c r="H29" s="172" t="s">
        <v>988</v>
      </c>
      <c r="J29" s="174">
        <v>18</v>
      </c>
      <c r="K29" s="174"/>
      <c r="L29" s="175"/>
      <c r="M29" s="174"/>
      <c r="N29" s="174"/>
      <c r="O29" s="174"/>
      <c r="P29" s="174"/>
      <c r="Q29" s="171"/>
      <c r="R29" s="174"/>
      <c r="S29" s="174"/>
      <c r="U29" s="172"/>
      <c r="V29" s="172"/>
      <c r="W29" s="157"/>
      <c r="X29" s="189"/>
      <c r="Y29" s="189"/>
      <c r="Z29" s="189"/>
      <c r="AA29" s="189"/>
      <c r="AB29" s="189"/>
      <c r="AC29" s="157"/>
      <c r="AD29" s="174">
        <v>0</v>
      </c>
      <c r="AE29" s="175"/>
      <c r="AF29" s="174"/>
      <c r="AG29" s="174"/>
      <c r="AH29" s="174"/>
      <c r="AI29" s="159"/>
      <c r="AJ29" s="174" t="s">
        <v>1090</v>
      </c>
      <c r="AK29" s="174" t="s">
        <v>932</v>
      </c>
      <c r="AL29" s="174" t="s">
        <v>932</v>
      </c>
      <c r="AM29" s="159"/>
      <c r="AN29" s="174" t="s">
        <v>1074</v>
      </c>
      <c r="AO29" s="174" t="s">
        <v>1075</v>
      </c>
      <c r="AP29" s="174" t="s">
        <v>932</v>
      </c>
      <c r="AQ29" s="159"/>
      <c r="AR29" s="174" t="s">
        <v>932</v>
      </c>
      <c r="AS29" s="174" t="s">
        <v>1095</v>
      </c>
      <c r="AT29" s="174" t="s">
        <v>932</v>
      </c>
      <c r="AV29" s="172" t="s">
        <v>1314</v>
      </c>
      <c r="AW29" s="139" t="s">
        <v>1315</v>
      </c>
    </row>
    <row r="30" spans="2:51" s="139" customFormat="1" ht="21" customHeight="1">
      <c r="C30" s="160"/>
      <c r="D30" s="160"/>
      <c r="E30" s="159"/>
      <c r="F30" s="158"/>
      <c r="G30" s="158"/>
      <c r="H30" s="158"/>
      <c r="J30" s="160"/>
      <c r="K30" s="160"/>
      <c r="L30" s="160"/>
      <c r="M30" s="160"/>
      <c r="N30" s="160"/>
      <c r="O30" s="160"/>
      <c r="P30" s="160"/>
      <c r="Q30" s="160"/>
      <c r="R30" s="160"/>
      <c r="S30" s="160"/>
      <c r="T30" s="160"/>
      <c r="U30" s="160"/>
      <c r="V30" s="160"/>
      <c r="W30" s="159"/>
      <c r="AC30" s="159"/>
      <c r="AD30" s="160"/>
      <c r="AE30" s="160"/>
      <c r="AF30" s="160"/>
      <c r="AG30" s="160"/>
      <c r="AH30" s="160"/>
      <c r="AI30" s="160"/>
      <c r="AJ30" s="160"/>
      <c r="AK30" s="160"/>
      <c r="AL30" s="160"/>
      <c r="AM30" s="160"/>
      <c r="AN30" s="160"/>
      <c r="AO30" s="160"/>
      <c r="AP30" s="160"/>
      <c r="AQ30" s="160"/>
      <c r="AR30" s="160"/>
      <c r="AS30" s="160"/>
      <c r="AT30" s="160"/>
    </row>
    <row r="31" spans="2:51" s="139" customFormat="1" ht="21" customHeight="1">
      <c r="C31" s="160"/>
      <c r="D31" s="160"/>
      <c r="E31" s="159"/>
      <c r="F31" s="158"/>
      <c r="G31" s="158"/>
      <c r="H31" s="158"/>
      <c r="J31" s="160"/>
      <c r="K31" s="160"/>
      <c r="L31" s="158"/>
      <c r="M31" s="160"/>
      <c r="N31" s="160"/>
      <c r="O31" s="160"/>
      <c r="P31" s="160"/>
      <c r="Q31" s="160"/>
      <c r="R31" s="160"/>
      <c r="S31" s="160"/>
      <c r="U31" s="158"/>
      <c r="V31" s="158"/>
      <c r="W31" s="157"/>
      <c r="AC31" s="157"/>
      <c r="AD31" s="160"/>
      <c r="AE31" s="158"/>
      <c r="AF31" s="160"/>
      <c r="AG31" s="160"/>
      <c r="AH31" s="160"/>
      <c r="AI31" s="160"/>
      <c r="AJ31" s="160"/>
      <c r="AK31" s="160"/>
      <c r="AL31" s="160"/>
      <c r="AM31" s="160"/>
      <c r="AN31" s="160"/>
      <c r="AO31" s="160"/>
      <c r="AP31" s="160"/>
      <c r="AQ31" s="160"/>
      <c r="AR31" s="160"/>
      <c r="AS31" s="160"/>
      <c r="AT31" s="160"/>
    </row>
    <row r="32" spans="2:51" s="139" customFormat="1" ht="21" customHeight="1" thickBot="1">
      <c r="C32" s="160"/>
      <c r="D32" s="160"/>
      <c r="E32" s="159"/>
      <c r="F32" s="158"/>
      <c r="G32" s="158"/>
      <c r="H32" s="158"/>
      <c r="J32" s="160"/>
      <c r="K32" s="160"/>
      <c r="L32" s="158"/>
      <c r="M32" s="160"/>
      <c r="N32" s="160"/>
      <c r="O32" s="160"/>
      <c r="P32" s="160"/>
      <c r="Q32" s="160"/>
      <c r="R32" s="160"/>
      <c r="S32" s="160"/>
      <c r="U32" s="158"/>
      <c r="V32" s="158"/>
      <c r="W32" s="157"/>
      <c r="AC32" s="157"/>
      <c r="AD32" s="160"/>
      <c r="AE32" s="158"/>
      <c r="AF32" s="160"/>
      <c r="AG32" s="160"/>
      <c r="AH32" s="160"/>
      <c r="AI32" s="160"/>
      <c r="AJ32" s="160"/>
      <c r="AK32" s="160"/>
      <c r="AL32" s="160"/>
      <c r="AM32" s="160"/>
      <c r="AN32" s="160"/>
      <c r="AO32" s="160"/>
      <c r="AP32" s="160"/>
      <c r="AQ32" s="160"/>
      <c r="AR32" s="160"/>
      <c r="AS32" s="160"/>
      <c r="AT32" s="160"/>
    </row>
    <row r="33" spans="2:50" s="143" customFormat="1" ht="21" customHeight="1" thickBot="1">
      <c r="C33" s="140"/>
      <c r="D33" s="140"/>
      <c r="E33" s="140"/>
      <c r="G33" s="164"/>
      <c r="H33" s="157"/>
      <c r="J33" s="156" t="s">
        <v>1011</v>
      </c>
      <c r="K33" s="169"/>
      <c r="L33" s="156"/>
      <c r="M33" s="169"/>
      <c r="N33" s="169"/>
      <c r="O33" s="169"/>
      <c r="P33" s="169"/>
      <c r="Q33" s="169"/>
      <c r="R33" s="169"/>
      <c r="S33" s="169"/>
      <c r="T33" s="156"/>
      <c r="U33" s="156"/>
      <c r="V33" s="156"/>
      <c r="W33" s="71"/>
      <c r="X33" s="139"/>
      <c r="Y33" s="139"/>
      <c r="Z33" s="139"/>
      <c r="AA33" s="139"/>
      <c r="AB33" s="139"/>
      <c r="AC33" s="71"/>
      <c r="AD33" s="169" t="s">
        <v>1056</v>
      </c>
      <c r="AE33" s="166"/>
      <c r="AF33" s="169"/>
      <c r="AG33" s="169"/>
      <c r="AH33" s="185"/>
      <c r="AI33" s="169"/>
      <c r="AJ33" s="169"/>
      <c r="AK33" s="169"/>
      <c r="AL33" s="169"/>
      <c r="AM33" s="185"/>
      <c r="AN33" s="169"/>
      <c r="AO33" s="169"/>
      <c r="AP33" s="169"/>
      <c r="AQ33" s="169"/>
      <c r="AR33" s="169"/>
      <c r="AS33" s="169"/>
      <c r="AT33" s="185"/>
      <c r="AU33" s="141"/>
      <c r="AV33" s="139"/>
      <c r="AW33" s="139"/>
    </row>
    <row r="34" spans="2:50" s="139" customFormat="1" ht="28" customHeight="1" thickBot="1">
      <c r="B34" s="144"/>
      <c r="C34" s="162"/>
      <c r="D34" s="162"/>
      <c r="E34" s="163"/>
      <c r="F34" s="166" t="s">
        <v>1012</v>
      </c>
      <c r="G34" s="166"/>
      <c r="H34" s="166"/>
      <c r="J34" s="163"/>
      <c r="K34" s="163"/>
      <c r="L34" s="163"/>
      <c r="M34" s="145" t="s">
        <v>144</v>
      </c>
      <c r="N34" s="145"/>
      <c r="O34" s="145"/>
      <c r="P34" s="145"/>
      <c r="Q34" s="163"/>
      <c r="R34" s="233" t="s">
        <v>1054</v>
      </c>
      <c r="S34" s="233" t="s">
        <v>1055</v>
      </c>
      <c r="T34" s="233"/>
      <c r="U34" s="144"/>
      <c r="V34" s="144"/>
      <c r="W34" s="141"/>
      <c r="X34" s="156" t="s">
        <v>1057</v>
      </c>
      <c r="Y34" s="156"/>
      <c r="Z34" s="156"/>
      <c r="AA34" s="156"/>
      <c r="AB34" s="156"/>
      <c r="AC34" s="141"/>
      <c r="AD34" s="181" t="s">
        <v>1069</v>
      </c>
      <c r="AE34" s="141"/>
      <c r="AF34" s="181" t="s">
        <v>1008</v>
      </c>
      <c r="AG34" s="145"/>
      <c r="AH34" s="145"/>
      <c r="AI34" s="163"/>
      <c r="AJ34" s="181" t="s">
        <v>1064</v>
      </c>
      <c r="AK34" s="145"/>
      <c r="AL34" s="145"/>
      <c r="AM34" s="163"/>
      <c r="AN34" s="181" t="s">
        <v>1065</v>
      </c>
      <c r="AO34" s="145"/>
      <c r="AP34" s="145"/>
      <c r="AQ34" s="163"/>
      <c r="AR34" s="181" t="s">
        <v>1061</v>
      </c>
      <c r="AS34" s="145"/>
      <c r="AT34" s="145"/>
    </row>
    <row r="35" spans="2:50" s="139" customFormat="1" ht="28" customHeight="1" thickBot="1">
      <c r="B35" s="178" t="s">
        <v>48</v>
      </c>
      <c r="C35" s="162" t="s">
        <v>551</v>
      </c>
      <c r="D35" s="162" t="s">
        <v>1047</v>
      </c>
      <c r="E35" s="163"/>
      <c r="F35" s="179" t="s">
        <v>5</v>
      </c>
      <c r="G35" s="180" t="s">
        <v>6</v>
      </c>
      <c r="H35" s="180" t="s">
        <v>1007</v>
      </c>
      <c r="J35" s="162" t="s">
        <v>0</v>
      </c>
      <c r="K35" s="162" t="s">
        <v>13</v>
      </c>
      <c r="L35" s="162"/>
      <c r="M35" s="162" t="s">
        <v>1</v>
      </c>
      <c r="N35" s="162" t="s">
        <v>2</v>
      </c>
      <c r="O35" s="162" t="s">
        <v>1052</v>
      </c>
      <c r="P35" s="162" t="s">
        <v>1053</v>
      </c>
      <c r="Q35" s="162"/>
      <c r="R35" s="234"/>
      <c r="S35" s="234"/>
      <c r="T35" s="234"/>
      <c r="U35" s="178" t="s">
        <v>14</v>
      </c>
      <c r="V35" s="178" t="s">
        <v>1071</v>
      </c>
      <c r="W35" s="144"/>
      <c r="X35" s="179" t="s">
        <v>37</v>
      </c>
      <c r="Y35" s="179" t="s">
        <v>20</v>
      </c>
      <c r="Z35" s="179" t="s">
        <v>115</v>
      </c>
      <c r="AA35" s="179" t="s">
        <v>10</v>
      </c>
      <c r="AB35" s="179" t="s">
        <v>8</v>
      </c>
      <c r="AC35" s="144"/>
      <c r="AD35" s="162" t="s">
        <v>1070</v>
      </c>
      <c r="AE35" s="178"/>
      <c r="AF35" s="162" t="s">
        <v>1009</v>
      </c>
      <c r="AG35" s="162" t="s">
        <v>1010</v>
      </c>
      <c r="AH35" s="162" t="s">
        <v>89</v>
      </c>
      <c r="AI35" s="162"/>
      <c r="AJ35" s="162" t="s">
        <v>1058</v>
      </c>
      <c r="AK35" s="162" t="s">
        <v>1059</v>
      </c>
      <c r="AL35" s="162" t="s">
        <v>1060</v>
      </c>
      <c r="AM35" s="162"/>
      <c r="AN35" s="162" t="s">
        <v>1066</v>
      </c>
      <c r="AO35" s="162" t="s">
        <v>1067</v>
      </c>
      <c r="AP35" s="162" t="s">
        <v>1068</v>
      </c>
      <c r="AQ35" s="162"/>
      <c r="AR35" s="162" t="s">
        <v>1062</v>
      </c>
      <c r="AS35" s="162" t="s">
        <v>1063</v>
      </c>
      <c r="AT35" s="162" t="s">
        <v>914</v>
      </c>
      <c r="AV35" s="178" t="s">
        <v>29</v>
      </c>
    </row>
    <row r="36" spans="2:50" s="139" customFormat="1" ht="52" customHeight="1">
      <c r="B36" s="141" t="s">
        <v>47</v>
      </c>
      <c r="C36" s="160">
        <v>21</v>
      </c>
      <c r="D36" s="160">
        <v>1</v>
      </c>
      <c r="E36" s="159"/>
      <c r="F36" s="138" t="s">
        <v>1034</v>
      </c>
      <c r="G36" s="138" t="s">
        <v>989</v>
      </c>
      <c r="H36" s="138" t="s">
        <v>990</v>
      </c>
      <c r="J36" s="151">
        <v>70</v>
      </c>
      <c r="K36" s="151"/>
      <c r="L36" s="158"/>
      <c r="M36" s="151"/>
      <c r="N36" s="151"/>
      <c r="O36" s="151"/>
      <c r="P36" s="151"/>
      <c r="Q36" s="160"/>
      <c r="R36" s="151"/>
      <c r="S36" s="151"/>
      <c r="U36" s="138"/>
      <c r="V36" s="138"/>
      <c r="W36" s="157"/>
      <c r="X36" s="188"/>
      <c r="Y36" s="188"/>
      <c r="Z36" s="188"/>
      <c r="AA36" s="188"/>
      <c r="AB36" s="188"/>
      <c r="AC36" s="157"/>
      <c r="AD36" s="151">
        <v>0</v>
      </c>
      <c r="AE36" s="158"/>
      <c r="AF36" s="151" t="s">
        <v>1090</v>
      </c>
      <c r="AG36" s="151"/>
      <c r="AH36" s="151"/>
      <c r="AI36" s="160"/>
      <c r="AJ36" s="151"/>
      <c r="AK36" s="151"/>
      <c r="AL36" s="151" t="s">
        <v>932</v>
      </c>
      <c r="AM36" s="160"/>
      <c r="AN36" s="151" t="s">
        <v>1074</v>
      </c>
      <c r="AO36" s="151" t="s">
        <v>1075</v>
      </c>
      <c r="AP36" s="151" t="s">
        <v>932</v>
      </c>
      <c r="AQ36" s="160"/>
      <c r="AR36" s="151"/>
      <c r="AS36" s="151"/>
      <c r="AT36" s="151"/>
      <c r="AV36" s="138" t="s">
        <v>1318</v>
      </c>
      <c r="AW36" s="139" t="s">
        <v>1313</v>
      </c>
    </row>
    <row r="37" spans="2:50" s="139" customFormat="1" ht="65.5" customHeight="1">
      <c r="C37" s="171">
        <v>31</v>
      </c>
      <c r="D37" s="171">
        <v>6</v>
      </c>
      <c r="E37" s="159"/>
      <c r="F37" s="172" t="s">
        <v>1044</v>
      </c>
      <c r="G37" s="172" t="s">
        <v>926</v>
      </c>
      <c r="H37" s="172" t="s">
        <v>1169</v>
      </c>
      <c r="J37" s="174">
        <v>11</v>
      </c>
      <c r="K37" s="174">
        <v>0.82</v>
      </c>
      <c r="L37" s="175"/>
      <c r="M37" s="174">
        <v>34.799999999999997</v>
      </c>
      <c r="N37" s="174">
        <v>7.7</v>
      </c>
      <c r="O37" s="190">
        <v>24</v>
      </c>
      <c r="P37" s="190">
        <v>53</v>
      </c>
      <c r="Q37" s="171"/>
      <c r="R37" s="174" t="s">
        <v>83</v>
      </c>
      <c r="S37" s="174" t="s">
        <v>83</v>
      </c>
      <c r="T37" s="173"/>
      <c r="U37" s="172" t="s">
        <v>1107</v>
      </c>
      <c r="V37" s="191" t="s">
        <v>1083</v>
      </c>
      <c r="W37" s="157"/>
      <c r="X37" s="172" t="s">
        <v>1166</v>
      </c>
      <c r="Y37" s="189" t="s">
        <v>1168</v>
      </c>
      <c r="Z37" s="189">
        <v>7</v>
      </c>
      <c r="AA37" s="189" t="s">
        <v>1076</v>
      </c>
      <c r="AB37" s="189" t="s">
        <v>1162</v>
      </c>
      <c r="AC37" s="157"/>
      <c r="AD37" s="174">
        <v>0</v>
      </c>
      <c r="AE37" s="175"/>
      <c r="AF37" s="174">
        <v>0</v>
      </c>
      <c r="AG37" s="174">
        <v>1</v>
      </c>
      <c r="AH37" s="174">
        <v>0</v>
      </c>
      <c r="AI37" s="171"/>
      <c r="AJ37" s="174" t="s">
        <v>1090</v>
      </c>
      <c r="AK37" s="174" t="s">
        <v>932</v>
      </c>
      <c r="AL37" s="174" t="s">
        <v>932</v>
      </c>
      <c r="AM37" s="171"/>
      <c r="AN37" s="174" t="s">
        <v>1074</v>
      </c>
      <c r="AO37" s="174" t="s">
        <v>1075</v>
      </c>
      <c r="AP37" s="174" t="s">
        <v>932</v>
      </c>
      <c r="AQ37" s="171"/>
      <c r="AR37" s="174" t="s">
        <v>932</v>
      </c>
      <c r="AS37" s="174" t="s">
        <v>1095</v>
      </c>
      <c r="AT37" s="174" t="s">
        <v>932</v>
      </c>
      <c r="AU37" s="173"/>
      <c r="AV37" s="172" t="s">
        <v>1319</v>
      </c>
      <c r="AW37" s="139" t="s">
        <v>1320</v>
      </c>
    </row>
    <row r="38" spans="2:50" s="139" customFormat="1" ht="43" customHeight="1">
      <c r="C38" s="160"/>
      <c r="D38" s="160"/>
      <c r="E38" s="159"/>
      <c r="F38" s="158"/>
      <c r="G38" s="158"/>
      <c r="H38" s="158"/>
      <c r="J38" s="160"/>
      <c r="K38" s="160"/>
      <c r="L38" s="158"/>
      <c r="M38" s="160"/>
      <c r="N38" s="160"/>
      <c r="O38" s="160"/>
      <c r="P38" s="160"/>
      <c r="Q38" s="160"/>
      <c r="R38" s="160"/>
      <c r="S38" s="160"/>
      <c r="U38" s="158"/>
      <c r="V38" s="158"/>
      <c r="W38" s="157"/>
      <c r="AC38" s="157"/>
      <c r="AD38" s="160"/>
      <c r="AE38" s="158"/>
      <c r="AF38" s="160"/>
      <c r="AG38" s="160"/>
      <c r="AH38" s="160"/>
      <c r="AI38" s="160"/>
      <c r="AJ38" s="160"/>
      <c r="AK38" s="160"/>
      <c r="AL38" s="160"/>
      <c r="AM38" s="160"/>
      <c r="AN38" s="160"/>
      <c r="AO38" s="160"/>
      <c r="AP38" s="160"/>
      <c r="AQ38" s="160"/>
      <c r="AR38" s="160"/>
      <c r="AS38" s="160"/>
      <c r="AT38" s="160"/>
    </row>
    <row r="39" spans="2:50" s="139" customFormat="1" ht="43" customHeight="1" thickBot="1">
      <c r="C39" s="160"/>
      <c r="D39" s="160"/>
      <c r="E39" s="159"/>
      <c r="F39" s="158"/>
      <c r="G39" s="158"/>
      <c r="H39" s="158"/>
      <c r="J39" s="160"/>
      <c r="K39" s="160"/>
      <c r="L39" s="158"/>
      <c r="M39" s="160"/>
      <c r="N39" s="160"/>
      <c r="O39" s="160"/>
      <c r="P39" s="160"/>
      <c r="Q39" s="160"/>
      <c r="R39" s="160"/>
      <c r="S39" s="160"/>
      <c r="U39" s="158"/>
      <c r="V39" s="158"/>
      <c r="W39" s="157"/>
      <c r="AC39" s="157"/>
      <c r="AD39" s="160"/>
      <c r="AE39" s="158"/>
      <c r="AF39" s="160"/>
      <c r="AG39" s="160"/>
      <c r="AH39" s="160"/>
      <c r="AI39" s="160"/>
      <c r="AJ39" s="160"/>
      <c r="AK39" s="160"/>
      <c r="AL39" s="160"/>
      <c r="AM39" s="160"/>
      <c r="AN39" s="160"/>
      <c r="AO39" s="160"/>
      <c r="AP39" s="160"/>
      <c r="AQ39" s="160"/>
      <c r="AR39" s="160"/>
      <c r="AS39" s="160"/>
      <c r="AT39" s="160"/>
    </row>
    <row r="40" spans="2:50" s="143" customFormat="1" ht="21" customHeight="1" thickBot="1">
      <c r="C40" s="140"/>
      <c r="D40" s="140"/>
      <c r="E40" s="140"/>
      <c r="G40" s="164"/>
      <c r="H40" s="157"/>
      <c r="J40" s="156" t="s">
        <v>1011</v>
      </c>
      <c r="K40" s="169"/>
      <c r="L40" s="156"/>
      <c r="M40" s="169"/>
      <c r="N40" s="169"/>
      <c r="O40" s="169"/>
      <c r="P40" s="169"/>
      <c r="Q40" s="169"/>
      <c r="R40" s="169"/>
      <c r="S40" s="169"/>
      <c r="T40" s="156"/>
      <c r="U40" s="156"/>
      <c r="V40" s="156"/>
      <c r="W40" s="71"/>
      <c r="X40" s="139"/>
      <c r="Y40" s="139"/>
      <c r="Z40" s="139"/>
      <c r="AA40" s="139"/>
      <c r="AB40" s="139"/>
      <c r="AC40" s="71"/>
      <c r="AD40" s="169" t="s">
        <v>1056</v>
      </c>
      <c r="AE40" s="166"/>
      <c r="AF40" s="169"/>
      <c r="AG40" s="169"/>
      <c r="AH40" s="185"/>
      <c r="AI40" s="169"/>
      <c r="AJ40" s="169"/>
      <c r="AK40" s="169"/>
      <c r="AL40" s="169"/>
      <c r="AM40" s="185"/>
      <c r="AN40" s="169"/>
      <c r="AO40" s="169"/>
      <c r="AP40" s="169"/>
      <c r="AQ40" s="169"/>
      <c r="AR40" s="169"/>
      <c r="AS40" s="169"/>
      <c r="AT40" s="185"/>
      <c r="AU40" s="141"/>
      <c r="AV40" s="139"/>
      <c r="AW40" s="139"/>
    </row>
    <row r="41" spans="2:50" s="139" customFormat="1" ht="28" customHeight="1" thickBot="1">
      <c r="B41" s="144"/>
      <c r="C41" s="162"/>
      <c r="D41" s="162"/>
      <c r="E41" s="163"/>
      <c r="F41" s="166" t="s">
        <v>1012</v>
      </c>
      <c r="G41" s="166"/>
      <c r="H41" s="166"/>
      <c r="J41" s="163"/>
      <c r="K41" s="163"/>
      <c r="L41" s="163"/>
      <c r="M41" s="145" t="s">
        <v>144</v>
      </c>
      <c r="N41" s="145"/>
      <c r="O41" s="145"/>
      <c r="P41" s="145"/>
      <c r="Q41" s="163"/>
      <c r="R41" s="233" t="s">
        <v>1054</v>
      </c>
      <c r="S41" s="233" t="s">
        <v>1055</v>
      </c>
      <c r="T41" s="233"/>
      <c r="U41" s="144"/>
      <c r="V41" s="144"/>
      <c r="W41" s="141"/>
      <c r="X41" s="156" t="s">
        <v>1057</v>
      </c>
      <c r="Y41" s="156"/>
      <c r="Z41" s="156"/>
      <c r="AA41" s="156"/>
      <c r="AB41" s="156"/>
      <c r="AC41" s="141"/>
      <c r="AD41" s="181" t="s">
        <v>1069</v>
      </c>
      <c r="AE41" s="141"/>
      <c r="AF41" s="181" t="s">
        <v>1008</v>
      </c>
      <c r="AG41" s="145"/>
      <c r="AH41" s="145"/>
      <c r="AI41" s="163"/>
      <c r="AJ41" s="181" t="s">
        <v>1064</v>
      </c>
      <c r="AK41" s="145"/>
      <c r="AL41" s="145"/>
      <c r="AM41" s="163"/>
      <c r="AN41" s="181" t="s">
        <v>1065</v>
      </c>
      <c r="AO41" s="145"/>
      <c r="AP41" s="145"/>
      <c r="AQ41" s="163"/>
      <c r="AR41" s="181" t="s">
        <v>1061</v>
      </c>
      <c r="AS41" s="145"/>
      <c r="AT41" s="145"/>
    </row>
    <row r="42" spans="2:50" s="139" customFormat="1" ht="28" customHeight="1" thickBot="1">
      <c r="B42" s="178" t="s">
        <v>48</v>
      </c>
      <c r="C42" s="162" t="s">
        <v>551</v>
      </c>
      <c r="D42" s="162" t="s">
        <v>1047</v>
      </c>
      <c r="E42" s="163"/>
      <c r="F42" s="179" t="s">
        <v>5</v>
      </c>
      <c r="G42" s="180" t="s">
        <v>6</v>
      </c>
      <c r="H42" s="180" t="s">
        <v>1007</v>
      </c>
      <c r="J42" s="162" t="s">
        <v>0</v>
      </c>
      <c r="K42" s="162" t="s">
        <v>13</v>
      </c>
      <c r="L42" s="162"/>
      <c r="M42" s="162" t="s">
        <v>1</v>
      </c>
      <c r="N42" s="162" t="s">
        <v>2</v>
      </c>
      <c r="O42" s="162" t="s">
        <v>1052</v>
      </c>
      <c r="P42" s="162" t="s">
        <v>1053</v>
      </c>
      <c r="Q42" s="162"/>
      <c r="R42" s="234"/>
      <c r="S42" s="234"/>
      <c r="T42" s="234"/>
      <c r="U42" s="178" t="s">
        <v>14</v>
      </c>
      <c r="V42" s="178" t="s">
        <v>1071</v>
      </c>
      <c r="W42" s="144"/>
      <c r="X42" s="179" t="s">
        <v>37</v>
      </c>
      <c r="Y42" s="179" t="s">
        <v>20</v>
      </c>
      <c r="Z42" s="179" t="s">
        <v>115</v>
      </c>
      <c r="AA42" s="179" t="s">
        <v>10</v>
      </c>
      <c r="AB42" s="179" t="s">
        <v>8</v>
      </c>
      <c r="AC42" s="144"/>
      <c r="AD42" s="162" t="s">
        <v>1070</v>
      </c>
      <c r="AE42" s="178"/>
      <c r="AF42" s="162" t="s">
        <v>1009</v>
      </c>
      <c r="AG42" s="162" t="s">
        <v>1010</v>
      </c>
      <c r="AH42" s="162" t="s">
        <v>89</v>
      </c>
      <c r="AI42" s="162"/>
      <c r="AJ42" s="162" t="s">
        <v>1058</v>
      </c>
      <c r="AK42" s="162" t="s">
        <v>1059</v>
      </c>
      <c r="AL42" s="162" t="s">
        <v>1060</v>
      </c>
      <c r="AM42" s="162"/>
      <c r="AN42" s="162" t="s">
        <v>1066</v>
      </c>
      <c r="AO42" s="162" t="s">
        <v>1067</v>
      </c>
      <c r="AP42" s="162" t="s">
        <v>1068</v>
      </c>
      <c r="AQ42" s="162"/>
      <c r="AR42" s="162" t="s">
        <v>1062</v>
      </c>
      <c r="AS42" s="162" t="s">
        <v>1063</v>
      </c>
      <c r="AT42" s="162" t="s">
        <v>914</v>
      </c>
      <c r="AV42" s="178" t="s">
        <v>29</v>
      </c>
    </row>
    <row r="43" spans="2:50" s="139" customFormat="1" ht="74" customHeight="1">
      <c r="B43" s="161" t="s">
        <v>991</v>
      </c>
      <c r="C43" s="160">
        <v>18</v>
      </c>
      <c r="D43" s="160">
        <v>1</v>
      </c>
      <c r="E43" s="159"/>
      <c r="F43" s="149" t="s">
        <v>1031</v>
      </c>
      <c r="G43" s="153" t="s">
        <v>960</v>
      </c>
      <c r="H43" s="182" t="s">
        <v>992</v>
      </c>
      <c r="J43" s="154">
        <v>12</v>
      </c>
      <c r="K43" s="155">
        <v>0.67</v>
      </c>
      <c r="L43" s="159"/>
      <c r="M43" s="155">
        <v>55</v>
      </c>
      <c r="N43" s="155">
        <v>8.5</v>
      </c>
      <c r="O43" s="187" t="s">
        <v>1112</v>
      </c>
      <c r="P43" s="187" t="s">
        <v>1112</v>
      </c>
      <c r="Q43" s="160"/>
      <c r="R43" s="155" t="s">
        <v>83</v>
      </c>
      <c r="S43" s="155" t="s">
        <v>83</v>
      </c>
      <c r="U43" s="138" t="s">
        <v>85</v>
      </c>
      <c r="V43" s="184" t="s">
        <v>617</v>
      </c>
      <c r="W43" s="159"/>
      <c r="X43" s="186" t="s">
        <v>1087</v>
      </c>
      <c r="Y43" s="186" t="s">
        <v>1159</v>
      </c>
      <c r="Z43" s="186" t="s">
        <v>1189</v>
      </c>
      <c r="AA43" s="186" t="s">
        <v>1076</v>
      </c>
      <c r="AB43" s="186" t="s">
        <v>340</v>
      </c>
      <c r="AC43" s="159"/>
      <c r="AD43" s="155">
        <v>0</v>
      </c>
      <c r="AE43" s="158"/>
      <c r="AF43" s="155">
        <v>0</v>
      </c>
      <c r="AG43" s="155" t="s">
        <v>54</v>
      </c>
      <c r="AH43" s="155" t="s">
        <v>83</v>
      </c>
      <c r="AI43" s="159"/>
      <c r="AJ43" s="151">
        <v>1</v>
      </c>
      <c r="AK43" s="151">
        <v>0</v>
      </c>
      <c r="AL43" s="151" t="s">
        <v>932</v>
      </c>
      <c r="AM43" s="160"/>
      <c r="AN43" s="151" t="s">
        <v>1074</v>
      </c>
      <c r="AO43" s="151" t="s">
        <v>1075</v>
      </c>
      <c r="AP43" s="151" t="s">
        <v>932</v>
      </c>
      <c r="AQ43" s="159"/>
      <c r="AR43" s="151" t="s">
        <v>932</v>
      </c>
      <c r="AS43" s="151" t="s">
        <v>932</v>
      </c>
      <c r="AT43" s="155" t="s">
        <v>1088</v>
      </c>
      <c r="AV43" s="138" t="s">
        <v>1329</v>
      </c>
      <c r="AW43" s="139" t="s">
        <v>1328</v>
      </c>
    </row>
    <row r="44" spans="2:50" s="139" customFormat="1" ht="47" customHeight="1">
      <c r="C44" s="160">
        <v>22</v>
      </c>
      <c r="D44" s="160">
        <v>2</v>
      </c>
      <c r="E44" s="159"/>
      <c r="F44" s="138" t="s">
        <v>1035</v>
      </c>
      <c r="G44" s="138" t="s">
        <v>993</v>
      </c>
      <c r="H44" s="138" t="s">
        <v>994</v>
      </c>
      <c r="J44" s="151">
        <v>32</v>
      </c>
      <c r="K44" s="151">
        <v>1</v>
      </c>
      <c r="L44" s="158"/>
      <c r="M44" s="151">
        <v>39.799999999999997</v>
      </c>
      <c r="N44" s="151" t="s">
        <v>1186</v>
      </c>
      <c r="O44" s="151">
        <v>40</v>
      </c>
      <c r="P44" s="151">
        <v>64</v>
      </c>
      <c r="Q44" s="160"/>
      <c r="R44" s="151" t="s">
        <v>83</v>
      </c>
      <c r="S44" s="151" t="s">
        <v>83</v>
      </c>
      <c r="U44" s="138" t="s">
        <v>1187</v>
      </c>
      <c r="V44" s="184" t="s">
        <v>617</v>
      </c>
      <c r="W44" s="157"/>
      <c r="X44" s="186" t="s">
        <v>1128</v>
      </c>
      <c r="Y44" s="188" t="s">
        <v>1130</v>
      </c>
      <c r="Z44" s="188" t="s">
        <v>1131</v>
      </c>
      <c r="AA44" s="188" t="s">
        <v>1132</v>
      </c>
      <c r="AB44" s="188" t="s">
        <v>1185</v>
      </c>
      <c r="AC44" s="157"/>
      <c r="AD44" s="151">
        <v>0</v>
      </c>
      <c r="AE44" s="158"/>
      <c r="AF44" s="151">
        <v>0</v>
      </c>
      <c r="AG44" s="151">
        <v>1</v>
      </c>
      <c r="AH44" s="151">
        <v>0</v>
      </c>
      <c r="AI44" s="160"/>
      <c r="AJ44" s="151">
        <v>1</v>
      </c>
      <c r="AK44" s="151">
        <v>0</v>
      </c>
      <c r="AL44" s="151" t="s">
        <v>932</v>
      </c>
      <c r="AM44" s="160"/>
      <c r="AN44" s="151" t="s">
        <v>1074</v>
      </c>
      <c r="AO44" s="151" t="s">
        <v>1075</v>
      </c>
      <c r="AP44" s="151" t="s">
        <v>932</v>
      </c>
      <c r="AQ44" s="160"/>
      <c r="AR44" s="151" t="s">
        <v>1098</v>
      </c>
      <c r="AS44" s="151" t="s">
        <v>932</v>
      </c>
      <c r="AT44" s="151" t="s">
        <v>932</v>
      </c>
      <c r="AV44" s="138" t="s">
        <v>1322</v>
      </c>
      <c r="AW44" s="139" t="s">
        <v>1323</v>
      </c>
    </row>
    <row r="45" spans="2:50" s="139" customFormat="1" ht="47" customHeight="1">
      <c r="C45" s="160">
        <v>23</v>
      </c>
      <c r="D45" s="160">
        <v>3</v>
      </c>
      <c r="E45" s="159"/>
      <c r="F45" s="138" t="s">
        <v>1036</v>
      </c>
      <c r="G45" s="138" t="s">
        <v>995</v>
      </c>
      <c r="H45" s="138" t="s">
        <v>996</v>
      </c>
      <c r="J45" s="151">
        <v>98</v>
      </c>
      <c r="K45" s="151">
        <v>0.57999999999999996</v>
      </c>
      <c r="L45" s="158"/>
      <c r="M45" s="151">
        <v>43.8</v>
      </c>
      <c r="N45" s="151">
        <v>12.4</v>
      </c>
      <c r="O45" s="187" t="s">
        <v>1112</v>
      </c>
      <c r="P45" s="187" t="s">
        <v>1112</v>
      </c>
      <c r="Q45" s="160"/>
      <c r="R45" s="151" t="s">
        <v>83</v>
      </c>
      <c r="S45" s="151" t="s">
        <v>83</v>
      </c>
      <c r="U45" s="138" t="s">
        <v>1188</v>
      </c>
      <c r="V45" s="138" t="s">
        <v>1160</v>
      </c>
      <c r="W45" s="157"/>
      <c r="X45" s="186" t="s">
        <v>1133</v>
      </c>
      <c r="Y45" s="188" t="s">
        <v>1129</v>
      </c>
      <c r="Z45" s="188">
        <v>13</v>
      </c>
      <c r="AA45" s="188" t="s">
        <v>1076</v>
      </c>
      <c r="AB45" s="188" t="s">
        <v>1103</v>
      </c>
      <c r="AC45" s="157"/>
      <c r="AD45" s="151">
        <v>0</v>
      </c>
      <c r="AE45" s="158"/>
      <c r="AF45" s="151">
        <v>0</v>
      </c>
      <c r="AG45" s="151">
        <v>1</v>
      </c>
      <c r="AH45" s="151">
        <v>0</v>
      </c>
      <c r="AI45" s="160"/>
      <c r="AJ45" s="151">
        <v>1</v>
      </c>
      <c r="AK45" s="151">
        <v>1</v>
      </c>
      <c r="AL45" s="151" t="s">
        <v>932</v>
      </c>
      <c r="AM45" s="160"/>
      <c r="AN45" s="151" t="s">
        <v>932</v>
      </c>
      <c r="AO45" s="151" t="s">
        <v>1075</v>
      </c>
      <c r="AP45" s="151" t="s">
        <v>932</v>
      </c>
      <c r="AQ45" s="160"/>
      <c r="AR45" s="151" t="s">
        <v>932</v>
      </c>
      <c r="AS45" s="151" t="s">
        <v>1095</v>
      </c>
      <c r="AT45" s="151" t="s">
        <v>932</v>
      </c>
      <c r="AV45" s="138" t="s">
        <v>1321</v>
      </c>
      <c r="AW45" s="139" t="s">
        <v>1313</v>
      </c>
    </row>
    <row r="46" spans="2:50" s="139" customFormat="1" ht="74.5" customHeight="1">
      <c r="C46" s="160">
        <v>24</v>
      </c>
      <c r="D46" s="160">
        <v>4</v>
      </c>
      <c r="E46" s="159"/>
      <c r="F46" s="138" t="s">
        <v>1037</v>
      </c>
      <c r="G46" s="138" t="s">
        <v>934</v>
      </c>
      <c r="H46" s="138" t="s">
        <v>997</v>
      </c>
      <c r="J46" s="151">
        <v>13</v>
      </c>
      <c r="K46" s="151">
        <v>0.62</v>
      </c>
      <c r="L46" s="158"/>
      <c r="M46" s="151">
        <v>47</v>
      </c>
      <c r="N46" s="151">
        <v>13.4</v>
      </c>
      <c r="O46" s="187" t="s">
        <v>1112</v>
      </c>
      <c r="P46" s="187" t="s">
        <v>1112</v>
      </c>
      <c r="Q46" s="160"/>
      <c r="R46" s="155" t="s">
        <v>83</v>
      </c>
      <c r="S46" s="155" t="s">
        <v>83</v>
      </c>
      <c r="U46" s="138" t="s">
        <v>1107</v>
      </c>
      <c r="V46" s="138" t="s">
        <v>1083</v>
      </c>
      <c r="W46" s="157"/>
      <c r="X46" s="188" t="s">
        <v>1143</v>
      </c>
      <c r="Y46" s="188" t="s">
        <v>1144</v>
      </c>
      <c r="Z46" s="188">
        <v>9</v>
      </c>
      <c r="AA46" s="188" t="s">
        <v>1076</v>
      </c>
      <c r="AB46" s="188" t="s">
        <v>1103</v>
      </c>
      <c r="AC46" s="157"/>
      <c r="AD46" s="151">
        <v>0</v>
      </c>
      <c r="AE46" s="158"/>
      <c r="AF46" s="151">
        <v>1</v>
      </c>
      <c r="AG46" s="151">
        <v>1</v>
      </c>
      <c r="AH46" s="151">
        <v>0</v>
      </c>
      <c r="AI46" s="160"/>
      <c r="AJ46" s="151">
        <v>1</v>
      </c>
      <c r="AK46" s="151">
        <v>0</v>
      </c>
      <c r="AL46" s="151" t="s">
        <v>932</v>
      </c>
      <c r="AM46" s="160"/>
      <c r="AN46" s="151" t="s">
        <v>1074</v>
      </c>
      <c r="AO46" s="151" t="s">
        <v>1075</v>
      </c>
      <c r="AP46" s="151" t="s">
        <v>932</v>
      </c>
      <c r="AQ46" s="160"/>
      <c r="AR46" s="151" t="s">
        <v>932</v>
      </c>
      <c r="AS46" s="151" t="s">
        <v>1095</v>
      </c>
      <c r="AT46" s="151" t="s">
        <v>932</v>
      </c>
      <c r="AV46" s="138" t="s">
        <v>1326</v>
      </c>
      <c r="AW46" s="139" t="s">
        <v>1324</v>
      </c>
      <c r="AX46" s="139" t="s">
        <v>1325</v>
      </c>
    </row>
    <row r="47" spans="2:50" s="139" customFormat="1" ht="57" customHeight="1">
      <c r="C47" s="171">
        <v>25</v>
      </c>
      <c r="D47" s="171">
        <v>5</v>
      </c>
      <c r="E47" s="159"/>
      <c r="F47" s="172" t="s">
        <v>1038</v>
      </c>
      <c r="G47" s="172" t="s">
        <v>972</v>
      </c>
      <c r="H47" s="172" t="s">
        <v>998</v>
      </c>
      <c r="J47" s="174">
        <v>15</v>
      </c>
      <c r="K47" s="174">
        <v>0.87</v>
      </c>
      <c r="L47" s="175"/>
      <c r="M47" s="174">
        <v>52.1</v>
      </c>
      <c r="N47" s="174">
        <v>13.1</v>
      </c>
      <c r="O47" s="190" t="s">
        <v>1112</v>
      </c>
      <c r="P47" s="190" t="s">
        <v>1112</v>
      </c>
      <c r="Q47" s="171"/>
      <c r="R47" s="174" t="s">
        <v>83</v>
      </c>
      <c r="S47" s="174" t="s">
        <v>83</v>
      </c>
      <c r="T47" s="173"/>
      <c r="U47" s="172" t="s">
        <v>85</v>
      </c>
      <c r="V47" s="191" t="s">
        <v>617</v>
      </c>
      <c r="W47" s="157"/>
      <c r="X47" s="172" t="s">
        <v>1183</v>
      </c>
      <c r="Y47" s="189" t="s">
        <v>1129</v>
      </c>
      <c r="Z47" s="189">
        <v>13</v>
      </c>
      <c r="AA47" s="189" t="s">
        <v>1076</v>
      </c>
      <c r="AB47" s="189" t="s">
        <v>1184</v>
      </c>
      <c r="AC47" s="157"/>
      <c r="AD47" s="174">
        <v>0</v>
      </c>
      <c r="AE47" s="175"/>
      <c r="AF47" s="174">
        <v>0</v>
      </c>
      <c r="AG47" s="174">
        <v>1</v>
      </c>
      <c r="AH47" s="174">
        <v>0</v>
      </c>
      <c r="AI47" s="171"/>
      <c r="AJ47" s="174">
        <v>1</v>
      </c>
      <c r="AK47" s="174">
        <v>0</v>
      </c>
      <c r="AL47" s="174" t="s">
        <v>932</v>
      </c>
      <c r="AM47" s="171"/>
      <c r="AN47" s="174" t="s">
        <v>1074</v>
      </c>
      <c r="AO47" s="174" t="s">
        <v>1075</v>
      </c>
      <c r="AP47" s="174" t="s">
        <v>932</v>
      </c>
      <c r="AQ47" s="171"/>
      <c r="AR47" s="174" t="s">
        <v>932</v>
      </c>
      <c r="AS47" s="174" t="s">
        <v>1095</v>
      </c>
      <c r="AT47" s="174" t="s">
        <v>932</v>
      </c>
      <c r="AU47" s="173"/>
      <c r="AV47" s="172" t="s">
        <v>1327</v>
      </c>
      <c r="AW47" s="139" t="s">
        <v>1328</v>
      </c>
    </row>
    <row r="48" spans="2:50" s="139" customFormat="1" ht="43" customHeight="1" thickBot="1">
      <c r="C48" s="160"/>
      <c r="D48" s="160"/>
      <c r="E48" s="159"/>
      <c r="F48" s="158"/>
      <c r="G48" s="158"/>
      <c r="H48" s="158"/>
      <c r="J48" s="160"/>
      <c r="K48" s="160"/>
      <c r="L48" s="158"/>
      <c r="M48" s="160"/>
      <c r="N48" s="160"/>
      <c r="O48" s="160"/>
      <c r="P48" s="160"/>
      <c r="Q48" s="160"/>
      <c r="R48" s="160"/>
      <c r="S48" s="160"/>
      <c r="U48" s="158"/>
      <c r="V48" s="158"/>
      <c r="W48" s="157"/>
      <c r="AC48" s="157"/>
      <c r="AD48" s="160"/>
      <c r="AE48" s="158"/>
      <c r="AF48" s="160"/>
      <c r="AG48" s="160"/>
      <c r="AH48" s="160"/>
      <c r="AI48" s="160"/>
      <c r="AJ48" s="160"/>
      <c r="AK48" s="160"/>
      <c r="AL48" s="160"/>
      <c r="AM48" s="160"/>
      <c r="AN48" s="160"/>
      <c r="AO48" s="160"/>
      <c r="AP48" s="160"/>
      <c r="AQ48" s="160"/>
      <c r="AR48" s="160"/>
      <c r="AS48" s="160"/>
      <c r="AT48" s="160"/>
    </row>
    <row r="49" spans="2:50" s="143" customFormat="1" ht="21" customHeight="1" thickBot="1">
      <c r="C49" s="140"/>
      <c r="D49" s="140"/>
      <c r="E49" s="140"/>
      <c r="G49" s="164"/>
      <c r="H49" s="157"/>
      <c r="J49" s="156" t="s">
        <v>1011</v>
      </c>
      <c r="K49" s="169"/>
      <c r="L49" s="156"/>
      <c r="M49" s="169"/>
      <c r="N49" s="169"/>
      <c r="O49" s="169"/>
      <c r="P49" s="169"/>
      <c r="Q49" s="169"/>
      <c r="R49" s="169"/>
      <c r="S49" s="169"/>
      <c r="T49" s="156"/>
      <c r="U49" s="156"/>
      <c r="V49" s="156"/>
      <c r="W49" s="71"/>
      <c r="X49" s="139"/>
      <c r="Y49" s="139"/>
      <c r="Z49" s="139"/>
      <c r="AA49" s="139"/>
      <c r="AB49" s="139"/>
      <c r="AC49" s="71"/>
      <c r="AD49" s="169" t="s">
        <v>1056</v>
      </c>
      <c r="AE49" s="166"/>
      <c r="AF49" s="169"/>
      <c r="AG49" s="169"/>
      <c r="AH49" s="185"/>
      <c r="AI49" s="169"/>
      <c r="AJ49" s="169"/>
      <c r="AK49" s="169"/>
      <c r="AL49" s="169"/>
      <c r="AM49" s="185"/>
      <c r="AN49" s="169"/>
      <c r="AO49" s="169"/>
      <c r="AP49" s="169"/>
      <c r="AQ49" s="169"/>
      <c r="AR49" s="169"/>
      <c r="AS49" s="169"/>
      <c r="AT49" s="185"/>
      <c r="AU49" s="141"/>
      <c r="AV49" s="139"/>
      <c r="AW49" s="139"/>
    </row>
    <row r="50" spans="2:50" s="139" customFormat="1" ht="28" customHeight="1" thickBot="1">
      <c r="B50" s="144"/>
      <c r="C50" s="162"/>
      <c r="D50" s="162"/>
      <c r="E50" s="163"/>
      <c r="F50" s="166" t="s">
        <v>1012</v>
      </c>
      <c r="G50" s="166"/>
      <c r="H50" s="166"/>
      <c r="J50" s="163"/>
      <c r="K50" s="163"/>
      <c r="L50" s="163"/>
      <c r="M50" s="145" t="s">
        <v>144</v>
      </c>
      <c r="N50" s="145"/>
      <c r="O50" s="145"/>
      <c r="P50" s="145"/>
      <c r="Q50" s="163"/>
      <c r="R50" s="233" t="s">
        <v>1054</v>
      </c>
      <c r="S50" s="233" t="s">
        <v>1055</v>
      </c>
      <c r="T50" s="233"/>
      <c r="U50" s="144"/>
      <c r="V50" s="144"/>
      <c r="W50" s="141"/>
      <c r="X50" s="156" t="s">
        <v>1057</v>
      </c>
      <c r="Y50" s="156"/>
      <c r="Z50" s="156"/>
      <c r="AA50" s="156"/>
      <c r="AB50" s="156"/>
      <c r="AC50" s="141"/>
      <c r="AD50" s="181" t="s">
        <v>1069</v>
      </c>
      <c r="AE50" s="141"/>
      <c r="AF50" s="181" t="s">
        <v>1008</v>
      </c>
      <c r="AG50" s="145"/>
      <c r="AH50" s="145"/>
      <c r="AI50" s="163"/>
      <c r="AJ50" s="181" t="s">
        <v>1064</v>
      </c>
      <c r="AK50" s="145"/>
      <c r="AL50" s="145"/>
      <c r="AM50" s="163"/>
      <c r="AN50" s="181" t="s">
        <v>1065</v>
      </c>
      <c r="AO50" s="145"/>
      <c r="AP50" s="145"/>
      <c r="AQ50" s="163"/>
      <c r="AR50" s="181" t="s">
        <v>1061</v>
      </c>
      <c r="AS50" s="145"/>
      <c r="AT50" s="145"/>
    </row>
    <row r="51" spans="2:50" s="139" customFormat="1" ht="28" customHeight="1" thickBot="1">
      <c r="B51" s="178" t="s">
        <v>48</v>
      </c>
      <c r="C51" s="162" t="s">
        <v>551</v>
      </c>
      <c r="D51" s="162" t="s">
        <v>1047</v>
      </c>
      <c r="E51" s="163"/>
      <c r="F51" s="179" t="s">
        <v>5</v>
      </c>
      <c r="G51" s="180" t="s">
        <v>6</v>
      </c>
      <c r="H51" s="180" t="s">
        <v>1007</v>
      </c>
      <c r="J51" s="162" t="s">
        <v>0</v>
      </c>
      <c r="K51" s="162" t="s">
        <v>13</v>
      </c>
      <c r="L51" s="162"/>
      <c r="M51" s="162" t="s">
        <v>1</v>
      </c>
      <c r="N51" s="162" t="s">
        <v>2</v>
      </c>
      <c r="O51" s="162" t="s">
        <v>1052</v>
      </c>
      <c r="P51" s="162" t="s">
        <v>1053</v>
      </c>
      <c r="Q51" s="162"/>
      <c r="R51" s="234"/>
      <c r="S51" s="234"/>
      <c r="T51" s="234"/>
      <c r="U51" s="178" t="s">
        <v>14</v>
      </c>
      <c r="V51" s="178" t="s">
        <v>1071</v>
      </c>
      <c r="W51" s="144"/>
      <c r="X51" s="179" t="s">
        <v>37</v>
      </c>
      <c r="Y51" s="179" t="s">
        <v>20</v>
      </c>
      <c r="Z51" s="179" t="s">
        <v>115</v>
      </c>
      <c r="AA51" s="179" t="s">
        <v>10</v>
      </c>
      <c r="AB51" s="179" t="s">
        <v>8</v>
      </c>
      <c r="AC51" s="144"/>
      <c r="AD51" s="162" t="s">
        <v>1070</v>
      </c>
      <c r="AE51" s="178"/>
      <c r="AF51" s="162" t="s">
        <v>1009</v>
      </c>
      <c r="AG51" s="162" t="s">
        <v>1010</v>
      </c>
      <c r="AH51" s="162" t="s">
        <v>89</v>
      </c>
      <c r="AI51" s="162"/>
      <c r="AJ51" s="162" t="s">
        <v>1058</v>
      </c>
      <c r="AK51" s="162" t="s">
        <v>1059</v>
      </c>
      <c r="AL51" s="162" t="s">
        <v>1060</v>
      </c>
      <c r="AM51" s="162"/>
      <c r="AN51" s="162" t="s">
        <v>1066</v>
      </c>
      <c r="AO51" s="162" t="s">
        <v>1067</v>
      </c>
      <c r="AP51" s="162" t="s">
        <v>1068</v>
      </c>
      <c r="AQ51" s="162"/>
      <c r="AR51" s="162" t="s">
        <v>1062</v>
      </c>
      <c r="AS51" s="162" t="s">
        <v>1063</v>
      </c>
      <c r="AT51" s="162" t="s">
        <v>914</v>
      </c>
      <c r="AV51" s="178" t="s">
        <v>29</v>
      </c>
    </row>
    <row r="52" spans="2:50" s="139" customFormat="1" ht="90.5" customHeight="1">
      <c r="B52" s="161" t="s">
        <v>43</v>
      </c>
      <c r="C52" s="160">
        <v>26</v>
      </c>
      <c r="D52" s="160">
        <v>1</v>
      </c>
      <c r="E52" s="159"/>
      <c r="F52" s="149" t="s">
        <v>1039</v>
      </c>
      <c r="G52" s="149" t="s">
        <v>999</v>
      </c>
      <c r="H52" s="149" t="s">
        <v>1000</v>
      </c>
      <c r="J52" s="154">
        <v>10</v>
      </c>
      <c r="K52" s="155">
        <v>0.4</v>
      </c>
      <c r="L52" s="157"/>
      <c r="M52" s="155" t="s">
        <v>1079</v>
      </c>
      <c r="N52" s="155" t="s">
        <v>1112</v>
      </c>
      <c r="O52" s="155">
        <v>59</v>
      </c>
      <c r="P52" s="155">
        <v>85</v>
      </c>
      <c r="Q52" s="159"/>
      <c r="R52" s="155" t="s">
        <v>83</v>
      </c>
      <c r="S52" s="155" t="s">
        <v>83</v>
      </c>
      <c r="U52" s="150" t="s">
        <v>1080</v>
      </c>
      <c r="V52" s="150" t="s">
        <v>83</v>
      </c>
      <c r="W52" s="157"/>
      <c r="X52" s="186" t="s">
        <v>1081</v>
      </c>
      <c r="Y52" s="186" t="s">
        <v>1082</v>
      </c>
      <c r="Z52" s="186">
        <v>40</v>
      </c>
      <c r="AA52" s="186" t="s">
        <v>1076</v>
      </c>
      <c r="AB52" s="186" t="s">
        <v>1078</v>
      </c>
      <c r="AC52" s="157"/>
      <c r="AD52" s="155">
        <v>0</v>
      </c>
      <c r="AE52" s="157"/>
      <c r="AF52" s="155">
        <v>0</v>
      </c>
      <c r="AG52" s="155">
        <v>1</v>
      </c>
      <c r="AH52" s="155">
        <v>0</v>
      </c>
      <c r="AI52" s="159"/>
      <c r="AJ52" s="155" t="s">
        <v>1090</v>
      </c>
      <c r="AK52" s="155" t="s">
        <v>932</v>
      </c>
      <c r="AL52" s="155" t="s">
        <v>932</v>
      </c>
      <c r="AM52" s="159"/>
      <c r="AN52" s="155" t="s">
        <v>932</v>
      </c>
      <c r="AO52" s="155" t="s">
        <v>932</v>
      </c>
      <c r="AP52" s="155" t="s">
        <v>1095</v>
      </c>
      <c r="AQ52" s="159"/>
      <c r="AR52" s="155" t="s">
        <v>932</v>
      </c>
      <c r="AS52" s="155" t="s">
        <v>1095</v>
      </c>
      <c r="AT52" s="155" t="s">
        <v>932</v>
      </c>
      <c r="AV52" s="150" t="s">
        <v>1330</v>
      </c>
      <c r="AW52" s="139" t="s">
        <v>1328</v>
      </c>
    </row>
    <row r="53" spans="2:50" s="139" customFormat="1" ht="108.5">
      <c r="C53" s="160">
        <v>27</v>
      </c>
      <c r="D53" s="160">
        <v>2</v>
      </c>
      <c r="E53" s="159"/>
      <c r="F53" s="138" t="s">
        <v>1040</v>
      </c>
      <c r="G53" s="138" t="s">
        <v>1001</v>
      </c>
      <c r="H53" s="138" t="s">
        <v>1002</v>
      </c>
      <c r="J53" s="151">
        <v>20</v>
      </c>
      <c r="K53" s="151">
        <v>0.35</v>
      </c>
      <c r="L53" s="158"/>
      <c r="M53" s="155" t="s">
        <v>1112</v>
      </c>
      <c r="N53" s="155" t="s">
        <v>1112</v>
      </c>
      <c r="O53" s="151">
        <v>18</v>
      </c>
      <c r="P53" s="151">
        <v>70</v>
      </c>
      <c r="Q53" s="160"/>
      <c r="R53" s="151" t="s">
        <v>83</v>
      </c>
      <c r="S53" s="151" t="s">
        <v>83</v>
      </c>
      <c r="U53" s="138" t="s">
        <v>1107</v>
      </c>
      <c r="V53" s="138" t="s">
        <v>1145</v>
      </c>
      <c r="W53" s="157"/>
      <c r="X53" s="186" t="s">
        <v>1147</v>
      </c>
      <c r="Y53" s="188" t="s">
        <v>1146</v>
      </c>
      <c r="Z53" s="188" t="s">
        <v>1148</v>
      </c>
      <c r="AA53" s="188" t="s">
        <v>1076</v>
      </c>
      <c r="AB53" s="188" t="s">
        <v>1149</v>
      </c>
      <c r="AC53" s="157"/>
      <c r="AD53" s="151">
        <v>0</v>
      </c>
      <c r="AE53" s="158"/>
      <c r="AF53" s="151">
        <v>0</v>
      </c>
      <c r="AG53" s="151">
        <v>1</v>
      </c>
      <c r="AH53" s="151">
        <v>0</v>
      </c>
      <c r="AI53" s="160"/>
      <c r="AJ53" s="151" t="s">
        <v>1090</v>
      </c>
      <c r="AK53" s="151" t="s">
        <v>932</v>
      </c>
      <c r="AL53" s="151" t="s">
        <v>932</v>
      </c>
      <c r="AM53" s="160"/>
      <c r="AN53" s="155" t="s">
        <v>932</v>
      </c>
      <c r="AO53" s="155" t="s">
        <v>932</v>
      </c>
      <c r="AP53" s="155" t="s">
        <v>1095</v>
      </c>
      <c r="AQ53" s="160"/>
      <c r="AR53" s="151" t="s">
        <v>932</v>
      </c>
      <c r="AS53" s="151" t="s">
        <v>1095</v>
      </c>
      <c r="AT53" s="151" t="s">
        <v>932</v>
      </c>
      <c r="AV53" s="138" t="s">
        <v>1200</v>
      </c>
      <c r="AW53" s="139" t="s">
        <v>1356</v>
      </c>
    </row>
    <row r="54" spans="2:50" s="139" customFormat="1" ht="83.5" customHeight="1">
      <c r="C54" s="160">
        <v>28</v>
      </c>
      <c r="D54" s="160">
        <v>3</v>
      </c>
      <c r="E54" s="159"/>
      <c r="F54" s="138" t="s">
        <v>1041</v>
      </c>
      <c r="G54" s="138" t="s">
        <v>1003</v>
      </c>
      <c r="H54" s="138" t="s">
        <v>1000</v>
      </c>
      <c r="J54" s="151">
        <v>34</v>
      </c>
      <c r="K54" s="151">
        <v>0.44</v>
      </c>
      <c r="L54" s="158"/>
      <c r="M54" s="151">
        <v>67.400000000000006</v>
      </c>
      <c r="N54" s="151">
        <v>14.9</v>
      </c>
      <c r="O54" s="151">
        <v>25</v>
      </c>
      <c r="P54" s="151">
        <v>91</v>
      </c>
      <c r="Q54" s="160"/>
      <c r="R54" s="151" t="s">
        <v>83</v>
      </c>
      <c r="S54" s="151" t="s">
        <v>83</v>
      </c>
      <c r="U54" s="138" t="s">
        <v>1107</v>
      </c>
      <c r="V54" s="138" t="s">
        <v>1134</v>
      </c>
      <c r="W54" s="157"/>
      <c r="X54" s="186" t="s">
        <v>1150</v>
      </c>
      <c r="Y54" s="188" t="s">
        <v>1152</v>
      </c>
      <c r="Z54" s="188" t="s">
        <v>1151</v>
      </c>
      <c r="AA54" s="188" t="s">
        <v>1076</v>
      </c>
      <c r="AB54" s="188" t="s">
        <v>1153</v>
      </c>
      <c r="AC54" s="157"/>
      <c r="AD54" s="151">
        <v>0</v>
      </c>
      <c r="AE54" s="158"/>
      <c r="AF54" s="151">
        <v>1</v>
      </c>
      <c r="AG54" s="151">
        <v>0</v>
      </c>
      <c r="AH54" s="151">
        <v>0</v>
      </c>
      <c r="AI54" s="160"/>
      <c r="AJ54" s="151" t="s">
        <v>1090</v>
      </c>
      <c r="AK54" s="151" t="s">
        <v>932</v>
      </c>
      <c r="AL54" s="151" t="s">
        <v>932</v>
      </c>
      <c r="AM54" s="160"/>
      <c r="AN54" s="151" t="s">
        <v>1074</v>
      </c>
      <c r="AO54" s="151" t="s">
        <v>932</v>
      </c>
      <c r="AP54" s="151" t="s">
        <v>932</v>
      </c>
      <c r="AQ54" s="160"/>
      <c r="AR54" s="151" t="s">
        <v>1098</v>
      </c>
      <c r="AS54" s="151" t="s">
        <v>932</v>
      </c>
      <c r="AT54" s="151" t="s">
        <v>1060</v>
      </c>
      <c r="AV54" s="138" t="s">
        <v>1331</v>
      </c>
      <c r="AW54" s="139" t="s">
        <v>1333</v>
      </c>
      <c r="AX54" s="139" t="s">
        <v>1332</v>
      </c>
    </row>
    <row r="55" spans="2:50" s="139" customFormat="1" ht="50" customHeight="1">
      <c r="C55" s="160">
        <v>29</v>
      </c>
      <c r="D55" s="160">
        <v>4</v>
      </c>
      <c r="E55" s="159"/>
      <c r="F55" s="138" t="s">
        <v>1042</v>
      </c>
      <c r="G55" s="138" t="s">
        <v>924</v>
      </c>
      <c r="H55" s="138" t="s">
        <v>1000</v>
      </c>
      <c r="J55" s="151">
        <v>16</v>
      </c>
      <c r="K55" s="151">
        <v>0.75</v>
      </c>
      <c r="L55" s="158"/>
      <c r="M55" s="151">
        <v>47</v>
      </c>
      <c r="N55" s="151">
        <v>13.5</v>
      </c>
      <c r="O55" s="151">
        <v>24</v>
      </c>
      <c r="P55" s="151">
        <v>69</v>
      </c>
      <c r="Q55" s="160"/>
      <c r="R55" s="151" t="s">
        <v>83</v>
      </c>
      <c r="S55" s="151" t="s">
        <v>83</v>
      </c>
      <c r="U55" s="138" t="s">
        <v>1107</v>
      </c>
      <c r="V55" s="138" t="s">
        <v>1145</v>
      </c>
      <c r="W55" s="157"/>
      <c r="X55" s="186" t="s">
        <v>1154</v>
      </c>
      <c r="Y55" s="188" t="s">
        <v>1167</v>
      </c>
      <c r="Z55" s="188">
        <v>6</v>
      </c>
      <c r="AA55" s="188" t="s">
        <v>1076</v>
      </c>
      <c r="AB55" s="188" t="s">
        <v>1155</v>
      </c>
      <c r="AC55" s="157"/>
      <c r="AD55" s="151">
        <v>0</v>
      </c>
      <c r="AE55" s="158"/>
      <c r="AF55" s="151">
        <v>1</v>
      </c>
      <c r="AG55" s="151">
        <v>0</v>
      </c>
      <c r="AH55" s="151">
        <v>0</v>
      </c>
      <c r="AI55" s="160"/>
      <c r="AJ55" s="151" t="s">
        <v>932</v>
      </c>
      <c r="AK55" s="151" t="s">
        <v>1091</v>
      </c>
      <c r="AL55" s="151" t="s">
        <v>932</v>
      </c>
      <c r="AM55" s="160"/>
      <c r="AN55" s="151" t="s">
        <v>932</v>
      </c>
      <c r="AO55" s="151" t="s">
        <v>932</v>
      </c>
      <c r="AP55" s="151" t="s">
        <v>1101</v>
      </c>
      <c r="AQ55" s="160"/>
      <c r="AR55" s="151" t="s">
        <v>1156</v>
      </c>
      <c r="AS55" s="151" t="s">
        <v>1099</v>
      </c>
      <c r="AT55" s="151" t="s">
        <v>1099</v>
      </c>
      <c r="AV55" s="138" t="s">
        <v>1157</v>
      </c>
      <c r="AW55" s="139" t="s">
        <v>1334</v>
      </c>
      <c r="AX55" s="139" t="s">
        <v>1357</v>
      </c>
    </row>
    <row r="56" spans="2:50" s="139" customFormat="1" ht="50" customHeight="1">
      <c r="C56" s="160">
        <v>30</v>
      </c>
      <c r="D56" s="160">
        <v>5</v>
      </c>
      <c r="E56" s="159"/>
      <c r="F56" s="138" t="s">
        <v>1043</v>
      </c>
      <c r="G56" s="138" t="s">
        <v>1004</v>
      </c>
      <c r="H56" s="138" t="s">
        <v>1000</v>
      </c>
      <c r="J56" s="151">
        <v>94</v>
      </c>
      <c r="K56" s="151">
        <v>0.72</v>
      </c>
      <c r="L56" s="158"/>
      <c r="M56" s="151">
        <f>AVERAGE(51,53)</f>
        <v>52</v>
      </c>
      <c r="N56" s="151" t="s">
        <v>1163</v>
      </c>
      <c r="O56" s="151" t="s">
        <v>1163</v>
      </c>
      <c r="P56" s="151" t="s">
        <v>1163</v>
      </c>
      <c r="Q56" s="160"/>
      <c r="R56" s="151" t="s">
        <v>83</v>
      </c>
      <c r="S56" s="151" t="s">
        <v>83</v>
      </c>
      <c r="U56" s="138" t="s">
        <v>1107</v>
      </c>
      <c r="V56" s="138" t="s">
        <v>1160</v>
      </c>
      <c r="W56" s="157"/>
      <c r="X56" s="186" t="s">
        <v>1158</v>
      </c>
      <c r="Y56" s="188" t="s">
        <v>1159</v>
      </c>
      <c r="Z56" s="188">
        <v>32</v>
      </c>
      <c r="AA56" s="188" t="s">
        <v>1161</v>
      </c>
      <c r="AB56" s="188" t="s">
        <v>1162</v>
      </c>
      <c r="AC56" s="157"/>
      <c r="AD56" s="151">
        <v>0</v>
      </c>
      <c r="AE56" s="158"/>
      <c r="AF56" s="151">
        <v>1</v>
      </c>
      <c r="AG56" s="151">
        <v>1</v>
      </c>
      <c r="AH56" s="151">
        <v>0</v>
      </c>
      <c r="AI56" s="160"/>
      <c r="AJ56" s="151" t="s">
        <v>1090</v>
      </c>
      <c r="AK56" s="151" t="s">
        <v>932</v>
      </c>
      <c r="AL56" s="151" t="s">
        <v>932</v>
      </c>
      <c r="AM56" s="160"/>
      <c r="AN56" s="151" t="s">
        <v>1164</v>
      </c>
      <c r="AO56" s="151" t="s">
        <v>1164</v>
      </c>
      <c r="AP56" s="151" t="s">
        <v>1164</v>
      </c>
      <c r="AQ56" s="160"/>
      <c r="AR56" s="151" t="s">
        <v>932</v>
      </c>
      <c r="AS56" s="151" t="s">
        <v>1100</v>
      </c>
      <c r="AT56" s="151" t="s">
        <v>932</v>
      </c>
      <c r="AV56" s="138" t="s">
        <v>1165</v>
      </c>
      <c r="AW56" s="139" t="s">
        <v>1313</v>
      </c>
    </row>
    <row r="57" spans="2:50" s="139" customFormat="1" ht="62">
      <c r="C57" s="160">
        <v>32</v>
      </c>
      <c r="D57" s="160">
        <v>7</v>
      </c>
      <c r="E57" s="159"/>
      <c r="F57" s="138" t="s">
        <v>1045</v>
      </c>
      <c r="G57" s="138" t="s">
        <v>1172</v>
      </c>
      <c r="H57" s="138" t="s">
        <v>1000</v>
      </c>
      <c r="J57" s="151">
        <v>16</v>
      </c>
      <c r="K57" s="151">
        <v>0.5</v>
      </c>
      <c r="L57" s="158"/>
      <c r="M57" s="151" t="s">
        <v>1170</v>
      </c>
      <c r="N57" s="151" t="s">
        <v>1112</v>
      </c>
      <c r="O57" s="151">
        <v>51</v>
      </c>
      <c r="P57" s="151">
        <v>91</v>
      </c>
      <c r="Q57" s="160"/>
      <c r="R57" s="151" t="s">
        <v>83</v>
      </c>
      <c r="S57" s="151" t="s">
        <v>83</v>
      </c>
      <c r="U57" s="138" t="s">
        <v>1171</v>
      </c>
      <c r="V57" s="184" t="s">
        <v>617</v>
      </c>
      <c r="W57" s="157"/>
      <c r="X57" s="186" t="s">
        <v>1173</v>
      </c>
      <c r="Y57" s="188" t="s">
        <v>1159</v>
      </c>
      <c r="Z57" s="188" t="s">
        <v>1174</v>
      </c>
      <c r="AA57" s="188" t="s">
        <v>1175</v>
      </c>
      <c r="AB57" s="188" t="s">
        <v>1176</v>
      </c>
      <c r="AC57" s="157"/>
      <c r="AD57" s="151">
        <v>0</v>
      </c>
      <c r="AE57" s="158"/>
      <c r="AF57" s="151">
        <v>0</v>
      </c>
      <c r="AG57" s="151">
        <v>1</v>
      </c>
      <c r="AH57" s="151">
        <v>0</v>
      </c>
      <c r="AI57" s="160"/>
      <c r="AJ57" s="151" t="s">
        <v>1090</v>
      </c>
      <c r="AK57" s="151" t="s">
        <v>932</v>
      </c>
      <c r="AL57" s="151" t="s">
        <v>932</v>
      </c>
      <c r="AM57" s="160"/>
      <c r="AN57" s="151" t="s">
        <v>1074</v>
      </c>
      <c r="AO57" s="151" t="s">
        <v>1075</v>
      </c>
      <c r="AP57" s="151" t="s">
        <v>932</v>
      </c>
      <c r="AQ57" s="160"/>
      <c r="AR57" s="151" t="s">
        <v>932</v>
      </c>
      <c r="AS57" s="151" t="s">
        <v>1095</v>
      </c>
      <c r="AT57" s="151" t="s">
        <v>932</v>
      </c>
      <c r="AV57" s="138" t="s">
        <v>1202</v>
      </c>
      <c r="AW57" s="139" t="s">
        <v>1313</v>
      </c>
    </row>
    <row r="58" spans="2:50" s="139" customFormat="1" ht="50" customHeight="1">
      <c r="C58" s="171">
        <v>33</v>
      </c>
      <c r="D58" s="171">
        <v>8</v>
      </c>
      <c r="E58" s="159"/>
      <c r="F58" s="172" t="s">
        <v>1046</v>
      </c>
      <c r="G58" s="172" t="s">
        <v>1005</v>
      </c>
      <c r="H58" s="172" t="s">
        <v>1006</v>
      </c>
      <c r="J58" s="174">
        <v>10</v>
      </c>
      <c r="K58" s="174">
        <v>0.45</v>
      </c>
      <c r="L58" s="175"/>
      <c r="M58" s="174" t="s">
        <v>1182</v>
      </c>
      <c r="N58" s="174" t="s">
        <v>1182</v>
      </c>
      <c r="O58" s="174">
        <v>39</v>
      </c>
      <c r="P58" s="174">
        <v>76</v>
      </c>
      <c r="Q58" s="171"/>
      <c r="R58" s="174" t="s">
        <v>83</v>
      </c>
      <c r="S58" s="174" t="s">
        <v>83</v>
      </c>
      <c r="T58" s="173"/>
      <c r="U58" s="172" t="s">
        <v>1107</v>
      </c>
      <c r="V58" s="172" t="s">
        <v>1145</v>
      </c>
      <c r="W58" s="157"/>
      <c r="X58" s="172" t="s">
        <v>1177</v>
      </c>
      <c r="Y58" s="189" t="s">
        <v>1178</v>
      </c>
      <c r="Z58" s="189" t="s">
        <v>1179</v>
      </c>
      <c r="AA58" s="189" t="s">
        <v>1181</v>
      </c>
      <c r="AB58" s="189" t="s">
        <v>1180</v>
      </c>
      <c r="AC58" s="157"/>
      <c r="AD58" s="174">
        <v>0</v>
      </c>
      <c r="AE58" s="175"/>
      <c r="AF58" s="174">
        <v>0</v>
      </c>
      <c r="AG58" s="174">
        <v>1</v>
      </c>
      <c r="AH58" s="174">
        <v>0</v>
      </c>
      <c r="AI58" s="171"/>
      <c r="AJ58" s="174" t="s">
        <v>1090</v>
      </c>
      <c r="AK58" s="174" t="s">
        <v>932</v>
      </c>
      <c r="AL58" s="174" t="s">
        <v>932</v>
      </c>
      <c r="AM58" s="171"/>
      <c r="AN58" s="174" t="s">
        <v>1074</v>
      </c>
      <c r="AO58" s="174" t="s">
        <v>1075</v>
      </c>
      <c r="AP58" s="174" t="s">
        <v>932</v>
      </c>
      <c r="AQ58" s="171"/>
      <c r="AR58" s="174" t="s">
        <v>932</v>
      </c>
      <c r="AS58" s="174" t="s">
        <v>1095</v>
      </c>
      <c r="AT58" s="174" t="s">
        <v>932</v>
      </c>
      <c r="AU58" s="173"/>
      <c r="AV58" s="172" t="s">
        <v>1201</v>
      </c>
      <c r="AW58" s="139" t="s">
        <v>1335</v>
      </c>
    </row>
    <row r="59" spans="2:50" s="139" customFormat="1" ht="32" customHeight="1">
      <c r="C59" s="140"/>
      <c r="D59" s="140"/>
      <c r="E59" s="140"/>
      <c r="G59" s="140"/>
      <c r="J59" s="140"/>
      <c r="K59" s="140"/>
      <c r="M59" s="140"/>
      <c r="N59" s="140"/>
      <c r="O59" s="140"/>
      <c r="P59" s="140"/>
      <c r="Q59" s="140"/>
      <c r="R59" s="140"/>
      <c r="S59" s="140"/>
      <c r="U59" s="143"/>
      <c r="V59" s="143"/>
      <c r="AD59" s="140"/>
      <c r="AF59" s="140"/>
      <c r="AG59" s="140"/>
      <c r="AH59" s="140"/>
      <c r="AI59" s="140"/>
      <c r="AJ59" s="140"/>
      <c r="AK59" s="140"/>
      <c r="AL59" s="140"/>
      <c r="AM59" s="140"/>
      <c r="AN59" s="140"/>
      <c r="AO59" s="140"/>
      <c r="AP59" s="140"/>
      <c r="AQ59" s="140"/>
      <c r="AR59" s="140"/>
      <c r="AS59" s="140"/>
      <c r="AT59" s="140"/>
    </row>
    <row r="60" spans="2:50" s="143" customFormat="1" ht="32" customHeight="1">
      <c r="C60" s="140"/>
      <c r="D60" s="140"/>
      <c r="E60" s="140"/>
      <c r="H60" s="167" t="s">
        <v>1049</v>
      </c>
      <c r="J60" s="168">
        <f>SUM(J5:J58)-J43</f>
        <v>1302</v>
      </c>
      <c r="K60" s="140"/>
      <c r="M60" s="140"/>
      <c r="N60" s="140"/>
      <c r="O60" s="140"/>
      <c r="P60" s="140"/>
      <c r="Q60" s="140"/>
      <c r="R60" s="140"/>
      <c r="S60" s="140"/>
      <c r="X60" s="139"/>
      <c r="Y60" s="139"/>
      <c r="Z60" s="139"/>
      <c r="AA60" s="139"/>
      <c r="AB60" s="139"/>
      <c r="AD60" s="140"/>
      <c r="AF60" s="140"/>
      <c r="AG60" s="140"/>
      <c r="AH60" s="140"/>
      <c r="AI60" s="140"/>
      <c r="AJ60" s="140"/>
      <c r="AK60" s="140"/>
      <c r="AL60" s="140"/>
      <c r="AM60" s="140"/>
      <c r="AN60" s="140"/>
      <c r="AO60" s="140"/>
      <c r="AP60" s="140"/>
      <c r="AQ60" s="140"/>
      <c r="AR60" s="140"/>
      <c r="AS60" s="140"/>
      <c r="AT60" s="140"/>
    </row>
    <row r="61" spans="2:50" s="139" customFormat="1" ht="32" customHeight="1">
      <c r="C61" s="140"/>
      <c r="D61" s="140"/>
      <c r="E61" s="140"/>
      <c r="H61" s="167" t="s">
        <v>1048</v>
      </c>
      <c r="J61" s="168">
        <f>MIN(J5:J58)</f>
        <v>7</v>
      </c>
      <c r="K61" s="140"/>
      <c r="M61" s="140"/>
      <c r="N61" s="140"/>
      <c r="O61" s="140"/>
      <c r="P61" s="140"/>
      <c r="Q61" s="140"/>
      <c r="R61" s="140"/>
      <c r="S61" s="140"/>
      <c r="U61" s="143"/>
      <c r="V61" s="143"/>
      <c r="AD61" s="140"/>
      <c r="AF61" s="140"/>
      <c r="AG61" s="140"/>
      <c r="AH61" s="140"/>
      <c r="AI61" s="140"/>
      <c r="AJ61" s="140"/>
      <c r="AK61" s="140"/>
      <c r="AL61" s="140"/>
      <c r="AM61" s="140"/>
      <c r="AN61" s="140">
        <f>COUNTIF(AN1:AN58,"CD")</f>
        <v>25</v>
      </c>
      <c r="AO61" s="140">
        <f>COUNTIF(AO1:AO58,"CE")</f>
        <v>25</v>
      </c>
      <c r="AP61" s="140">
        <f>COUNTIF(AP1:AP58,"TA")</f>
        <v>5</v>
      </c>
      <c r="AQ61" s="140"/>
      <c r="AR61" s="140"/>
      <c r="AS61" s="140"/>
      <c r="AT61" s="140"/>
    </row>
    <row r="62" spans="2:50" s="139" customFormat="1" ht="32" customHeight="1">
      <c r="C62" s="140"/>
      <c r="D62" s="140"/>
      <c r="E62" s="140"/>
      <c r="H62" s="167" t="s">
        <v>1050</v>
      </c>
      <c r="J62" s="168">
        <f>MAX(J5:J58)</f>
        <v>207</v>
      </c>
      <c r="K62" s="140"/>
      <c r="M62" s="140"/>
      <c r="N62" s="140"/>
      <c r="O62" s="140"/>
      <c r="P62" s="140"/>
      <c r="Q62" s="140"/>
      <c r="R62" s="140"/>
      <c r="S62" s="140"/>
      <c r="U62" s="143"/>
      <c r="V62" s="143"/>
      <c r="AD62" s="140"/>
      <c r="AF62" s="140"/>
      <c r="AG62" s="140"/>
      <c r="AH62" s="140"/>
      <c r="AI62" s="140"/>
      <c r="AJ62" s="140"/>
      <c r="AK62" s="140"/>
      <c r="AL62" s="140"/>
      <c r="AM62" s="140"/>
      <c r="AN62" s="140"/>
      <c r="AO62" s="140"/>
      <c r="AP62" s="140"/>
      <c r="AQ62" s="140"/>
      <c r="AR62" s="140"/>
      <c r="AS62" s="140"/>
      <c r="AT62" s="140"/>
    </row>
    <row r="63" spans="2:50" s="139" customFormat="1" ht="32" customHeight="1">
      <c r="C63" s="140"/>
      <c r="D63" s="140"/>
      <c r="E63" s="140"/>
      <c r="H63" s="167" t="s">
        <v>1051</v>
      </c>
      <c r="J63" s="168">
        <f>AVERAGE(J52:J58,J44:J47,J36:J37,J27:J29,J5:J21)</f>
        <v>39.454545454545453</v>
      </c>
      <c r="K63" s="140"/>
      <c r="M63" s="140"/>
      <c r="N63" s="140"/>
      <c r="O63" s="140"/>
      <c r="P63" s="140"/>
      <c r="Q63" s="140"/>
      <c r="R63" s="140"/>
      <c r="S63" s="140"/>
      <c r="U63" s="143"/>
      <c r="V63" s="143"/>
      <c r="AD63" s="140"/>
      <c r="AF63" s="140"/>
      <c r="AG63" s="140"/>
      <c r="AH63" s="140"/>
      <c r="AI63" s="140"/>
      <c r="AJ63" s="140"/>
      <c r="AK63" s="140"/>
      <c r="AL63" s="140"/>
      <c r="AM63" s="140"/>
      <c r="AN63" s="140"/>
      <c r="AO63" s="140"/>
      <c r="AP63" s="140"/>
      <c r="AQ63" s="140"/>
      <c r="AR63" s="140"/>
      <c r="AS63" s="140"/>
      <c r="AT63" s="140"/>
    </row>
    <row r="64" spans="2:50" s="139" customFormat="1" ht="32" customHeight="1">
      <c r="C64" s="140"/>
      <c r="D64" s="140"/>
      <c r="E64" s="140"/>
      <c r="H64" s="167" t="s">
        <v>1362</v>
      </c>
      <c r="J64" s="140">
        <f>STDEV(J52:J58,J43:J47,J36:J37,J27:J29,J5:J21)</f>
        <v>40.692402948879909</v>
      </c>
      <c r="K64" s="140"/>
      <c r="M64" s="140"/>
      <c r="N64" s="140"/>
      <c r="O64" s="140"/>
      <c r="P64" s="140"/>
      <c r="Q64" s="140"/>
      <c r="R64" s="140"/>
      <c r="S64" s="140"/>
      <c r="U64" s="143"/>
      <c r="V64" s="143"/>
      <c r="AD64" s="140"/>
      <c r="AF64" s="140"/>
      <c r="AG64" s="140"/>
      <c r="AH64" s="140"/>
      <c r="AI64" s="140"/>
      <c r="AJ64" s="140"/>
      <c r="AK64" s="140"/>
      <c r="AL64" s="140"/>
      <c r="AM64" s="140"/>
      <c r="AN64" s="140"/>
      <c r="AO64" s="140"/>
      <c r="AP64" s="140"/>
      <c r="AQ64" s="140"/>
      <c r="AR64" s="140"/>
      <c r="AS64" s="140"/>
      <c r="AT64" s="140"/>
    </row>
    <row r="65" spans="3:46" s="139" customFormat="1" ht="32" customHeight="1">
      <c r="C65" s="140"/>
      <c r="D65" s="140"/>
      <c r="E65" s="140"/>
      <c r="J65" s="140"/>
      <c r="K65" s="140"/>
      <c r="M65" s="140"/>
      <c r="N65" s="140"/>
      <c r="O65" s="140"/>
      <c r="P65" s="140"/>
      <c r="Q65" s="140"/>
      <c r="R65" s="140"/>
      <c r="S65" s="140"/>
      <c r="U65" s="143"/>
      <c r="V65" s="143"/>
      <c r="AD65" s="140"/>
      <c r="AF65" s="140"/>
      <c r="AG65" s="140"/>
      <c r="AH65" s="140"/>
      <c r="AI65" s="140"/>
      <c r="AJ65" s="140"/>
      <c r="AK65" s="140"/>
      <c r="AL65" s="140"/>
      <c r="AM65" s="140"/>
      <c r="AN65" s="140"/>
      <c r="AO65" s="140"/>
      <c r="AP65" s="140"/>
      <c r="AQ65" s="140"/>
      <c r="AR65" s="140"/>
      <c r="AS65" s="140"/>
      <c r="AT65" s="140"/>
    </row>
    <row r="66" spans="3:46" s="139" customFormat="1" ht="32" customHeight="1">
      <c r="C66" s="140"/>
      <c r="D66" s="140"/>
      <c r="E66" s="140"/>
      <c r="J66" s="140"/>
      <c r="K66" s="140"/>
      <c r="M66" s="140"/>
      <c r="N66" s="140"/>
      <c r="O66" s="140"/>
      <c r="P66" s="140"/>
      <c r="Q66" s="140"/>
      <c r="R66" s="140"/>
      <c r="S66" s="140"/>
      <c r="U66" s="143"/>
      <c r="V66" s="143"/>
      <c r="AD66" s="140"/>
      <c r="AF66" s="140"/>
      <c r="AG66" s="140"/>
      <c r="AH66" s="140"/>
      <c r="AI66" s="140"/>
      <c r="AJ66" s="140"/>
      <c r="AK66" s="140"/>
      <c r="AL66" s="140"/>
      <c r="AM66" s="140"/>
      <c r="AN66" s="140"/>
      <c r="AO66" s="140"/>
      <c r="AP66" s="140"/>
      <c r="AQ66" s="140"/>
      <c r="AR66" s="140"/>
      <c r="AS66" s="140"/>
      <c r="AT66" s="140"/>
    </row>
    <row r="67" spans="3:46" s="139" customFormat="1" ht="32" customHeight="1">
      <c r="C67" s="140"/>
      <c r="D67" s="140"/>
      <c r="E67" s="140"/>
      <c r="J67" s="140"/>
      <c r="K67" s="140"/>
      <c r="M67" s="140"/>
      <c r="N67" s="140"/>
      <c r="O67" s="140"/>
      <c r="P67" s="140"/>
      <c r="Q67" s="140"/>
      <c r="R67" s="140"/>
      <c r="S67" s="140"/>
      <c r="U67" s="143"/>
      <c r="V67" s="143"/>
      <c r="AD67" s="140"/>
      <c r="AF67" s="140"/>
      <c r="AG67" s="140"/>
      <c r="AH67" s="140"/>
      <c r="AI67" s="140"/>
      <c r="AJ67" s="140"/>
      <c r="AK67" s="140"/>
      <c r="AL67" s="140"/>
      <c r="AM67" s="140"/>
      <c r="AN67" s="140"/>
      <c r="AO67" s="140"/>
      <c r="AP67" s="140"/>
      <c r="AQ67" s="140"/>
      <c r="AR67" s="140"/>
      <c r="AS67" s="140"/>
      <c r="AT67" s="140"/>
    </row>
    <row r="68" spans="3:46" s="139" customFormat="1" ht="32" customHeight="1">
      <c r="C68" s="140"/>
      <c r="D68" s="140"/>
      <c r="E68" s="140"/>
      <c r="J68" s="140"/>
      <c r="K68" s="140"/>
      <c r="M68" s="140"/>
      <c r="N68" s="140"/>
      <c r="O68" s="140"/>
      <c r="P68" s="140"/>
      <c r="Q68" s="140"/>
      <c r="R68" s="140"/>
      <c r="S68" s="140"/>
      <c r="U68" s="143"/>
      <c r="V68" s="143"/>
      <c r="AD68" s="140"/>
      <c r="AF68" s="140"/>
      <c r="AG68" s="140"/>
      <c r="AH68" s="140"/>
      <c r="AI68" s="140"/>
      <c r="AJ68" s="140"/>
      <c r="AK68" s="140"/>
      <c r="AL68" s="140"/>
      <c r="AM68" s="140"/>
      <c r="AN68" s="140"/>
      <c r="AO68" s="140"/>
      <c r="AP68" s="140"/>
      <c r="AQ68" s="140"/>
      <c r="AR68" s="140"/>
      <c r="AS68" s="140"/>
      <c r="AT68" s="140"/>
    </row>
    <row r="69" spans="3:46" s="139" customFormat="1" ht="32" customHeight="1">
      <c r="C69" s="140"/>
      <c r="D69" s="140"/>
      <c r="E69" s="140"/>
      <c r="J69" s="140"/>
      <c r="K69" s="140"/>
      <c r="M69" s="140"/>
      <c r="N69" s="140"/>
      <c r="O69" s="140"/>
      <c r="P69" s="140"/>
      <c r="Q69" s="140"/>
      <c r="R69" s="140"/>
      <c r="S69" s="140"/>
      <c r="U69" s="143"/>
      <c r="V69" s="143"/>
      <c r="AD69" s="140"/>
      <c r="AF69" s="140"/>
      <c r="AG69" s="140"/>
      <c r="AH69" s="140"/>
      <c r="AI69" s="140"/>
      <c r="AJ69" s="140"/>
      <c r="AK69" s="140"/>
      <c r="AL69" s="140"/>
      <c r="AM69" s="140"/>
      <c r="AN69" s="140"/>
      <c r="AO69" s="140"/>
      <c r="AP69" s="140"/>
      <c r="AQ69" s="140"/>
      <c r="AR69" s="140"/>
      <c r="AS69" s="140"/>
      <c r="AT69" s="140"/>
    </row>
    <row r="70" spans="3:46" ht="24" customHeight="1">
      <c r="X70" s="147"/>
      <c r="Y70" s="147"/>
      <c r="Z70" s="147"/>
      <c r="AA70" s="147"/>
      <c r="AB70" s="147"/>
    </row>
    <row r="71" spans="3:46" s="139" customFormat="1" ht="32" customHeight="1">
      <c r="C71" s="140"/>
      <c r="D71" s="140"/>
      <c r="E71" s="140"/>
      <c r="J71" s="140"/>
      <c r="K71" s="140"/>
      <c r="M71" s="140"/>
      <c r="N71" s="140"/>
      <c r="O71" s="140"/>
      <c r="P71" s="140"/>
      <c r="Q71" s="140"/>
      <c r="R71" s="140"/>
      <c r="S71" s="140"/>
      <c r="U71" s="143"/>
      <c r="V71" s="143"/>
      <c r="AD71" s="140"/>
      <c r="AF71" s="140"/>
      <c r="AG71" s="140"/>
      <c r="AH71" s="140"/>
      <c r="AI71" s="140"/>
      <c r="AJ71" s="140"/>
      <c r="AK71" s="140"/>
      <c r="AL71" s="140"/>
      <c r="AM71" s="140"/>
      <c r="AN71" s="140"/>
      <c r="AO71" s="140"/>
      <c r="AP71" s="140"/>
      <c r="AQ71" s="140"/>
      <c r="AR71" s="140"/>
      <c r="AS71" s="140"/>
      <c r="AT71" s="140"/>
    </row>
    <row r="72" spans="3:46" s="143" customFormat="1" ht="32" customHeight="1">
      <c r="C72" s="140"/>
      <c r="D72" s="140"/>
      <c r="E72" s="140"/>
      <c r="J72" s="140"/>
      <c r="K72" s="140"/>
      <c r="M72" s="140"/>
      <c r="N72" s="140"/>
      <c r="O72" s="140"/>
      <c r="P72" s="140"/>
      <c r="Q72" s="140"/>
      <c r="R72" s="140"/>
      <c r="S72" s="140"/>
      <c r="X72" s="139"/>
      <c r="Y72" s="139"/>
      <c r="Z72" s="139"/>
      <c r="AA72" s="139"/>
      <c r="AB72" s="139"/>
      <c r="AD72" s="140"/>
      <c r="AF72" s="140"/>
      <c r="AG72" s="140"/>
      <c r="AH72" s="140"/>
      <c r="AI72" s="140"/>
      <c r="AJ72" s="140"/>
      <c r="AK72" s="140"/>
      <c r="AL72" s="140"/>
      <c r="AM72" s="140"/>
      <c r="AN72" s="140"/>
      <c r="AO72" s="140"/>
      <c r="AP72" s="140"/>
      <c r="AQ72" s="140"/>
      <c r="AR72" s="140"/>
      <c r="AS72" s="140"/>
      <c r="AT72" s="140"/>
    </row>
    <row r="73" spans="3:46" s="139" customFormat="1" ht="32" customHeight="1">
      <c r="C73" s="140"/>
      <c r="D73" s="140"/>
      <c r="E73" s="140"/>
      <c r="J73" s="140"/>
      <c r="K73" s="140"/>
      <c r="M73" s="140"/>
      <c r="N73" s="140"/>
      <c r="O73" s="140"/>
      <c r="P73" s="140"/>
      <c r="Q73" s="140"/>
      <c r="R73" s="140"/>
      <c r="S73" s="140"/>
      <c r="U73" s="143"/>
      <c r="V73" s="143"/>
      <c r="AD73" s="140"/>
      <c r="AF73" s="140"/>
      <c r="AG73" s="140"/>
      <c r="AH73" s="140"/>
      <c r="AI73" s="140"/>
      <c r="AJ73" s="140"/>
      <c r="AK73" s="140"/>
      <c r="AL73" s="140"/>
      <c r="AM73" s="140"/>
      <c r="AN73" s="140"/>
      <c r="AO73" s="140"/>
      <c r="AP73" s="140"/>
      <c r="AQ73" s="140"/>
      <c r="AR73" s="140"/>
      <c r="AS73" s="140"/>
      <c r="AT73" s="140"/>
    </row>
    <row r="74" spans="3:46" s="139" customFormat="1" ht="32" customHeight="1">
      <c r="C74" s="140"/>
      <c r="D74" s="140"/>
      <c r="E74" s="140"/>
      <c r="J74" s="140"/>
      <c r="K74" s="140"/>
      <c r="M74" s="140"/>
      <c r="N74" s="140"/>
      <c r="O74" s="140"/>
      <c r="P74" s="140"/>
      <c r="Q74" s="140"/>
      <c r="R74" s="140"/>
      <c r="S74" s="140"/>
      <c r="U74" s="143"/>
      <c r="V74" s="143"/>
      <c r="AD74" s="140"/>
      <c r="AF74" s="140"/>
      <c r="AG74" s="140"/>
      <c r="AH74" s="140"/>
      <c r="AI74" s="140"/>
      <c r="AJ74" s="140"/>
      <c r="AK74" s="140"/>
      <c r="AL74" s="140"/>
      <c r="AM74" s="140"/>
      <c r="AN74" s="140"/>
      <c r="AO74" s="140"/>
      <c r="AP74" s="140"/>
      <c r="AQ74" s="140"/>
      <c r="AR74" s="140"/>
      <c r="AS74" s="140"/>
      <c r="AT74" s="140"/>
    </row>
    <row r="75" spans="3:46" s="139" customFormat="1" ht="32" customHeight="1">
      <c r="C75" s="140"/>
      <c r="D75" s="140"/>
      <c r="E75" s="140"/>
      <c r="J75" s="140"/>
      <c r="K75" s="140"/>
      <c r="M75" s="140"/>
      <c r="N75" s="140"/>
      <c r="O75" s="140"/>
      <c r="P75" s="140"/>
      <c r="Q75" s="140"/>
      <c r="R75" s="140"/>
      <c r="S75" s="140"/>
      <c r="U75" s="143"/>
      <c r="V75" s="143"/>
      <c r="AD75" s="140"/>
      <c r="AF75" s="140"/>
      <c r="AG75" s="140"/>
      <c r="AH75" s="140"/>
      <c r="AI75" s="140"/>
      <c r="AJ75" s="140"/>
      <c r="AK75" s="140"/>
      <c r="AL75" s="140"/>
      <c r="AM75" s="140"/>
      <c r="AN75" s="140"/>
      <c r="AO75" s="140"/>
      <c r="AP75" s="140"/>
      <c r="AQ75" s="140"/>
      <c r="AR75" s="140"/>
      <c r="AS75" s="140"/>
      <c r="AT75" s="140"/>
    </row>
    <row r="76" spans="3:46" s="139" customFormat="1" ht="32" customHeight="1">
      <c r="C76" s="140"/>
      <c r="D76" s="140"/>
      <c r="E76" s="140"/>
      <c r="J76" s="140"/>
      <c r="K76" s="140"/>
      <c r="M76" s="140"/>
      <c r="N76" s="140"/>
      <c r="O76" s="140"/>
      <c r="P76" s="140"/>
      <c r="Q76" s="140"/>
      <c r="R76" s="140"/>
      <c r="S76" s="140"/>
      <c r="U76" s="143"/>
      <c r="V76" s="143"/>
      <c r="AD76" s="140"/>
      <c r="AF76" s="140"/>
      <c r="AG76" s="140"/>
      <c r="AH76" s="140"/>
      <c r="AI76" s="140"/>
      <c r="AJ76" s="140"/>
      <c r="AK76" s="140"/>
      <c r="AL76" s="140"/>
      <c r="AM76" s="140"/>
      <c r="AN76" s="140"/>
      <c r="AO76" s="140"/>
      <c r="AP76" s="140"/>
      <c r="AQ76" s="140"/>
      <c r="AR76" s="140"/>
      <c r="AS76" s="140"/>
      <c r="AT76" s="140"/>
    </row>
    <row r="77" spans="3:46" s="139" customFormat="1" ht="32" customHeight="1">
      <c r="C77" s="140"/>
      <c r="D77" s="140"/>
      <c r="E77" s="140"/>
      <c r="J77" s="140"/>
      <c r="K77" s="140"/>
      <c r="M77" s="140"/>
      <c r="N77" s="140"/>
      <c r="O77" s="140"/>
      <c r="P77" s="140"/>
      <c r="Q77" s="140"/>
      <c r="R77" s="140"/>
      <c r="S77" s="140"/>
      <c r="U77" s="143"/>
      <c r="V77" s="143"/>
      <c r="AD77" s="140"/>
      <c r="AF77" s="140"/>
      <c r="AG77" s="140"/>
      <c r="AH77" s="140"/>
      <c r="AI77" s="140"/>
      <c r="AJ77" s="140"/>
      <c r="AK77" s="140"/>
      <c r="AL77" s="140"/>
      <c r="AM77" s="140"/>
      <c r="AN77" s="140"/>
      <c r="AO77" s="140"/>
      <c r="AP77" s="140"/>
      <c r="AQ77" s="140"/>
      <c r="AR77" s="140"/>
      <c r="AS77" s="140"/>
      <c r="AT77" s="140"/>
    </row>
    <row r="78" spans="3:46" s="139" customFormat="1" ht="32" customHeight="1">
      <c r="C78" s="140"/>
      <c r="D78" s="140"/>
      <c r="E78" s="140"/>
      <c r="J78" s="140"/>
      <c r="K78" s="140"/>
      <c r="M78" s="140"/>
      <c r="N78" s="140"/>
      <c r="O78" s="140"/>
      <c r="P78" s="140"/>
      <c r="Q78" s="140"/>
      <c r="R78" s="140"/>
      <c r="S78" s="140"/>
      <c r="U78" s="143"/>
      <c r="V78" s="143"/>
      <c r="AD78" s="140"/>
      <c r="AF78" s="140"/>
      <c r="AG78" s="140"/>
      <c r="AH78" s="140"/>
      <c r="AI78" s="140"/>
      <c r="AJ78" s="140"/>
      <c r="AK78" s="140"/>
      <c r="AL78" s="140"/>
      <c r="AM78" s="140"/>
      <c r="AN78" s="140"/>
      <c r="AO78" s="140"/>
      <c r="AP78" s="140"/>
      <c r="AQ78" s="140"/>
      <c r="AR78" s="140"/>
      <c r="AS78" s="140"/>
      <c r="AT78" s="140"/>
    </row>
    <row r="79" spans="3:46" s="139" customFormat="1" ht="32" customHeight="1">
      <c r="C79" s="140"/>
      <c r="D79" s="140"/>
      <c r="E79" s="140"/>
      <c r="J79" s="140"/>
      <c r="K79" s="140"/>
      <c r="M79" s="140"/>
      <c r="N79" s="140"/>
      <c r="O79" s="140"/>
      <c r="P79" s="140"/>
      <c r="Q79" s="140"/>
      <c r="R79" s="140"/>
      <c r="S79" s="140"/>
      <c r="U79" s="143"/>
      <c r="V79" s="143"/>
      <c r="AD79" s="140"/>
      <c r="AF79" s="140"/>
      <c r="AG79" s="140"/>
      <c r="AH79" s="140"/>
      <c r="AI79" s="140"/>
      <c r="AJ79" s="140"/>
      <c r="AK79" s="140"/>
      <c r="AL79" s="140"/>
      <c r="AM79" s="140"/>
      <c r="AN79" s="140"/>
      <c r="AO79" s="140"/>
      <c r="AP79" s="140"/>
      <c r="AQ79" s="140"/>
      <c r="AR79" s="140"/>
      <c r="AS79" s="140"/>
      <c r="AT79" s="140"/>
    </row>
    <row r="80" spans="3:46" s="139" customFormat="1" ht="32" customHeight="1">
      <c r="C80" s="140"/>
      <c r="D80" s="140"/>
      <c r="E80" s="140"/>
      <c r="J80" s="140"/>
      <c r="K80" s="140"/>
      <c r="M80" s="140"/>
      <c r="N80" s="140"/>
      <c r="O80" s="140"/>
      <c r="P80" s="140"/>
      <c r="Q80" s="140"/>
      <c r="R80" s="140"/>
      <c r="S80" s="140"/>
      <c r="U80" s="143"/>
      <c r="V80" s="143"/>
      <c r="AD80" s="140"/>
      <c r="AF80" s="140"/>
      <c r="AG80" s="140"/>
      <c r="AH80" s="140"/>
      <c r="AI80" s="140"/>
      <c r="AJ80" s="140"/>
      <c r="AK80" s="140"/>
      <c r="AL80" s="140"/>
      <c r="AM80" s="140"/>
      <c r="AN80" s="140"/>
      <c r="AO80" s="140"/>
      <c r="AP80" s="140"/>
      <c r="AQ80" s="140"/>
      <c r="AR80" s="140"/>
      <c r="AS80" s="140"/>
      <c r="AT80" s="140"/>
    </row>
    <row r="81" spans="3:46" s="139" customFormat="1" ht="32" customHeight="1">
      <c r="C81" s="140"/>
      <c r="D81" s="140"/>
      <c r="E81" s="140"/>
      <c r="J81" s="140"/>
      <c r="K81" s="140"/>
      <c r="M81" s="140"/>
      <c r="N81" s="140"/>
      <c r="O81" s="140"/>
      <c r="P81" s="140"/>
      <c r="Q81" s="140"/>
      <c r="R81" s="140"/>
      <c r="S81" s="140"/>
      <c r="U81" s="143"/>
      <c r="V81" s="143"/>
      <c r="AD81" s="140"/>
      <c r="AF81" s="140"/>
      <c r="AG81" s="140"/>
      <c r="AH81" s="140"/>
      <c r="AI81" s="140"/>
      <c r="AJ81" s="140"/>
      <c r="AK81" s="140"/>
      <c r="AL81" s="140"/>
      <c r="AM81" s="140"/>
      <c r="AN81" s="140"/>
      <c r="AO81" s="140"/>
      <c r="AP81" s="140"/>
      <c r="AQ81" s="140"/>
      <c r="AR81" s="140"/>
      <c r="AS81" s="140"/>
      <c r="AT81" s="140"/>
    </row>
    <row r="82" spans="3:46" s="139" customFormat="1" ht="32" customHeight="1">
      <c r="C82" s="140"/>
      <c r="D82" s="140"/>
      <c r="E82" s="140"/>
      <c r="J82" s="140"/>
      <c r="K82" s="140"/>
      <c r="M82" s="140"/>
      <c r="N82" s="140"/>
      <c r="O82" s="140"/>
      <c r="P82" s="140"/>
      <c r="Q82" s="140"/>
      <c r="R82" s="140"/>
      <c r="S82" s="140"/>
      <c r="U82" s="143"/>
      <c r="V82" s="143"/>
      <c r="AD82" s="140"/>
      <c r="AF82" s="140"/>
      <c r="AG82" s="140"/>
      <c r="AH82" s="140"/>
      <c r="AI82" s="140"/>
      <c r="AJ82" s="140"/>
      <c r="AK82" s="140"/>
      <c r="AL82" s="140"/>
      <c r="AM82" s="140"/>
      <c r="AN82" s="140"/>
      <c r="AO82" s="140"/>
      <c r="AP82" s="140"/>
      <c r="AQ82" s="140"/>
      <c r="AR82" s="140"/>
      <c r="AS82" s="140"/>
      <c r="AT82" s="140"/>
    </row>
    <row r="83" spans="3:46" s="139" customFormat="1" ht="32" customHeight="1">
      <c r="C83" s="140"/>
      <c r="D83" s="140"/>
      <c r="E83" s="140"/>
      <c r="J83" s="140"/>
      <c r="K83" s="140"/>
      <c r="M83" s="140"/>
      <c r="N83" s="140"/>
      <c r="O83" s="140"/>
      <c r="P83" s="140"/>
      <c r="Q83" s="140"/>
      <c r="R83" s="140"/>
      <c r="S83" s="140"/>
      <c r="U83" s="143"/>
      <c r="V83" s="143"/>
      <c r="AD83" s="140"/>
      <c r="AF83" s="140"/>
      <c r="AG83" s="140"/>
      <c r="AH83" s="140"/>
      <c r="AI83" s="140"/>
      <c r="AJ83" s="140"/>
      <c r="AK83" s="140"/>
      <c r="AL83" s="140"/>
      <c r="AM83" s="140"/>
      <c r="AN83" s="140"/>
      <c r="AO83" s="140"/>
      <c r="AP83" s="140"/>
      <c r="AQ83" s="140"/>
      <c r="AR83" s="140"/>
      <c r="AS83" s="140"/>
      <c r="AT83" s="140"/>
    </row>
    <row r="84" spans="3:46" s="139" customFormat="1" ht="32" customHeight="1">
      <c r="C84" s="140"/>
      <c r="D84" s="140"/>
      <c r="E84" s="140"/>
      <c r="J84" s="140"/>
      <c r="K84" s="140"/>
      <c r="M84" s="140"/>
      <c r="N84" s="140"/>
      <c r="O84" s="140"/>
      <c r="P84" s="140"/>
      <c r="Q84" s="140"/>
      <c r="R84" s="140"/>
      <c r="S84" s="140"/>
      <c r="U84" s="143"/>
      <c r="V84" s="143"/>
      <c r="AD84" s="140"/>
      <c r="AF84" s="140"/>
      <c r="AG84" s="140"/>
      <c r="AH84" s="140"/>
      <c r="AI84" s="140"/>
      <c r="AJ84" s="140"/>
      <c r="AK84" s="140"/>
      <c r="AL84" s="140"/>
      <c r="AM84" s="140"/>
      <c r="AN84" s="140"/>
      <c r="AO84" s="140"/>
      <c r="AP84" s="140"/>
      <c r="AQ84" s="140"/>
      <c r="AR84" s="140"/>
      <c r="AS84" s="140"/>
      <c r="AT84" s="140"/>
    </row>
    <row r="85" spans="3:46" s="139" customFormat="1" ht="32" customHeight="1">
      <c r="C85" s="140"/>
      <c r="D85" s="140"/>
      <c r="E85" s="140"/>
      <c r="J85" s="140"/>
      <c r="K85" s="140"/>
      <c r="M85" s="140"/>
      <c r="N85" s="140"/>
      <c r="O85" s="140"/>
      <c r="P85" s="140"/>
      <c r="Q85" s="140"/>
      <c r="R85" s="140"/>
      <c r="S85" s="140"/>
      <c r="U85" s="143"/>
      <c r="V85" s="143"/>
      <c r="AD85" s="140"/>
      <c r="AF85" s="140"/>
      <c r="AG85" s="140"/>
      <c r="AH85" s="140"/>
      <c r="AI85" s="140"/>
      <c r="AJ85" s="140"/>
      <c r="AK85" s="140"/>
      <c r="AL85" s="140"/>
      <c r="AM85" s="140"/>
      <c r="AN85" s="140"/>
      <c r="AO85" s="140"/>
      <c r="AP85" s="140"/>
      <c r="AQ85" s="140"/>
      <c r="AR85" s="140"/>
      <c r="AS85" s="140"/>
      <c r="AT85" s="140"/>
    </row>
    <row r="86" spans="3:46" s="139" customFormat="1" ht="32" customHeight="1">
      <c r="C86" s="140"/>
      <c r="D86" s="140"/>
      <c r="E86" s="140"/>
      <c r="J86" s="140"/>
      <c r="K86" s="140"/>
      <c r="M86" s="140"/>
      <c r="N86" s="140"/>
      <c r="O86" s="140"/>
      <c r="P86" s="140"/>
      <c r="Q86" s="140"/>
      <c r="R86" s="140"/>
      <c r="S86" s="140"/>
      <c r="U86" s="143"/>
      <c r="V86" s="143"/>
      <c r="AD86" s="140"/>
      <c r="AF86" s="140"/>
      <c r="AG86" s="140"/>
      <c r="AH86" s="140"/>
      <c r="AI86" s="140"/>
      <c r="AJ86" s="140"/>
      <c r="AK86" s="140"/>
      <c r="AL86" s="140"/>
      <c r="AM86" s="140"/>
      <c r="AN86" s="140"/>
      <c r="AO86" s="140"/>
      <c r="AP86" s="140"/>
      <c r="AQ86" s="140"/>
      <c r="AR86" s="140"/>
      <c r="AS86" s="140"/>
      <c r="AT86" s="140"/>
    </row>
    <row r="87" spans="3:46" s="139" customFormat="1" ht="32" customHeight="1">
      <c r="C87" s="140"/>
      <c r="D87" s="140"/>
      <c r="E87" s="140"/>
      <c r="J87" s="140"/>
      <c r="K87" s="140"/>
      <c r="M87" s="140"/>
      <c r="N87" s="140"/>
      <c r="O87" s="140"/>
      <c r="P87" s="140"/>
      <c r="Q87" s="140"/>
      <c r="R87" s="140"/>
      <c r="S87" s="140"/>
      <c r="U87" s="143"/>
      <c r="V87" s="143"/>
      <c r="AD87" s="140"/>
      <c r="AF87" s="140"/>
      <c r="AG87" s="140"/>
      <c r="AH87" s="140"/>
      <c r="AI87" s="140"/>
      <c r="AJ87" s="140"/>
      <c r="AK87" s="140"/>
      <c r="AL87" s="140"/>
      <c r="AM87" s="140"/>
      <c r="AN87" s="140"/>
      <c r="AO87" s="140"/>
      <c r="AP87" s="140"/>
      <c r="AQ87" s="140"/>
      <c r="AR87" s="140"/>
      <c r="AS87" s="140"/>
      <c r="AT87" s="140"/>
    </row>
    <row r="88" spans="3:46" s="139" customFormat="1" ht="32" customHeight="1">
      <c r="C88" s="140"/>
      <c r="D88" s="140"/>
      <c r="E88" s="140"/>
      <c r="J88" s="140"/>
      <c r="K88" s="140"/>
      <c r="M88" s="140"/>
      <c r="N88" s="140"/>
      <c r="O88" s="140"/>
      <c r="P88" s="140"/>
      <c r="Q88" s="140"/>
      <c r="R88" s="140"/>
      <c r="S88" s="140"/>
      <c r="U88" s="143"/>
      <c r="V88" s="143"/>
      <c r="AD88" s="140"/>
      <c r="AF88" s="140"/>
      <c r="AG88" s="140"/>
      <c r="AH88" s="140"/>
      <c r="AI88" s="140"/>
      <c r="AJ88" s="140"/>
      <c r="AK88" s="140"/>
      <c r="AL88" s="140"/>
      <c r="AM88" s="140"/>
      <c r="AN88" s="140"/>
      <c r="AO88" s="140"/>
      <c r="AP88" s="140"/>
      <c r="AQ88" s="140"/>
      <c r="AR88" s="140"/>
      <c r="AS88" s="140"/>
      <c r="AT88" s="140"/>
    </row>
    <row r="89" spans="3:46" s="139" customFormat="1" ht="32" customHeight="1">
      <c r="C89" s="140"/>
      <c r="D89" s="140"/>
      <c r="E89" s="140"/>
      <c r="J89" s="140"/>
      <c r="K89" s="140"/>
      <c r="M89" s="140"/>
      <c r="N89" s="140"/>
      <c r="O89" s="140"/>
      <c r="P89" s="140"/>
      <c r="Q89" s="140"/>
      <c r="R89" s="140"/>
      <c r="S89" s="140"/>
      <c r="U89" s="143"/>
      <c r="V89" s="143"/>
      <c r="AD89" s="140"/>
      <c r="AF89" s="140"/>
      <c r="AG89" s="140"/>
      <c r="AH89" s="140"/>
      <c r="AI89" s="140"/>
      <c r="AJ89" s="140"/>
      <c r="AK89" s="140"/>
      <c r="AL89" s="140"/>
      <c r="AM89" s="140"/>
      <c r="AN89" s="140"/>
      <c r="AO89" s="140"/>
      <c r="AP89" s="140"/>
      <c r="AQ89" s="140"/>
      <c r="AR89" s="140"/>
      <c r="AS89" s="140"/>
      <c r="AT89" s="140"/>
    </row>
    <row r="90" spans="3:46" s="139" customFormat="1" ht="32" customHeight="1">
      <c r="C90" s="140"/>
      <c r="D90" s="140"/>
      <c r="E90" s="140"/>
      <c r="J90" s="140"/>
      <c r="K90" s="140"/>
      <c r="M90" s="140"/>
      <c r="N90" s="140"/>
      <c r="O90" s="140"/>
      <c r="P90" s="140"/>
      <c r="Q90" s="140"/>
      <c r="R90" s="140"/>
      <c r="S90" s="140"/>
      <c r="U90" s="143"/>
      <c r="V90" s="143"/>
      <c r="AD90" s="140"/>
      <c r="AF90" s="140"/>
      <c r="AG90" s="140"/>
      <c r="AH90" s="140"/>
      <c r="AI90" s="140"/>
      <c r="AJ90" s="140"/>
      <c r="AK90" s="140"/>
      <c r="AL90" s="140"/>
      <c r="AM90" s="140"/>
      <c r="AN90" s="140"/>
      <c r="AO90" s="140"/>
      <c r="AP90" s="140"/>
      <c r="AQ90" s="140"/>
      <c r="AR90" s="140"/>
      <c r="AS90" s="140"/>
      <c r="AT90" s="140"/>
    </row>
    <row r="91" spans="3:46" s="139" customFormat="1" ht="32" customHeight="1">
      <c r="C91" s="140"/>
      <c r="D91" s="140"/>
      <c r="E91" s="140"/>
      <c r="J91" s="140"/>
      <c r="K91" s="140"/>
      <c r="M91" s="140"/>
      <c r="N91" s="140"/>
      <c r="O91" s="140"/>
      <c r="P91" s="140"/>
      <c r="Q91" s="140"/>
      <c r="R91" s="140"/>
      <c r="S91" s="140"/>
      <c r="U91" s="143"/>
      <c r="V91" s="143"/>
      <c r="AD91" s="140"/>
      <c r="AF91" s="140"/>
      <c r="AG91" s="140"/>
      <c r="AH91" s="140"/>
      <c r="AI91" s="140"/>
      <c r="AJ91" s="140"/>
      <c r="AK91" s="140"/>
      <c r="AL91" s="140"/>
      <c r="AM91" s="140"/>
      <c r="AN91" s="140"/>
      <c r="AO91" s="140"/>
      <c r="AP91" s="140"/>
      <c r="AQ91" s="140"/>
      <c r="AR91" s="140"/>
      <c r="AS91" s="140"/>
      <c r="AT91" s="140"/>
    </row>
    <row r="92" spans="3:46" s="139" customFormat="1" ht="32" customHeight="1">
      <c r="C92" s="140"/>
      <c r="D92" s="140"/>
      <c r="E92" s="140"/>
      <c r="J92" s="140"/>
      <c r="K92" s="140"/>
      <c r="M92" s="140"/>
      <c r="N92" s="140"/>
      <c r="O92" s="140"/>
      <c r="P92" s="140"/>
      <c r="Q92" s="140"/>
      <c r="R92" s="140"/>
      <c r="S92" s="140"/>
      <c r="U92" s="143"/>
      <c r="V92" s="143"/>
      <c r="AD92" s="140"/>
      <c r="AF92" s="140"/>
      <c r="AG92" s="140"/>
      <c r="AH92" s="140"/>
      <c r="AI92" s="140"/>
      <c r="AJ92" s="140"/>
      <c r="AK92" s="140"/>
      <c r="AL92" s="140"/>
      <c r="AM92" s="140"/>
      <c r="AN92" s="140"/>
      <c r="AO92" s="140"/>
      <c r="AP92" s="140"/>
      <c r="AQ92" s="140"/>
      <c r="AR92" s="140"/>
      <c r="AS92" s="140"/>
      <c r="AT92" s="140"/>
    </row>
    <row r="93" spans="3:46" s="139" customFormat="1" ht="32" customHeight="1">
      <c r="C93" s="140"/>
      <c r="D93" s="140"/>
      <c r="E93" s="140"/>
      <c r="J93" s="140"/>
      <c r="K93" s="140"/>
      <c r="M93" s="140"/>
      <c r="N93" s="140"/>
      <c r="O93" s="140"/>
      <c r="P93" s="140"/>
      <c r="Q93" s="140"/>
      <c r="R93" s="140"/>
      <c r="S93" s="140"/>
      <c r="U93" s="143"/>
      <c r="V93" s="143"/>
      <c r="AD93" s="140"/>
      <c r="AF93" s="140"/>
      <c r="AG93" s="140"/>
      <c r="AH93" s="140"/>
      <c r="AI93" s="140"/>
      <c r="AJ93" s="140"/>
      <c r="AK93" s="140"/>
      <c r="AL93" s="140"/>
      <c r="AM93" s="140"/>
      <c r="AN93" s="140"/>
      <c r="AO93" s="140"/>
      <c r="AP93" s="140"/>
      <c r="AQ93" s="140"/>
      <c r="AR93" s="140"/>
      <c r="AS93" s="140"/>
      <c r="AT93" s="140"/>
    </row>
    <row r="94" spans="3:46" s="139" customFormat="1" ht="32" customHeight="1">
      <c r="C94" s="140"/>
      <c r="D94" s="140"/>
      <c r="E94" s="140"/>
      <c r="J94" s="140"/>
      <c r="K94" s="140"/>
      <c r="M94" s="140"/>
      <c r="N94" s="140"/>
      <c r="O94" s="140"/>
      <c r="P94" s="140"/>
      <c r="Q94" s="140"/>
      <c r="R94" s="140"/>
      <c r="S94" s="140"/>
      <c r="U94" s="143"/>
      <c r="V94" s="143"/>
      <c r="AD94" s="140"/>
      <c r="AF94" s="140"/>
      <c r="AG94" s="140"/>
      <c r="AH94" s="140"/>
      <c r="AI94" s="140"/>
      <c r="AJ94" s="140"/>
      <c r="AK94" s="140"/>
      <c r="AL94" s="140"/>
      <c r="AM94" s="140"/>
      <c r="AN94" s="140"/>
      <c r="AO94" s="140"/>
      <c r="AP94" s="140"/>
      <c r="AQ94" s="140"/>
      <c r="AR94" s="140"/>
      <c r="AS94" s="140"/>
      <c r="AT94" s="140"/>
    </row>
    <row r="95" spans="3:46" s="139" customFormat="1" ht="32" customHeight="1">
      <c r="C95" s="140"/>
      <c r="D95" s="140"/>
      <c r="E95" s="140"/>
      <c r="J95" s="140"/>
      <c r="K95" s="140"/>
      <c r="M95" s="140"/>
      <c r="N95" s="140"/>
      <c r="O95" s="140"/>
      <c r="P95" s="140"/>
      <c r="Q95" s="140"/>
      <c r="R95" s="140"/>
      <c r="S95" s="140"/>
      <c r="U95" s="143"/>
      <c r="V95" s="143"/>
      <c r="AD95" s="140"/>
      <c r="AF95" s="140"/>
      <c r="AG95" s="140"/>
      <c r="AH95" s="140"/>
      <c r="AI95" s="140"/>
      <c r="AJ95" s="140"/>
      <c r="AK95" s="140"/>
      <c r="AL95" s="140"/>
      <c r="AM95" s="140"/>
      <c r="AN95" s="140"/>
      <c r="AO95" s="140"/>
      <c r="AP95" s="140"/>
      <c r="AQ95" s="140"/>
      <c r="AR95" s="140"/>
      <c r="AS95" s="140"/>
      <c r="AT95" s="140"/>
    </row>
    <row r="96" spans="3:46" s="139" customFormat="1" ht="32" customHeight="1">
      <c r="C96" s="140"/>
      <c r="D96" s="140"/>
      <c r="E96" s="140"/>
      <c r="J96" s="140"/>
      <c r="K96" s="140"/>
      <c r="M96" s="140"/>
      <c r="N96" s="140"/>
      <c r="O96" s="140"/>
      <c r="P96" s="140"/>
      <c r="Q96" s="140"/>
      <c r="R96" s="140"/>
      <c r="S96" s="140"/>
      <c r="U96" s="143"/>
      <c r="V96" s="143"/>
      <c r="AD96" s="140"/>
      <c r="AF96" s="140"/>
      <c r="AG96" s="140"/>
      <c r="AH96" s="140"/>
      <c r="AI96" s="140"/>
      <c r="AJ96" s="140"/>
      <c r="AK96" s="140"/>
      <c r="AL96" s="140"/>
      <c r="AM96" s="140"/>
      <c r="AN96" s="140"/>
      <c r="AO96" s="140"/>
      <c r="AP96" s="140"/>
      <c r="AQ96" s="140"/>
      <c r="AR96" s="140"/>
      <c r="AS96" s="140"/>
      <c r="AT96" s="140"/>
    </row>
    <row r="97" spans="3:46" s="139" customFormat="1" ht="32" customHeight="1">
      <c r="C97" s="140"/>
      <c r="D97" s="140"/>
      <c r="E97" s="140"/>
      <c r="J97" s="140"/>
      <c r="K97" s="140"/>
      <c r="M97" s="140"/>
      <c r="N97" s="140"/>
      <c r="O97" s="140"/>
      <c r="P97" s="140"/>
      <c r="Q97" s="140"/>
      <c r="R97" s="140"/>
      <c r="S97" s="140"/>
      <c r="U97" s="143"/>
      <c r="V97" s="143"/>
      <c r="AD97" s="140"/>
      <c r="AF97" s="140"/>
      <c r="AG97" s="140"/>
      <c r="AH97" s="140"/>
      <c r="AI97" s="140"/>
      <c r="AJ97" s="140"/>
      <c r="AK97" s="140"/>
      <c r="AL97" s="140"/>
      <c r="AM97" s="140"/>
      <c r="AN97" s="140"/>
      <c r="AO97" s="140"/>
      <c r="AP97" s="140"/>
      <c r="AQ97" s="140"/>
      <c r="AR97" s="140"/>
      <c r="AS97" s="140"/>
      <c r="AT97" s="140"/>
    </row>
    <row r="98" spans="3:46" s="139" customFormat="1" ht="32" customHeight="1">
      <c r="C98" s="140"/>
      <c r="D98" s="140"/>
      <c r="E98" s="140"/>
      <c r="J98" s="140"/>
      <c r="K98" s="140"/>
      <c r="M98" s="140"/>
      <c r="N98" s="140"/>
      <c r="O98" s="140"/>
      <c r="P98" s="140"/>
      <c r="Q98" s="140"/>
      <c r="R98" s="140"/>
      <c r="S98" s="140"/>
      <c r="U98" s="143"/>
      <c r="V98" s="143"/>
      <c r="AD98" s="140"/>
      <c r="AF98" s="140"/>
      <c r="AG98" s="140"/>
      <c r="AH98" s="140"/>
      <c r="AI98" s="140"/>
      <c r="AJ98" s="140"/>
      <c r="AK98" s="140"/>
      <c r="AL98" s="140"/>
      <c r="AM98" s="140"/>
      <c r="AN98" s="140"/>
      <c r="AO98" s="140"/>
      <c r="AP98" s="140"/>
      <c r="AQ98" s="140"/>
      <c r="AR98" s="140"/>
      <c r="AS98" s="140"/>
      <c r="AT98" s="140"/>
    </row>
    <row r="99" spans="3:46" s="139" customFormat="1" ht="32" customHeight="1">
      <c r="C99" s="140"/>
      <c r="D99" s="140"/>
      <c r="E99" s="140"/>
      <c r="J99" s="140"/>
      <c r="K99" s="140"/>
      <c r="M99" s="140"/>
      <c r="N99" s="140"/>
      <c r="O99" s="140"/>
      <c r="P99" s="140"/>
      <c r="Q99" s="140"/>
      <c r="R99" s="140"/>
      <c r="S99" s="140"/>
      <c r="U99" s="143"/>
      <c r="V99" s="143"/>
      <c r="AD99" s="140"/>
      <c r="AF99" s="140"/>
      <c r="AG99" s="140"/>
      <c r="AH99" s="140"/>
      <c r="AI99" s="140"/>
      <c r="AJ99" s="140"/>
      <c r="AK99" s="140"/>
      <c r="AL99" s="140"/>
      <c r="AM99" s="140"/>
      <c r="AN99" s="140"/>
      <c r="AO99" s="140"/>
      <c r="AP99" s="140"/>
      <c r="AQ99" s="140"/>
      <c r="AR99" s="140"/>
      <c r="AS99" s="140"/>
      <c r="AT99" s="140"/>
    </row>
    <row r="100" spans="3:46" s="139" customFormat="1" ht="32" customHeight="1">
      <c r="C100" s="140"/>
      <c r="D100" s="140"/>
      <c r="E100" s="140"/>
      <c r="J100" s="140"/>
      <c r="K100" s="140"/>
      <c r="M100" s="140"/>
      <c r="N100" s="140"/>
      <c r="O100" s="140"/>
      <c r="P100" s="140"/>
      <c r="Q100" s="140"/>
      <c r="R100" s="140"/>
      <c r="S100" s="140"/>
      <c r="U100" s="143"/>
      <c r="V100" s="143"/>
      <c r="AD100" s="140"/>
      <c r="AF100" s="140"/>
      <c r="AG100" s="140"/>
      <c r="AH100" s="140"/>
      <c r="AI100" s="140"/>
      <c r="AJ100" s="140"/>
      <c r="AK100" s="140"/>
      <c r="AL100" s="140"/>
      <c r="AM100" s="140"/>
      <c r="AN100" s="140"/>
      <c r="AO100" s="140"/>
      <c r="AP100" s="140"/>
      <c r="AQ100" s="140"/>
      <c r="AR100" s="140"/>
      <c r="AS100" s="140"/>
      <c r="AT100" s="140"/>
    </row>
    <row r="101" spans="3:46" s="139" customFormat="1" ht="32" customHeight="1">
      <c r="C101" s="140"/>
      <c r="D101" s="140"/>
      <c r="E101" s="140"/>
      <c r="J101" s="140"/>
      <c r="K101" s="140"/>
      <c r="M101" s="140"/>
      <c r="N101" s="140"/>
      <c r="O101" s="140"/>
      <c r="P101" s="140"/>
      <c r="Q101" s="140"/>
      <c r="R101" s="140"/>
      <c r="S101" s="140"/>
      <c r="U101" s="143"/>
      <c r="V101" s="143"/>
      <c r="AD101" s="140"/>
      <c r="AF101" s="140"/>
      <c r="AG101" s="140"/>
      <c r="AH101" s="140"/>
      <c r="AI101" s="140"/>
      <c r="AJ101" s="140"/>
      <c r="AK101" s="140"/>
      <c r="AL101" s="140"/>
      <c r="AM101" s="140"/>
      <c r="AN101" s="140"/>
      <c r="AO101" s="140"/>
      <c r="AP101" s="140"/>
      <c r="AQ101" s="140"/>
      <c r="AR101" s="140"/>
      <c r="AS101" s="140"/>
      <c r="AT101" s="140"/>
    </row>
    <row r="102" spans="3:46" s="139" customFormat="1" ht="32" customHeight="1">
      <c r="C102" s="140"/>
      <c r="D102" s="140"/>
      <c r="E102" s="140"/>
      <c r="J102" s="140"/>
      <c r="K102" s="140"/>
      <c r="M102" s="140"/>
      <c r="N102" s="140"/>
      <c r="O102" s="140"/>
      <c r="P102" s="140"/>
      <c r="Q102" s="140"/>
      <c r="R102" s="140"/>
      <c r="S102" s="140"/>
      <c r="U102" s="143"/>
      <c r="V102" s="143"/>
      <c r="AD102" s="140"/>
      <c r="AF102" s="140"/>
      <c r="AG102" s="140"/>
      <c r="AH102" s="140"/>
      <c r="AI102" s="140"/>
      <c r="AJ102" s="140"/>
      <c r="AK102" s="140"/>
      <c r="AL102" s="140"/>
      <c r="AM102" s="140"/>
      <c r="AN102" s="140"/>
      <c r="AO102" s="140"/>
      <c r="AP102" s="140"/>
      <c r="AQ102" s="140"/>
      <c r="AR102" s="140"/>
      <c r="AS102" s="140"/>
      <c r="AT102" s="140"/>
    </row>
    <row r="103" spans="3:46" s="139" customFormat="1" ht="32" customHeight="1">
      <c r="C103" s="140"/>
      <c r="D103" s="140"/>
      <c r="E103" s="140"/>
      <c r="J103" s="140"/>
      <c r="K103" s="140"/>
      <c r="M103" s="140"/>
      <c r="N103" s="140"/>
      <c r="O103" s="140"/>
      <c r="P103" s="140"/>
      <c r="Q103" s="140"/>
      <c r="R103" s="140"/>
      <c r="S103" s="140"/>
      <c r="U103" s="143"/>
      <c r="V103" s="143"/>
      <c r="AD103" s="140"/>
      <c r="AF103" s="140"/>
      <c r="AG103" s="140"/>
      <c r="AH103" s="140"/>
      <c r="AI103" s="140"/>
      <c r="AJ103" s="140"/>
      <c r="AK103" s="140"/>
      <c r="AL103" s="140"/>
      <c r="AM103" s="140"/>
      <c r="AN103" s="140"/>
      <c r="AO103" s="140"/>
      <c r="AP103" s="140"/>
      <c r="AQ103" s="140"/>
      <c r="AR103" s="140"/>
      <c r="AS103" s="140"/>
      <c r="AT103" s="140"/>
    </row>
    <row r="104" spans="3:46" s="139" customFormat="1" ht="32" customHeight="1">
      <c r="C104" s="140"/>
      <c r="D104" s="140"/>
      <c r="E104" s="140"/>
      <c r="J104" s="140"/>
      <c r="K104" s="140"/>
      <c r="M104" s="140"/>
      <c r="N104" s="140"/>
      <c r="O104" s="140"/>
      <c r="P104" s="140"/>
      <c r="Q104" s="140"/>
      <c r="R104" s="140"/>
      <c r="S104" s="140"/>
      <c r="U104" s="143"/>
      <c r="V104" s="143"/>
      <c r="AD104" s="140"/>
      <c r="AF104" s="140"/>
      <c r="AG104" s="140"/>
      <c r="AH104" s="140"/>
      <c r="AI104" s="140"/>
      <c r="AJ104" s="140"/>
      <c r="AK104" s="140"/>
      <c r="AL104" s="140"/>
      <c r="AM104" s="140"/>
      <c r="AN104" s="140"/>
      <c r="AO104" s="140"/>
      <c r="AP104" s="140"/>
      <c r="AQ104" s="140"/>
      <c r="AR104" s="140"/>
      <c r="AS104" s="140"/>
      <c r="AT104" s="140"/>
    </row>
    <row r="105" spans="3:46" s="139" customFormat="1" ht="32" customHeight="1">
      <c r="C105" s="140"/>
      <c r="D105" s="140"/>
      <c r="E105" s="140"/>
      <c r="J105" s="140"/>
      <c r="K105" s="140"/>
      <c r="M105" s="140"/>
      <c r="N105" s="140"/>
      <c r="O105" s="140"/>
      <c r="P105" s="140"/>
      <c r="Q105" s="140"/>
      <c r="R105" s="140"/>
      <c r="S105" s="140"/>
      <c r="U105" s="143"/>
      <c r="V105" s="143"/>
      <c r="AD105" s="140"/>
      <c r="AF105" s="140"/>
      <c r="AG105" s="140"/>
      <c r="AH105" s="140"/>
      <c r="AI105" s="140"/>
      <c r="AJ105" s="140"/>
      <c r="AK105" s="140"/>
      <c r="AL105" s="140"/>
      <c r="AM105" s="140"/>
      <c r="AN105" s="140"/>
      <c r="AO105" s="140"/>
      <c r="AP105" s="140"/>
      <c r="AQ105" s="140"/>
      <c r="AR105" s="140"/>
      <c r="AS105" s="140"/>
      <c r="AT105" s="140"/>
    </row>
    <row r="106" spans="3:46" s="139" customFormat="1" ht="32" customHeight="1">
      <c r="C106" s="140"/>
      <c r="D106" s="140"/>
      <c r="E106" s="140"/>
      <c r="J106" s="140"/>
      <c r="K106" s="140"/>
      <c r="M106" s="140"/>
      <c r="N106" s="140"/>
      <c r="O106" s="140"/>
      <c r="P106" s="140"/>
      <c r="Q106" s="140"/>
      <c r="R106" s="140"/>
      <c r="S106" s="140"/>
      <c r="U106" s="143"/>
      <c r="V106" s="143"/>
      <c r="AD106" s="140"/>
      <c r="AF106" s="140"/>
      <c r="AG106" s="140"/>
      <c r="AH106" s="140"/>
      <c r="AI106" s="140"/>
      <c r="AJ106" s="140"/>
      <c r="AK106" s="140"/>
      <c r="AL106" s="140"/>
      <c r="AM106" s="140"/>
      <c r="AN106" s="140"/>
      <c r="AO106" s="140"/>
      <c r="AP106" s="140"/>
      <c r="AQ106" s="140"/>
      <c r="AR106" s="140"/>
      <c r="AS106" s="140"/>
      <c r="AT106" s="140"/>
    </row>
    <row r="107" spans="3:46" s="139" customFormat="1" ht="32" customHeight="1">
      <c r="C107" s="140"/>
      <c r="D107" s="140"/>
      <c r="E107" s="140"/>
      <c r="J107" s="140"/>
      <c r="K107" s="140"/>
      <c r="M107" s="140"/>
      <c r="N107" s="140"/>
      <c r="O107" s="140"/>
      <c r="P107" s="140"/>
      <c r="Q107" s="140"/>
      <c r="R107" s="140"/>
      <c r="S107" s="140"/>
      <c r="U107" s="143"/>
      <c r="V107" s="143"/>
      <c r="AD107" s="140"/>
      <c r="AF107" s="140"/>
      <c r="AG107" s="140"/>
      <c r="AH107" s="140"/>
      <c r="AI107" s="140"/>
      <c r="AJ107" s="140"/>
      <c r="AK107" s="140"/>
      <c r="AL107" s="140"/>
      <c r="AM107" s="140"/>
      <c r="AN107" s="140"/>
      <c r="AO107" s="140"/>
      <c r="AP107" s="140"/>
      <c r="AQ107" s="140"/>
      <c r="AR107" s="140"/>
      <c r="AS107" s="140"/>
      <c r="AT107" s="140"/>
    </row>
    <row r="108" spans="3:46" s="139" customFormat="1" ht="32" customHeight="1">
      <c r="C108" s="140"/>
      <c r="D108" s="140"/>
      <c r="E108" s="140"/>
      <c r="J108" s="140"/>
      <c r="K108" s="140"/>
      <c r="M108" s="140"/>
      <c r="N108" s="140"/>
      <c r="O108" s="140"/>
      <c r="P108" s="140"/>
      <c r="Q108" s="140"/>
      <c r="R108" s="140"/>
      <c r="S108" s="140"/>
      <c r="U108" s="143"/>
      <c r="V108" s="143"/>
      <c r="AD108" s="140"/>
      <c r="AF108" s="140"/>
      <c r="AG108" s="140"/>
      <c r="AH108" s="140"/>
      <c r="AI108" s="140"/>
      <c r="AJ108" s="140"/>
      <c r="AK108" s="140"/>
      <c r="AL108" s="140"/>
      <c r="AM108" s="140"/>
      <c r="AN108" s="140"/>
      <c r="AO108" s="140"/>
      <c r="AP108" s="140"/>
      <c r="AQ108" s="140"/>
      <c r="AR108" s="140"/>
      <c r="AS108" s="140"/>
      <c r="AT108" s="140"/>
    </row>
    <row r="109" spans="3:46" s="139" customFormat="1" ht="32" customHeight="1">
      <c r="C109" s="140"/>
      <c r="D109" s="140"/>
      <c r="E109" s="140"/>
      <c r="J109" s="140"/>
      <c r="K109" s="140"/>
      <c r="M109" s="140"/>
      <c r="N109" s="140"/>
      <c r="O109" s="140"/>
      <c r="P109" s="140"/>
      <c r="Q109" s="140"/>
      <c r="R109" s="140"/>
      <c r="S109" s="140"/>
      <c r="U109" s="143"/>
      <c r="V109" s="143"/>
      <c r="AD109" s="140"/>
      <c r="AF109" s="140"/>
      <c r="AG109" s="140"/>
      <c r="AH109" s="140"/>
      <c r="AI109" s="140"/>
      <c r="AJ109" s="140"/>
      <c r="AK109" s="140"/>
      <c r="AL109" s="140"/>
      <c r="AM109" s="140"/>
      <c r="AN109" s="140"/>
      <c r="AO109" s="140"/>
      <c r="AP109" s="140"/>
      <c r="AQ109" s="140"/>
      <c r="AR109" s="140"/>
      <c r="AS109" s="140"/>
      <c r="AT109" s="140"/>
    </row>
    <row r="110" spans="3:46" s="139" customFormat="1" ht="32" customHeight="1">
      <c r="C110" s="140"/>
      <c r="D110" s="140"/>
      <c r="E110" s="140"/>
      <c r="J110" s="140"/>
      <c r="K110" s="140"/>
      <c r="M110" s="140"/>
      <c r="N110" s="140"/>
      <c r="O110" s="140"/>
      <c r="P110" s="140"/>
      <c r="Q110" s="140"/>
      <c r="R110" s="140"/>
      <c r="S110" s="140"/>
      <c r="U110" s="143"/>
      <c r="V110" s="143"/>
      <c r="AD110" s="140"/>
      <c r="AF110" s="140"/>
      <c r="AG110" s="140"/>
      <c r="AH110" s="140"/>
      <c r="AI110" s="140"/>
      <c r="AJ110" s="140"/>
      <c r="AK110" s="140"/>
      <c r="AL110" s="140"/>
      <c r="AM110" s="140"/>
      <c r="AN110" s="140"/>
      <c r="AO110" s="140"/>
      <c r="AP110" s="140"/>
      <c r="AQ110" s="140"/>
      <c r="AR110" s="140"/>
      <c r="AS110" s="140"/>
      <c r="AT110" s="140"/>
    </row>
    <row r="111" spans="3:46" s="139" customFormat="1" ht="32" customHeight="1">
      <c r="C111" s="140"/>
      <c r="D111" s="140"/>
      <c r="E111" s="140"/>
      <c r="J111" s="140"/>
      <c r="K111" s="140"/>
      <c r="M111" s="140"/>
      <c r="N111" s="140"/>
      <c r="O111" s="140"/>
      <c r="P111" s="140"/>
      <c r="Q111" s="140"/>
      <c r="R111" s="140"/>
      <c r="S111" s="140"/>
      <c r="U111" s="143"/>
      <c r="V111" s="143"/>
      <c r="AD111" s="140"/>
      <c r="AF111" s="140"/>
      <c r="AG111" s="140"/>
      <c r="AH111" s="140"/>
      <c r="AI111" s="140"/>
      <c r="AJ111" s="140"/>
      <c r="AK111" s="140"/>
      <c r="AL111" s="140"/>
      <c r="AM111" s="140"/>
      <c r="AN111" s="140"/>
      <c r="AO111" s="140"/>
      <c r="AP111" s="140"/>
      <c r="AQ111" s="140"/>
      <c r="AR111" s="140"/>
      <c r="AS111" s="140"/>
      <c r="AT111" s="140"/>
    </row>
    <row r="112" spans="3:46" s="139" customFormat="1" ht="32" customHeight="1">
      <c r="C112" s="140"/>
      <c r="D112" s="140"/>
      <c r="E112" s="140"/>
      <c r="J112" s="140"/>
      <c r="K112" s="140"/>
      <c r="M112" s="140"/>
      <c r="N112" s="140"/>
      <c r="O112" s="140"/>
      <c r="P112" s="140"/>
      <c r="Q112" s="140"/>
      <c r="R112" s="140"/>
      <c r="S112" s="140"/>
      <c r="U112" s="143"/>
      <c r="V112" s="143"/>
      <c r="AD112" s="140"/>
      <c r="AF112" s="140"/>
      <c r="AG112" s="140"/>
      <c r="AH112" s="140"/>
      <c r="AI112" s="140"/>
      <c r="AJ112" s="140"/>
      <c r="AK112" s="140"/>
      <c r="AL112" s="140"/>
      <c r="AM112" s="140"/>
      <c r="AN112" s="140"/>
      <c r="AO112" s="140"/>
      <c r="AP112" s="140"/>
      <c r="AQ112" s="140"/>
      <c r="AR112" s="140"/>
      <c r="AS112" s="140"/>
      <c r="AT112" s="140"/>
    </row>
    <row r="113" spans="3:46" s="139" customFormat="1" ht="32" customHeight="1">
      <c r="C113" s="140"/>
      <c r="D113" s="140"/>
      <c r="E113" s="140"/>
      <c r="J113" s="140"/>
      <c r="K113" s="140"/>
      <c r="M113" s="140"/>
      <c r="N113" s="140"/>
      <c r="O113" s="140"/>
      <c r="P113" s="140"/>
      <c r="Q113" s="140"/>
      <c r="R113" s="140"/>
      <c r="S113" s="140"/>
      <c r="U113" s="143"/>
      <c r="V113" s="143"/>
      <c r="AD113" s="140"/>
      <c r="AF113" s="140"/>
      <c r="AG113" s="140"/>
      <c r="AH113" s="140"/>
      <c r="AI113" s="140"/>
      <c r="AJ113" s="140"/>
      <c r="AK113" s="140"/>
      <c r="AL113" s="140"/>
      <c r="AM113" s="140"/>
      <c r="AN113" s="140"/>
      <c r="AO113" s="140"/>
      <c r="AP113" s="140"/>
      <c r="AQ113" s="140"/>
      <c r="AR113" s="140"/>
      <c r="AS113" s="140"/>
      <c r="AT113" s="140"/>
    </row>
    <row r="114" spans="3:46" s="139" customFormat="1" ht="32" customHeight="1">
      <c r="C114" s="140"/>
      <c r="D114" s="140"/>
      <c r="E114" s="140"/>
      <c r="J114" s="140"/>
      <c r="K114" s="140"/>
      <c r="M114" s="140"/>
      <c r="N114" s="140"/>
      <c r="O114" s="140"/>
      <c r="P114" s="140"/>
      <c r="Q114" s="140"/>
      <c r="R114" s="140"/>
      <c r="S114" s="140"/>
      <c r="U114" s="143"/>
      <c r="V114" s="143"/>
      <c r="AD114" s="140"/>
      <c r="AF114" s="140"/>
      <c r="AG114" s="140"/>
      <c r="AH114" s="140"/>
      <c r="AI114" s="140"/>
      <c r="AJ114" s="140"/>
      <c r="AK114" s="140"/>
      <c r="AL114" s="140"/>
      <c r="AM114" s="140"/>
      <c r="AN114" s="140"/>
      <c r="AO114" s="140"/>
      <c r="AP114" s="140"/>
      <c r="AQ114" s="140"/>
      <c r="AR114" s="140"/>
      <c r="AS114" s="140"/>
      <c r="AT114" s="140"/>
    </row>
    <row r="115" spans="3:46" s="139" customFormat="1" ht="32" customHeight="1">
      <c r="C115" s="140"/>
      <c r="D115" s="140"/>
      <c r="E115" s="140"/>
      <c r="J115" s="140"/>
      <c r="K115" s="140"/>
      <c r="M115" s="140"/>
      <c r="N115" s="140"/>
      <c r="O115" s="140"/>
      <c r="P115" s="140"/>
      <c r="Q115" s="140"/>
      <c r="R115" s="140"/>
      <c r="S115" s="140"/>
      <c r="U115" s="143"/>
      <c r="V115" s="143"/>
      <c r="AD115" s="140"/>
      <c r="AF115" s="140"/>
      <c r="AG115" s="140"/>
      <c r="AH115" s="140"/>
      <c r="AI115" s="140"/>
      <c r="AJ115" s="140"/>
      <c r="AK115" s="140"/>
      <c r="AL115" s="140"/>
      <c r="AM115" s="140"/>
      <c r="AN115" s="140"/>
      <c r="AO115" s="140"/>
      <c r="AP115" s="140"/>
      <c r="AQ115" s="140"/>
      <c r="AR115" s="140"/>
      <c r="AS115" s="140"/>
      <c r="AT115" s="140"/>
    </row>
    <row r="116" spans="3:46" s="139" customFormat="1" ht="32" customHeight="1">
      <c r="C116" s="140"/>
      <c r="D116" s="140"/>
      <c r="E116" s="140"/>
      <c r="J116" s="140"/>
      <c r="K116" s="140"/>
      <c r="M116" s="140"/>
      <c r="N116" s="140"/>
      <c r="O116" s="140"/>
      <c r="P116" s="140"/>
      <c r="Q116" s="140"/>
      <c r="R116" s="140"/>
      <c r="S116" s="140"/>
      <c r="U116" s="143"/>
      <c r="V116" s="143"/>
      <c r="AD116" s="140"/>
      <c r="AF116" s="140"/>
      <c r="AG116" s="140"/>
      <c r="AH116" s="140"/>
      <c r="AI116" s="140"/>
      <c r="AJ116" s="140"/>
      <c r="AK116" s="140"/>
      <c r="AL116" s="140"/>
      <c r="AM116" s="140"/>
      <c r="AN116" s="140"/>
      <c r="AO116" s="140"/>
      <c r="AP116" s="140"/>
      <c r="AQ116" s="140"/>
      <c r="AR116" s="140"/>
      <c r="AS116" s="140"/>
      <c r="AT116" s="140"/>
    </row>
    <row r="117" spans="3:46" s="139" customFormat="1" ht="32" customHeight="1">
      <c r="C117" s="140"/>
      <c r="D117" s="140"/>
      <c r="E117" s="140"/>
      <c r="J117" s="140"/>
      <c r="K117" s="140"/>
      <c r="M117" s="140"/>
      <c r="N117" s="140"/>
      <c r="O117" s="140"/>
      <c r="P117" s="140"/>
      <c r="Q117" s="140"/>
      <c r="R117" s="140"/>
      <c r="S117" s="140"/>
      <c r="U117" s="143"/>
      <c r="V117" s="143"/>
      <c r="AD117" s="140"/>
      <c r="AF117" s="140"/>
      <c r="AG117" s="140"/>
      <c r="AH117" s="140"/>
      <c r="AI117" s="140"/>
      <c r="AJ117" s="140"/>
      <c r="AK117" s="140"/>
      <c r="AL117" s="140"/>
      <c r="AM117" s="140"/>
      <c r="AN117" s="140"/>
      <c r="AO117" s="140"/>
      <c r="AP117" s="140"/>
      <c r="AQ117" s="140"/>
      <c r="AR117" s="140"/>
      <c r="AS117" s="140"/>
      <c r="AT117" s="140"/>
    </row>
    <row r="118" spans="3:46" s="139" customFormat="1" ht="32" customHeight="1">
      <c r="C118" s="140"/>
      <c r="D118" s="140"/>
      <c r="E118" s="140"/>
      <c r="J118" s="140"/>
      <c r="K118" s="140"/>
      <c r="M118" s="140"/>
      <c r="N118" s="140"/>
      <c r="O118" s="140"/>
      <c r="P118" s="140"/>
      <c r="Q118" s="140"/>
      <c r="R118" s="140"/>
      <c r="S118" s="140"/>
      <c r="U118" s="143"/>
      <c r="V118" s="143"/>
      <c r="AD118" s="140"/>
      <c r="AF118" s="140"/>
      <c r="AG118" s="140"/>
      <c r="AH118" s="140"/>
      <c r="AI118" s="140"/>
      <c r="AJ118" s="140"/>
      <c r="AK118" s="140"/>
      <c r="AL118" s="140"/>
      <c r="AM118" s="140"/>
      <c r="AN118" s="140"/>
      <c r="AO118" s="140"/>
      <c r="AP118" s="140"/>
      <c r="AQ118" s="140"/>
      <c r="AR118" s="140"/>
      <c r="AS118" s="140"/>
      <c r="AT118" s="140"/>
    </row>
    <row r="119" spans="3:46" s="139" customFormat="1" ht="32" customHeight="1">
      <c r="C119" s="140"/>
      <c r="D119" s="140"/>
      <c r="E119" s="140"/>
      <c r="J119" s="140"/>
      <c r="K119" s="140"/>
      <c r="M119" s="140"/>
      <c r="N119" s="140"/>
      <c r="O119" s="140"/>
      <c r="P119" s="140"/>
      <c r="Q119" s="140"/>
      <c r="R119" s="140"/>
      <c r="S119" s="140"/>
      <c r="U119" s="143"/>
      <c r="V119" s="143"/>
      <c r="AD119" s="140"/>
      <c r="AF119" s="140"/>
      <c r="AG119" s="140"/>
      <c r="AH119" s="140"/>
      <c r="AI119" s="140"/>
      <c r="AJ119" s="140"/>
      <c r="AK119" s="140"/>
      <c r="AL119" s="140"/>
      <c r="AM119" s="140"/>
      <c r="AN119" s="140"/>
      <c r="AO119" s="140"/>
      <c r="AP119" s="140"/>
      <c r="AQ119" s="140"/>
      <c r="AR119" s="140"/>
      <c r="AS119" s="140"/>
      <c r="AT119" s="140"/>
    </row>
    <row r="120" spans="3:46" s="139" customFormat="1" ht="32" customHeight="1">
      <c r="C120" s="140"/>
      <c r="D120" s="140"/>
      <c r="E120" s="140"/>
      <c r="J120" s="140"/>
      <c r="K120" s="140"/>
      <c r="M120" s="140"/>
      <c r="N120" s="140"/>
      <c r="O120" s="140"/>
      <c r="P120" s="140"/>
      <c r="Q120" s="140"/>
      <c r="R120" s="140"/>
      <c r="S120" s="140"/>
      <c r="U120" s="143"/>
      <c r="V120" s="143"/>
      <c r="AD120" s="140"/>
      <c r="AF120" s="140"/>
      <c r="AG120" s="140"/>
      <c r="AH120" s="140"/>
      <c r="AI120" s="140"/>
      <c r="AJ120" s="140"/>
      <c r="AK120" s="140"/>
      <c r="AL120" s="140"/>
      <c r="AM120" s="140"/>
      <c r="AN120" s="140"/>
      <c r="AO120" s="140"/>
      <c r="AP120" s="140"/>
      <c r="AQ120" s="140"/>
      <c r="AR120" s="140"/>
      <c r="AS120" s="140"/>
      <c r="AT120" s="140"/>
    </row>
    <row r="121" spans="3:46" s="139" customFormat="1" ht="32" customHeight="1">
      <c r="C121" s="140"/>
      <c r="D121" s="140"/>
      <c r="E121" s="140"/>
      <c r="J121" s="140"/>
      <c r="K121" s="140"/>
      <c r="M121" s="140"/>
      <c r="N121" s="140"/>
      <c r="O121" s="140"/>
      <c r="P121" s="140"/>
      <c r="Q121" s="140"/>
      <c r="R121" s="140"/>
      <c r="S121" s="140"/>
      <c r="U121" s="143"/>
      <c r="V121" s="143"/>
      <c r="AD121" s="140"/>
      <c r="AF121" s="140"/>
      <c r="AG121" s="140"/>
      <c r="AH121" s="140"/>
      <c r="AI121" s="140"/>
      <c r="AJ121" s="140"/>
      <c r="AK121" s="140"/>
      <c r="AL121" s="140"/>
      <c r="AM121" s="140"/>
      <c r="AN121" s="140"/>
      <c r="AO121" s="140"/>
      <c r="AP121" s="140"/>
      <c r="AQ121" s="140"/>
      <c r="AR121" s="140"/>
      <c r="AS121" s="140"/>
      <c r="AT121" s="140"/>
    </row>
    <row r="122" spans="3:46" s="139" customFormat="1" ht="32" customHeight="1">
      <c r="C122" s="140"/>
      <c r="D122" s="140"/>
      <c r="E122" s="140"/>
      <c r="J122" s="140"/>
      <c r="K122" s="140"/>
      <c r="M122" s="140"/>
      <c r="N122" s="140"/>
      <c r="O122" s="140"/>
      <c r="P122" s="140"/>
      <c r="Q122" s="140"/>
      <c r="R122" s="140"/>
      <c r="S122" s="140"/>
      <c r="U122" s="143"/>
      <c r="V122" s="143"/>
      <c r="AD122" s="140"/>
      <c r="AF122" s="140"/>
      <c r="AG122" s="140"/>
      <c r="AH122" s="140"/>
      <c r="AI122" s="140"/>
      <c r="AJ122" s="140"/>
      <c r="AK122" s="140"/>
      <c r="AL122" s="140"/>
      <c r="AM122" s="140"/>
      <c r="AN122" s="140"/>
      <c r="AO122" s="140"/>
      <c r="AP122" s="140"/>
      <c r="AQ122" s="140"/>
      <c r="AR122" s="140"/>
      <c r="AS122" s="140"/>
      <c r="AT122" s="140"/>
    </row>
    <row r="123" spans="3:46" s="139" customFormat="1" ht="32" customHeight="1">
      <c r="C123" s="140"/>
      <c r="D123" s="140"/>
      <c r="E123" s="140"/>
      <c r="J123" s="140"/>
      <c r="K123" s="140"/>
      <c r="M123" s="140"/>
      <c r="N123" s="140"/>
      <c r="O123" s="140"/>
      <c r="P123" s="140"/>
      <c r="Q123" s="140"/>
      <c r="R123" s="140"/>
      <c r="S123" s="140"/>
      <c r="U123" s="143"/>
      <c r="V123" s="143"/>
      <c r="AD123" s="140"/>
      <c r="AF123" s="140"/>
      <c r="AG123" s="140"/>
      <c r="AH123" s="140"/>
      <c r="AI123" s="140"/>
      <c r="AJ123" s="140"/>
      <c r="AK123" s="140"/>
      <c r="AL123" s="140"/>
      <c r="AM123" s="140"/>
      <c r="AN123" s="140"/>
      <c r="AO123" s="140"/>
      <c r="AP123" s="140"/>
      <c r="AQ123" s="140"/>
      <c r="AR123" s="140"/>
      <c r="AS123" s="140"/>
      <c r="AT123" s="140"/>
    </row>
    <row r="124" spans="3:46" ht="49" customHeight="1">
      <c r="X124" s="147"/>
      <c r="Y124" s="147"/>
      <c r="Z124" s="147"/>
      <c r="AA124" s="147"/>
      <c r="AB124" s="147"/>
    </row>
    <row r="125" spans="3:46" s="139" customFormat="1" ht="20" customHeight="1">
      <c r="C125" s="140"/>
      <c r="D125" s="140"/>
      <c r="E125" s="140"/>
      <c r="J125" s="140"/>
      <c r="K125" s="140"/>
      <c r="M125" s="140"/>
      <c r="N125" s="140"/>
      <c r="O125" s="140"/>
      <c r="P125" s="140"/>
      <c r="Q125" s="140"/>
      <c r="R125" s="140"/>
      <c r="S125" s="140"/>
      <c r="U125" s="143"/>
      <c r="V125" s="143"/>
      <c r="AD125" s="140"/>
      <c r="AF125" s="140"/>
      <c r="AG125" s="140"/>
      <c r="AH125" s="140"/>
      <c r="AI125" s="140"/>
      <c r="AJ125" s="140"/>
      <c r="AK125" s="140"/>
      <c r="AL125" s="140"/>
      <c r="AM125" s="140"/>
      <c r="AN125" s="140"/>
      <c r="AO125" s="140"/>
      <c r="AP125" s="140"/>
      <c r="AQ125" s="140"/>
      <c r="AR125" s="140"/>
      <c r="AS125" s="140"/>
      <c r="AT125" s="140"/>
    </row>
    <row r="126" spans="3:46" s="143" customFormat="1" ht="49" customHeight="1">
      <c r="C126" s="140"/>
      <c r="D126" s="140"/>
      <c r="E126" s="140"/>
      <c r="J126" s="140"/>
      <c r="K126" s="140"/>
      <c r="M126" s="140"/>
      <c r="N126" s="140"/>
      <c r="O126" s="140"/>
      <c r="P126" s="140"/>
      <c r="Q126" s="140"/>
      <c r="R126" s="140"/>
      <c r="S126" s="140"/>
      <c r="X126" s="139"/>
      <c r="Y126" s="139"/>
      <c r="Z126" s="139"/>
      <c r="AA126" s="139"/>
      <c r="AB126" s="139"/>
      <c r="AD126" s="140"/>
      <c r="AF126" s="140"/>
      <c r="AG126" s="140"/>
      <c r="AH126" s="140"/>
      <c r="AI126" s="140"/>
      <c r="AJ126" s="140"/>
      <c r="AK126" s="140"/>
      <c r="AL126" s="140"/>
      <c r="AM126" s="140"/>
      <c r="AN126" s="140"/>
      <c r="AO126" s="140"/>
      <c r="AP126" s="140"/>
      <c r="AQ126" s="140"/>
      <c r="AR126" s="140"/>
      <c r="AS126" s="140"/>
      <c r="AT126" s="140"/>
    </row>
    <row r="127" spans="3:46" s="139" customFormat="1" ht="32" customHeight="1">
      <c r="C127" s="140"/>
      <c r="D127" s="140"/>
      <c r="E127" s="140"/>
      <c r="J127" s="140"/>
      <c r="K127" s="140"/>
      <c r="M127" s="140"/>
      <c r="N127" s="140"/>
      <c r="O127" s="140"/>
      <c r="P127" s="140"/>
      <c r="Q127" s="140"/>
      <c r="R127" s="140"/>
      <c r="S127" s="140"/>
      <c r="U127" s="143"/>
      <c r="V127" s="143"/>
      <c r="AD127" s="140"/>
      <c r="AF127" s="140"/>
      <c r="AG127" s="140"/>
      <c r="AH127" s="140"/>
      <c r="AI127" s="140"/>
      <c r="AJ127" s="140"/>
      <c r="AK127" s="140"/>
      <c r="AL127" s="140"/>
      <c r="AM127" s="140"/>
      <c r="AN127" s="140"/>
      <c r="AO127" s="140"/>
      <c r="AP127" s="140"/>
      <c r="AQ127" s="140"/>
      <c r="AR127" s="140"/>
      <c r="AS127" s="140"/>
      <c r="AT127" s="140"/>
    </row>
    <row r="128" spans="3:46" s="139" customFormat="1" ht="32" customHeight="1">
      <c r="C128" s="140"/>
      <c r="D128" s="140"/>
      <c r="E128" s="140"/>
      <c r="J128" s="140"/>
      <c r="K128" s="140"/>
      <c r="M128" s="140"/>
      <c r="N128" s="140"/>
      <c r="O128" s="140"/>
      <c r="P128" s="140"/>
      <c r="Q128" s="140"/>
      <c r="R128" s="140"/>
      <c r="S128" s="140"/>
      <c r="U128" s="143"/>
      <c r="V128" s="143"/>
      <c r="AD128" s="140"/>
      <c r="AF128" s="140"/>
      <c r="AG128" s="140"/>
      <c r="AH128" s="140"/>
      <c r="AI128" s="140"/>
      <c r="AJ128" s="140"/>
      <c r="AK128" s="140"/>
      <c r="AL128" s="140"/>
      <c r="AM128" s="140"/>
      <c r="AN128" s="140"/>
      <c r="AO128" s="140"/>
      <c r="AP128" s="140"/>
      <c r="AQ128" s="140"/>
      <c r="AR128" s="140"/>
      <c r="AS128" s="140"/>
      <c r="AT128" s="140"/>
    </row>
    <row r="129" spans="3:46" s="139" customFormat="1" ht="32" customHeight="1">
      <c r="C129" s="140"/>
      <c r="D129" s="140"/>
      <c r="E129" s="140"/>
      <c r="J129" s="140"/>
      <c r="K129" s="140"/>
      <c r="M129" s="140"/>
      <c r="N129" s="140"/>
      <c r="O129" s="140"/>
      <c r="P129" s="140"/>
      <c r="Q129" s="140"/>
      <c r="R129" s="140"/>
      <c r="S129" s="140"/>
      <c r="U129" s="143"/>
      <c r="V129" s="143"/>
      <c r="AD129" s="140"/>
      <c r="AF129" s="140"/>
      <c r="AG129" s="140"/>
      <c r="AH129" s="140"/>
      <c r="AI129" s="140"/>
      <c r="AJ129" s="140"/>
      <c r="AK129" s="140"/>
      <c r="AL129" s="140"/>
      <c r="AM129" s="140"/>
      <c r="AN129" s="140"/>
      <c r="AO129" s="140"/>
      <c r="AP129" s="140"/>
      <c r="AQ129" s="140"/>
      <c r="AR129" s="140"/>
      <c r="AS129" s="140"/>
      <c r="AT129" s="140"/>
    </row>
    <row r="130" spans="3:46" s="139" customFormat="1" ht="32" customHeight="1">
      <c r="C130" s="140"/>
      <c r="D130" s="140"/>
      <c r="E130" s="140"/>
      <c r="J130" s="140"/>
      <c r="K130" s="140"/>
      <c r="M130" s="140"/>
      <c r="N130" s="140"/>
      <c r="O130" s="140"/>
      <c r="P130" s="140"/>
      <c r="Q130" s="140"/>
      <c r="R130" s="140"/>
      <c r="S130" s="140"/>
      <c r="U130" s="143"/>
      <c r="V130" s="143"/>
      <c r="AD130" s="140"/>
      <c r="AF130" s="140"/>
      <c r="AG130" s="140"/>
      <c r="AH130" s="140"/>
      <c r="AI130" s="140"/>
      <c r="AJ130" s="140"/>
      <c r="AK130" s="140"/>
      <c r="AL130" s="140"/>
      <c r="AM130" s="140"/>
      <c r="AN130" s="140"/>
      <c r="AO130" s="140"/>
      <c r="AP130" s="140"/>
      <c r="AQ130" s="140"/>
      <c r="AR130" s="140"/>
      <c r="AS130" s="140"/>
      <c r="AT130" s="140"/>
    </row>
    <row r="131" spans="3:46" s="139" customFormat="1" ht="32" customHeight="1">
      <c r="C131" s="140"/>
      <c r="D131" s="140"/>
      <c r="E131" s="140"/>
      <c r="J131" s="140"/>
      <c r="K131" s="140"/>
      <c r="M131" s="140"/>
      <c r="N131" s="140"/>
      <c r="O131" s="140"/>
      <c r="P131" s="140"/>
      <c r="Q131" s="140"/>
      <c r="R131" s="140"/>
      <c r="S131" s="140"/>
      <c r="U131" s="143"/>
      <c r="V131" s="143"/>
      <c r="AD131" s="140"/>
      <c r="AF131" s="140"/>
      <c r="AG131" s="140"/>
      <c r="AH131" s="140"/>
      <c r="AI131" s="140"/>
      <c r="AJ131" s="140"/>
      <c r="AK131" s="140"/>
      <c r="AL131" s="140"/>
      <c r="AM131" s="140"/>
      <c r="AN131" s="140"/>
      <c r="AO131" s="140"/>
      <c r="AP131" s="140"/>
      <c r="AQ131" s="140"/>
      <c r="AR131" s="140"/>
      <c r="AS131" s="140"/>
      <c r="AT131" s="140"/>
    </row>
    <row r="132" spans="3:46" s="139" customFormat="1" ht="32" customHeight="1">
      <c r="C132" s="140"/>
      <c r="D132" s="140"/>
      <c r="E132" s="140"/>
      <c r="J132" s="140"/>
      <c r="K132" s="140"/>
      <c r="M132" s="140"/>
      <c r="N132" s="140"/>
      <c r="O132" s="140"/>
      <c r="P132" s="140"/>
      <c r="Q132" s="140"/>
      <c r="R132" s="140"/>
      <c r="S132" s="140"/>
      <c r="U132" s="143"/>
      <c r="V132" s="143"/>
      <c r="AD132" s="140"/>
      <c r="AF132" s="140"/>
      <c r="AG132" s="140"/>
      <c r="AH132" s="140"/>
      <c r="AI132" s="140"/>
      <c r="AJ132" s="140"/>
      <c r="AK132" s="140"/>
      <c r="AL132" s="140"/>
      <c r="AM132" s="140"/>
      <c r="AN132" s="140"/>
      <c r="AO132" s="140"/>
      <c r="AP132" s="140"/>
      <c r="AQ132" s="140"/>
      <c r="AR132" s="140"/>
      <c r="AS132" s="140"/>
      <c r="AT132" s="140"/>
    </row>
    <row r="133" spans="3:46" s="139" customFormat="1" ht="32" customHeight="1">
      <c r="C133" s="140"/>
      <c r="D133" s="140"/>
      <c r="E133" s="140"/>
      <c r="J133" s="140"/>
      <c r="K133" s="140"/>
      <c r="M133" s="140"/>
      <c r="N133" s="140"/>
      <c r="O133" s="140"/>
      <c r="P133" s="140"/>
      <c r="Q133" s="140"/>
      <c r="R133" s="140"/>
      <c r="S133" s="140"/>
      <c r="U133" s="143"/>
      <c r="V133" s="143"/>
      <c r="AD133" s="140"/>
      <c r="AF133" s="140"/>
      <c r="AG133" s="140"/>
      <c r="AH133" s="140"/>
      <c r="AI133" s="140"/>
      <c r="AJ133" s="140"/>
      <c r="AK133" s="140"/>
      <c r="AL133" s="140"/>
      <c r="AM133" s="140"/>
      <c r="AN133" s="140"/>
      <c r="AO133" s="140"/>
      <c r="AP133" s="140"/>
      <c r="AQ133" s="140"/>
      <c r="AR133" s="140"/>
      <c r="AS133" s="140"/>
      <c r="AT133" s="140"/>
    </row>
    <row r="134" spans="3:46" s="139" customFormat="1" ht="32" customHeight="1">
      <c r="C134" s="140"/>
      <c r="D134" s="140"/>
      <c r="E134" s="140"/>
      <c r="J134" s="140"/>
      <c r="K134" s="140"/>
      <c r="M134" s="140"/>
      <c r="N134" s="140"/>
      <c r="O134" s="140"/>
      <c r="P134" s="140"/>
      <c r="Q134" s="140"/>
      <c r="R134" s="140"/>
      <c r="S134" s="140"/>
      <c r="U134" s="143"/>
      <c r="V134" s="143"/>
      <c r="AD134" s="140"/>
      <c r="AF134" s="140"/>
      <c r="AG134" s="140"/>
      <c r="AH134" s="140"/>
      <c r="AI134" s="140"/>
      <c r="AJ134" s="140"/>
      <c r="AK134" s="140"/>
      <c r="AL134" s="140"/>
      <c r="AM134" s="140"/>
      <c r="AN134" s="140"/>
      <c r="AO134" s="140"/>
      <c r="AP134" s="140"/>
      <c r="AQ134" s="140"/>
      <c r="AR134" s="140"/>
      <c r="AS134" s="140"/>
      <c r="AT134" s="140"/>
    </row>
    <row r="135" spans="3:46" s="139" customFormat="1" ht="32" customHeight="1">
      <c r="C135" s="140"/>
      <c r="D135" s="140"/>
      <c r="E135" s="140"/>
      <c r="J135" s="140"/>
      <c r="K135" s="140"/>
      <c r="M135" s="140"/>
      <c r="N135" s="140"/>
      <c r="O135" s="140"/>
      <c r="P135" s="140"/>
      <c r="Q135" s="140"/>
      <c r="R135" s="140"/>
      <c r="S135" s="140"/>
      <c r="U135" s="143"/>
      <c r="V135" s="143"/>
      <c r="AD135" s="140"/>
      <c r="AF135" s="140"/>
      <c r="AG135" s="140"/>
      <c r="AH135" s="140"/>
      <c r="AI135" s="140"/>
      <c r="AJ135" s="140"/>
      <c r="AK135" s="140"/>
      <c r="AL135" s="140"/>
      <c r="AM135" s="140"/>
      <c r="AN135" s="140"/>
      <c r="AO135" s="140"/>
      <c r="AP135" s="140"/>
      <c r="AQ135" s="140"/>
      <c r="AR135" s="140"/>
      <c r="AS135" s="140"/>
      <c r="AT135" s="140"/>
    </row>
    <row r="136" spans="3:46" s="139" customFormat="1" ht="32" customHeight="1">
      <c r="C136" s="140"/>
      <c r="D136" s="140"/>
      <c r="E136" s="140"/>
      <c r="J136" s="140"/>
      <c r="K136" s="140"/>
      <c r="M136" s="140"/>
      <c r="N136" s="140"/>
      <c r="O136" s="140"/>
      <c r="P136" s="140"/>
      <c r="Q136" s="140"/>
      <c r="R136" s="140"/>
      <c r="S136" s="140"/>
      <c r="U136" s="143"/>
      <c r="V136" s="143"/>
      <c r="AD136" s="140"/>
      <c r="AF136" s="140"/>
      <c r="AG136" s="140"/>
      <c r="AH136" s="140"/>
      <c r="AI136" s="140"/>
      <c r="AJ136" s="140"/>
      <c r="AK136" s="140"/>
      <c r="AL136" s="140"/>
      <c r="AM136" s="140"/>
      <c r="AN136" s="140"/>
      <c r="AO136" s="140"/>
      <c r="AP136" s="140"/>
      <c r="AQ136" s="140"/>
      <c r="AR136" s="140"/>
      <c r="AS136" s="140"/>
      <c r="AT136" s="140"/>
    </row>
    <row r="137" spans="3:46" s="139" customFormat="1" ht="32" customHeight="1">
      <c r="C137" s="140"/>
      <c r="D137" s="140"/>
      <c r="E137" s="140"/>
      <c r="J137" s="140"/>
      <c r="K137" s="140"/>
      <c r="M137" s="140"/>
      <c r="N137" s="140"/>
      <c r="O137" s="140"/>
      <c r="P137" s="140"/>
      <c r="Q137" s="140"/>
      <c r="R137" s="140"/>
      <c r="S137" s="140"/>
      <c r="U137" s="143"/>
      <c r="V137" s="143"/>
      <c r="AD137" s="140"/>
      <c r="AF137" s="140"/>
      <c r="AG137" s="140"/>
      <c r="AH137" s="140"/>
      <c r="AI137" s="140"/>
      <c r="AJ137" s="140"/>
      <c r="AK137" s="140"/>
      <c r="AL137" s="140"/>
      <c r="AM137" s="140"/>
      <c r="AN137" s="140"/>
      <c r="AO137" s="140"/>
      <c r="AP137" s="140"/>
      <c r="AQ137" s="140"/>
      <c r="AR137" s="140"/>
      <c r="AS137" s="140"/>
      <c r="AT137" s="140"/>
    </row>
    <row r="138" spans="3:46" s="139" customFormat="1" ht="32" customHeight="1">
      <c r="C138" s="140"/>
      <c r="D138" s="140"/>
      <c r="E138" s="140"/>
      <c r="J138" s="140"/>
      <c r="K138" s="140"/>
      <c r="M138" s="140"/>
      <c r="N138" s="140"/>
      <c r="O138" s="140"/>
      <c r="P138" s="140"/>
      <c r="Q138" s="140"/>
      <c r="R138" s="140"/>
      <c r="S138" s="140"/>
      <c r="U138" s="143"/>
      <c r="V138" s="143"/>
      <c r="AD138" s="140"/>
      <c r="AF138" s="140"/>
      <c r="AG138" s="140"/>
      <c r="AH138" s="140"/>
      <c r="AI138" s="140"/>
      <c r="AJ138" s="140"/>
      <c r="AK138" s="140"/>
      <c r="AL138" s="140"/>
      <c r="AM138" s="140"/>
      <c r="AN138" s="140"/>
      <c r="AO138" s="140"/>
      <c r="AP138" s="140"/>
      <c r="AQ138" s="140"/>
      <c r="AR138" s="140"/>
      <c r="AS138" s="140"/>
      <c r="AT138" s="140"/>
    </row>
    <row r="139" spans="3:46" s="139" customFormat="1" ht="32" customHeight="1">
      <c r="C139" s="140"/>
      <c r="D139" s="140"/>
      <c r="E139" s="140"/>
      <c r="J139" s="140"/>
      <c r="K139" s="140"/>
      <c r="M139" s="140"/>
      <c r="N139" s="140"/>
      <c r="O139" s="140"/>
      <c r="P139" s="140"/>
      <c r="Q139" s="140"/>
      <c r="R139" s="140"/>
      <c r="S139" s="140"/>
      <c r="U139" s="143"/>
      <c r="V139" s="143"/>
      <c r="AD139" s="140"/>
      <c r="AF139" s="140"/>
      <c r="AG139" s="140"/>
      <c r="AH139" s="140"/>
      <c r="AI139" s="140"/>
      <c r="AJ139" s="140"/>
      <c r="AK139" s="140"/>
      <c r="AL139" s="140"/>
      <c r="AM139" s="140"/>
      <c r="AN139" s="140"/>
      <c r="AO139" s="140"/>
      <c r="AP139" s="140"/>
      <c r="AQ139" s="140"/>
      <c r="AR139" s="140"/>
      <c r="AS139" s="140"/>
      <c r="AT139" s="140"/>
    </row>
    <row r="140" spans="3:46" s="139" customFormat="1" ht="32" customHeight="1">
      <c r="C140" s="140"/>
      <c r="D140" s="140"/>
      <c r="E140" s="140"/>
      <c r="J140" s="140"/>
      <c r="K140" s="140"/>
      <c r="M140" s="140"/>
      <c r="N140" s="140"/>
      <c r="O140" s="140"/>
      <c r="P140" s="140"/>
      <c r="Q140" s="140"/>
      <c r="R140" s="140"/>
      <c r="S140" s="140"/>
      <c r="U140" s="143"/>
      <c r="V140" s="143"/>
      <c r="AD140" s="140"/>
      <c r="AF140" s="140"/>
      <c r="AG140" s="140"/>
      <c r="AH140" s="140"/>
      <c r="AI140" s="140"/>
      <c r="AJ140" s="140"/>
      <c r="AK140" s="140"/>
      <c r="AL140" s="140"/>
      <c r="AM140" s="140"/>
      <c r="AN140" s="140"/>
      <c r="AO140" s="140"/>
      <c r="AP140" s="140"/>
      <c r="AQ140" s="140"/>
      <c r="AR140" s="140"/>
      <c r="AS140" s="140"/>
      <c r="AT140" s="140"/>
    </row>
    <row r="141" spans="3:46" s="139" customFormat="1" ht="32" customHeight="1">
      <c r="C141" s="140"/>
      <c r="D141" s="140"/>
      <c r="E141" s="140"/>
      <c r="J141" s="140"/>
      <c r="K141" s="140"/>
      <c r="M141" s="140"/>
      <c r="N141" s="140"/>
      <c r="O141" s="140"/>
      <c r="P141" s="140"/>
      <c r="Q141" s="140"/>
      <c r="R141" s="140"/>
      <c r="S141" s="140"/>
      <c r="U141" s="143"/>
      <c r="V141" s="143"/>
      <c r="AD141" s="140"/>
      <c r="AF141" s="140"/>
      <c r="AG141" s="140"/>
      <c r="AH141" s="140"/>
      <c r="AI141" s="140"/>
      <c r="AJ141" s="140"/>
      <c r="AK141" s="140"/>
      <c r="AL141" s="140"/>
      <c r="AM141" s="140"/>
      <c r="AN141" s="140"/>
      <c r="AO141" s="140"/>
      <c r="AP141" s="140"/>
      <c r="AQ141" s="140"/>
      <c r="AR141" s="140"/>
      <c r="AS141" s="140"/>
      <c r="AT141" s="140"/>
    </row>
    <row r="142" spans="3:46" s="139" customFormat="1" ht="32" customHeight="1">
      <c r="C142" s="140"/>
      <c r="D142" s="140"/>
      <c r="E142" s="140"/>
      <c r="J142" s="140"/>
      <c r="K142" s="140"/>
      <c r="M142" s="140"/>
      <c r="N142" s="140"/>
      <c r="O142" s="140"/>
      <c r="P142" s="140"/>
      <c r="Q142" s="140"/>
      <c r="R142" s="140"/>
      <c r="S142" s="140"/>
      <c r="U142" s="143"/>
      <c r="V142" s="143"/>
      <c r="AD142" s="140"/>
      <c r="AF142" s="140"/>
      <c r="AG142" s="140"/>
      <c r="AH142" s="140"/>
      <c r="AI142" s="140"/>
      <c r="AJ142" s="140"/>
      <c r="AK142" s="140"/>
      <c r="AL142" s="140"/>
      <c r="AM142" s="140"/>
      <c r="AN142" s="140"/>
      <c r="AO142" s="140"/>
      <c r="AP142" s="140"/>
      <c r="AQ142" s="140"/>
      <c r="AR142" s="140"/>
      <c r="AS142" s="140"/>
      <c r="AT142" s="140"/>
    </row>
    <row r="143" spans="3:46" s="139" customFormat="1" ht="32" customHeight="1">
      <c r="C143" s="140"/>
      <c r="D143" s="140"/>
      <c r="E143" s="140"/>
      <c r="J143" s="140"/>
      <c r="K143" s="140"/>
      <c r="M143" s="140"/>
      <c r="N143" s="140"/>
      <c r="O143" s="140"/>
      <c r="P143" s="140"/>
      <c r="Q143" s="140"/>
      <c r="R143" s="140"/>
      <c r="S143" s="140"/>
      <c r="U143" s="143"/>
      <c r="V143" s="143"/>
      <c r="AD143" s="140"/>
      <c r="AF143" s="140"/>
      <c r="AG143" s="140"/>
      <c r="AH143" s="140"/>
      <c r="AI143" s="140"/>
      <c r="AJ143" s="140"/>
      <c r="AK143" s="140"/>
      <c r="AL143" s="140"/>
      <c r="AM143" s="140"/>
      <c r="AN143" s="140"/>
      <c r="AO143" s="140"/>
      <c r="AP143" s="140"/>
      <c r="AQ143" s="140"/>
      <c r="AR143" s="140"/>
      <c r="AS143" s="140"/>
      <c r="AT143" s="140"/>
    </row>
    <row r="144" spans="3:46" s="139" customFormat="1" ht="32" customHeight="1">
      <c r="C144" s="140"/>
      <c r="D144" s="140"/>
      <c r="E144" s="140"/>
      <c r="J144" s="140"/>
      <c r="K144" s="140"/>
      <c r="M144" s="140"/>
      <c r="N144" s="140"/>
      <c r="O144" s="140"/>
      <c r="P144" s="140"/>
      <c r="Q144" s="140"/>
      <c r="R144" s="140"/>
      <c r="S144" s="140"/>
      <c r="U144" s="143"/>
      <c r="V144" s="143"/>
      <c r="AD144" s="140"/>
      <c r="AF144" s="140"/>
      <c r="AG144" s="140"/>
      <c r="AH144" s="140"/>
      <c r="AI144" s="140"/>
      <c r="AJ144" s="140"/>
      <c r="AK144" s="140"/>
      <c r="AL144" s="140"/>
      <c r="AM144" s="140"/>
      <c r="AN144" s="140"/>
      <c r="AO144" s="140"/>
      <c r="AP144" s="140"/>
      <c r="AQ144" s="140"/>
      <c r="AR144" s="140"/>
      <c r="AS144" s="140"/>
      <c r="AT144" s="140"/>
    </row>
    <row r="145" spans="3:46" s="139" customFormat="1" ht="32" customHeight="1">
      <c r="C145" s="140"/>
      <c r="D145" s="140"/>
      <c r="E145" s="140"/>
      <c r="J145" s="140"/>
      <c r="K145" s="140"/>
      <c r="M145" s="140"/>
      <c r="N145" s="140"/>
      <c r="O145" s="140"/>
      <c r="P145" s="140"/>
      <c r="Q145" s="140"/>
      <c r="R145" s="140"/>
      <c r="S145" s="140"/>
      <c r="U145" s="143"/>
      <c r="V145" s="143"/>
      <c r="AD145" s="140"/>
      <c r="AF145" s="140"/>
      <c r="AG145" s="140"/>
      <c r="AH145" s="140"/>
      <c r="AI145" s="140"/>
      <c r="AJ145" s="140"/>
      <c r="AK145" s="140"/>
      <c r="AL145" s="140"/>
      <c r="AM145" s="140"/>
      <c r="AN145" s="140"/>
      <c r="AO145" s="140"/>
      <c r="AP145" s="140"/>
      <c r="AQ145" s="140"/>
      <c r="AR145" s="140"/>
      <c r="AS145" s="140"/>
      <c r="AT145" s="140"/>
    </row>
    <row r="146" spans="3:46" s="139" customFormat="1" ht="32" customHeight="1">
      <c r="C146" s="140"/>
      <c r="D146" s="140"/>
      <c r="E146" s="140"/>
      <c r="J146" s="140"/>
      <c r="K146" s="140"/>
      <c r="M146" s="140"/>
      <c r="N146" s="140"/>
      <c r="O146" s="140"/>
      <c r="P146" s="140"/>
      <c r="Q146" s="140"/>
      <c r="R146" s="140"/>
      <c r="S146" s="140"/>
      <c r="U146" s="143"/>
      <c r="V146" s="143"/>
      <c r="AD146" s="140"/>
      <c r="AF146" s="140"/>
      <c r="AG146" s="140"/>
      <c r="AH146" s="140"/>
      <c r="AI146" s="140"/>
      <c r="AJ146" s="140"/>
      <c r="AK146" s="140"/>
      <c r="AL146" s="140"/>
      <c r="AM146" s="140"/>
      <c r="AN146" s="140"/>
      <c r="AO146" s="140"/>
      <c r="AP146" s="140"/>
      <c r="AQ146" s="140"/>
      <c r="AR146" s="140"/>
      <c r="AS146" s="140"/>
      <c r="AT146" s="140"/>
    </row>
    <row r="147" spans="3:46" s="139" customFormat="1" ht="32" customHeight="1">
      <c r="C147" s="140"/>
      <c r="D147" s="140"/>
      <c r="E147" s="140"/>
      <c r="J147" s="140"/>
      <c r="K147" s="140"/>
      <c r="M147" s="140"/>
      <c r="N147" s="140"/>
      <c r="O147" s="140"/>
      <c r="P147" s="140"/>
      <c r="Q147" s="140"/>
      <c r="R147" s="140"/>
      <c r="S147" s="140"/>
      <c r="U147" s="143"/>
      <c r="V147" s="143"/>
      <c r="AD147" s="140"/>
      <c r="AF147" s="140"/>
      <c r="AG147" s="140"/>
      <c r="AH147" s="140"/>
      <c r="AI147" s="140"/>
      <c r="AJ147" s="140"/>
      <c r="AK147" s="140"/>
      <c r="AL147" s="140"/>
      <c r="AM147" s="140"/>
      <c r="AN147" s="140"/>
      <c r="AO147" s="140"/>
      <c r="AP147" s="140"/>
      <c r="AQ147" s="140"/>
      <c r="AR147" s="140"/>
      <c r="AS147" s="140"/>
      <c r="AT147" s="140"/>
    </row>
    <row r="148" spans="3:46" s="139" customFormat="1" ht="32" customHeight="1">
      <c r="C148" s="140"/>
      <c r="D148" s="140"/>
      <c r="E148" s="140"/>
      <c r="J148" s="140"/>
      <c r="K148" s="140"/>
      <c r="M148" s="140"/>
      <c r="N148" s="140"/>
      <c r="O148" s="140"/>
      <c r="P148" s="140"/>
      <c r="Q148" s="140"/>
      <c r="R148" s="140"/>
      <c r="S148" s="140"/>
      <c r="U148" s="143"/>
      <c r="V148" s="143"/>
      <c r="AD148" s="140"/>
      <c r="AF148" s="140"/>
      <c r="AG148" s="140"/>
      <c r="AH148" s="140"/>
      <c r="AI148" s="140"/>
      <c r="AJ148" s="140"/>
      <c r="AK148" s="140"/>
      <c r="AL148" s="140"/>
      <c r="AM148" s="140"/>
      <c r="AN148" s="140"/>
      <c r="AO148" s="140"/>
      <c r="AP148" s="140"/>
      <c r="AQ148" s="140"/>
      <c r="AR148" s="140"/>
      <c r="AS148" s="140"/>
      <c r="AT148" s="140"/>
    </row>
    <row r="149" spans="3:46" s="139" customFormat="1" ht="32" customHeight="1">
      <c r="C149" s="140"/>
      <c r="D149" s="140"/>
      <c r="E149" s="140"/>
      <c r="J149" s="140"/>
      <c r="K149" s="140"/>
      <c r="M149" s="140"/>
      <c r="N149" s="140"/>
      <c r="O149" s="140"/>
      <c r="P149" s="140"/>
      <c r="Q149" s="140"/>
      <c r="R149" s="140"/>
      <c r="S149" s="140"/>
      <c r="U149" s="143"/>
      <c r="V149" s="143"/>
      <c r="AD149" s="140"/>
      <c r="AF149" s="140"/>
      <c r="AG149" s="140"/>
      <c r="AH149" s="140"/>
      <c r="AI149" s="140"/>
      <c r="AJ149" s="140"/>
      <c r="AK149" s="140"/>
      <c r="AL149" s="140"/>
      <c r="AM149" s="140"/>
      <c r="AN149" s="140"/>
      <c r="AO149" s="140"/>
      <c r="AP149" s="140"/>
      <c r="AQ149" s="140"/>
      <c r="AR149" s="140"/>
      <c r="AS149" s="140"/>
      <c r="AT149" s="140"/>
    </row>
    <row r="150" spans="3:46" s="139" customFormat="1" ht="32" customHeight="1">
      <c r="C150" s="140"/>
      <c r="D150" s="140"/>
      <c r="E150" s="140"/>
      <c r="J150" s="140"/>
      <c r="K150" s="140"/>
      <c r="M150" s="140"/>
      <c r="N150" s="140"/>
      <c r="O150" s="140"/>
      <c r="P150" s="140"/>
      <c r="Q150" s="140"/>
      <c r="R150" s="140"/>
      <c r="S150" s="140"/>
      <c r="U150" s="143"/>
      <c r="V150" s="143"/>
      <c r="AD150" s="140"/>
      <c r="AF150" s="140"/>
      <c r="AG150" s="140"/>
      <c r="AH150" s="140"/>
      <c r="AI150" s="140"/>
      <c r="AJ150" s="140"/>
      <c r="AK150" s="140"/>
      <c r="AL150" s="140"/>
      <c r="AM150" s="140"/>
      <c r="AN150" s="140"/>
      <c r="AO150" s="140"/>
      <c r="AP150" s="140"/>
      <c r="AQ150" s="140"/>
      <c r="AR150" s="140"/>
      <c r="AS150" s="140"/>
      <c r="AT150" s="140"/>
    </row>
    <row r="151" spans="3:46" ht="20" customHeight="1">
      <c r="X151" s="147"/>
      <c r="Y151" s="147"/>
      <c r="Z151" s="147"/>
      <c r="AA151" s="147"/>
      <c r="AB151" s="147"/>
    </row>
    <row r="152" spans="3:46" s="139" customFormat="1" ht="32" customHeight="1">
      <c r="C152" s="140"/>
      <c r="D152" s="140"/>
      <c r="E152" s="140"/>
      <c r="J152" s="140"/>
      <c r="K152" s="140"/>
      <c r="M152" s="140"/>
      <c r="N152" s="140"/>
      <c r="O152" s="140"/>
      <c r="P152" s="140"/>
      <c r="Q152" s="140"/>
      <c r="R152" s="140"/>
      <c r="S152" s="140"/>
      <c r="U152" s="143"/>
      <c r="V152" s="143"/>
      <c r="AD152" s="140"/>
      <c r="AF152" s="140"/>
      <c r="AG152" s="140"/>
      <c r="AH152" s="140"/>
      <c r="AI152" s="140"/>
      <c r="AJ152" s="140"/>
      <c r="AK152" s="140"/>
      <c r="AL152" s="140"/>
      <c r="AM152" s="140"/>
      <c r="AN152" s="140"/>
      <c r="AO152" s="140"/>
      <c r="AP152" s="140"/>
      <c r="AQ152" s="140"/>
      <c r="AR152" s="140"/>
      <c r="AS152" s="140"/>
      <c r="AT152" s="140"/>
    </row>
    <row r="153" spans="3:46" s="143" customFormat="1" ht="39" customHeight="1">
      <c r="C153" s="140"/>
      <c r="D153" s="140"/>
      <c r="E153" s="140"/>
      <c r="J153" s="140"/>
      <c r="K153" s="140"/>
      <c r="M153" s="140"/>
      <c r="N153" s="140"/>
      <c r="O153" s="140"/>
      <c r="P153" s="140"/>
      <c r="Q153" s="140"/>
      <c r="R153" s="140"/>
      <c r="S153" s="140"/>
      <c r="X153" s="139"/>
      <c r="Y153" s="139"/>
      <c r="Z153" s="139"/>
      <c r="AA153" s="139"/>
      <c r="AB153" s="139"/>
      <c r="AD153" s="140"/>
      <c r="AF153" s="140"/>
      <c r="AG153" s="140"/>
      <c r="AH153" s="140"/>
      <c r="AI153" s="140"/>
      <c r="AJ153" s="140"/>
      <c r="AK153" s="140"/>
      <c r="AL153" s="140"/>
      <c r="AM153" s="140"/>
      <c r="AN153" s="140"/>
      <c r="AO153" s="140"/>
      <c r="AP153" s="140"/>
      <c r="AQ153" s="140"/>
      <c r="AR153" s="140"/>
      <c r="AS153" s="140"/>
      <c r="AT153" s="140"/>
    </row>
    <row r="154" spans="3:46" s="139" customFormat="1" ht="32" customHeight="1">
      <c r="C154" s="140"/>
      <c r="D154" s="140"/>
      <c r="E154" s="140"/>
      <c r="J154" s="140"/>
      <c r="K154" s="140"/>
      <c r="M154" s="140"/>
      <c r="N154" s="140"/>
      <c r="O154" s="140"/>
      <c r="P154" s="140"/>
      <c r="Q154" s="140"/>
      <c r="R154" s="140"/>
      <c r="S154" s="140"/>
      <c r="U154" s="143"/>
      <c r="V154" s="143"/>
      <c r="AD154" s="140"/>
      <c r="AF154" s="140"/>
      <c r="AG154" s="140"/>
      <c r="AH154" s="140"/>
      <c r="AI154" s="140"/>
      <c r="AJ154" s="140"/>
      <c r="AK154" s="140"/>
      <c r="AL154" s="140"/>
      <c r="AM154" s="140"/>
      <c r="AN154" s="140"/>
      <c r="AO154" s="140"/>
      <c r="AP154" s="140"/>
      <c r="AQ154" s="140"/>
      <c r="AR154" s="140"/>
      <c r="AS154" s="140"/>
      <c r="AT154" s="140"/>
    </row>
    <row r="155" spans="3:46" s="139" customFormat="1" ht="32" customHeight="1">
      <c r="C155" s="140"/>
      <c r="D155" s="140"/>
      <c r="E155" s="140"/>
      <c r="J155" s="140"/>
      <c r="K155" s="140"/>
      <c r="M155" s="140"/>
      <c r="N155" s="140"/>
      <c r="O155" s="140"/>
      <c r="P155" s="140"/>
      <c r="Q155" s="140"/>
      <c r="R155" s="140"/>
      <c r="S155" s="140"/>
      <c r="U155" s="143"/>
      <c r="V155" s="143"/>
      <c r="AD155" s="140"/>
      <c r="AF155" s="140"/>
      <c r="AG155" s="140"/>
      <c r="AH155" s="140"/>
      <c r="AI155" s="140"/>
      <c r="AJ155" s="140"/>
      <c r="AK155" s="140"/>
      <c r="AL155" s="140"/>
      <c r="AM155" s="140"/>
      <c r="AN155" s="140"/>
      <c r="AO155" s="140"/>
      <c r="AP155" s="140"/>
      <c r="AQ155" s="140"/>
      <c r="AR155" s="140"/>
      <c r="AS155" s="140"/>
      <c r="AT155" s="140"/>
    </row>
    <row r="156" spans="3:46" s="139" customFormat="1" ht="32" customHeight="1">
      <c r="C156" s="140"/>
      <c r="D156" s="140"/>
      <c r="E156" s="140"/>
      <c r="J156" s="140"/>
      <c r="K156" s="140"/>
      <c r="M156" s="140"/>
      <c r="N156" s="140"/>
      <c r="O156" s="140"/>
      <c r="P156" s="140"/>
      <c r="Q156" s="140"/>
      <c r="R156" s="140"/>
      <c r="S156" s="140"/>
      <c r="U156" s="143"/>
      <c r="V156" s="143"/>
      <c r="AD156" s="140"/>
      <c r="AF156" s="140"/>
      <c r="AG156" s="140"/>
      <c r="AH156" s="140"/>
      <c r="AI156" s="140"/>
      <c r="AJ156" s="140"/>
      <c r="AK156" s="140"/>
      <c r="AL156" s="140"/>
      <c r="AM156" s="140"/>
      <c r="AN156" s="140"/>
      <c r="AO156" s="140"/>
      <c r="AP156" s="140"/>
      <c r="AQ156" s="140"/>
      <c r="AR156" s="140"/>
      <c r="AS156" s="140"/>
      <c r="AT156" s="140"/>
    </row>
    <row r="157" spans="3:46" s="139" customFormat="1" ht="32" customHeight="1">
      <c r="C157" s="140"/>
      <c r="D157" s="140"/>
      <c r="E157" s="140"/>
      <c r="J157" s="140"/>
      <c r="K157" s="140"/>
      <c r="M157" s="140"/>
      <c r="N157" s="140"/>
      <c r="O157" s="140"/>
      <c r="P157" s="140"/>
      <c r="Q157" s="140"/>
      <c r="R157" s="140"/>
      <c r="S157" s="140"/>
      <c r="U157" s="143"/>
      <c r="V157" s="143"/>
      <c r="AD157" s="140"/>
      <c r="AF157" s="140"/>
      <c r="AG157" s="140"/>
      <c r="AH157" s="140"/>
      <c r="AI157" s="140"/>
      <c r="AJ157" s="140"/>
      <c r="AK157" s="140"/>
      <c r="AL157" s="140"/>
      <c r="AM157" s="140"/>
      <c r="AN157" s="140"/>
      <c r="AO157" s="140"/>
      <c r="AP157" s="140"/>
      <c r="AQ157" s="140"/>
      <c r="AR157" s="140"/>
      <c r="AS157" s="140"/>
      <c r="AT157" s="140"/>
    </row>
    <row r="158" spans="3:46" s="139" customFormat="1" ht="32" customHeight="1">
      <c r="C158" s="140"/>
      <c r="D158" s="140"/>
      <c r="E158" s="140"/>
      <c r="J158" s="140"/>
      <c r="K158" s="140"/>
      <c r="M158" s="140"/>
      <c r="N158" s="140"/>
      <c r="O158" s="140"/>
      <c r="P158" s="140"/>
      <c r="Q158" s="140"/>
      <c r="R158" s="140"/>
      <c r="S158" s="140"/>
      <c r="U158" s="143"/>
      <c r="V158" s="143"/>
      <c r="AD158" s="140"/>
      <c r="AF158" s="140"/>
      <c r="AG158" s="140"/>
      <c r="AH158" s="140"/>
      <c r="AI158" s="140"/>
      <c r="AJ158" s="140"/>
      <c r="AK158" s="140"/>
      <c r="AL158" s="140"/>
      <c r="AM158" s="140"/>
      <c r="AN158" s="140"/>
      <c r="AO158" s="140"/>
      <c r="AP158" s="140"/>
      <c r="AQ158" s="140"/>
      <c r="AR158" s="140"/>
      <c r="AS158" s="140"/>
      <c r="AT158" s="140"/>
    </row>
    <row r="159" spans="3:46" ht="20" customHeight="1"/>
  </sheetData>
  <mergeCells count="15">
    <mergeCell ref="R41:R42"/>
    <mergeCell ref="S41:S42"/>
    <mergeCell ref="R50:R51"/>
    <mergeCell ref="S50:S51"/>
    <mergeCell ref="T3:T4"/>
    <mergeCell ref="T25:T26"/>
    <mergeCell ref="T34:T35"/>
    <mergeCell ref="T41:T42"/>
    <mergeCell ref="T50:T51"/>
    <mergeCell ref="R3:R4"/>
    <mergeCell ref="S3:S4"/>
    <mergeCell ref="R25:R26"/>
    <mergeCell ref="S25:S26"/>
    <mergeCell ref="R34:R35"/>
    <mergeCell ref="S34:S3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25F2-0FB2-4739-9B96-BD5567165C0C}">
  <dimension ref="A1:P41"/>
  <sheetViews>
    <sheetView topLeftCell="A31" zoomScale="90" zoomScaleNormal="90" workbookViewId="0">
      <selection activeCell="E41" sqref="E41"/>
    </sheetView>
  </sheetViews>
  <sheetFormatPr defaultRowHeight="15.5"/>
  <cols>
    <col min="3" max="3" width="20" customWidth="1"/>
    <col min="4" max="4" width="27.83203125" customWidth="1"/>
    <col min="5" max="5" width="31.08203125" customWidth="1"/>
    <col min="6" max="6" width="5.58203125" customWidth="1"/>
    <col min="15" max="15" width="13.08203125" customWidth="1"/>
    <col min="16" max="16" width="10.9140625" customWidth="1"/>
  </cols>
  <sheetData>
    <row r="1" spans="1:16" ht="16" thickBot="1"/>
    <row r="2" spans="1:16" ht="31.5" thickBot="1">
      <c r="A2" s="162"/>
      <c r="B2" s="163"/>
      <c r="C2" s="166" t="s">
        <v>1012</v>
      </c>
      <c r="D2" s="166"/>
      <c r="E2" s="166"/>
      <c r="F2" s="139"/>
      <c r="G2" s="163"/>
      <c r="H2" s="163"/>
      <c r="I2" s="163"/>
      <c r="J2" s="145" t="s">
        <v>144</v>
      </c>
      <c r="K2" s="145"/>
      <c r="L2" s="145"/>
      <c r="M2" s="145"/>
      <c r="N2" s="163"/>
      <c r="O2" s="233" t="s">
        <v>1054</v>
      </c>
      <c r="P2" s="233" t="s">
        <v>1055</v>
      </c>
    </row>
    <row r="3" spans="1:16" ht="31.5" thickBot="1">
      <c r="A3" s="162" t="s">
        <v>1047</v>
      </c>
      <c r="B3" s="163"/>
      <c r="C3" s="179" t="s">
        <v>5</v>
      </c>
      <c r="D3" s="180" t="s">
        <v>6</v>
      </c>
      <c r="E3" s="180" t="s">
        <v>1007</v>
      </c>
      <c r="F3" s="139"/>
      <c r="G3" s="162" t="s">
        <v>0</v>
      </c>
      <c r="H3" s="162" t="s">
        <v>13</v>
      </c>
      <c r="I3" s="162"/>
      <c r="J3" s="162" t="s">
        <v>1</v>
      </c>
      <c r="K3" s="162" t="s">
        <v>2</v>
      </c>
      <c r="L3" s="162" t="s">
        <v>1052</v>
      </c>
      <c r="M3" s="162" t="s">
        <v>1053</v>
      </c>
      <c r="N3" s="162"/>
      <c r="O3" s="234"/>
      <c r="P3" s="234"/>
    </row>
    <row r="4" spans="1:16" ht="18.5">
      <c r="A4" s="160">
        <v>1</v>
      </c>
      <c r="B4" s="159">
        <v>1</v>
      </c>
      <c r="C4" s="138" t="s">
        <v>1014</v>
      </c>
      <c r="D4" s="138" t="s">
        <v>46</v>
      </c>
      <c r="E4" s="138" t="s">
        <v>959</v>
      </c>
      <c r="F4" s="139"/>
      <c r="G4" s="151">
        <v>28</v>
      </c>
      <c r="H4" s="151">
        <v>0.5</v>
      </c>
      <c r="I4" s="158"/>
      <c r="J4" s="151">
        <v>64.3</v>
      </c>
      <c r="K4" s="151">
        <v>7.8</v>
      </c>
      <c r="L4" s="151">
        <v>52</v>
      </c>
      <c r="M4" s="151">
        <v>79</v>
      </c>
      <c r="N4" s="160"/>
      <c r="O4" s="151" t="s">
        <v>83</v>
      </c>
      <c r="P4" s="151" t="s">
        <v>83</v>
      </c>
    </row>
    <row r="5" spans="1:16" ht="31">
      <c r="A5" s="160">
        <v>2</v>
      </c>
      <c r="B5" s="159">
        <v>2</v>
      </c>
      <c r="C5" s="138" t="s">
        <v>1015</v>
      </c>
      <c r="D5" s="138" t="s">
        <v>960</v>
      </c>
      <c r="E5" s="138" t="s">
        <v>961</v>
      </c>
      <c r="F5" s="139"/>
      <c r="G5" s="151">
        <v>20</v>
      </c>
      <c r="H5" s="151">
        <v>0.65</v>
      </c>
      <c r="I5" s="158"/>
      <c r="J5" s="151">
        <f>AVERAGE(60.9,59.2)</f>
        <v>60.05</v>
      </c>
      <c r="K5" s="151">
        <v>11.5</v>
      </c>
      <c r="L5" s="151">
        <v>30</v>
      </c>
      <c r="M5" s="151">
        <v>79.5</v>
      </c>
      <c r="N5" s="160"/>
      <c r="O5" s="151" t="s">
        <v>83</v>
      </c>
      <c r="P5" s="151" t="s">
        <v>83</v>
      </c>
    </row>
    <row r="6" spans="1:16" ht="18.5">
      <c r="A6" s="160">
        <v>3</v>
      </c>
      <c r="B6" s="159">
        <v>3</v>
      </c>
      <c r="C6" s="138" t="s">
        <v>1016</v>
      </c>
      <c r="D6" s="138" t="s">
        <v>962</v>
      </c>
      <c r="E6" s="138" t="s">
        <v>963</v>
      </c>
      <c r="F6" s="139"/>
      <c r="G6" s="151">
        <v>55</v>
      </c>
      <c r="H6" s="151">
        <v>0.75</v>
      </c>
      <c r="I6" s="158"/>
      <c r="J6" s="151">
        <f>AVERAGE(43.4,46.5)</f>
        <v>44.95</v>
      </c>
      <c r="K6" s="151">
        <f>AVERAGE(13.7,14.9)</f>
        <v>14.3</v>
      </c>
      <c r="L6" s="151">
        <v>21</v>
      </c>
      <c r="M6" s="151">
        <v>84</v>
      </c>
      <c r="N6" s="160"/>
      <c r="O6" s="151" t="s">
        <v>83</v>
      </c>
      <c r="P6" s="151" t="s">
        <v>54</v>
      </c>
    </row>
    <row r="7" spans="1:16" ht="33.5" customHeight="1">
      <c r="A7" s="160">
        <v>4</v>
      </c>
      <c r="B7" s="159">
        <v>4</v>
      </c>
      <c r="C7" s="138" t="s">
        <v>1017</v>
      </c>
      <c r="D7" s="138" t="s">
        <v>964</v>
      </c>
      <c r="E7" s="138" t="s">
        <v>965</v>
      </c>
      <c r="F7" s="139"/>
      <c r="G7" s="151">
        <v>15</v>
      </c>
      <c r="H7" s="151">
        <v>0.53</v>
      </c>
      <c r="I7" s="158"/>
      <c r="J7" s="151">
        <v>42.8</v>
      </c>
      <c r="K7" s="151">
        <v>10.199999999999999</v>
      </c>
      <c r="L7" s="151">
        <v>28</v>
      </c>
      <c r="M7" s="151">
        <v>63</v>
      </c>
      <c r="N7" s="160"/>
      <c r="O7" s="151" t="s">
        <v>83</v>
      </c>
      <c r="P7" s="151" t="s">
        <v>83</v>
      </c>
    </row>
    <row r="8" spans="1:16" ht="17.5" customHeight="1">
      <c r="A8" s="160">
        <v>5</v>
      </c>
      <c r="B8" s="159">
        <v>5</v>
      </c>
      <c r="C8" s="138" t="s">
        <v>1018</v>
      </c>
      <c r="D8" s="138" t="s">
        <v>922</v>
      </c>
      <c r="E8" s="138" t="s">
        <v>966</v>
      </c>
      <c r="F8" s="139"/>
      <c r="G8" s="151">
        <v>20</v>
      </c>
      <c r="H8" s="151">
        <v>0.35</v>
      </c>
      <c r="I8" s="158"/>
      <c r="J8" s="151">
        <v>39.5</v>
      </c>
      <c r="K8" s="151">
        <v>13.6</v>
      </c>
      <c r="L8" s="151">
        <v>20</v>
      </c>
      <c r="M8" s="151">
        <v>67</v>
      </c>
      <c r="N8" s="160"/>
      <c r="O8" s="151" t="s">
        <v>83</v>
      </c>
      <c r="P8" s="151" t="s">
        <v>83</v>
      </c>
    </row>
    <row r="9" spans="1:16" ht="27" customHeight="1">
      <c r="A9" s="160">
        <v>6</v>
      </c>
      <c r="B9" s="159">
        <v>6</v>
      </c>
      <c r="C9" s="138" t="s">
        <v>1019</v>
      </c>
      <c r="D9" s="138" t="s">
        <v>967</v>
      </c>
      <c r="E9" s="138" t="s">
        <v>968</v>
      </c>
      <c r="F9" s="139"/>
      <c r="G9" s="151">
        <v>7</v>
      </c>
      <c r="H9" s="151">
        <v>0.86</v>
      </c>
      <c r="I9" s="158"/>
      <c r="J9" s="151">
        <v>35.14</v>
      </c>
      <c r="K9" s="187" t="s">
        <v>1112</v>
      </c>
      <c r="L9" s="151">
        <v>17</v>
      </c>
      <c r="M9" s="151">
        <v>48</v>
      </c>
      <c r="N9" s="160"/>
      <c r="O9" s="151" t="s">
        <v>54</v>
      </c>
      <c r="P9" s="151" t="s">
        <v>83</v>
      </c>
    </row>
    <row r="10" spans="1:16" ht="23.5" customHeight="1">
      <c r="A10" s="160">
        <v>7</v>
      </c>
      <c r="B10" s="159">
        <v>7</v>
      </c>
      <c r="C10" s="138" t="s">
        <v>1020</v>
      </c>
      <c r="D10" s="138" t="s">
        <v>923</v>
      </c>
      <c r="E10" s="138" t="s">
        <v>571</v>
      </c>
      <c r="F10" s="139"/>
      <c r="G10" s="151">
        <v>125</v>
      </c>
      <c r="H10" s="151">
        <v>0</v>
      </c>
      <c r="I10" s="158"/>
      <c r="J10" s="151">
        <v>53</v>
      </c>
      <c r="K10" s="187" t="s">
        <v>1112</v>
      </c>
      <c r="L10" s="151">
        <v>21</v>
      </c>
      <c r="M10" s="151">
        <v>80</v>
      </c>
      <c r="N10" s="160"/>
      <c r="O10" s="151" t="s">
        <v>83</v>
      </c>
      <c r="P10" s="151" t="s">
        <v>83</v>
      </c>
    </row>
    <row r="11" spans="1:16" ht="31">
      <c r="A11" s="160">
        <v>8</v>
      </c>
      <c r="B11" s="159">
        <v>8</v>
      </c>
      <c r="C11" s="138" t="s">
        <v>1021</v>
      </c>
      <c r="D11" s="138" t="s">
        <v>922</v>
      </c>
      <c r="E11" s="138" t="s">
        <v>969</v>
      </c>
      <c r="F11" s="139"/>
      <c r="G11" s="151">
        <f>29+16</f>
        <v>45</v>
      </c>
      <c r="H11" s="151">
        <v>0.42</v>
      </c>
      <c r="I11" s="158"/>
      <c r="J11" s="151">
        <f>AVERAGE(55,39)</f>
        <v>47</v>
      </c>
      <c r="K11" s="187" t="s">
        <v>1112</v>
      </c>
      <c r="L11" s="151">
        <v>22</v>
      </c>
      <c r="M11" s="151">
        <v>75</v>
      </c>
      <c r="N11" s="160"/>
      <c r="O11" s="151" t="s">
        <v>83</v>
      </c>
      <c r="P11" s="151" t="s">
        <v>83</v>
      </c>
    </row>
    <row r="12" spans="1:16" ht="22.5" customHeight="1">
      <c r="A12" s="165">
        <v>9</v>
      </c>
      <c r="B12" s="159">
        <v>9</v>
      </c>
      <c r="C12" s="152" t="s">
        <v>1022</v>
      </c>
      <c r="D12" s="138" t="s">
        <v>922</v>
      </c>
      <c r="E12" s="138" t="s">
        <v>966</v>
      </c>
      <c r="F12" s="139"/>
      <c r="G12" s="151">
        <v>59</v>
      </c>
      <c r="H12" s="151">
        <v>0.41</v>
      </c>
      <c r="I12" s="158"/>
      <c r="J12" s="151">
        <v>44.3</v>
      </c>
      <c r="K12" s="187" t="s">
        <v>1112</v>
      </c>
      <c r="L12" s="151">
        <v>20</v>
      </c>
      <c r="M12" s="151">
        <v>74</v>
      </c>
      <c r="N12" s="160"/>
      <c r="O12" s="151"/>
      <c r="P12" s="151" t="s">
        <v>83</v>
      </c>
    </row>
    <row r="13" spans="1:16" ht="26.5" customHeight="1">
      <c r="A13" s="160">
        <v>10</v>
      </c>
      <c r="B13" s="159">
        <v>10</v>
      </c>
      <c r="C13" s="138" t="s">
        <v>1023</v>
      </c>
      <c r="D13" s="138" t="s">
        <v>970</v>
      </c>
      <c r="E13" s="138" t="s">
        <v>971</v>
      </c>
      <c r="F13" s="139"/>
      <c r="G13" s="151">
        <v>20</v>
      </c>
      <c r="H13" s="151">
        <v>0.9</v>
      </c>
      <c r="I13" s="158"/>
      <c r="J13" s="151">
        <v>57.4</v>
      </c>
      <c r="K13" s="151">
        <v>11.2</v>
      </c>
      <c r="L13" s="151">
        <v>32</v>
      </c>
      <c r="M13" s="151">
        <v>74</v>
      </c>
      <c r="N13" s="160"/>
      <c r="O13" s="151" t="s">
        <v>83</v>
      </c>
      <c r="P13" s="151" t="s">
        <v>83</v>
      </c>
    </row>
    <row r="14" spans="1:16" ht="20" customHeight="1">
      <c r="A14" s="160">
        <v>11</v>
      </c>
      <c r="B14" s="159">
        <v>11</v>
      </c>
      <c r="C14" s="138" t="s">
        <v>1024</v>
      </c>
      <c r="D14" s="138" t="s">
        <v>972</v>
      </c>
      <c r="E14" s="138" t="s">
        <v>973</v>
      </c>
      <c r="F14" s="139"/>
      <c r="G14" s="151">
        <f>18+41</f>
        <v>59</v>
      </c>
      <c r="H14" s="151">
        <v>0.95</v>
      </c>
      <c r="I14" s="158"/>
      <c r="J14" s="151">
        <f>AVERAGE(47.7,50.8)</f>
        <v>49.25</v>
      </c>
      <c r="K14" s="151" t="s">
        <v>1112</v>
      </c>
      <c r="L14" s="151">
        <v>18</v>
      </c>
      <c r="M14" s="151">
        <v>75</v>
      </c>
      <c r="N14" s="160"/>
      <c r="O14" s="151" t="s">
        <v>83</v>
      </c>
      <c r="P14" s="151" t="s">
        <v>83</v>
      </c>
    </row>
    <row r="15" spans="1:16" ht="18.5">
      <c r="A15" s="160">
        <v>12</v>
      </c>
      <c r="B15" s="159">
        <v>12</v>
      </c>
      <c r="C15" s="138" t="s">
        <v>1025</v>
      </c>
      <c r="D15" s="138" t="s">
        <v>974</v>
      </c>
      <c r="E15" s="138" t="s">
        <v>973</v>
      </c>
      <c r="F15" s="139"/>
      <c r="G15" s="151">
        <v>30</v>
      </c>
      <c r="H15" s="151">
        <v>0.93</v>
      </c>
      <c r="I15" s="158"/>
      <c r="J15" s="151">
        <v>53.1</v>
      </c>
      <c r="K15" s="151">
        <v>15.8</v>
      </c>
      <c r="L15" s="151">
        <v>18</v>
      </c>
      <c r="M15" s="151">
        <v>80</v>
      </c>
      <c r="N15" s="160"/>
      <c r="O15" s="151" t="s">
        <v>83</v>
      </c>
      <c r="P15" s="151" t="s">
        <v>83</v>
      </c>
    </row>
    <row r="16" spans="1:16" ht="18.5">
      <c r="A16" s="160">
        <v>13</v>
      </c>
      <c r="B16" s="159">
        <v>13</v>
      </c>
      <c r="C16" s="138" t="s">
        <v>1026</v>
      </c>
      <c r="D16" s="138" t="s">
        <v>975</v>
      </c>
      <c r="E16" s="138" t="s">
        <v>976</v>
      </c>
      <c r="F16" s="139"/>
      <c r="G16" s="151">
        <v>34</v>
      </c>
      <c r="H16" s="151">
        <v>0.5</v>
      </c>
      <c r="I16" s="158"/>
      <c r="J16" s="151">
        <v>55.5</v>
      </c>
      <c r="K16" s="151" t="s">
        <v>1112</v>
      </c>
      <c r="L16" s="151">
        <v>18</v>
      </c>
      <c r="M16" s="151" t="s">
        <v>1112</v>
      </c>
      <c r="N16" s="160"/>
      <c r="O16" s="151" t="s">
        <v>83</v>
      </c>
      <c r="P16" s="151" t="s">
        <v>83</v>
      </c>
    </row>
    <row r="17" spans="1:16" ht="18.5">
      <c r="A17" s="160">
        <v>14</v>
      </c>
      <c r="B17" s="159">
        <v>14</v>
      </c>
      <c r="C17" s="138" t="s">
        <v>1027</v>
      </c>
      <c r="D17" s="138" t="s">
        <v>977</v>
      </c>
      <c r="E17" s="138" t="s">
        <v>978</v>
      </c>
      <c r="F17" s="139"/>
      <c r="G17" s="151">
        <v>31</v>
      </c>
      <c r="H17" s="151">
        <v>0.97</v>
      </c>
      <c r="I17" s="158"/>
      <c r="J17" s="151">
        <v>47.5</v>
      </c>
      <c r="K17" s="187" t="s">
        <v>1112</v>
      </c>
      <c r="L17" s="151">
        <v>29</v>
      </c>
      <c r="M17" s="151">
        <v>66</v>
      </c>
      <c r="N17" s="160"/>
      <c r="O17" s="151" t="s">
        <v>83</v>
      </c>
      <c r="P17" s="151" t="s">
        <v>83</v>
      </c>
    </row>
    <row r="18" spans="1:16" ht="18.5">
      <c r="A18" s="160">
        <v>15</v>
      </c>
      <c r="B18" s="159">
        <v>15</v>
      </c>
      <c r="C18" s="138" t="s">
        <v>1028</v>
      </c>
      <c r="D18" s="138" t="s">
        <v>979</v>
      </c>
      <c r="E18" s="138" t="s">
        <v>980</v>
      </c>
      <c r="F18" s="139"/>
      <c r="G18" s="151">
        <v>25</v>
      </c>
      <c r="H18" s="151">
        <v>0.76</v>
      </c>
      <c r="I18" s="158"/>
      <c r="J18" s="151">
        <v>42.3</v>
      </c>
      <c r="K18" s="151">
        <v>14.3</v>
      </c>
      <c r="L18" s="151">
        <v>20</v>
      </c>
      <c r="M18" s="151">
        <v>75</v>
      </c>
      <c r="N18" s="160"/>
      <c r="O18" s="151" t="s">
        <v>83</v>
      </c>
      <c r="P18" s="151" t="s">
        <v>83</v>
      </c>
    </row>
    <row r="19" spans="1:16" ht="18.5">
      <c r="A19" s="160">
        <v>16</v>
      </c>
      <c r="B19" s="159">
        <v>16</v>
      </c>
      <c r="C19" s="138" t="s">
        <v>1029</v>
      </c>
      <c r="D19" s="138" t="s">
        <v>925</v>
      </c>
      <c r="E19" s="138" t="s">
        <v>981</v>
      </c>
      <c r="F19" s="139"/>
      <c r="G19" s="151">
        <v>25</v>
      </c>
      <c r="H19" s="151">
        <v>0.68</v>
      </c>
      <c r="I19" s="158"/>
      <c r="J19" s="151">
        <f>AVERAGE(65,61)</f>
        <v>63</v>
      </c>
      <c r="K19" s="187" t="s">
        <v>1112</v>
      </c>
      <c r="L19" s="151">
        <v>22</v>
      </c>
      <c r="M19" s="151">
        <v>85</v>
      </c>
      <c r="N19" s="160"/>
      <c r="O19" s="151" t="s">
        <v>83</v>
      </c>
      <c r="P19" s="151" t="s">
        <v>83</v>
      </c>
    </row>
    <row r="20" spans="1:16" ht="19" thickBot="1">
      <c r="A20" s="171">
        <v>17</v>
      </c>
      <c r="B20" s="159">
        <v>17</v>
      </c>
      <c r="C20" s="172" t="s">
        <v>1030</v>
      </c>
      <c r="D20" s="172" t="s">
        <v>982</v>
      </c>
      <c r="E20" s="172" t="s">
        <v>983</v>
      </c>
      <c r="F20" s="139"/>
      <c r="G20" s="174">
        <v>20</v>
      </c>
      <c r="H20" s="174" t="s">
        <v>1112</v>
      </c>
      <c r="I20" s="175"/>
      <c r="J20" s="174" t="s">
        <v>1112</v>
      </c>
      <c r="K20" s="174" t="s">
        <v>1112</v>
      </c>
      <c r="L20" s="190"/>
      <c r="M20" s="190" t="s">
        <v>1112</v>
      </c>
      <c r="N20" s="171"/>
      <c r="O20" s="174" t="s">
        <v>83</v>
      </c>
      <c r="P20" s="174" t="s">
        <v>83</v>
      </c>
    </row>
    <row r="21" spans="1:16" ht="18.5">
      <c r="A21" s="160">
        <v>1</v>
      </c>
      <c r="B21" s="159">
        <v>18</v>
      </c>
      <c r="C21" s="149" t="s">
        <v>1031</v>
      </c>
      <c r="D21" s="153" t="s">
        <v>960</v>
      </c>
      <c r="E21" s="182" t="s">
        <v>985</v>
      </c>
      <c r="F21" s="139"/>
      <c r="G21" s="154">
        <v>20</v>
      </c>
      <c r="H21" s="155">
        <f>13/20</f>
        <v>0.65</v>
      </c>
      <c r="I21" s="159"/>
      <c r="J21" s="155">
        <v>53.2</v>
      </c>
      <c r="K21" s="155">
        <v>11.4</v>
      </c>
      <c r="L21" s="155" t="s">
        <v>340</v>
      </c>
      <c r="M21" s="155" t="s">
        <v>340</v>
      </c>
      <c r="N21" s="159"/>
      <c r="O21" s="155" t="s">
        <v>83</v>
      </c>
      <c r="P21" s="155" t="s">
        <v>83</v>
      </c>
    </row>
    <row r="22" spans="1:16" ht="18.5">
      <c r="B22" s="159">
        <v>19</v>
      </c>
      <c r="C22" s="138" t="s">
        <v>1032</v>
      </c>
      <c r="D22" s="138" t="s">
        <v>986</v>
      </c>
      <c r="E22" s="138" t="s">
        <v>516</v>
      </c>
      <c r="F22" s="139"/>
      <c r="G22" s="151">
        <v>207</v>
      </c>
    </row>
    <row r="23" spans="1:16" ht="31">
      <c r="B23" s="159">
        <v>20</v>
      </c>
      <c r="C23" s="172" t="s">
        <v>1033</v>
      </c>
      <c r="D23" s="172" t="s">
        <v>987</v>
      </c>
      <c r="E23" s="172" t="s">
        <v>988</v>
      </c>
      <c r="F23" s="139"/>
      <c r="G23" s="174">
        <v>18</v>
      </c>
    </row>
    <row r="24" spans="1:16" ht="18.5">
      <c r="A24" s="160">
        <v>1</v>
      </c>
      <c r="B24" s="159">
        <v>21</v>
      </c>
      <c r="C24" s="138" t="s">
        <v>1034</v>
      </c>
      <c r="D24" s="138" t="s">
        <v>989</v>
      </c>
      <c r="E24" s="138" t="s">
        <v>990</v>
      </c>
      <c r="F24" s="139"/>
      <c r="G24" s="151">
        <v>70</v>
      </c>
    </row>
    <row r="25" spans="1:16" ht="18.5">
      <c r="A25" s="171">
        <v>6</v>
      </c>
      <c r="B25" s="159">
        <v>22</v>
      </c>
      <c r="C25" s="172" t="s">
        <v>1044</v>
      </c>
      <c r="D25" s="172" t="s">
        <v>926</v>
      </c>
      <c r="E25" s="172" t="s">
        <v>1169</v>
      </c>
      <c r="F25" s="139"/>
      <c r="G25" s="174">
        <v>11</v>
      </c>
    </row>
    <row r="26" spans="1:16" ht="31">
      <c r="A26" s="160">
        <v>2</v>
      </c>
      <c r="B26" s="159">
        <v>23</v>
      </c>
      <c r="C26" s="138" t="s">
        <v>1035</v>
      </c>
      <c r="D26" s="138" t="s">
        <v>993</v>
      </c>
      <c r="E26" s="138" t="s">
        <v>994</v>
      </c>
      <c r="F26" s="139"/>
      <c r="G26" s="151">
        <v>32</v>
      </c>
      <c r="H26" s="151">
        <v>1</v>
      </c>
      <c r="I26" s="158"/>
      <c r="J26" s="151">
        <v>39.799999999999997</v>
      </c>
      <c r="K26" s="151" t="s">
        <v>1186</v>
      </c>
      <c r="L26" s="151">
        <v>40</v>
      </c>
      <c r="M26" s="151">
        <v>64</v>
      </c>
      <c r="N26" s="160"/>
      <c r="O26" s="151" t="s">
        <v>83</v>
      </c>
      <c r="P26" s="151" t="s">
        <v>83</v>
      </c>
    </row>
    <row r="27" spans="1:16" ht="31">
      <c r="A27" s="160">
        <v>3</v>
      </c>
      <c r="B27" s="159">
        <v>24</v>
      </c>
      <c r="C27" s="138" t="s">
        <v>1036</v>
      </c>
      <c r="D27" s="138" t="s">
        <v>995</v>
      </c>
      <c r="E27" s="138" t="s">
        <v>996</v>
      </c>
      <c r="F27" s="139"/>
      <c r="G27" s="151">
        <v>98</v>
      </c>
      <c r="H27" s="151">
        <v>0.57999999999999996</v>
      </c>
      <c r="I27" s="158"/>
      <c r="J27" s="151">
        <v>43.8</v>
      </c>
      <c r="K27" s="151">
        <v>12.4</v>
      </c>
      <c r="L27" s="187" t="s">
        <v>1112</v>
      </c>
      <c r="M27" s="187" t="s">
        <v>1112</v>
      </c>
      <c r="N27" s="160"/>
      <c r="O27" s="151" t="s">
        <v>83</v>
      </c>
      <c r="P27" s="151" t="s">
        <v>83</v>
      </c>
    </row>
    <row r="28" spans="1:16" ht="18.5">
      <c r="A28" s="160">
        <v>4</v>
      </c>
      <c r="B28" s="159">
        <v>25</v>
      </c>
      <c r="C28" s="138" t="s">
        <v>1037</v>
      </c>
      <c r="D28" s="138" t="s">
        <v>934</v>
      </c>
      <c r="E28" s="138" t="s">
        <v>997</v>
      </c>
      <c r="F28" s="139"/>
      <c r="G28" s="151">
        <v>13</v>
      </c>
      <c r="H28" s="151">
        <v>0.62</v>
      </c>
      <c r="I28" s="158"/>
      <c r="J28" s="151">
        <v>47</v>
      </c>
      <c r="K28" s="151">
        <v>13.4</v>
      </c>
      <c r="L28" s="187" t="s">
        <v>1112</v>
      </c>
      <c r="M28" s="187" t="s">
        <v>1112</v>
      </c>
      <c r="N28" s="160"/>
      <c r="O28" s="155" t="s">
        <v>83</v>
      </c>
      <c r="P28" s="155" t="s">
        <v>83</v>
      </c>
    </row>
    <row r="29" spans="1:16" ht="31.5" thickBot="1">
      <c r="A29" s="171">
        <v>5</v>
      </c>
      <c r="B29" s="159">
        <v>26</v>
      </c>
      <c r="C29" s="172" t="s">
        <v>1038</v>
      </c>
      <c r="D29" s="172" t="s">
        <v>972</v>
      </c>
      <c r="E29" s="172" t="s">
        <v>998</v>
      </c>
      <c r="F29" s="139"/>
      <c r="G29" s="174">
        <v>15</v>
      </c>
      <c r="H29" s="174">
        <v>0.87</v>
      </c>
      <c r="I29" s="175"/>
      <c r="J29" s="174">
        <v>52.1</v>
      </c>
      <c r="K29" s="174">
        <v>13.1</v>
      </c>
      <c r="L29" s="190" t="s">
        <v>1112</v>
      </c>
      <c r="M29" s="190" t="s">
        <v>1112</v>
      </c>
      <c r="N29" s="171"/>
      <c r="O29" s="174" t="s">
        <v>83</v>
      </c>
      <c r="P29" s="174" t="s">
        <v>83</v>
      </c>
    </row>
    <row r="30" spans="1:16" ht="31">
      <c r="A30" s="160">
        <v>1</v>
      </c>
      <c r="B30" s="159">
        <v>27</v>
      </c>
      <c r="C30" s="149" t="s">
        <v>1039</v>
      </c>
      <c r="D30" s="149" t="s">
        <v>999</v>
      </c>
      <c r="E30" s="149" t="s">
        <v>1000</v>
      </c>
      <c r="F30" s="139"/>
      <c r="G30" s="154">
        <v>10</v>
      </c>
      <c r="H30" s="155">
        <v>0.4</v>
      </c>
      <c r="I30" s="157"/>
      <c r="J30" s="155" t="s">
        <v>1079</v>
      </c>
      <c r="K30" s="155" t="s">
        <v>1112</v>
      </c>
      <c r="L30" s="155">
        <v>59</v>
      </c>
      <c r="M30" s="155">
        <v>85</v>
      </c>
      <c r="N30" s="159"/>
      <c r="O30" s="155" t="s">
        <v>83</v>
      </c>
      <c r="P30" s="155" t="s">
        <v>83</v>
      </c>
    </row>
    <row r="31" spans="1:16" ht="18.5">
      <c r="A31" s="160">
        <v>2</v>
      </c>
      <c r="B31" s="159">
        <v>28</v>
      </c>
      <c r="C31" s="138" t="s">
        <v>1040</v>
      </c>
      <c r="D31" s="138" t="s">
        <v>1001</v>
      </c>
      <c r="E31" s="138" t="s">
        <v>1002</v>
      </c>
      <c r="F31" s="139"/>
      <c r="G31" s="151">
        <v>20</v>
      </c>
      <c r="H31" s="151">
        <v>0.35</v>
      </c>
      <c r="I31" s="158"/>
      <c r="J31" s="155" t="s">
        <v>1112</v>
      </c>
      <c r="K31" s="155" t="s">
        <v>1112</v>
      </c>
      <c r="L31" s="151">
        <v>18</v>
      </c>
      <c r="M31" s="151">
        <v>70</v>
      </c>
      <c r="N31" s="160"/>
      <c r="O31" s="151" t="s">
        <v>83</v>
      </c>
      <c r="P31" s="151" t="s">
        <v>83</v>
      </c>
    </row>
    <row r="32" spans="1:16" ht="18.5">
      <c r="A32" s="160">
        <v>3</v>
      </c>
      <c r="B32" s="159">
        <v>29</v>
      </c>
      <c r="C32" s="138" t="s">
        <v>1041</v>
      </c>
      <c r="D32" s="138" t="s">
        <v>1003</v>
      </c>
      <c r="E32" s="138" t="s">
        <v>1000</v>
      </c>
      <c r="F32" s="139"/>
      <c r="G32" s="151">
        <v>34</v>
      </c>
      <c r="H32" s="151">
        <v>0.44</v>
      </c>
      <c r="I32" s="158"/>
      <c r="J32" s="151">
        <v>67.400000000000006</v>
      </c>
      <c r="K32" s="151">
        <v>14.9</v>
      </c>
      <c r="L32" s="151">
        <v>25</v>
      </c>
      <c r="M32" s="151">
        <v>91</v>
      </c>
      <c r="N32" s="160"/>
      <c r="O32" s="151" t="s">
        <v>83</v>
      </c>
      <c r="P32" s="151" t="s">
        <v>83</v>
      </c>
    </row>
    <row r="33" spans="1:16" ht="18.5">
      <c r="A33" s="160">
        <v>4</v>
      </c>
      <c r="B33" s="159">
        <v>30</v>
      </c>
      <c r="C33" s="138" t="s">
        <v>1042</v>
      </c>
      <c r="D33" s="138" t="s">
        <v>924</v>
      </c>
      <c r="E33" s="138" t="s">
        <v>1000</v>
      </c>
      <c r="F33" s="139"/>
      <c r="G33" s="151">
        <v>16</v>
      </c>
      <c r="H33" s="151">
        <v>0.75</v>
      </c>
      <c r="I33" s="158"/>
      <c r="J33" s="151">
        <v>47</v>
      </c>
      <c r="K33" s="151">
        <v>13.5</v>
      </c>
      <c r="L33" s="151">
        <v>24</v>
      </c>
      <c r="M33" s="151">
        <v>69</v>
      </c>
      <c r="N33" s="160"/>
      <c r="O33" s="151" t="s">
        <v>83</v>
      </c>
      <c r="P33" s="151" t="s">
        <v>83</v>
      </c>
    </row>
    <row r="34" spans="1:16" ht="31">
      <c r="A34" s="160">
        <v>5</v>
      </c>
      <c r="B34" s="159">
        <v>31</v>
      </c>
      <c r="C34" s="138" t="s">
        <v>1043</v>
      </c>
      <c r="D34" s="138" t="s">
        <v>1004</v>
      </c>
      <c r="E34" s="138" t="s">
        <v>1000</v>
      </c>
      <c r="F34" s="139"/>
      <c r="G34" s="151">
        <v>94</v>
      </c>
      <c r="H34" s="151">
        <v>0.72</v>
      </c>
      <c r="I34" s="158"/>
      <c r="J34" s="151">
        <f>AVERAGE(51,53)</f>
        <v>52</v>
      </c>
      <c r="K34" s="151" t="s">
        <v>1163</v>
      </c>
      <c r="L34" s="151" t="s">
        <v>1163</v>
      </c>
      <c r="M34" s="151" t="s">
        <v>1163</v>
      </c>
      <c r="N34" s="160"/>
      <c r="O34" s="151" t="s">
        <v>83</v>
      </c>
      <c r="P34" s="151" t="s">
        <v>83</v>
      </c>
    </row>
    <row r="35" spans="1:16" ht="31">
      <c r="A35" s="160">
        <v>7</v>
      </c>
      <c r="B35" s="159">
        <v>32</v>
      </c>
      <c r="C35" s="138" t="s">
        <v>1045</v>
      </c>
      <c r="D35" s="138" t="s">
        <v>1172</v>
      </c>
      <c r="E35" s="138" t="s">
        <v>1000</v>
      </c>
      <c r="F35" s="139"/>
      <c r="G35" s="151">
        <v>16</v>
      </c>
      <c r="H35" s="151">
        <v>0.5</v>
      </c>
      <c r="I35" s="158"/>
      <c r="J35" s="151" t="s">
        <v>1170</v>
      </c>
      <c r="K35" s="151" t="s">
        <v>1112</v>
      </c>
      <c r="L35" s="151">
        <v>51</v>
      </c>
      <c r="M35" s="151">
        <v>91</v>
      </c>
      <c r="N35" s="160"/>
      <c r="O35" s="151" t="s">
        <v>83</v>
      </c>
      <c r="P35" s="151" t="s">
        <v>83</v>
      </c>
    </row>
    <row r="36" spans="1:16" ht="46.5">
      <c r="A36" s="171">
        <v>8</v>
      </c>
      <c r="B36" s="159">
        <v>33</v>
      </c>
      <c r="C36" s="172" t="s">
        <v>1046</v>
      </c>
      <c r="D36" s="172" t="s">
        <v>1005</v>
      </c>
      <c r="E36" s="172" t="s">
        <v>1006</v>
      </c>
      <c r="F36" s="139"/>
      <c r="G36" s="174">
        <v>10</v>
      </c>
      <c r="H36" s="174">
        <v>0.45</v>
      </c>
      <c r="I36" s="175"/>
      <c r="J36" s="174" t="s">
        <v>1182</v>
      </c>
      <c r="K36" s="174" t="s">
        <v>1182</v>
      </c>
      <c r="L36" s="174">
        <v>39</v>
      </c>
      <c r="M36" s="174">
        <v>76</v>
      </c>
      <c r="N36" s="171"/>
      <c r="O36" s="174" t="s">
        <v>83</v>
      </c>
      <c r="P36" s="174" t="s">
        <v>83</v>
      </c>
    </row>
    <row r="39" spans="1:16">
      <c r="E39" s="269" t="s">
        <v>563</v>
      </c>
      <c r="F39" s="270"/>
      <c r="G39" s="271">
        <f>AVERAGE(G4:G36)</f>
        <v>39.454545454545453</v>
      </c>
    </row>
    <row r="40" spans="1:16">
      <c r="E40" s="269" t="s">
        <v>562</v>
      </c>
      <c r="F40" s="270"/>
      <c r="G40" s="271">
        <f>MEDIAN(G4:G36)</f>
        <v>25</v>
      </c>
    </row>
    <row r="41" spans="1:16">
      <c r="E41" s="269" t="s">
        <v>1363</v>
      </c>
      <c r="F41" s="270"/>
      <c r="G41" s="271">
        <f>STDEV(G4:G36)</f>
        <v>41.04577544423033</v>
      </c>
    </row>
  </sheetData>
  <mergeCells count="2">
    <mergeCell ref="O2:O3"/>
    <mergeCell ref="P2:P3"/>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240F-3543-174D-BE30-91DCDF6FEB26}">
  <dimension ref="A1:CR137"/>
  <sheetViews>
    <sheetView topLeftCell="A16" workbookViewId="0">
      <selection activeCell="B9" sqref="B9"/>
    </sheetView>
  </sheetViews>
  <sheetFormatPr defaultColWidth="10.83203125" defaultRowHeight="15.5"/>
  <cols>
    <col min="1" max="1" width="2.4140625" style="2" customWidth="1"/>
    <col min="2" max="2" width="19.33203125" style="84" customWidth="1"/>
    <col min="3" max="4" width="12" style="84" customWidth="1"/>
    <col min="5" max="6" width="12.83203125" style="84" customWidth="1"/>
    <col min="7" max="7" width="8" style="84" customWidth="1"/>
    <col min="8" max="8" width="6.1640625" style="84" customWidth="1"/>
    <col min="9" max="12" width="9.83203125" style="84" customWidth="1"/>
    <col min="13" max="13" width="8.4140625" style="84" customWidth="1"/>
    <col min="14" max="14" width="4.83203125" style="84" customWidth="1"/>
    <col min="15" max="26" width="8" style="84" customWidth="1"/>
    <col min="27" max="27" width="4.6640625" style="84" customWidth="1"/>
    <col min="28" max="37" width="10.83203125" style="2"/>
    <col min="38" max="38" width="5.33203125" style="2" customWidth="1"/>
    <col min="39" max="67" width="10.83203125" style="2"/>
    <col min="68" max="68" width="5.5" style="2" customWidth="1"/>
    <col min="69" max="16384" width="10.83203125" style="2"/>
  </cols>
  <sheetData>
    <row r="1" spans="1:27">
      <c r="W1" s="2"/>
      <c r="X1" s="2"/>
      <c r="Y1" s="2"/>
      <c r="Z1" s="2"/>
      <c r="AA1" s="2"/>
    </row>
    <row r="2" spans="1:27" s="89" customFormat="1" ht="12" customHeight="1">
      <c r="A2" s="85"/>
      <c r="B2" s="87" t="s">
        <v>674</v>
      </c>
      <c r="C2" s="88"/>
      <c r="D2" s="88"/>
      <c r="E2" s="88"/>
      <c r="F2" s="88"/>
      <c r="G2" s="88"/>
      <c r="H2" s="88"/>
      <c r="I2" s="88"/>
      <c r="J2" s="88"/>
      <c r="K2" s="88"/>
      <c r="L2" s="88"/>
      <c r="M2" s="88"/>
      <c r="N2" s="88"/>
      <c r="O2" s="88"/>
      <c r="P2" s="88"/>
      <c r="Q2" s="88"/>
      <c r="R2" s="88"/>
      <c r="S2" s="88"/>
      <c r="T2" s="88"/>
      <c r="U2" s="88"/>
      <c r="V2" s="88"/>
    </row>
    <row r="3" spans="1:27" s="89" customFormat="1" ht="13">
      <c r="A3" s="85"/>
      <c r="B3" s="90" t="s">
        <v>675</v>
      </c>
      <c r="C3" s="90"/>
      <c r="D3" s="90"/>
      <c r="E3" s="90"/>
      <c r="F3" s="90"/>
      <c r="G3" s="90"/>
      <c r="H3" s="90"/>
      <c r="I3" s="90"/>
      <c r="J3" s="91"/>
      <c r="K3" s="91"/>
      <c r="L3" s="91"/>
      <c r="M3" s="91"/>
      <c r="N3" s="91"/>
      <c r="O3" s="91"/>
      <c r="P3" s="91"/>
      <c r="Q3" s="91"/>
      <c r="R3" s="91"/>
      <c r="S3" s="91"/>
      <c r="T3" s="91"/>
      <c r="U3" s="91"/>
      <c r="V3" s="91"/>
    </row>
    <row r="4" spans="1:27" s="89" customFormat="1">
      <c r="A4" s="85"/>
      <c r="B4" s="267" t="s">
        <v>676</v>
      </c>
      <c r="C4" s="90"/>
      <c r="D4" s="90"/>
      <c r="E4" s="90"/>
      <c r="F4" s="90"/>
      <c r="G4" s="90"/>
      <c r="H4" s="90"/>
      <c r="I4" s="90"/>
      <c r="J4" s="91"/>
      <c r="K4" s="91"/>
      <c r="L4" s="91"/>
      <c r="M4" s="91"/>
      <c r="N4" s="91"/>
      <c r="O4" s="91"/>
      <c r="P4" s="91"/>
      <c r="Q4" s="91"/>
      <c r="R4" s="91"/>
      <c r="S4" s="91"/>
      <c r="T4" s="91"/>
      <c r="U4" s="91"/>
      <c r="V4" s="91"/>
    </row>
    <row r="5" spans="1:27" s="89" customFormat="1" ht="16" customHeight="1">
      <c r="A5" s="85"/>
      <c r="B5" s="92" t="s">
        <v>1359</v>
      </c>
      <c r="C5" s="92"/>
      <c r="D5" s="92"/>
      <c r="E5" s="92"/>
      <c r="F5" s="92"/>
      <c r="G5" s="92"/>
      <c r="H5" s="92"/>
      <c r="I5" s="92"/>
      <c r="J5" s="88"/>
      <c r="K5" s="88"/>
      <c r="L5" s="88"/>
      <c r="M5" s="88"/>
      <c r="N5" s="88"/>
      <c r="O5" s="88"/>
      <c r="P5" s="88"/>
      <c r="Q5" s="88"/>
      <c r="R5" s="88"/>
      <c r="S5" s="88"/>
      <c r="T5" s="88"/>
      <c r="U5" s="88"/>
      <c r="V5" s="88"/>
    </row>
    <row r="6" spans="1:27" s="89" customFormat="1" ht="17" customHeight="1">
      <c r="A6" s="85"/>
      <c r="B6" s="92" t="s">
        <v>1360</v>
      </c>
      <c r="C6" s="92"/>
      <c r="D6" s="92"/>
      <c r="E6" s="92"/>
      <c r="F6" s="92"/>
      <c r="G6" s="92"/>
      <c r="H6" s="92"/>
      <c r="I6" s="92"/>
      <c r="J6" s="88"/>
      <c r="K6" s="88"/>
      <c r="L6" s="88"/>
      <c r="M6" s="88"/>
      <c r="N6" s="88"/>
      <c r="O6" s="88"/>
      <c r="P6" s="88"/>
      <c r="Q6" s="88"/>
      <c r="R6" s="88"/>
      <c r="S6" s="88"/>
      <c r="T6" s="88"/>
      <c r="U6" s="88"/>
      <c r="V6" s="88"/>
    </row>
    <row r="7" spans="1:27" s="89" customFormat="1" ht="14" customHeight="1">
      <c r="A7" s="85"/>
      <c r="B7" s="86"/>
      <c r="C7" s="86"/>
      <c r="D7" s="86"/>
      <c r="E7" s="86"/>
      <c r="F7" s="86"/>
      <c r="G7" s="86"/>
      <c r="H7" s="86"/>
      <c r="I7" s="86"/>
      <c r="J7" s="86"/>
      <c r="K7" s="86"/>
      <c r="L7" s="86"/>
      <c r="M7" s="88"/>
      <c r="N7" s="86"/>
      <c r="O7" s="86"/>
      <c r="P7" s="86"/>
      <c r="Q7" s="86"/>
      <c r="R7" s="86"/>
    </row>
    <row r="8" spans="1:27" s="89" customFormat="1" ht="32" customHeight="1">
      <c r="A8" s="85"/>
      <c r="B8" s="86"/>
      <c r="C8" s="93" t="s">
        <v>677</v>
      </c>
      <c r="D8" s="93"/>
      <c r="E8" s="93"/>
      <c r="F8" s="93"/>
      <c r="G8" s="93"/>
      <c r="H8" s="94"/>
      <c r="I8" s="235" t="s">
        <v>678</v>
      </c>
      <c r="J8" s="235"/>
      <c r="K8" s="235"/>
      <c r="L8" s="235"/>
      <c r="M8" s="235"/>
      <c r="O8" s="93" t="s">
        <v>679</v>
      </c>
      <c r="P8" s="93"/>
      <c r="Q8" s="93"/>
      <c r="R8" s="93"/>
      <c r="S8" s="93"/>
    </row>
    <row r="9" spans="1:27" s="89" customFormat="1" ht="38" customHeight="1">
      <c r="A9" s="85"/>
      <c r="B9" s="86"/>
      <c r="C9" s="95"/>
      <c r="D9" s="96"/>
      <c r="E9" s="96"/>
      <c r="F9" s="96"/>
      <c r="G9" s="97"/>
      <c r="I9" s="236" t="s">
        <v>680</v>
      </c>
      <c r="J9" s="237"/>
      <c r="K9" s="237"/>
      <c r="L9" s="237"/>
      <c r="M9" s="238"/>
      <c r="O9" s="95"/>
      <c r="P9" s="96"/>
      <c r="Q9" s="96"/>
      <c r="R9" s="96"/>
      <c r="S9" s="97"/>
    </row>
    <row r="10" spans="1:27" s="101" customFormat="1" ht="192" customHeight="1">
      <c r="A10" s="98"/>
      <c r="B10" s="99"/>
      <c r="C10" s="239" t="s">
        <v>681</v>
      </c>
      <c r="D10" s="240"/>
      <c r="E10" s="240"/>
      <c r="F10" s="240"/>
      <c r="G10" s="241"/>
      <c r="H10" s="100"/>
      <c r="I10" s="242" t="s">
        <v>682</v>
      </c>
      <c r="J10" s="243"/>
      <c r="K10" s="243"/>
      <c r="L10" s="243"/>
      <c r="M10" s="244"/>
      <c r="O10" s="242" t="s">
        <v>683</v>
      </c>
      <c r="P10" s="243"/>
      <c r="Q10" s="243"/>
      <c r="R10" s="243"/>
      <c r="S10" s="244"/>
    </row>
    <row r="11" spans="1:27" s="107" customFormat="1" ht="24" customHeight="1">
      <c r="A11" s="102"/>
      <c r="B11" s="93" t="s">
        <v>684</v>
      </c>
      <c r="C11" s="103" t="s">
        <v>685</v>
      </c>
      <c r="D11" s="104" t="s">
        <v>686</v>
      </c>
      <c r="E11" s="104" t="s">
        <v>687</v>
      </c>
      <c r="F11" s="104" t="s">
        <v>688</v>
      </c>
      <c r="G11" s="105" t="s">
        <v>689</v>
      </c>
      <c r="H11" s="106"/>
      <c r="I11" s="103" t="s">
        <v>685</v>
      </c>
      <c r="J11" s="104" t="s">
        <v>686</v>
      </c>
      <c r="K11" s="104" t="s">
        <v>687</v>
      </c>
      <c r="L11" s="104" t="s">
        <v>688</v>
      </c>
      <c r="M11" s="105" t="s">
        <v>689</v>
      </c>
      <c r="O11" s="103" t="s">
        <v>685</v>
      </c>
      <c r="P11" s="104" t="s">
        <v>686</v>
      </c>
      <c r="Q11" s="104" t="s">
        <v>687</v>
      </c>
      <c r="R11" s="104" t="s">
        <v>690</v>
      </c>
      <c r="S11" s="105" t="s">
        <v>689</v>
      </c>
    </row>
    <row r="12" spans="1:27" s="89" customFormat="1" ht="27" customHeight="1">
      <c r="B12" s="108" t="s">
        <v>367</v>
      </c>
      <c r="C12" s="109"/>
      <c r="D12" s="110"/>
      <c r="E12" s="111" t="s">
        <v>687</v>
      </c>
      <c r="F12" s="111"/>
      <c r="G12" s="112"/>
      <c r="H12" s="84"/>
      <c r="I12" s="109"/>
      <c r="J12" s="111" t="s">
        <v>686</v>
      </c>
      <c r="K12" s="111"/>
      <c r="L12" s="111"/>
      <c r="M12" s="112"/>
      <c r="O12" s="109"/>
      <c r="P12" s="111" t="s">
        <v>686</v>
      </c>
      <c r="Q12" s="111"/>
      <c r="R12" s="111"/>
      <c r="S12" s="112"/>
    </row>
    <row r="13" spans="1:27" s="89" customFormat="1" ht="87" customHeight="1">
      <c r="B13" s="113"/>
      <c r="C13" s="245" t="s">
        <v>691</v>
      </c>
      <c r="D13" s="246"/>
      <c r="E13" s="246"/>
      <c r="F13" s="246"/>
      <c r="G13" s="247"/>
      <c r="H13" s="114"/>
      <c r="I13" s="248" t="s">
        <v>692</v>
      </c>
      <c r="J13" s="249"/>
      <c r="K13" s="249"/>
      <c r="L13" s="249"/>
      <c r="M13" s="250"/>
      <c r="O13" s="248" t="s">
        <v>693</v>
      </c>
      <c r="P13" s="249"/>
      <c r="Q13" s="249"/>
      <c r="R13" s="249"/>
      <c r="S13" s="250"/>
    </row>
    <row r="14" spans="1:27" s="89" customFormat="1" ht="27" customHeight="1">
      <c r="B14" s="115" t="s">
        <v>86</v>
      </c>
      <c r="C14" s="116"/>
      <c r="D14" s="117"/>
      <c r="E14" s="111" t="s">
        <v>687</v>
      </c>
      <c r="F14" s="118"/>
      <c r="G14" s="119"/>
      <c r="H14" s="84"/>
      <c r="I14" s="109"/>
      <c r="J14" s="111"/>
      <c r="K14" s="111"/>
      <c r="L14" s="111" t="s">
        <v>688</v>
      </c>
      <c r="M14" s="112"/>
      <c r="O14" s="116"/>
      <c r="P14" s="111" t="s">
        <v>686</v>
      </c>
      <c r="Q14" s="118"/>
      <c r="R14" s="118"/>
      <c r="S14" s="119"/>
    </row>
    <row r="15" spans="1:27" s="89" customFormat="1" ht="87" customHeight="1">
      <c r="B15" s="113"/>
      <c r="C15" s="251" t="s">
        <v>1293</v>
      </c>
      <c r="D15" s="246"/>
      <c r="E15" s="246"/>
      <c r="F15" s="246"/>
      <c r="G15" s="247"/>
      <c r="H15" s="114"/>
      <c r="I15" s="248" t="s">
        <v>694</v>
      </c>
      <c r="J15" s="249"/>
      <c r="K15" s="249"/>
      <c r="L15" s="249"/>
      <c r="M15" s="250"/>
      <c r="O15" s="248" t="s">
        <v>693</v>
      </c>
      <c r="P15" s="249"/>
      <c r="Q15" s="249"/>
      <c r="R15" s="249"/>
      <c r="S15" s="250"/>
    </row>
    <row r="16" spans="1:27" s="89" customFormat="1" ht="27" customHeight="1">
      <c r="B16" s="115" t="s">
        <v>376</v>
      </c>
      <c r="C16" s="116"/>
      <c r="D16" s="117"/>
      <c r="E16" s="111" t="s">
        <v>687</v>
      </c>
      <c r="F16" s="118"/>
      <c r="G16" s="119"/>
      <c r="H16" s="84"/>
      <c r="I16" s="109"/>
      <c r="J16" s="111"/>
      <c r="K16" s="111" t="s">
        <v>687</v>
      </c>
      <c r="L16" s="111"/>
      <c r="M16" s="112"/>
      <c r="O16" s="116" t="s">
        <v>685</v>
      </c>
      <c r="P16" s="118"/>
      <c r="Q16" s="118"/>
      <c r="R16" s="118"/>
      <c r="S16" s="119"/>
    </row>
    <row r="17" spans="2:19" s="89" customFormat="1" ht="87" customHeight="1">
      <c r="B17" s="113"/>
      <c r="C17" s="245" t="s">
        <v>1292</v>
      </c>
      <c r="D17" s="246"/>
      <c r="E17" s="246"/>
      <c r="F17" s="246"/>
      <c r="G17" s="247"/>
      <c r="H17" s="114"/>
      <c r="I17" s="248" t="s">
        <v>695</v>
      </c>
      <c r="J17" s="249"/>
      <c r="K17" s="249"/>
      <c r="L17" s="249"/>
      <c r="M17" s="250"/>
      <c r="O17" s="248" t="s">
        <v>696</v>
      </c>
      <c r="P17" s="249"/>
      <c r="Q17" s="249"/>
      <c r="R17" s="249"/>
      <c r="S17" s="250"/>
    </row>
    <row r="18" spans="2:19" s="89" customFormat="1" ht="27" customHeight="1">
      <c r="B18" s="115" t="s">
        <v>369</v>
      </c>
      <c r="C18" s="116"/>
      <c r="D18" s="117"/>
      <c r="E18" s="111" t="s">
        <v>687</v>
      </c>
      <c r="F18" s="118"/>
      <c r="G18" s="119"/>
      <c r="H18" s="84"/>
      <c r="I18" s="109"/>
      <c r="J18" s="111"/>
      <c r="K18" s="111"/>
      <c r="L18" s="111" t="s">
        <v>688</v>
      </c>
      <c r="M18" s="112"/>
      <c r="O18" s="116" t="s">
        <v>685</v>
      </c>
      <c r="P18" s="118"/>
      <c r="Q18" s="118"/>
      <c r="R18" s="118"/>
      <c r="S18" s="119"/>
    </row>
    <row r="19" spans="2:19" s="89" customFormat="1" ht="87" customHeight="1">
      <c r="B19" s="113"/>
      <c r="C19" s="245" t="s">
        <v>697</v>
      </c>
      <c r="D19" s="246"/>
      <c r="E19" s="246"/>
      <c r="F19" s="246"/>
      <c r="G19" s="247"/>
      <c r="H19" s="114"/>
      <c r="I19" s="248" t="s">
        <v>698</v>
      </c>
      <c r="J19" s="249"/>
      <c r="K19" s="249"/>
      <c r="L19" s="249"/>
      <c r="M19" s="250"/>
      <c r="O19" s="248" t="s">
        <v>699</v>
      </c>
      <c r="P19" s="249"/>
      <c r="Q19" s="249"/>
      <c r="R19" s="249"/>
      <c r="S19" s="250"/>
    </row>
    <row r="20" spans="2:19" s="89" customFormat="1" ht="27" customHeight="1">
      <c r="B20" s="115" t="s">
        <v>370</v>
      </c>
      <c r="C20" s="116"/>
      <c r="D20" s="117"/>
      <c r="E20" s="111" t="s">
        <v>687</v>
      </c>
      <c r="F20" s="118"/>
      <c r="G20" s="119"/>
      <c r="H20" s="84"/>
      <c r="I20" s="109"/>
      <c r="J20" s="111"/>
      <c r="K20" s="111"/>
      <c r="L20" s="111" t="s">
        <v>688</v>
      </c>
      <c r="M20" s="112"/>
      <c r="O20" s="116"/>
      <c r="P20" s="118"/>
      <c r="Q20" s="118" t="s">
        <v>687</v>
      </c>
      <c r="R20" s="118"/>
      <c r="S20" s="119"/>
    </row>
    <row r="21" spans="2:19" s="89" customFormat="1" ht="87" customHeight="1">
      <c r="B21" s="113"/>
      <c r="C21" s="251" t="s">
        <v>700</v>
      </c>
      <c r="D21" s="246"/>
      <c r="E21" s="246"/>
      <c r="F21" s="246"/>
      <c r="G21" s="247"/>
      <c r="H21" s="114"/>
      <c r="I21" s="248" t="s">
        <v>701</v>
      </c>
      <c r="J21" s="249"/>
      <c r="K21" s="249"/>
      <c r="L21" s="249"/>
      <c r="M21" s="250"/>
      <c r="O21" s="248" t="s">
        <v>702</v>
      </c>
      <c r="P21" s="249"/>
      <c r="Q21" s="249"/>
      <c r="R21" s="249"/>
      <c r="S21" s="250"/>
    </row>
    <row r="22" spans="2:19" s="89" customFormat="1" ht="27" customHeight="1">
      <c r="B22" s="115" t="s">
        <v>368</v>
      </c>
      <c r="C22" s="116"/>
      <c r="D22" s="117"/>
      <c r="E22" s="111" t="s">
        <v>687</v>
      </c>
      <c r="F22" s="118"/>
      <c r="G22" s="119"/>
      <c r="H22" s="84"/>
      <c r="I22" s="109"/>
      <c r="J22" s="111" t="s">
        <v>686</v>
      </c>
      <c r="K22" s="111"/>
      <c r="L22" s="111"/>
      <c r="M22" s="112"/>
      <c r="O22" s="116"/>
      <c r="P22" s="118" t="s">
        <v>686</v>
      </c>
      <c r="Q22" s="118"/>
      <c r="R22" s="118"/>
      <c r="S22" s="119"/>
    </row>
    <row r="23" spans="2:19" s="89" customFormat="1" ht="87" customHeight="1">
      <c r="B23" s="113"/>
      <c r="C23" s="251" t="s">
        <v>703</v>
      </c>
      <c r="D23" s="246"/>
      <c r="E23" s="246"/>
      <c r="F23" s="246"/>
      <c r="G23" s="247"/>
      <c r="H23" s="114"/>
      <c r="I23" s="248" t="s">
        <v>704</v>
      </c>
      <c r="J23" s="249"/>
      <c r="K23" s="249"/>
      <c r="L23" s="249"/>
      <c r="M23" s="250"/>
      <c r="O23" s="248" t="s">
        <v>705</v>
      </c>
      <c r="P23" s="249"/>
      <c r="Q23" s="249"/>
      <c r="R23" s="249"/>
      <c r="S23" s="250"/>
    </row>
    <row r="24" spans="2:19" s="89" customFormat="1" ht="27" customHeight="1">
      <c r="B24" s="115" t="s">
        <v>378</v>
      </c>
      <c r="C24" s="116"/>
      <c r="D24" s="117"/>
      <c r="E24" s="111" t="s">
        <v>687</v>
      </c>
      <c r="F24" s="118"/>
      <c r="G24" s="119"/>
      <c r="H24" s="84"/>
      <c r="I24" s="109"/>
      <c r="J24" s="111"/>
      <c r="K24" s="111"/>
      <c r="L24" s="111" t="s">
        <v>688</v>
      </c>
      <c r="M24" s="112"/>
      <c r="O24" s="116"/>
      <c r="P24" s="118"/>
      <c r="Q24" s="118" t="s">
        <v>687</v>
      </c>
      <c r="R24" s="118"/>
      <c r="S24" s="119"/>
    </row>
    <row r="25" spans="2:19" s="89" customFormat="1" ht="87" customHeight="1">
      <c r="B25" s="113"/>
      <c r="C25" s="251" t="s">
        <v>706</v>
      </c>
      <c r="D25" s="246"/>
      <c r="E25" s="246"/>
      <c r="F25" s="246"/>
      <c r="G25" s="247"/>
      <c r="H25" s="114"/>
      <c r="I25" s="248" t="s">
        <v>707</v>
      </c>
      <c r="J25" s="249"/>
      <c r="K25" s="249"/>
      <c r="L25" s="249"/>
      <c r="M25" s="250"/>
      <c r="O25" s="248" t="s">
        <v>702</v>
      </c>
      <c r="P25" s="249"/>
      <c r="Q25" s="249"/>
      <c r="R25" s="249"/>
      <c r="S25" s="250"/>
    </row>
    <row r="26" spans="2:19" s="89" customFormat="1" ht="27" customHeight="1">
      <c r="B26" s="115" t="s">
        <v>377</v>
      </c>
      <c r="C26" s="116"/>
      <c r="D26" s="117"/>
      <c r="E26" s="111" t="s">
        <v>687</v>
      </c>
      <c r="F26" s="118"/>
      <c r="G26" s="119"/>
      <c r="H26" s="84"/>
      <c r="I26" s="109"/>
      <c r="J26" s="111"/>
      <c r="K26" s="111"/>
      <c r="L26" s="111" t="s">
        <v>688</v>
      </c>
      <c r="M26" s="112"/>
      <c r="O26" s="116" t="s">
        <v>685</v>
      </c>
      <c r="P26" s="118"/>
      <c r="Q26" s="118"/>
      <c r="R26" s="118"/>
      <c r="S26" s="119"/>
    </row>
    <row r="27" spans="2:19" s="89" customFormat="1" ht="87" customHeight="1">
      <c r="B27" s="113"/>
      <c r="C27" s="251" t="s">
        <v>708</v>
      </c>
      <c r="D27" s="246"/>
      <c r="E27" s="246"/>
      <c r="F27" s="246"/>
      <c r="G27" s="247"/>
      <c r="H27" s="114"/>
      <c r="I27" s="248" t="s">
        <v>709</v>
      </c>
      <c r="J27" s="249"/>
      <c r="K27" s="249"/>
      <c r="L27" s="249"/>
      <c r="M27" s="250"/>
      <c r="O27" s="248" t="s">
        <v>710</v>
      </c>
      <c r="P27" s="249"/>
      <c r="Q27" s="249"/>
      <c r="R27" s="249"/>
      <c r="S27" s="250"/>
    </row>
    <row r="28" spans="2:19" s="89" customFormat="1" ht="27" customHeight="1">
      <c r="B28" s="115" t="s">
        <v>384</v>
      </c>
      <c r="C28" s="116"/>
      <c r="D28" s="117"/>
      <c r="E28" s="111" t="s">
        <v>687</v>
      </c>
      <c r="F28" s="118"/>
      <c r="G28" s="119"/>
      <c r="H28" s="84"/>
      <c r="I28" s="109"/>
      <c r="J28" s="111"/>
      <c r="K28" s="111"/>
      <c r="L28" s="111" t="s">
        <v>688</v>
      </c>
      <c r="M28" s="112"/>
      <c r="O28" s="116" t="s">
        <v>685</v>
      </c>
      <c r="P28" s="118"/>
      <c r="Q28" s="118"/>
      <c r="R28" s="118"/>
      <c r="S28" s="119"/>
    </row>
    <row r="29" spans="2:19" s="89" customFormat="1" ht="87" customHeight="1">
      <c r="B29" s="113"/>
      <c r="C29" s="251" t="s">
        <v>711</v>
      </c>
      <c r="D29" s="246"/>
      <c r="E29" s="246"/>
      <c r="F29" s="246"/>
      <c r="G29" s="247"/>
      <c r="H29" s="114"/>
      <c r="I29" s="248" t="s">
        <v>712</v>
      </c>
      <c r="J29" s="249"/>
      <c r="K29" s="249"/>
      <c r="L29" s="249"/>
      <c r="M29" s="250"/>
      <c r="O29" s="248" t="s">
        <v>710</v>
      </c>
      <c r="P29" s="249"/>
      <c r="Q29" s="249"/>
      <c r="R29" s="249"/>
      <c r="S29" s="250"/>
    </row>
    <row r="30" spans="2:19" s="89" customFormat="1" ht="27" customHeight="1">
      <c r="B30" s="115" t="s">
        <v>383</v>
      </c>
      <c r="C30" s="116"/>
      <c r="D30" s="117"/>
      <c r="E30" s="111" t="s">
        <v>687</v>
      </c>
      <c r="F30" s="118"/>
      <c r="G30" s="119"/>
      <c r="H30" s="84"/>
      <c r="I30" s="109" t="s">
        <v>685</v>
      </c>
      <c r="J30" s="111"/>
      <c r="K30" s="111"/>
      <c r="L30" s="111"/>
      <c r="M30" s="112"/>
      <c r="O30" s="116"/>
      <c r="P30" s="118"/>
      <c r="Q30" s="118" t="s">
        <v>687</v>
      </c>
      <c r="R30" s="118"/>
      <c r="S30" s="119"/>
    </row>
    <row r="31" spans="2:19" s="89" customFormat="1" ht="87" customHeight="1">
      <c r="B31" s="113"/>
      <c r="C31" s="251" t="s">
        <v>713</v>
      </c>
      <c r="D31" s="246"/>
      <c r="E31" s="246"/>
      <c r="F31" s="246"/>
      <c r="G31" s="247"/>
      <c r="H31" s="114"/>
      <c r="I31" s="248" t="s">
        <v>714</v>
      </c>
      <c r="J31" s="249"/>
      <c r="K31" s="249"/>
      <c r="L31" s="249"/>
      <c r="M31" s="250"/>
      <c r="O31" s="248" t="s">
        <v>715</v>
      </c>
      <c r="P31" s="249"/>
      <c r="Q31" s="249"/>
      <c r="R31" s="249"/>
      <c r="S31" s="250"/>
    </row>
    <row r="32" spans="2:19" s="89" customFormat="1" ht="27" customHeight="1">
      <c r="B32" s="115" t="s">
        <v>502</v>
      </c>
      <c r="C32" s="116"/>
      <c r="D32" s="117"/>
      <c r="E32" s="111" t="s">
        <v>687</v>
      </c>
      <c r="F32" s="118"/>
      <c r="G32" s="119"/>
      <c r="H32" s="84"/>
      <c r="I32" s="109" t="s">
        <v>685</v>
      </c>
      <c r="J32" s="111"/>
      <c r="K32" s="111"/>
      <c r="L32" s="111"/>
      <c r="M32" s="112"/>
      <c r="O32" s="116" t="s">
        <v>685</v>
      </c>
      <c r="P32" s="118"/>
      <c r="Q32" s="118"/>
      <c r="R32" s="118"/>
      <c r="S32" s="119"/>
    </row>
    <row r="33" spans="1:19" s="89" customFormat="1" ht="87" customHeight="1">
      <c r="B33" s="113"/>
      <c r="C33" s="245" t="s">
        <v>1203</v>
      </c>
      <c r="D33" s="246"/>
      <c r="E33" s="246"/>
      <c r="F33" s="246"/>
      <c r="G33" s="247"/>
      <c r="H33" s="114"/>
      <c r="I33" s="248" t="s">
        <v>716</v>
      </c>
      <c r="J33" s="249"/>
      <c r="K33" s="249"/>
      <c r="L33" s="249"/>
      <c r="M33" s="250"/>
      <c r="O33" s="248" t="s">
        <v>717</v>
      </c>
      <c r="P33" s="249"/>
      <c r="Q33" s="249"/>
      <c r="R33" s="249"/>
      <c r="S33" s="250"/>
    </row>
    <row r="34" spans="1:19" s="89" customFormat="1" ht="27" customHeight="1">
      <c r="B34" s="115" t="s">
        <v>380</v>
      </c>
      <c r="C34" s="116"/>
      <c r="D34" s="117"/>
      <c r="E34" s="111" t="s">
        <v>687</v>
      </c>
      <c r="F34" s="118"/>
      <c r="G34" s="119"/>
      <c r="H34" s="84"/>
      <c r="I34" s="109"/>
      <c r="J34" s="111" t="s">
        <v>686</v>
      </c>
      <c r="K34" s="111"/>
      <c r="L34" s="111"/>
      <c r="M34" s="112"/>
      <c r="O34" s="116"/>
      <c r="P34" s="118"/>
      <c r="Q34" s="118" t="s">
        <v>687</v>
      </c>
      <c r="R34" s="118"/>
      <c r="S34" s="119"/>
    </row>
    <row r="35" spans="1:19" s="89" customFormat="1" ht="87" customHeight="1">
      <c r="B35" s="113"/>
      <c r="C35" s="245" t="s">
        <v>1291</v>
      </c>
      <c r="D35" s="246"/>
      <c r="E35" s="246"/>
      <c r="F35" s="246"/>
      <c r="G35" s="247"/>
      <c r="H35" s="114"/>
      <c r="I35" s="248" t="s">
        <v>718</v>
      </c>
      <c r="J35" s="249"/>
      <c r="K35" s="249"/>
      <c r="L35" s="249"/>
      <c r="M35" s="250"/>
      <c r="O35" s="248" t="s">
        <v>719</v>
      </c>
      <c r="P35" s="249"/>
      <c r="Q35" s="249"/>
      <c r="R35" s="249"/>
      <c r="S35" s="250"/>
    </row>
    <row r="36" spans="1:19" s="89" customFormat="1" ht="27" customHeight="1">
      <c r="B36" s="115" t="s">
        <v>381</v>
      </c>
      <c r="C36" s="116"/>
      <c r="D36" s="117"/>
      <c r="E36" s="111" t="s">
        <v>687</v>
      </c>
      <c r="F36" s="118"/>
      <c r="G36" s="119"/>
      <c r="H36" s="84"/>
      <c r="I36" s="109"/>
      <c r="J36" s="111" t="s">
        <v>686</v>
      </c>
      <c r="K36" s="111"/>
      <c r="L36" s="111"/>
      <c r="M36" s="112"/>
      <c r="O36" s="116"/>
      <c r="P36" s="118"/>
      <c r="Q36" s="118" t="s">
        <v>687</v>
      </c>
      <c r="R36" s="118"/>
      <c r="S36" s="119"/>
    </row>
    <row r="37" spans="1:19" s="89" customFormat="1" ht="87" customHeight="1">
      <c r="B37" s="113"/>
      <c r="C37" s="245" t="s">
        <v>720</v>
      </c>
      <c r="D37" s="246"/>
      <c r="E37" s="246"/>
      <c r="F37" s="246"/>
      <c r="G37" s="247"/>
      <c r="H37" s="114"/>
      <c r="I37" s="248" t="s">
        <v>721</v>
      </c>
      <c r="J37" s="249"/>
      <c r="K37" s="249"/>
      <c r="L37" s="249"/>
      <c r="M37" s="250"/>
      <c r="O37" s="248" t="s">
        <v>722</v>
      </c>
      <c r="P37" s="249"/>
      <c r="Q37" s="249"/>
      <c r="R37" s="249"/>
      <c r="S37" s="250"/>
    </row>
    <row r="38" spans="1:19" s="89" customFormat="1" ht="27" customHeight="1">
      <c r="B38" s="115" t="s">
        <v>382</v>
      </c>
      <c r="C38" s="116"/>
      <c r="D38" s="117"/>
      <c r="E38" s="111" t="s">
        <v>687</v>
      </c>
      <c r="F38" s="118"/>
      <c r="G38" s="119"/>
      <c r="H38" s="84"/>
      <c r="I38" s="109"/>
      <c r="J38" s="111"/>
      <c r="K38" s="111"/>
      <c r="L38" s="111" t="s">
        <v>688</v>
      </c>
      <c r="M38" s="112"/>
      <c r="O38" s="116"/>
      <c r="P38" s="118"/>
      <c r="Q38" s="118"/>
      <c r="R38" s="118" t="s">
        <v>690</v>
      </c>
      <c r="S38" s="119"/>
    </row>
    <row r="39" spans="1:19" s="89" customFormat="1" ht="87" customHeight="1">
      <c r="B39" s="113"/>
      <c r="C39" s="251" t="s">
        <v>723</v>
      </c>
      <c r="D39" s="246"/>
      <c r="E39" s="246"/>
      <c r="F39" s="246"/>
      <c r="G39" s="247"/>
      <c r="H39" s="114"/>
      <c r="I39" s="248" t="s">
        <v>724</v>
      </c>
      <c r="J39" s="249"/>
      <c r="K39" s="249"/>
      <c r="L39" s="249"/>
      <c r="M39" s="250"/>
      <c r="O39" s="248" t="s">
        <v>725</v>
      </c>
      <c r="P39" s="249"/>
      <c r="Q39" s="249"/>
      <c r="R39" s="249"/>
      <c r="S39" s="250"/>
    </row>
    <row r="40" spans="1:19" s="89" customFormat="1" ht="27" customHeight="1">
      <c r="B40" s="115" t="s">
        <v>498</v>
      </c>
      <c r="C40" s="116"/>
      <c r="D40" s="117"/>
      <c r="E40" s="111" t="s">
        <v>687</v>
      </c>
      <c r="F40" s="118"/>
      <c r="G40" s="119"/>
      <c r="H40" s="84"/>
      <c r="I40" s="109"/>
      <c r="J40" s="111"/>
      <c r="K40" s="111"/>
      <c r="L40" s="111" t="s">
        <v>688</v>
      </c>
      <c r="M40" s="112"/>
      <c r="O40" s="116"/>
      <c r="P40" s="118" t="s">
        <v>686</v>
      </c>
      <c r="Q40" s="118"/>
      <c r="R40" s="118"/>
      <c r="S40" s="119"/>
    </row>
    <row r="41" spans="1:19" s="89" customFormat="1" ht="87" customHeight="1">
      <c r="B41" s="113"/>
      <c r="C41" s="251" t="s">
        <v>726</v>
      </c>
      <c r="D41" s="246"/>
      <c r="E41" s="246"/>
      <c r="F41" s="246"/>
      <c r="G41" s="247"/>
      <c r="H41" s="114"/>
      <c r="I41" s="248" t="s">
        <v>727</v>
      </c>
      <c r="J41" s="249"/>
      <c r="K41" s="249"/>
      <c r="L41" s="249"/>
      <c r="M41" s="250"/>
      <c r="O41" s="248" t="s">
        <v>728</v>
      </c>
      <c r="P41" s="249"/>
      <c r="Q41" s="249"/>
      <c r="R41" s="249"/>
      <c r="S41" s="250"/>
    </row>
    <row r="42" spans="1:19" s="89" customFormat="1" ht="27" customHeight="1">
      <c r="B42" s="115" t="s">
        <v>371</v>
      </c>
      <c r="C42" s="116"/>
      <c r="D42" s="117"/>
      <c r="E42" s="111" t="s">
        <v>687</v>
      </c>
      <c r="F42" s="118"/>
      <c r="G42" s="119"/>
      <c r="H42" s="84"/>
      <c r="I42" s="109"/>
      <c r="J42" s="111"/>
      <c r="K42" s="111" t="s">
        <v>687</v>
      </c>
      <c r="L42" s="111"/>
      <c r="M42" s="112"/>
      <c r="O42" s="116"/>
      <c r="P42" s="118" t="s">
        <v>686</v>
      </c>
      <c r="Q42" s="118"/>
      <c r="R42" s="118"/>
      <c r="S42" s="119"/>
    </row>
    <row r="43" spans="1:19" s="89" customFormat="1" ht="87" customHeight="1">
      <c r="B43" s="113"/>
      <c r="C43" s="251" t="s">
        <v>729</v>
      </c>
      <c r="D43" s="246"/>
      <c r="E43" s="246"/>
      <c r="F43" s="246"/>
      <c r="G43" s="247"/>
      <c r="H43" s="114"/>
      <c r="I43" s="248" t="s">
        <v>730</v>
      </c>
      <c r="J43" s="249"/>
      <c r="K43" s="249"/>
      <c r="L43" s="249"/>
      <c r="M43" s="250"/>
      <c r="O43" s="248" t="s">
        <v>731</v>
      </c>
      <c r="P43" s="249"/>
      <c r="Q43" s="249"/>
      <c r="R43" s="249"/>
      <c r="S43" s="250"/>
    </row>
    <row r="44" spans="1:19" s="107" customFormat="1" ht="24" customHeight="1">
      <c r="A44" s="89"/>
      <c r="B44" s="115" t="s">
        <v>552</v>
      </c>
      <c r="C44" s="116"/>
      <c r="D44" s="117"/>
      <c r="E44" s="111" t="s">
        <v>687</v>
      </c>
      <c r="F44" s="118"/>
      <c r="G44" s="119"/>
      <c r="H44" s="84"/>
      <c r="I44" s="109"/>
      <c r="J44" s="111"/>
      <c r="K44" s="111" t="s">
        <v>687</v>
      </c>
      <c r="L44" s="111"/>
      <c r="M44" s="112"/>
      <c r="N44" s="89"/>
      <c r="O44" s="116"/>
      <c r="P44" s="118" t="s">
        <v>686</v>
      </c>
      <c r="Q44" s="118"/>
      <c r="R44" s="118"/>
      <c r="S44" s="119"/>
    </row>
    <row r="45" spans="1:19" s="89" customFormat="1" ht="87" customHeight="1">
      <c r="B45" s="113"/>
      <c r="C45" s="251" t="s">
        <v>732</v>
      </c>
      <c r="D45" s="246"/>
      <c r="E45" s="246"/>
      <c r="F45" s="246"/>
      <c r="G45" s="247"/>
      <c r="H45" s="114"/>
      <c r="I45" s="248" t="s">
        <v>733</v>
      </c>
      <c r="J45" s="249"/>
      <c r="K45" s="249"/>
      <c r="L45" s="249"/>
      <c r="M45" s="250"/>
      <c r="O45" s="248" t="s">
        <v>731</v>
      </c>
      <c r="P45" s="249"/>
      <c r="Q45" s="249"/>
      <c r="R45" s="249"/>
      <c r="S45" s="250"/>
    </row>
    <row r="46" spans="1:19" s="89" customFormat="1" ht="20" customHeight="1">
      <c r="B46" s="115" t="s">
        <v>372</v>
      </c>
      <c r="C46" s="116"/>
      <c r="D46" s="117"/>
      <c r="E46" s="111" t="s">
        <v>687</v>
      </c>
      <c r="F46" s="118"/>
      <c r="G46" s="119"/>
      <c r="H46" s="120"/>
      <c r="I46" s="121"/>
      <c r="J46" s="122"/>
      <c r="K46" s="122" t="s">
        <v>687</v>
      </c>
      <c r="L46" s="122"/>
      <c r="M46" s="123"/>
      <c r="O46" s="116"/>
      <c r="P46" s="118" t="s">
        <v>686</v>
      </c>
      <c r="Q46" s="118"/>
      <c r="R46" s="118"/>
      <c r="S46" s="119"/>
    </row>
    <row r="47" spans="1:19" s="89" customFormat="1" ht="87" customHeight="1">
      <c r="B47" s="113"/>
      <c r="C47" s="251" t="s">
        <v>734</v>
      </c>
      <c r="D47" s="246"/>
      <c r="E47" s="246"/>
      <c r="F47" s="246"/>
      <c r="G47" s="247"/>
      <c r="H47" s="124"/>
      <c r="I47" s="248" t="s">
        <v>735</v>
      </c>
      <c r="J47" s="249"/>
      <c r="K47" s="249"/>
      <c r="L47" s="249"/>
      <c r="M47" s="250"/>
      <c r="O47" s="248" t="s">
        <v>731</v>
      </c>
      <c r="P47" s="249"/>
      <c r="Q47" s="249"/>
      <c r="R47" s="249"/>
      <c r="S47" s="250"/>
    </row>
    <row r="48" spans="1:19" s="89" customFormat="1" ht="20" customHeight="1">
      <c r="B48" s="115" t="s">
        <v>373</v>
      </c>
      <c r="C48" s="116"/>
      <c r="D48" s="117"/>
      <c r="E48" s="111" t="s">
        <v>687</v>
      </c>
      <c r="F48" s="118"/>
      <c r="G48" s="119"/>
      <c r="H48" s="120"/>
      <c r="I48" s="121"/>
      <c r="J48" s="122"/>
      <c r="K48" s="122"/>
      <c r="L48" s="122" t="s">
        <v>688</v>
      </c>
      <c r="M48" s="123"/>
      <c r="O48" s="116"/>
      <c r="P48" s="118"/>
      <c r="Q48" s="118" t="s">
        <v>687</v>
      </c>
      <c r="R48" s="118"/>
      <c r="S48" s="119"/>
    </row>
    <row r="49" spans="1:32" s="89" customFormat="1" ht="87" customHeight="1">
      <c r="B49" s="113"/>
      <c r="C49" s="251" t="s">
        <v>736</v>
      </c>
      <c r="D49" s="246"/>
      <c r="E49" s="246"/>
      <c r="F49" s="246"/>
      <c r="G49" s="247"/>
      <c r="H49" s="124"/>
      <c r="I49" s="248" t="s">
        <v>737</v>
      </c>
      <c r="J49" s="249"/>
      <c r="K49" s="249"/>
      <c r="L49" s="249"/>
      <c r="M49" s="250"/>
      <c r="O49" s="248" t="s">
        <v>738</v>
      </c>
      <c r="P49" s="249"/>
      <c r="Q49" s="249"/>
      <c r="R49" s="249"/>
      <c r="S49" s="250"/>
    </row>
    <row r="50" spans="1:32" s="89" customFormat="1" ht="20" customHeight="1">
      <c r="B50" s="115" t="s">
        <v>428</v>
      </c>
      <c r="C50" s="116"/>
      <c r="D50" s="117"/>
      <c r="E50" s="111" t="s">
        <v>687</v>
      </c>
      <c r="F50" s="118"/>
      <c r="G50" s="119"/>
      <c r="H50" s="120"/>
      <c r="I50" s="121"/>
      <c r="J50" s="122"/>
      <c r="K50" s="122" t="s">
        <v>687</v>
      </c>
      <c r="L50" s="122"/>
      <c r="M50" s="123"/>
      <c r="O50" s="116"/>
      <c r="P50" s="118" t="s">
        <v>686</v>
      </c>
      <c r="Q50" s="118"/>
      <c r="R50" s="118"/>
      <c r="S50" s="119"/>
    </row>
    <row r="51" spans="1:32" s="89" customFormat="1" ht="87" customHeight="1">
      <c r="B51" s="113"/>
      <c r="C51" s="251" t="s">
        <v>739</v>
      </c>
      <c r="D51" s="246"/>
      <c r="E51" s="246"/>
      <c r="F51" s="246"/>
      <c r="G51" s="247"/>
      <c r="H51" s="124"/>
      <c r="I51" s="248" t="s">
        <v>740</v>
      </c>
      <c r="J51" s="249"/>
      <c r="K51" s="249"/>
      <c r="L51" s="249"/>
      <c r="M51" s="250"/>
      <c r="O51" s="248" t="s">
        <v>741</v>
      </c>
      <c r="P51" s="249"/>
      <c r="Q51" s="249"/>
      <c r="R51" s="249"/>
      <c r="S51" s="250"/>
    </row>
    <row r="52" spans="1:32" s="89" customFormat="1" ht="20" customHeight="1">
      <c r="B52" s="115" t="s">
        <v>87</v>
      </c>
      <c r="C52" s="116"/>
      <c r="D52" s="117"/>
      <c r="E52" s="111" t="s">
        <v>687</v>
      </c>
      <c r="F52" s="118"/>
      <c r="G52" s="119"/>
      <c r="H52" s="120"/>
      <c r="I52" s="121"/>
      <c r="J52" s="122"/>
      <c r="K52" s="122"/>
      <c r="L52" s="122" t="s">
        <v>688</v>
      </c>
      <c r="M52" s="123"/>
      <c r="O52" s="116"/>
      <c r="P52" s="118"/>
      <c r="Q52" s="118" t="s">
        <v>687</v>
      </c>
      <c r="R52" s="118"/>
      <c r="S52" s="119"/>
    </row>
    <row r="53" spans="1:32" s="89" customFormat="1" ht="87" customHeight="1">
      <c r="B53" s="113"/>
      <c r="C53" s="251" t="s">
        <v>742</v>
      </c>
      <c r="D53" s="246"/>
      <c r="E53" s="246"/>
      <c r="F53" s="246"/>
      <c r="G53" s="247"/>
      <c r="H53" s="124"/>
      <c r="I53" s="248" t="s">
        <v>743</v>
      </c>
      <c r="J53" s="249"/>
      <c r="K53" s="249"/>
      <c r="L53" s="249"/>
      <c r="M53" s="250"/>
      <c r="O53" s="248" t="s">
        <v>744</v>
      </c>
      <c r="P53" s="249"/>
      <c r="Q53" s="249"/>
      <c r="R53" s="249"/>
      <c r="S53" s="250"/>
    </row>
    <row r="54" spans="1:32" s="89" customFormat="1" ht="20" customHeight="1">
      <c r="B54" s="115" t="s">
        <v>4</v>
      </c>
      <c r="C54" s="116"/>
      <c r="D54" s="117"/>
      <c r="E54" s="111" t="s">
        <v>687</v>
      </c>
      <c r="F54" s="118"/>
      <c r="G54" s="119"/>
      <c r="H54" s="120"/>
      <c r="I54" s="121"/>
      <c r="J54" s="122"/>
      <c r="K54" s="122"/>
      <c r="L54" s="122" t="s">
        <v>688</v>
      </c>
      <c r="M54" s="123"/>
      <c r="O54" s="116"/>
      <c r="P54" s="118"/>
      <c r="Q54" s="118" t="s">
        <v>687</v>
      </c>
      <c r="R54" s="118"/>
      <c r="S54" s="119"/>
    </row>
    <row r="55" spans="1:32" s="89" customFormat="1" ht="87" customHeight="1">
      <c r="B55" s="113"/>
      <c r="C55" s="251" t="s">
        <v>745</v>
      </c>
      <c r="D55" s="246"/>
      <c r="E55" s="246"/>
      <c r="F55" s="246"/>
      <c r="G55" s="247"/>
      <c r="H55" s="124"/>
      <c r="I55" s="248" t="s">
        <v>746</v>
      </c>
      <c r="J55" s="249"/>
      <c r="K55" s="249"/>
      <c r="L55" s="249"/>
      <c r="M55" s="250"/>
      <c r="O55" s="248" t="s">
        <v>747</v>
      </c>
      <c r="P55" s="249"/>
      <c r="Q55" s="249"/>
      <c r="R55" s="249"/>
      <c r="S55" s="250"/>
    </row>
    <row r="56" spans="1:32" s="89" customFormat="1" ht="20" customHeight="1">
      <c r="B56" s="115" t="s">
        <v>374</v>
      </c>
      <c r="C56" s="116"/>
      <c r="D56" s="117"/>
      <c r="E56" s="111" t="s">
        <v>687</v>
      </c>
      <c r="F56" s="118"/>
      <c r="G56" s="119"/>
      <c r="H56" s="120"/>
      <c r="I56" s="121" t="s">
        <v>685</v>
      </c>
      <c r="J56" s="122"/>
      <c r="K56" s="122"/>
      <c r="L56" s="122"/>
      <c r="M56" s="123"/>
      <c r="O56" s="116"/>
      <c r="P56" s="118"/>
      <c r="Q56" s="118" t="s">
        <v>687</v>
      </c>
      <c r="R56" s="118"/>
      <c r="S56" s="119"/>
    </row>
    <row r="57" spans="1:32" s="89" customFormat="1" ht="87" customHeight="1">
      <c r="B57" s="113"/>
      <c r="C57" s="251" t="s">
        <v>748</v>
      </c>
      <c r="D57" s="246"/>
      <c r="E57" s="246"/>
      <c r="F57" s="246"/>
      <c r="G57" s="247"/>
      <c r="H57" s="124"/>
      <c r="I57" s="248" t="s">
        <v>749</v>
      </c>
      <c r="J57" s="249"/>
      <c r="K57" s="249"/>
      <c r="L57" s="249"/>
      <c r="M57" s="250"/>
      <c r="O57" s="248" t="s">
        <v>750</v>
      </c>
      <c r="P57" s="249"/>
      <c r="Q57" s="249"/>
      <c r="R57" s="249"/>
      <c r="S57" s="250"/>
    </row>
    <row r="58" spans="1:32" s="89" customFormat="1" ht="20" customHeight="1">
      <c r="B58" s="115" t="s">
        <v>375</v>
      </c>
      <c r="C58" s="116"/>
      <c r="D58" s="117"/>
      <c r="E58" s="111" t="s">
        <v>687</v>
      </c>
      <c r="F58" s="118"/>
      <c r="G58" s="119"/>
      <c r="H58" s="120"/>
      <c r="I58" s="121"/>
      <c r="J58" s="122"/>
      <c r="K58" s="122"/>
      <c r="L58" s="122" t="s">
        <v>688</v>
      </c>
      <c r="M58" s="123"/>
      <c r="O58" s="116"/>
      <c r="P58" s="118"/>
      <c r="Q58" s="118" t="s">
        <v>687</v>
      </c>
      <c r="R58" s="118"/>
      <c r="S58" s="119"/>
    </row>
    <row r="59" spans="1:32" s="89" customFormat="1" ht="87" customHeight="1">
      <c r="B59" s="113"/>
      <c r="C59" s="251" t="s">
        <v>751</v>
      </c>
      <c r="D59" s="246"/>
      <c r="E59" s="246"/>
      <c r="F59" s="246"/>
      <c r="G59" s="247"/>
      <c r="H59" s="124"/>
      <c r="I59" s="248" t="s">
        <v>752</v>
      </c>
      <c r="J59" s="249"/>
      <c r="K59" s="249"/>
      <c r="L59" s="249"/>
      <c r="M59" s="250"/>
      <c r="O59" s="248" t="s">
        <v>753</v>
      </c>
      <c r="P59" s="249"/>
      <c r="Q59" s="249"/>
      <c r="R59" s="249"/>
      <c r="S59" s="250"/>
    </row>
    <row r="60" spans="1:32">
      <c r="A60" s="89"/>
      <c r="AB60" s="84"/>
      <c r="AC60" s="84"/>
      <c r="AD60" s="84"/>
      <c r="AE60" s="84"/>
      <c r="AF60" s="84"/>
    </row>
    <row r="61" spans="1:32">
      <c r="A61" s="89"/>
      <c r="AB61" s="84"/>
      <c r="AC61" s="84"/>
      <c r="AD61" s="84"/>
      <c r="AE61" s="84"/>
      <c r="AF61" s="84"/>
    </row>
    <row r="66" spans="2:38">
      <c r="B66" s="86"/>
      <c r="C66" s="93" t="s">
        <v>754</v>
      </c>
      <c r="D66" s="93"/>
      <c r="E66" s="93"/>
      <c r="F66" s="93"/>
      <c r="G66" s="93"/>
      <c r="H66" s="93"/>
      <c r="I66" s="93"/>
      <c r="J66" s="93"/>
      <c r="K66" s="93"/>
      <c r="L66" s="93"/>
      <c r="M66" s="93"/>
      <c r="N66" s="93"/>
      <c r="O66" s="93"/>
      <c r="P66" s="93"/>
      <c r="Q66" s="93"/>
      <c r="R66" s="93"/>
      <c r="S66" s="93"/>
      <c r="T66" s="93"/>
      <c r="U66" s="93"/>
      <c r="V66" s="93"/>
      <c r="W66" s="89"/>
      <c r="X66" s="89"/>
      <c r="Y66" s="89"/>
      <c r="Z66" s="89"/>
      <c r="AA66" s="89"/>
      <c r="AB66" s="89"/>
      <c r="AC66" s="89"/>
      <c r="AD66" s="89"/>
      <c r="AE66" s="89"/>
      <c r="AF66" s="89"/>
      <c r="AG66" s="89"/>
      <c r="AH66" s="89"/>
      <c r="AI66" s="89"/>
      <c r="AJ66" s="89"/>
      <c r="AK66" s="89"/>
      <c r="AL66" s="89"/>
    </row>
    <row r="67" spans="2:38">
      <c r="B67" s="86"/>
      <c r="C67" s="252" t="s">
        <v>680</v>
      </c>
      <c r="D67" s="253"/>
      <c r="E67" s="253"/>
      <c r="F67" s="253"/>
      <c r="G67" s="254"/>
      <c r="H67" s="95"/>
      <c r="I67" s="96"/>
      <c r="J67" s="96"/>
      <c r="K67" s="96"/>
      <c r="L67" s="97"/>
      <c r="M67" s="95"/>
      <c r="N67" s="96"/>
      <c r="O67" s="96"/>
      <c r="P67" s="96"/>
      <c r="Q67" s="97"/>
      <c r="R67" s="95"/>
      <c r="S67" s="96"/>
      <c r="T67" s="96"/>
      <c r="U67" s="96"/>
      <c r="V67" s="97"/>
      <c r="W67" s="95"/>
      <c r="X67" s="96"/>
      <c r="Y67" s="96"/>
      <c r="Z67" s="96"/>
      <c r="AA67" s="97"/>
      <c r="AB67" s="95" t="s">
        <v>755</v>
      </c>
      <c r="AC67" s="96"/>
      <c r="AD67" s="96"/>
      <c r="AE67" s="96"/>
      <c r="AF67" s="97"/>
      <c r="AG67" s="95"/>
      <c r="AH67" s="96"/>
      <c r="AI67" s="96"/>
      <c r="AJ67" s="96"/>
      <c r="AK67" s="97"/>
      <c r="AL67" s="89"/>
    </row>
    <row r="68" spans="2:38" ht="157" customHeight="1">
      <c r="B68" s="86"/>
      <c r="C68" s="242" t="s">
        <v>756</v>
      </c>
      <c r="D68" s="243"/>
      <c r="E68" s="243"/>
      <c r="F68" s="243"/>
      <c r="G68" s="244"/>
      <c r="H68" s="242" t="s">
        <v>757</v>
      </c>
      <c r="I68" s="243"/>
      <c r="J68" s="243"/>
      <c r="K68" s="243"/>
      <c r="L68" s="244"/>
      <c r="M68" s="242" t="s">
        <v>758</v>
      </c>
      <c r="N68" s="243"/>
      <c r="O68" s="243"/>
      <c r="P68" s="243"/>
      <c r="Q68" s="244"/>
      <c r="R68" s="239" t="s">
        <v>759</v>
      </c>
      <c r="S68" s="240"/>
      <c r="T68" s="240"/>
      <c r="U68" s="240"/>
      <c r="V68" s="241"/>
      <c r="W68" s="239" t="s">
        <v>760</v>
      </c>
      <c r="X68" s="240"/>
      <c r="Y68" s="240"/>
      <c r="Z68" s="240"/>
      <c r="AA68" s="241"/>
      <c r="AB68" s="239" t="s">
        <v>761</v>
      </c>
      <c r="AC68" s="240"/>
      <c r="AD68" s="240"/>
      <c r="AE68" s="240"/>
      <c r="AF68" s="241"/>
      <c r="AG68" s="239" t="s">
        <v>762</v>
      </c>
      <c r="AH68" s="240"/>
      <c r="AI68" s="240"/>
      <c r="AJ68" s="240"/>
      <c r="AK68" s="241"/>
      <c r="AL68" s="89"/>
    </row>
    <row r="69" spans="2:38">
      <c r="B69" s="93" t="s">
        <v>763</v>
      </c>
      <c r="C69" s="103" t="s">
        <v>685</v>
      </c>
      <c r="D69" s="104" t="s">
        <v>686</v>
      </c>
      <c r="E69" s="104" t="s">
        <v>687</v>
      </c>
      <c r="F69" s="104" t="s">
        <v>688</v>
      </c>
      <c r="G69" s="105" t="s">
        <v>689</v>
      </c>
      <c r="H69" s="103" t="s">
        <v>685</v>
      </c>
      <c r="I69" s="104" t="s">
        <v>686</v>
      </c>
      <c r="J69" s="104" t="s">
        <v>687</v>
      </c>
      <c r="K69" s="104" t="s">
        <v>688</v>
      </c>
      <c r="L69" s="105" t="s">
        <v>689</v>
      </c>
      <c r="M69" s="103" t="s">
        <v>685</v>
      </c>
      <c r="N69" s="104" t="s">
        <v>686</v>
      </c>
      <c r="O69" s="104" t="s">
        <v>687</v>
      </c>
      <c r="P69" s="104" t="s">
        <v>688</v>
      </c>
      <c r="Q69" s="105" t="s">
        <v>689</v>
      </c>
      <c r="R69" s="103" t="s">
        <v>685</v>
      </c>
      <c r="S69" s="104" t="s">
        <v>686</v>
      </c>
      <c r="T69" s="104" t="s">
        <v>687</v>
      </c>
      <c r="U69" s="104" t="s">
        <v>688</v>
      </c>
      <c r="V69" s="105" t="s">
        <v>689</v>
      </c>
      <c r="W69" s="103" t="s">
        <v>685</v>
      </c>
      <c r="X69" s="104" t="s">
        <v>686</v>
      </c>
      <c r="Y69" s="104" t="s">
        <v>687</v>
      </c>
      <c r="Z69" s="104" t="s">
        <v>688</v>
      </c>
      <c r="AA69" s="105" t="s">
        <v>689</v>
      </c>
      <c r="AB69" s="103" t="s">
        <v>685</v>
      </c>
      <c r="AC69" s="104" t="s">
        <v>686</v>
      </c>
      <c r="AD69" s="104" t="s">
        <v>687</v>
      </c>
      <c r="AE69" s="104" t="s">
        <v>688</v>
      </c>
      <c r="AF69" s="105" t="s">
        <v>689</v>
      </c>
      <c r="AG69" s="103" t="s">
        <v>685</v>
      </c>
      <c r="AH69" s="104" t="s">
        <v>686</v>
      </c>
      <c r="AI69" s="104" t="s">
        <v>687</v>
      </c>
      <c r="AJ69" s="104" t="s">
        <v>688</v>
      </c>
      <c r="AK69" s="105" t="s">
        <v>689</v>
      </c>
      <c r="AL69" s="107"/>
    </row>
    <row r="70" spans="2:38">
      <c r="B70" s="108" t="s">
        <v>764</v>
      </c>
      <c r="C70" s="109" t="s">
        <v>685</v>
      </c>
      <c r="D70" s="111"/>
      <c r="E70" s="111"/>
      <c r="F70" s="111"/>
      <c r="G70" s="110"/>
      <c r="H70" s="109" t="s">
        <v>685</v>
      </c>
      <c r="I70" s="111"/>
      <c r="J70" s="111"/>
      <c r="K70" s="110"/>
      <c r="L70" s="112"/>
      <c r="M70" s="109"/>
      <c r="N70" s="111"/>
      <c r="O70" s="111" t="s">
        <v>687</v>
      </c>
      <c r="P70" s="110"/>
      <c r="Q70" s="112"/>
      <c r="R70" s="109" t="s">
        <v>685</v>
      </c>
      <c r="S70" s="111"/>
      <c r="T70" s="111"/>
      <c r="U70" s="110"/>
      <c r="V70" s="112"/>
      <c r="W70" s="109" t="s">
        <v>685</v>
      </c>
      <c r="X70" s="111"/>
      <c r="Y70" s="111"/>
      <c r="Z70" s="111"/>
      <c r="AA70" s="111"/>
      <c r="AB70" s="109" t="s">
        <v>685</v>
      </c>
      <c r="AC70" s="111"/>
      <c r="AD70" s="111"/>
      <c r="AE70" s="111"/>
      <c r="AF70" s="110"/>
      <c r="AG70" s="109"/>
      <c r="AH70" s="111"/>
      <c r="AI70" s="111" t="s">
        <v>687</v>
      </c>
      <c r="AJ70" s="110"/>
      <c r="AK70" s="110"/>
      <c r="AL70" s="89"/>
    </row>
    <row r="71" spans="2:38" ht="16" customHeight="1">
      <c r="B71" s="113"/>
      <c r="C71" s="251" t="s">
        <v>765</v>
      </c>
      <c r="D71" s="246"/>
      <c r="E71" s="246"/>
      <c r="F71" s="246"/>
      <c r="G71" s="247"/>
      <c r="H71" s="251" t="s">
        <v>766</v>
      </c>
      <c r="I71" s="246"/>
      <c r="J71" s="246"/>
      <c r="K71" s="246"/>
      <c r="L71" s="247"/>
      <c r="M71" s="251" t="s">
        <v>767</v>
      </c>
      <c r="N71" s="246"/>
      <c r="O71" s="246"/>
      <c r="P71" s="246"/>
      <c r="Q71" s="247"/>
      <c r="R71" s="251" t="s">
        <v>768</v>
      </c>
      <c r="S71" s="246"/>
      <c r="T71" s="246"/>
      <c r="U71" s="246"/>
      <c r="V71" s="247"/>
      <c r="W71" s="251" t="s">
        <v>769</v>
      </c>
      <c r="X71" s="246"/>
      <c r="Y71" s="246"/>
      <c r="Z71" s="246"/>
      <c r="AA71" s="247"/>
      <c r="AB71" s="251" t="s">
        <v>813</v>
      </c>
      <c r="AC71" s="246"/>
      <c r="AD71" s="246"/>
      <c r="AE71" s="246"/>
      <c r="AF71" s="247"/>
      <c r="AG71" s="251" t="s">
        <v>770</v>
      </c>
      <c r="AH71" s="246"/>
      <c r="AI71" s="246"/>
      <c r="AJ71" s="246"/>
      <c r="AK71" s="247"/>
      <c r="AL71" s="89"/>
    </row>
    <row r="72" spans="2:38">
      <c r="B72" s="115" t="s">
        <v>771</v>
      </c>
      <c r="C72" s="116" t="s">
        <v>685</v>
      </c>
      <c r="D72" s="118"/>
      <c r="E72" s="118"/>
      <c r="F72" s="118"/>
      <c r="G72" s="117"/>
      <c r="H72" s="109" t="s">
        <v>685</v>
      </c>
      <c r="I72" s="111"/>
      <c r="J72" s="111"/>
      <c r="K72" s="110"/>
      <c r="L72" s="112"/>
      <c r="M72" s="116" t="s">
        <v>685</v>
      </c>
      <c r="N72" s="118"/>
      <c r="O72" s="118"/>
      <c r="P72" s="117"/>
      <c r="Q72" s="119"/>
      <c r="R72" s="116" t="s">
        <v>685</v>
      </c>
      <c r="S72" s="118"/>
      <c r="T72" s="118"/>
      <c r="U72" s="117"/>
      <c r="V72" s="119"/>
      <c r="W72" s="109" t="s">
        <v>685</v>
      </c>
      <c r="X72" s="111"/>
      <c r="Y72" s="111"/>
      <c r="Z72" s="111"/>
      <c r="AA72" s="111"/>
      <c r="AB72" s="116" t="s">
        <v>685</v>
      </c>
      <c r="AC72" s="118"/>
      <c r="AD72" s="118"/>
      <c r="AE72" s="118"/>
      <c r="AF72" s="117"/>
      <c r="AG72" s="116"/>
      <c r="AH72" s="118"/>
      <c r="AI72" s="118" t="s">
        <v>687</v>
      </c>
      <c r="AJ72" s="117"/>
      <c r="AK72" s="117"/>
      <c r="AL72" s="89"/>
    </row>
    <row r="73" spans="2:38" ht="16" customHeight="1">
      <c r="B73" s="113"/>
      <c r="C73" s="251" t="s">
        <v>772</v>
      </c>
      <c r="D73" s="246"/>
      <c r="E73" s="246"/>
      <c r="F73" s="246"/>
      <c r="G73" s="247"/>
      <c r="H73" s="251" t="s">
        <v>773</v>
      </c>
      <c r="I73" s="246"/>
      <c r="J73" s="246"/>
      <c r="K73" s="246"/>
      <c r="L73" s="247"/>
      <c r="M73" s="251" t="s">
        <v>774</v>
      </c>
      <c r="N73" s="246"/>
      <c r="O73" s="246"/>
      <c r="P73" s="246"/>
      <c r="Q73" s="247"/>
      <c r="R73" s="251" t="s">
        <v>775</v>
      </c>
      <c r="S73" s="246"/>
      <c r="T73" s="246"/>
      <c r="U73" s="246"/>
      <c r="V73" s="247"/>
      <c r="W73" s="251" t="s">
        <v>769</v>
      </c>
      <c r="X73" s="246"/>
      <c r="Y73" s="246"/>
      <c r="Z73" s="246"/>
      <c r="AA73" s="247"/>
      <c r="AB73" s="251" t="s">
        <v>813</v>
      </c>
      <c r="AC73" s="246"/>
      <c r="AD73" s="246"/>
      <c r="AE73" s="246"/>
      <c r="AF73" s="247"/>
      <c r="AG73" s="251" t="s">
        <v>777</v>
      </c>
      <c r="AH73" s="246"/>
      <c r="AI73" s="246"/>
      <c r="AJ73" s="246"/>
      <c r="AK73" s="247"/>
      <c r="AL73" s="89"/>
    </row>
    <row r="74" spans="2:38">
      <c r="B74" s="115" t="s">
        <v>778</v>
      </c>
      <c r="C74" s="116" t="s">
        <v>685</v>
      </c>
      <c r="D74" s="118"/>
      <c r="E74" s="118"/>
      <c r="F74" s="118"/>
      <c r="G74" s="117"/>
      <c r="H74" s="109" t="s">
        <v>685</v>
      </c>
      <c r="I74" s="111"/>
      <c r="J74" s="111"/>
      <c r="K74" s="110"/>
      <c r="L74" s="112"/>
      <c r="M74" s="116" t="s">
        <v>685</v>
      </c>
      <c r="N74" s="118"/>
      <c r="O74" s="118"/>
      <c r="P74" s="117"/>
      <c r="Q74" s="119"/>
      <c r="R74" s="116" t="s">
        <v>685</v>
      </c>
      <c r="S74" s="118"/>
      <c r="T74" s="118"/>
      <c r="U74" s="117"/>
      <c r="V74" s="119"/>
      <c r="W74" s="109" t="s">
        <v>685</v>
      </c>
      <c r="X74" s="111"/>
      <c r="Y74" s="111"/>
      <c r="Z74" s="111"/>
      <c r="AA74" s="111"/>
      <c r="AB74" s="116" t="s">
        <v>685</v>
      </c>
      <c r="AC74" s="118"/>
      <c r="AD74" s="118"/>
      <c r="AE74" s="118"/>
      <c r="AF74" s="117"/>
      <c r="AG74" s="116"/>
      <c r="AH74" s="118"/>
      <c r="AI74" s="118" t="s">
        <v>687</v>
      </c>
      <c r="AJ74" s="117"/>
      <c r="AK74" s="117"/>
      <c r="AL74" s="89"/>
    </row>
    <row r="75" spans="2:38" ht="16" customHeight="1">
      <c r="B75" s="113"/>
      <c r="C75" s="251" t="s">
        <v>779</v>
      </c>
      <c r="D75" s="246"/>
      <c r="E75" s="246"/>
      <c r="F75" s="246"/>
      <c r="G75" s="247"/>
      <c r="H75" s="251" t="s">
        <v>780</v>
      </c>
      <c r="I75" s="246"/>
      <c r="J75" s="246"/>
      <c r="K75" s="246"/>
      <c r="L75" s="247"/>
      <c r="M75" s="251" t="s">
        <v>781</v>
      </c>
      <c r="N75" s="246"/>
      <c r="O75" s="246"/>
      <c r="P75" s="246"/>
      <c r="Q75" s="247"/>
      <c r="R75" s="251" t="s">
        <v>782</v>
      </c>
      <c r="S75" s="246"/>
      <c r="T75" s="246"/>
      <c r="U75" s="246"/>
      <c r="V75" s="247"/>
      <c r="W75" s="251" t="s">
        <v>769</v>
      </c>
      <c r="X75" s="246"/>
      <c r="Y75" s="246"/>
      <c r="Z75" s="246"/>
      <c r="AA75" s="247"/>
      <c r="AB75" s="251" t="s">
        <v>813</v>
      </c>
      <c r="AC75" s="246"/>
      <c r="AD75" s="246"/>
      <c r="AE75" s="246"/>
      <c r="AF75" s="247"/>
      <c r="AG75" s="251" t="s">
        <v>777</v>
      </c>
      <c r="AH75" s="246"/>
      <c r="AI75" s="246"/>
      <c r="AJ75" s="246"/>
      <c r="AK75" s="247"/>
      <c r="AL75" s="89"/>
    </row>
    <row r="76" spans="2:38">
      <c r="B76" s="115" t="s">
        <v>783</v>
      </c>
      <c r="C76" s="116" t="s">
        <v>685</v>
      </c>
      <c r="D76" s="118"/>
      <c r="E76" s="118"/>
      <c r="F76" s="118"/>
      <c r="G76" s="117"/>
      <c r="H76" s="109" t="s">
        <v>685</v>
      </c>
      <c r="I76" s="111"/>
      <c r="J76" s="111"/>
      <c r="K76" s="110"/>
      <c r="L76" s="112"/>
      <c r="M76" s="116" t="s">
        <v>685</v>
      </c>
      <c r="N76" s="118"/>
      <c r="O76" s="118"/>
      <c r="P76" s="117"/>
      <c r="Q76" s="119"/>
      <c r="R76" s="116" t="s">
        <v>685</v>
      </c>
      <c r="S76" s="118"/>
      <c r="T76" s="118"/>
      <c r="U76" s="117"/>
      <c r="V76" s="119"/>
      <c r="W76" s="109" t="s">
        <v>685</v>
      </c>
      <c r="X76" s="111"/>
      <c r="Y76" s="111"/>
      <c r="Z76" s="111"/>
      <c r="AA76" s="111"/>
      <c r="AB76" s="116" t="s">
        <v>685</v>
      </c>
      <c r="AC76" s="118"/>
      <c r="AD76" s="118"/>
      <c r="AE76" s="118"/>
      <c r="AF76" s="117"/>
      <c r="AG76" s="116" t="s">
        <v>685</v>
      </c>
      <c r="AH76" s="118"/>
      <c r="AI76" s="118"/>
      <c r="AJ76" s="117"/>
      <c r="AK76" s="117"/>
      <c r="AL76" s="89"/>
    </row>
    <row r="77" spans="2:38" ht="16" customHeight="1">
      <c r="B77" s="113"/>
      <c r="C77" s="251" t="s">
        <v>784</v>
      </c>
      <c r="D77" s="246"/>
      <c r="E77" s="246"/>
      <c r="F77" s="246"/>
      <c r="G77" s="247"/>
      <c r="H77" s="251" t="s">
        <v>785</v>
      </c>
      <c r="I77" s="246"/>
      <c r="J77" s="246"/>
      <c r="K77" s="246"/>
      <c r="L77" s="247"/>
      <c r="M77" s="251" t="s">
        <v>786</v>
      </c>
      <c r="N77" s="246"/>
      <c r="O77" s="246"/>
      <c r="P77" s="246"/>
      <c r="Q77" s="247"/>
      <c r="R77" s="251" t="s">
        <v>787</v>
      </c>
      <c r="S77" s="246"/>
      <c r="T77" s="246"/>
      <c r="U77" s="246"/>
      <c r="V77" s="247"/>
      <c r="W77" s="251" t="s">
        <v>769</v>
      </c>
      <c r="X77" s="246"/>
      <c r="Y77" s="246"/>
      <c r="Z77" s="246"/>
      <c r="AA77" s="247"/>
      <c r="AB77" s="251" t="s">
        <v>813</v>
      </c>
      <c r="AC77" s="246"/>
      <c r="AD77" s="246"/>
      <c r="AE77" s="246"/>
      <c r="AF77" s="247"/>
      <c r="AG77" s="251" t="s">
        <v>788</v>
      </c>
      <c r="AH77" s="246"/>
      <c r="AI77" s="246"/>
      <c r="AJ77" s="246"/>
      <c r="AK77" s="247"/>
      <c r="AL77" s="89"/>
    </row>
    <row r="78" spans="2:38">
      <c r="B78" s="115" t="s">
        <v>789</v>
      </c>
      <c r="C78" s="116" t="s">
        <v>685</v>
      </c>
      <c r="D78" s="118"/>
      <c r="E78" s="118"/>
      <c r="F78" s="118"/>
      <c r="G78" s="117"/>
      <c r="H78" s="109" t="s">
        <v>685</v>
      </c>
      <c r="I78" s="111"/>
      <c r="J78" s="111"/>
      <c r="K78" s="110"/>
      <c r="L78" s="112"/>
      <c r="M78" s="116" t="s">
        <v>685</v>
      </c>
      <c r="N78" s="118"/>
      <c r="O78" s="118"/>
      <c r="P78" s="117"/>
      <c r="Q78" s="119"/>
      <c r="R78" s="116" t="s">
        <v>685</v>
      </c>
      <c r="S78" s="118"/>
      <c r="T78" s="118"/>
      <c r="U78" s="117"/>
      <c r="V78" s="119"/>
      <c r="W78" s="109" t="s">
        <v>685</v>
      </c>
      <c r="X78" s="111"/>
      <c r="Y78" s="111"/>
      <c r="Z78" s="111"/>
      <c r="AA78" s="111"/>
      <c r="AB78" s="116" t="s">
        <v>685</v>
      </c>
      <c r="AC78" s="118"/>
      <c r="AD78" s="118"/>
      <c r="AE78" s="118"/>
      <c r="AF78" s="117"/>
      <c r="AG78" s="116"/>
      <c r="AH78" s="118"/>
      <c r="AI78" s="118" t="s">
        <v>687</v>
      </c>
      <c r="AJ78" s="117"/>
      <c r="AK78" s="117"/>
      <c r="AL78" s="89"/>
    </row>
    <row r="79" spans="2:38" ht="16" customHeight="1">
      <c r="B79" s="113"/>
      <c r="C79" s="251" t="s">
        <v>790</v>
      </c>
      <c r="D79" s="246"/>
      <c r="E79" s="246"/>
      <c r="F79" s="246"/>
      <c r="G79" s="247"/>
      <c r="H79" s="251" t="s">
        <v>791</v>
      </c>
      <c r="I79" s="246"/>
      <c r="J79" s="246"/>
      <c r="K79" s="246"/>
      <c r="L79" s="247"/>
      <c r="M79" s="255" t="s">
        <v>781</v>
      </c>
      <c r="N79" s="256"/>
      <c r="O79" s="256"/>
      <c r="P79" s="256"/>
      <c r="Q79" s="257"/>
      <c r="R79" s="251" t="s">
        <v>787</v>
      </c>
      <c r="S79" s="246"/>
      <c r="T79" s="246"/>
      <c r="U79" s="246"/>
      <c r="V79" s="247"/>
      <c r="W79" s="251" t="s">
        <v>769</v>
      </c>
      <c r="X79" s="246"/>
      <c r="Y79" s="246"/>
      <c r="Z79" s="246"/>
      <c r="AA79" s="247"/>
      <c r="AB79" s="251" t="s">
        <v>813</v>
      </c>
      <c r="AC79" s="246"/>
      <c r="AD79" s="246"/>
      <c r="AE79" s="246"/>
      <c r="AF79" s="247"/>
      <c r="AG79" s="251" t="s">
        <v>792</v>
      </c>
      <c r="AH79" s="246"/>
      <c r="AI79" s="246"/>
      <c r="AJ79" s="246"/>
      <c r="AK79" s="247"/>
      <c r="AL79" s="89"/>
    </row>
    <row r="80" spans="2:38">
      <c r="B80" s="115" t="s">
        <v>793</v>
      </c>
      <c r="C80" s="116" t="s">
        <v>685</v>
      </c>
      <c r="D80" s="118"/>
      <c r="E80" s="118"/>
      <c r="F80" s="118"/>
      <c r="G80" s="117"/>
      <c r="H80" s="109"/>
      <c r="I80" s="111"/>
      <c r="J80" s="111" t="s">
        <v>687</v>
      </c>
      <c r="K80" s="110"/>
      <c r="L80" s="112"/>
      <c r="M80" s="116"/>
      <c r="N80" s="118"/>
      <c r="O80" s="118"/>
      <c r="P80" s="117"/>
      <c r="Q80" s="119" t="s">
        <v>689</v>
      </c>
      <c r="R80" s="116"/>
      <c r="S80" s="118"/>
      <c r="T80" s="118"/>
      <c r="U80" s="117"/>
      <c r="V80" s="119" t="s">
        <v>689</v>
      </c>
      <c r="W80" s="109"/>
      <c r="X80" s="111"/>
      <c r="Y80" s="111"/>
      <c r="Z80" s="111"/>
      <c r="AA80" s="111" t="s">
        <v>689</v>
      </c>
      <c r="AB80" s="116" t="s">
        <v>685</v>
      </c>
      <c r="AC80" s="118"/>
      <c r="AD80" s="118"/>
      <c r="AE80" s="118"/>
      <c r="AF80" s="117"/>
      <c r="AG80" s="116" t="s">
        <v>685</v>
      </c>
      <c r="AH80" s="118"/>
      <c r="AI80" s="118"/>
      <c r="AJ80" s="117"/>
      <c r="AK80" s="117"/>
      <c r="AL80" s="89"/>
    </row>
    <row r="81" spans="2:38" ht="16" customHeight="1">
      <c r="B81" s="113"/>
      <c r="C81" s="251" t="s">
        <v>794</v>
      </c>
      <c r="D81" s="246"/>
      <c r="E81" s="246"/>
      <c r="F81" s="246"/>
      <c r="G81" s="247"/>
      <c r="H81" s="251" t="s">
        <v>795</v>
      </c>
      <c r="I81" s="246"/>
      <c r="J81" s="246"/>
      <c r="K81" s="246"/>
      <c r="L81" s="247"/>
      <c r="M81" s="255" t="s">
        <v>796</v>
      </c>
      <c r="N81" s="256"/>
      <c r="O81" s="256"/>
      <c r="P81" s="256"/>
      <c r="Q81" s="257"/>
      <c r="R81" s="251" t="s">
        <v>797</v>
      </c>
      <c r="S81" s="246"/>
      <c r="T81" s="246"/>
      <c r="U81" s="246"/>
      <c r="V81" s="247"/>
      <c r="W81" s="251" t="s">
        <v>797</v>
      </c>
      <c r="X81" s="246"/>
      <c r="Y81" s="246"/>
      <c r="Z81" s="246"/>
      <c r="AA81" s="247"/>
      <c r="AB81" s="251" t="s">
        <v>798</v>
      </c>
      <c r="AC81" s="246"/>
      <c r="AD81" s="246"/>
      <c r="AE81" s="246"/>
      <c r="AF81" s="247"/>
      <c r="AG81" s="251" t="s">
        <v>799</v>
      </c>
      <c r="AH81" s="246"/>
      <c r="AI81" s="246"/>
      <c r="AJ81" s="246"/>
      <c r="AK81" s="247"/>
      <c r="AL81" s="89"/>
    </row>
    <row r="82" spans="2:38">
      <c r="B82" s="115" t="s">
        <v>800</v>
      </c>
      <c r="C82" s="116" t="s">
        <v>685</v>
      </c>
      <c r="D82" s="118"/>
      <c r="E82" s="118"/>
      <c r="F82" s="118"/>
      <c r="G82" s="117"/>
      <c r="H82" s="109" t="s">
        <v>685</v>
      </c>
      <c r="I82" s="111"/>
      <c r="J82" s="111"/>
      <c r="K82" s="110"/>
      <c r="L82" s="112"/>
      <c r="M82" s="116"/>
      <c r="N82" s="118"/>
      <c r="O82" s="118" t="s">
        <v>687</v>
      </c>
      <c r="P82" s="117"/>
      <c r="Q82" s="119"/>
      <c r="R82" s="116" t="s">
        <v>685</v>
      </c>
      <c r="S82" s="118"/>
      <c r="T82" s="118"/>
      <c r="U82" s="117"/>
      <c r="V82" s="119"/>
      <c r="W82" s="109" t="s">
        <v>685</v>
      </c>
      <c r="X82" s="111"/>
      <c r="Y82" s="111"/>
      <c r="Z82" s="111"/>
      <c r="AA82" s="111"/>
      <c r="AB82" s="116" t="s">
        <v>685</v>
      </c>
      <c r="AC82" s="118"/>
      <c r="AD82" s="118"/>
      <c r="AE82" s="118"/>
      <c r="AF82" s="117"/>
      <c r="AG82" s="116" t="s">
        <v>685</v>
      </c>
      <c r="AH82" s="118"/>
      <c r="AI82" s="118"/>
      <c r="AJ82" s="117"/>
      <c r="AK82" s="117"/>
      <c r="AL82" s="89"/>
    </row>
    <row r="83" spans="2:38">
      <c r="B83" s="113"/>
      <c r="C83" s="251" t="s">
        <v>801</v>
      </c>
      <c r="D83" s="246"/>
      <c r="E83" s="246"/>
      <c r="F83" s="246"/>
      <c r="G83" s="247"/>
      <c r="H83" s="251" t="s">
        <v>802</v>
      </c>
      <c r="I83" s="246"/>
      <c r="J83" s="246"/>
      <c r="K83" s="246"/>
      <c r="L83" s="247"/>
      <c r="M83" s="255" t="s">
        <v>803</v>
      </c>
      <c r="N83" s="256"/>
      <c r="O83" s="256"/>
      <c r="P83" s="256"/>
      <c r="Q83" s="257"/>
      <c r="R83" s="255" t="s">
        <v>787</v>
      </c>
      <c r="S83" s="256"/>
      <c r="T83" s="256"/>
      <c r="U83" s="256"/>
      <c r="V83" s="257"/>
      <c r="W83" s="251" t="s">
        <v>804</v>
      </c>
      <c r="X83" s="246"/>
      <c r="Y83" s="246"/>
      <c r="Z83" s="246"/>
      <c r="AA83" s="247"/>
      <c r="AB83" s="251" t="s">
        <v>776</v>
      </c>
      <c r="AC83" s="246"/>
      <c r="AD83" s="246"/>
      <c r="AE83" s="246"/>
      <c r="AF83" s="247"/>
      <c r="AG83" s="251" t="s">
        <v>805</v>
      </c>
      <c r="AH83" s="246"/>
      <c r="AI83" s="246"/>
      <c r="AJ83" s="246"/>
      <c r="AK83" s="247"/>
      <c r="AL83" s="89"/>
    </row>
    <row r="84" spans="2:38">
      <c r="B84" s="115" t="s">
        <v>806</v>
      </c>
      <c r="C84" s="116" t="s">
        <v>685</v>
      </c>
      <c r="D84" s="118"/>
      <c r="E84" s="118"/>
      <c r="F84" s="118"/>
      <c r="G84" s="117"/>
      <c r="H84" s="109" t="s">
        <v>685</v>
      </c>
      <c r="I84" s="111"/>
      <c r="J84" s="111"/>
      <c r="K84" s="110"/>
      <c r="L84" s="112"/>
      <c r="M84" s="116" t="s">
        <v>685</v>
      </c>
      <c r="N84" s="118"/>
      <c r="O84" s="118"/>
      <c r="P84" s="117"/>
      <c r="Q84" s="119"/>
      <c r="R84" s="116" t="s">
        <v>685</v>
      </c>
      <c r="S84" s="118"/>
      <c r="T84" s="118"/>
      <c r="U84" s="117"/>
      <c r="V84" s="119"/>
      <c r="W84" s="109" t="s">
        <v>685</v>
      </c>
      <c r="X84" s="111"/>
      <c r="Y84" s="111"/>
      <c r="Z84" s="111"/>
      <c r="AA84" s="111"/>
      <c r="AB84" s="116" t="s">
        <v>685</v>
      </c>
      <c r="AC84" s="111"/>
      <c r="AD84" s="111"/>
      <c r="AE84" s="111"/>
      <c r="AF84" s="110"/>
      <c r="AG84" s="116"/>
      <c r="AH84" s="118"/>
      <c r="AI84" s="118" t="s">
        <v>687</v>
      </c>
      <c r="AJ84" s="117"/>
      <c r="AK84" s="117"/>
      <c r="AL84" s="89"/>
    </row>
    <row r="85" spans="2:38">
      <c r="B85" s="113"/>
      <c r="C85" s="251" t="s">
        <v>807</v>
      </c>
      <c r="D85" s="246"/>
      <c r="E85" s="246"/>
      <c r="F85" s="246"/>
      <c r="G85" s="247"/>
      <c r="H85" s="251" t="s">
        <v>785</v>
      </c>
      <c r="I85" s="246"/>
      <c r="J85" s="246"/>
      <c r="K85" s="246"/>
      <c r="L85" s="247"/>
      <c r="M85" s="255" t="s">
        <v>808</v>
      </c>
      <c r="N85" s="256"/>
      <c r="O85" s="256"/>
      <c r="P85" s="256"/>
      <c r="Q85" s="257"/>
      <c r="R85" s="255" t="s">
        <v>809</v>
      </c>
      <c r="S85" s="256"/>
      <c r="T85" s="256"/>
      <c r="U85" s="256"/>
      <c r="V85" s="257"/>
      <c r="W85" s="251" t="s">
        <v>769</v>
      </c>
      <c r="X85" s="246"/>
      <c r="Y85" s="246"/>
      <c r="Z85" s="246"/>
      <c r="AA85" s="247"/>
      <c r="AB85" s="251" t="s">
        <v>776</v>
      </c>
      <c r="AC85" s="246"/>
      <c r="AD85" s="246"/>
      <c r="AE85" s="246"/>
      <c r="AF85" s="247"/>
      <c r="AG85" s="251" t="s">
        <v>810</v>
      </c>
      <c r="AH85" s="246"/>
      <c r="AI85" s="246"/>
      <c r="AJ85" s="246"/>
      <c r="AK85" s="247"/>
      <c r="AL85" s="89"/>
    </row>
    <row r="86" spans="2:38">
      <c r="B86" s="115" t="s">
        <v>811</v>
      </c>
      <c r="C86" s="116" t="s">
        <v>685</v>
      </c>
      <c r="D86" s="118"/>
      <c r="E86" s="118"/>
      <c r="F86" s="118"/>
      <c r="G86" s="117"/>
      <c r="H86" s="109" t="s">
        <v>685</v>
      </c>
      <c r="I86" s="111"/>
      <c r="J86" s="111"/>
      <c r="K86" s="110"/>
      <c r="L86" s="112"/>
      <c r="M86" s="116"/>
      <c r="N86" s="118"/>
      <c r="O86" s="118" t="s">
        <v>687</v>
      </c>
      <c r="P86" s="117"/>
      <c r="Q86" s="119"/>
      <c r="R86" s="116" t="s">
        <v>685</v>
      </c>
      <c r="S86" s="118"/>
      <c r="T86" s="118"/>
      <c r="U86" s="117"/>
      <c r="V86" s="119"/>
      <c r="W86" s="109" t="s">
        <v>685</v>
      </c>
      <c r="X86" s="111"/>
      <c r="Y86" s="111"/>
      <c r="Z86" s="111"/>
      <c r="AA86" s="111"/>
      <c r="AB86" s="116" t="s">
        <v>685</v>
      </c>
      <c r="AC86" s="118"/>
      <c r="AD86" s="118"/>
      <c r="AE86" s="118"/>
      <c r="AF86" s="117"/>
      <c r="AG86" s="116"/>
      <c r="AH86" s="118"/>
      <c r="AI86" s="118" t="s">
        <v>687</v>
      </c>
      <c r="AJ86" s="117"/>
      <c r="AK86" s="117"/>
      <c r="AL86" s="89"/>
    </row>
    <row r="87" spans="2:38">
      <c r="B87" s="113"/>
      <c r="C87" s="251" t="s">
        <v>812</v>
      </c>
      <c r="D87" s="246"/>
      <c r="E87" s="246"/>
      <c r="F87" s="246"/>
      <c r="G87" s="247"/>
      <c r="H87" s="251" t="s">
        <v>780</v>
      </c>
      <c r="I87" s="246"/>
      <c r="J87" s="246"/>
      <c r="K87" s="246"/>
      <c r="L87" s="247"/>
      <c r="M87" s="255" t="s">
        <v>803</v>
      </c>
      <c r="N87" s="256"/>
      <c r="O87" s="256"/>
      <c r="P87" s="256"/>
      <c r="Q87" s="257"/>
      <c r="R87" s="255" t="s">
        <v>809</v>
      </c>
      <c r="S87" s="256"/>
      <c r="T87" s="256"/>
      <c r="U87" s="256"/>
      <c r="V87" s="257"/>
      <c r="W87" s="251" t="s">
        <v>769</v>
      </c>
      <c r="X87" s="246"/>
      <c r="Y87" s="246"/>
      <c r="Z87" s="246"/>
      <c r="AA87" s="247"/>
      <c r="AB87" s="251" t="s">
        <v>813</v>
      </c>
      <c r="AC87" s="246"/>
      <c r="AD87" s="246"/>
      <c r="AE87" s="246"/>
      <c r="AF87" s="247"/>
      <c r="AG87" s="251" t="s">
        <v>810</v>
      </c>
      <c r="AH87" s="246"/>
      <c r="AI87" s="246"/>
      <c r="AJ87" s="246"/>
      <c r="AK87" s="247"/>
      <c r="AL87" s="89"/>
    </row>
    <row r="88" spans="2:38">
      <c r="B88" s="115" t="s">
        <v>814</v>
      </c>
      <c r="C88" s="116" t="s">
        <v>685</v>
      </c>
      <c r="D88" s="118"/>
      <c r="E88" s="118"/>
      <c r="F88" s="118"/>
      <c r="G88" s="117"/>
      <c r="H88" s="109" t="s">
        <v>685</v>
      </c>
      <c r="I88" s="111"/>
      <c r="J88" s="111"/>
      <c r="K88" s="110"/>
      <c r="L88" s="112"/>
      <c r="M88" s="116"/>
      <c r="N88" s="118"/>
      <c r="O88" s="118" t="s">
        <v>687</v>
      </c>
      <c r="P88" s="117"/>
      <c r="Q88" s="119"/>
      <c r="R88" s="116" t="s">
        <v>685</v>
      </c>
      <c r="S88" s="118"/>
      <c r="T88" s="118"/>
      <c r="U88" s="117"/>
      <c r="V88" s="119"/>
      <c r="W88" s="109" t="s">
        <v>685</v>
      </c>
      <c r="X88" s="111"/>
      <c r="Y88" s="111"/>
      <c r="Z88" s="111"/>
      <c r="AA88" s="111"/>
      <c r="AB88" s="116" t="s">
        <v>685</v>
      </c>
      <c r="AC88" s="118"/>
      <c r="AD88" s="118"/>
      <c r="AE88" s="118"/>
      <c r="AF88" s="117"/>
      <c r="AG88" s="116" t="s">
        <v>685</v>
      </c>
      <c r="AH88" s="118"/>
      <c r="AI88" s="118"/>
      <c r="AJ88" s="117"/>
      <c r="AK88" s="117"/>
      <c r="AL88" s="89"/>
    </row>
    <row r="89" spans="2:38" ht="16" customHeight="1">
      <c r="B89" s="113"/>
      <c r="C89" s="251" t="s">
        <v>815</v>
      </c>
      <c r="D89" s="246"/>
      <c r="E89" s="246"/>
      <c r="F89" s="246"/>
      <c r="G89" s="247"/>
      <c r="H89" s="251" t="s">
        <v>816</v>
      </c>
      <c r="I89" s="246"/>
      <c r="J89" s="246"/>
      <c r="K89" s="246"/>
      <c r="L89" s="247"/>
      <c r="M89" s="255" t="s">
        <v>803</v>
      </c>
      <c r="N89" s="256"/>
      <c r="O89" s="256"/>
      <c r="P89" s="256"/>
      <c r="Q89" s="257"/>
      <c r="R89" s="255" t="s">
        <v>817</v>
      </c>
      <c r="S89" s="256"/>
      <c r="T89" s="256"/>
      <c r="U89" s="256"/>
      <c r="V89" s="257"/>
      <c r="W89" s="251" t="s">
        <v>769</v>
      </c>
      <c r="X89" s="246"/>
      <c r="Y89" s="246"/>
      <c r="Z89" s="246"/>
      <c r="AA89" s="247"/>
      <c r="AB89" s="251" t="s">
        <v>813</v>
      </c>
      <c r="AC89" s="246"/>
      <c r="AD89" s="246"/>
      <c r="AE89" s="246"/>
      <c r="AF89" s="247"/>
      <c r="AG89" s="251" t="s">
        <v>818</v>
      </c>
      <c r="AH89" s="246"/>
      <c r="AI89" s="246"/>
      <c r="AJ89" s="246"/>
      <c r="AK89" s="247"/>
      <c r="AL89" s="89"/>
    </row>
    <row r="90" spans="2:38">
      <c r="B90" s="115" t="s">
        <v>819</v>
      </c>
      <c r="C90" s="116" t="s">
        <v>685</v>
      </c>
      <c r="D90" s="118"/>
      <c r="E90" s="118"/>
      <c r="F90" s="118"/>
      <c r="G90" s="117"/>
      <c r="H90" s="109" t="s">
        <v>685</v>
      </c>
      <c r="I90" s="111"/>
      <c r="J90" s="111"/>
      <c r="K90" s="110"/>
      <c r="L90" s="112"/>
      <c r="M90" s="116"/>
      <c r="N90" s="118"/>
      <c r="O90" s="118" t="s">
        <v>687</v>
      </c>
      <c r="P90" s="117"/>
      <c r="Q90" s="119"/>
      <c r="R90" s="116" t="s">
        <v>685</v>
      </c>
      <c r="S90" s="118"/>
      <c r="T90" s="118"/>
      <c r="U90" s="117"/>
      <c r="V90" s="119"/>
      <c r="W90" s="109" t="s">
        <v>685</v>
      </c>
      <c r="X90" s="111"/>
      <c r="Y90" s="111"/>
      <c r="Z90" s="111"/>
      <c r="AA90" s="111"/>
      <c r="AB90" s="116" t="s">
        <v>685</v>
      </c>
      <c r="AC90" s="118"/>
      <c r="AD90" s="118"/>
      <c r="AE90" s="118"/>
      <c r="AF90" s="117"/>
      <c r="AG90" s="116" t="s">
        <v>685</v>
      </c>
      <c r="AH90" s="118"/>
      <c r="AI90" s="118"/>
      <c r="AJ90" s="117"/>
      <c r="AK90" s="117"/>
      <c r="AL90" s="89"/>
    </row>
    <row r="91" spans="2:38">
      <c r="B91" s="113"/>
      <c r="C91" s="251" t="s">
        <v>820</v>
      </c>
      <c r="D91" s="246"/>
      <c r="E91" s="246"/>
      <c r="F91" s="246"/>
      <c r="G91" s="247"/>
      <c r="H91" s="251" t="s">
        <v>821</v>
      </c>
      <c r="I91" s="246"/>
      <c r="J91" s="246"/>
      <c r="K91" s="246"/>
      <c r="L91" s="247"/>
      <c r="M91" s="255" t="s">
        <v>822</v>
      </c>
      <c r="N91" s="256"/>
      <c r="O91" s="256"/>
      <c r="P91" s="256"/>
      <c r="Q91" s="257"/>
      <c r="R91" s="255" t="s">
        <v>823</v>
      </c>
      <c r="S91" s="256"/>
      <c r="T91" s="256"/>
      <c r="U91" s="256"/>
      <c r="V91" s="257"/>
      <c r="W91" s="251" t="s">
        <v>824</v>
      </c>
      <c r="X91" s="246"/>
      <c r="Y91" s="246"/>
      <c r="Z91" s="246"/>
      <c r="AA91" s="247"/>
      <c r="AB91" s="251" t="s">
        <v>825</v>
      </c>
      <c r="AC91" s="246"/>
      <c r="AD91" s="246"/>
      <c r="AE91" s="246"/>
      <c r="AF91" s="247"/>
      <c r="AG91" s="251" t="s">
        <v>826</v>
      </c>
      <c r="AH91" s="246"/>
      <c r="AI91" s="246"/>
      <c r="AJ91" s="246"/>
      <c r="AK91" s="247"/>
      <c r="AL91" s="89"/>
    </row>
    <row r="92" spans="2:38">
      <c r="B92" s="115" t="s">
        <v>827</v>
      </c>
      <c r="C92" s="116" t="s">
        <v>685</v>
      </c>
      <c r="D92" s="118"/>
      <c r="E92" s="118"/>
      <c r="F92" s="118"/>
      <c r="G92" s="117"/>
      <c r="H92" s="109" t="s">
        <v>685</v>
      </c>
      <c r="I92" s="111"/>
      <c r="J92" s="111"/>
      <c r="K92" s="110"/>
      <c r="L92" s="112"/>
      <c r="M92" s="116"/>
      <c r="N92" s="118"/>
      <c r="O92" s="118" t="s">
        <v>687</v>
      </c>
      <c r="P92" s="117"/>
      <c r="Q92" s="119"/>
      <c r="R92" s="116" t="s">
        <v>685</v>
      </c>
      <c r="S92" s="118"/>
      <c r="T92" s="118"/>
      <c r="U92" s="117"/>
      <c r="V92" s="119"/>
      <c r="W92" s="109" t="s">
        <v>685</v>
      </c>
      <c r="X92" s="111"/>
      <c r="Y92" s="111"/>
      <c r="Z92" s="111"/>
      <c r="AA92" s="111"/>
      <c r="AB92" s="116" t="s">
        <v>685</v>
      </c>
      <c r="AC92" s="118"/>
      <c r="AD92" s="118"/>
      <c r="AE92" s="118"/>
      <c r="AF92" s="117"/>
      <c r="AG92" s="116"/>
      <c r="AH92" s="118"/>
      <c r="AI92" s="118"/>
      <c r="AJ92" s="117"/>
      <c r="AK92" s="117"/>
      <c r="AL92" s="89"/>
    </row>
    <row r="93" spans="2:38">
      <c r="B93" s="113"/>
      <c r="C93" s="251" t="s">
        <v>828</v>
      </c>
      <c r="D93" s="246"/>
      <c r="E93" s="246"/>
      <c r="F93" s="246"/>
      <c r="G93" s="247"/>
      <c r="H93" s="251" t="s">
        <v>829</v>
      </c>
      <c r="I93" s="246"/>
      <c r="J93" s="246"/>
      <c r="K93" s="246"/>
      <c r="L93" s="247"/>
      <c r="M93" s="255" t="s">
        <v>803</v>
      </c>
      <c r="N93" s="256"/>
      <c r="O93" s="256"/>
      <c r="P93" s="256"/>
      <c r="Q93" s="257"/>
      <c r="R93" s="255" t="s">
        <v>830</v>
      </c>
      <c r="S93" s="256"/>
      <c r="T93" s="256"/>
      <c r="U93" s="256"/>
      <c r="V93" s="257"/>
      <c r="W93" s="251" t="s">
        <v>804</v>
      </c>
      <c r="X93" s="246"/>
      <c r="Y93" s="246"/>
      <c r="Z93" s="246"/>
      <c r="AA93" s="247"/>
      <c r="AB93" s="251" t="s">
        <v>825</v>
      </c>
      <c r="AC93" s="246"/>
      <c r="AD93" s="246"/>
      <c r="AE93" s="246"/>
      <c r="AF93" s="247"/>
      <c r="AG93" s="251" t="s">
        <v>831</v>
      </c>
      <c r="AH93" s="246"/>
      <c r="AI93" s="246"/>
      <c r="AJ93" s="246"/>
      <c r="AK93" s="247"/>
      <c r="AL93" s="89"/>
    </row>
    <row r="94" spans="2:38">
      <c r="B94" s="115" t="s">
        <v>832</v>
      </c>
      <c r="C94" s="116" t="s">
        <v>685</v>
      </c>
      <c r="D94" s="118"/>
      <c r="E94" s="118"/>
      <c r="F94" s="118"/>
      <c r="G94" s="117"/>
      <c r="H94" s="109" t="s">
        <v>685</v>
      </c>
      <c r="I94" s="111"/>
      <c r="J94" s="111"/>
      <c r="K94" s="110"/>
      <c r="L94" s="112"/>
      <c r="M94" s="116"/>
      <c r="N94" s="118"/>
      <c r="O94" s="118" t="s">
        <v>687</v>
      </c>
      <c r="P94" s="117"/>
      <c r="Q94" s="119"/>
      <c r="R94" s="116" t="s">
        <v>685</v>
      </c>
      <c r="S94" s="118"/>
      <c r="T94" s="118"/>
      <c r="U94" s="117"/>
      <c r="V94" s="119"/>
      <c r="W94" s="109" t="s">
        <v>685</v>
      </c>
      <c r="X94" s="111"/>
      <c r="Y94" s="111"/>
      <c r="Z94" s="111"/>
      <c r="AA94" s="111"/>
      <c r="AB94" s="116" t="s">
        <v>685</v>
      </c>
      <c r="AC94" s="118"/>
      <c r="AD94" s="118"/>
      <c r="AE94" s="118"/>
      <c r="AF94" s="117"/>
      <c r="AG94" s="116" t="s">
        <v>685</v>
      </c>
      <c r="AH94" s="118"/>
      <c r="AI94" s="118"/>
      <c r="AJ94" s="117"/>
      <c r="AK94" s="117"/>
      <c r="AL94" s="89"/>
    </row>
    <row r="95" spans="2:38">
      <c r="B95" s="113"/>
      <c r="C95" s="251" t="s">
        <v>833</v>
      </c>
      <c r="D95" s="246"/>
      <c r="E95" s="246"/>
      <c r="F95" s="246"/>
      <c r="G95" s="247"/>
      <c r="H95" s="251" t="s">
        <v>834</v>
      </c>
      <c r="I95" s="246"/>
      <c r="J95" s="246"/>
      <c r="K95" s="246"/>
      <c r="L95" s="247"/>
      <c r="M95" s="255" t="s">
        <v>803</v>
      </c>
      <c r="N95" s="256"/>
      <c r="O95" s="256"/>
      <c r="P95" s="256"/>
      <c r="Q95" s="257"/>
      <c r="R95" s="255" t="s">
        <v>787</v>
      </c>
      <c r="S95" s="256"/>
      <c r="T95" s="256"/>
      <c r="U95" s="256"/>
      <c r="V95" s="257"/>
      <c r="W95" s="251" t="s">
        <v>824</v>
      </c>
      <c r="X95" s="246"/>
      <c r="Y95" s="246"/>
      <c r="Z95" s="246"/>
      <c r="AA95" s="247"/>
      <c r="AB95" s="251" t="s">
        <v>835</v>
      </c>
      <c r="AC95" s="246"/>
      <c r="AD95" s="246"/>
      <c r="AE95" s="246"/>
      <c r="AF95" s="247"/>
      <c r="AG95" s="251" t="s">
        <v>836</v>
      </c>
      <c r="AH95" s="246"/>
      <c r="AI95" s="246"/>
      <c r="AJ95" s="246"/>
      <c r="AK95" s="247"/>
      <c r="AL95" s="89"/>
    </row>
    <row r="96" spans="2:38">
      <c r="B96" s="115" t="s">
        <v>837</v>
      </c>
      <c r="C96" s="116" t="s">
        <v>685</v>
      </c>
      <c r="D96" s="118"/>
      <c r="E96" s="118"/>
      <c r="F96" s="118"/>
      <c r="G96" s="117"/>
      <c r="H96" s="109" t="s">
        <v>685</v>
      </c>
      <c r="I96" s="111"/>
      <c r="J96" s="111"/>
      <c r="K96" s="110"/>
      <c r="L96" s="112"/>
      <c r="M96" s="116"/>
      <c r="N96" s="118"/>
      <c r="O96" s="118" t="s">
        <v>687</v>
      </c>
      <c r="P96" s="117"/>
      <c r="Q96" s="119"/>
      <c r="R96" s="116" t="s">
        <v>685</v>
      </c>
      <c r="S96" s="118"/>
      <c r="T96" s="118"/>
      <c r="U96" s="117"/>
      <c r="V96" s="119"/>
      <c r="W96" s="109"/>
      <c r="X96" s="111" t="s">
        <v>686</v>
      </c>
      <c r="Y96" s="111"/>
      <c r="Z96" s="111"/>
      <c r="AA96" s="111"/>
      <c r="AB96" s="116"/>
      <c r="AC96" s="118"/>
      <c r="AD96" s="118" t="s">
        <v>687</v>
      </c>
      <c r="AE96" s="118"/>
      <c r="AF96" s="117"/>
      <c r="AG96" s="116"/>
      <c r="AH96" s="118" t="s">
        <v>686</v>
      </c>
      <c r="AI96" s="118"/>
      <c r="AJ96" s="117"/>
      <c r="AK96" s="117"/>
      <c r="AL96" s="89"/>
    </row>
    <row r="97" spans="2:38">
      <c r="B97" s="113"/>
      <c r="C97" s="251" t="s">
        <v>838</v>
      </c>
      <c r="D97" s="246"/>
      <c r="E97" s="246"/>
      <c r="F97" s="246"/>
      <c r="G97" s="247"/>
      <c r="H97" s="251" t="s">
        <v>839</v>
      </c>
      <c r="I97" s="246"/>
      <c r="J97" s="246"/>
      <c r="K97" s="246"/>
      <c r="L97" s="247"/>
      <c r="M97" s="255" t="s">
        <v>803</v>
      </c>
      <c r="N97" s="256"/>
      <c r="O97" s="256"/>
      <c r="P97" s="256"/>
      <c r="Q97" s="257"/>
      <c r="R97" s="255" t="s">
        <v>840</v>
      </c>
      <c r="S97" s="256"/>
      <c r="T97" s="256"/>
      <c r="U97" s="256"/>
      <c r="V97" s="257"/>
      <c r="W97" s="251" t="s">
        <v>841</v>
      </c>
      <c r="X97" s="246"/>
      <c r="Y97" s="246"/>
      <c r="Z97" s="246"/>
      <c r="AA97" s="247"/>
      <c r="AB97" s="251" t="s">
        <v>842</v>
      </c>
      <c r="AC97" s="246"/>
      <c r="AD97" s="246"/>
      <c r="AE97" s="246"/>
      <c r="AF97" s="247"/>
      <c r="AG97" s="251" t="s">
        <v>843</v>
      </c>
      <c r="AH97" s="246"/>
      <c r="AI97" s="246"/>
      <c r="AJ97" s="246"/>
      <c r="AK97" s="247"/>
      <c r="AL97" s="89"/>
    </row>
    <row r="98" spans="2:38">
      <c r="B98" s="115" t="s">
        <v>844</v>
      </c>
      <c r="C98" s="116" t="s">
        <v>685</v>
      </c>
      <c r="D98" s="118"/>
      <c r="E98" s="118"/>
      <c r="F98" s="118"/>
      <c r="G98" s="117"/>
      <c r="H98" s="109" t="s">
        <v>685</v>
      </c>
      <c r="I98" s="111"/>
      <c r="J98" s="111"/>
      <c r="K98" s="110"/>
      <c r="L98" s="112"/>
      <c r="M98" s="116"/>
      <c r="N98" s="118"/>
      <c r="O98" s="118" t="s">
        <v>687</v>
      </c>
      <c r="P98" s="117"/>
      <c r="Q98" s="119"/>
      <c r="R98" s="116" t="s">
        <v>685</v>
      </c>
      <c r="S98" s="118"/>
      <c r="T98" s="118"/>
      <c r="U98" s="117"/>
      <c r="V98" s="119"/>
      <c r="W98" s="109" t="s">
        <v>685</v>
      </c>
      <c r="X98" s="111"/>
      <c r="Y98" s="111"/>
      <c r="Z98" s="111"/>
      <c r="AA98" s="111"/>
      <c r="AB98" s="109" t="s">
        <v>685</v>
      </c>
      <c r="AC98" s="111"/>
      <c r="AD98" s="111"/>
      <c r="AE98" s="111"/>
      <c r="AF98" s="110"/>
      <c r="AG98" s="116" t="s">
        <v>685</v>
      </c>
      <c r="AH98" s="118"/>
      <c r="AI98" s="118"/>
      <c r="AJ98" s="117"/>
      <c r="AK98" s="117"/>
      <c r="AL98" s="89"/>
    </row>
    <row r="99" spans="2:38" ht="16" customHeight="1">
      <c r="B99" s="113"/>
      <c r="C99" s="251" t="s">
        <v>845</v>
      </c>
      <c r="D99" s="246"/>
      <c r="E99" s="246"/>
      <c r="F99" s="246"/>
      <c r="G99" s="247"/>
      <c r="H99" s="251" t="s">
        <v>839</v>
      </c>
      <c r="I99" s="246"/>
      <c r="J99" s="246"/>
      <c r="K99" s="246"/>
      <c r="L99" s="247"/>
      <c r="M99" s="255" t="s">
        <v>803</v>
      </c>
      <c r="N99" s="256"/>
      <c r="O99" s="256"/>
      <c r="P99" s="256"/>
      <c r="Q99" s="257"/>
      <c r="R99" s="255" t="s">
        <v>787</v>
      </c>
      <c r="S99" s="256"/>
      <c r="T99" s="256"/>
      <c r="U99" s="256"/>
      <c r="V99" s="257"/>
      <c r="W99" s="251" t="s">
        <v>824</v>
      </c>
      <c r="X99" s="246"/>
      <c r="Y99" s="246"/>
      <c r="Z99" s="246"/>
      <c r="AA99" s="247"/>
      <c r="AB99" s="251" t="s">
        <v>813</v>
      </c>
      <c r="AC99" s="246"/>
      <c r="AD99" s="246"/>
      <c r="AE99" s="246"/>
      <c r="AF99" s="247"/>
      <c r="AG99" s="251" t="s">
        <v>846</v>
      </c>
      <c r="AH99" s="246"/>
      <c r="AI99" s="246"/>
      <c r="AJ99" s="246"/>
      <c r="AK99" s="247"/>
      <c r="AL99" s="89"/>
    </row>
    <row r="100" spans="2:38">
      <c r="B100" s="115" t="s">
        <v>847</v>
      </c>
      <c r="C100" s="116" t="s">
        <v>685</v>
      </c>
      <c r="D100" s="118"/>
      <c r="E100" s="118"/>
      <c r="F100" s="118"/>
      <c r="G100" s="117"/>
      <c r="H100" s="109" t="s">
        <v>685</v>
      </c>
      <c r="I100" s="111"/>
      <c r="J100" s="111"/>
      <c r="K100" s="110"/>
      <c r="L100" s="112"/>
      <c r="M100" s="116" t="s">
        <v>685</v>
      </c>
      <c r="N100" s="118"/>
      <c r="O100" s="118"/>
      <c r="P100" s="117"/>
      <c r="Q100" s="119"/>
      <c r="R100" s="116" t="s">
        <v>685</v>
      </c>
      <c r="S100" s="118"/>
      <c r="T100" s="118"/>
      <c r="U100" s="117"/>
      <c r="V100" s="119"/>
      <c r="W100" s="109" t="s">
        <v>685</v>
      </c>
      <c r="X100" s="111"/>
      <c r="Y100" s="111"/>
      <c r="Z100" s="111"/>
      <c r="AA100" s="111"/>
      <c r="AB100" s="116" t="s">
        <v>685</v>
      </c>
      <c r="AC100" s="118"/>
      <c r="AD100" s="118"/>
      <c r="AE100" s="118"/>
      <c r="AF100" s="117"/>
      <c r="AG100" s="116" t="s">
        <v>685</v>
      </c>
      <c r="AH100" s="118"/>
      <c r="AI100" s="118"/>
      <c r="AJ100" s="117"/>
      <c r="AK100" s="117"/>
      <c r="AL100" s="89"/>
    </row>
    <row r="101" spans="2:38">
      <c r="B101" s="113"/>
      <c r="C101" s="251" t="s">
        <v>848</v>
      </c>
      <c r="D101" s="246"/>
      <c r="E101" s="246"/>
      <c r="F101" s="246"/>
      <c r="G101" s="247"/>
      <c r="H101" s="251" t="s">
        <v>849</v>
      </c>
      <c r="I101" s="246"/>
      <c r="J101" s="246"/>
      <c r="K101" s="246"/>
      <c r="L101" s="247"/>
      <c r="M101" s="255" t="s">
        <v>850</v>
      </c>
      <c r="N101" s="256"/>
      <c r="O101" s="256"/>
      <c r="P101" s="256"/>
      <c r="Q101" s="257"/>
      <c r="R101" s="255" t="s">
        <v>787</v>
      </c>
      <c r="S101" s="256"/>
      <c r="T101" s="256"/>
      <c r="U101" s="256"/>
      <c r="V101" s="257"/>
      <c r="W101" s="251" t="s">
        <v>824</v>
      </c>
      <c r="X101" s="246"/>
      <c r="Y101" s="246"/>
      <c r="Z101" s="246"/>
      <c r="AA101" s="247"/>
      <c r="AB101" s="251" t="s">
        <v>851</v>
      </c>
      <c r="AC101" s="246"/>
      <c r="AD101" s="246"/>
      <c r="AE101" s="246"/>
      <c r="AF101" s="247"/>
      <c r="AG101" s="251" t="s">
        <v>852</v>
      </c>
      <c r="AH101" s="246"/>
      <c r="AI101" s="246"/>
      <c r="AJ101" s="246"/>
      <c r="AK101" s="247"/>
      <c r="AL101" s="89"/>
    </row>
    <row r="102" spans="2:38">
      <c r="B102" s="115" t="s">
        <v>853</v>
      </c>
      <c r="C102" s="116" t="s">
        <v>685</v>
      </c>
      <c r="D102" s="118"/>
      <c r="E102" s="118"/>
      <c r="F102" s="118"/>
      <c r="G102" s="117"/>
      <c r="H102" s="109" t="s">
        <v>685</v>
      </c>
      <c r="I102" s="111"/>
      <c r="J102" s="111"/>
      <c r="K102" s="110"/>
      <c r="L102" s="112"/>
      <c r="M102" s="116" t="s">
        <v>685</v>
      </c>
      <c r="N102" s="118"/>
      <c r="O102" s="118"/>
      <c r="P102" s="117"/>
      <c r="Q102" s="119"/>
      <c r="R102" s="116" t="s">
        <v>685</v>
      </c>
      <c r="S102" s="118"/>
      <c r="T102" s="118"/>
      <c r="U102" s="117"/>
      <c r="V102" s="119"/>
      <c r="W102" s="109" t="s">
        <v>685</v>
      </c>
      <c r="X102" s="111"/>
      <c r="Y102" s="111"/>
      <c r="Z102" s="111"/>
      <c r="AA102" s="111"/>
      <c r="AB102" s="116" t="s">
        <v>685</v>
      </c>
      <c r="AC102" s="118"/>
      <c r="AD102" s="118"/>
      <c r="AE102" s="118"/>
      <c r="AF102" s="117"/>
      <c r="AG102" s="116" t="s">
        <v>685</v>
      </c>
      <c r="AH102" s="118"/>
      <c r="AI102" s="118"/>
      <c r="AJ102" s="117"/>
      <c r="AK102" s="117"/>
      <c r="AL102" s="89"/>
    </row>
    <row r="103" spans="2:38" ht="16" customHeight="1">
      <c r="B103" s="113"/>
      <c r="C103" s="251" t="s">
        <v>854</v>
      </c>
      <c r="D103" s="246"/>
      <c r="E103" s="246"/>
      <c r="F103" s="246"/>
      <c r="G103" s="247"/>
      <c r="H103" s="251" t="s">
        <v>855</v>
      </c>
      <c r="I103" s="246"/>
      <c r="J103" s="246"/>
      <c r="K103" s="246"/>
      <c r="L103" s="247"/>
      <c r="M103" s="255" t="s">
        <v>856</v>
      </c>
      <c r="N103" s="256"/>
      <c r="O103" s="256"/>
      <c r="P103" s="256"/>
      <c r="Q103" s="257"/>
      <c r="R103" s="255" t="s">
        <v>857</v>
      </c>
      <c r="S103" s="256"/>
      <c r="T103" s="256"/>
      <c r="U103" s="256"/>
      <c r="V103" s="257"/>
      <c r="W103" s="251" t="s">
        <v>858</v>
      </c>
      <c r="X103" s="246"/>
      <c r="Y103" s="246"/>
      <c r="Z103" s="246"/>
      <c r="AA103" s="247"/>
      <c r="AB103" s="251" t="s">
        <v>813</v>
      </c>
      <c r="AC103" s="246"/>
      <c r="AD103" s="246"/>
      <c r="AE103" s="246"/>
      <c r="AF103" s="247"/>
      <c r="AG103" s="251" t="s">
        <v>859</v>
      </c>
      <c r="AH103" s="246"/>
      <c r="AI103" s="246"/>
      <c r="AJ103" s="246"/>
      <c r="AK103" s="247"/>
      <c r="AL103" s="89"/>
    </row>
    <row r="104" spans="2:38">
      <c r="B104" s="115" t="s">
        <v>860</v>
      </c>
      <c r="C104" s="116" t="s">
        <v>685</v>
      </c>
      <c r="D104" s="118"/>
      <c r="E104" s="118"/>
      <c r="F104" s="118"/>
      <c r="G104" s="117"/>
      <c r="H104" s="109" t="s">
        <v>685</v>
      </c>
      <c r="I104" s="111"/>
      <c r="J104" s="111"/>
      <c r="K104" s="110"/>
      <c r="L104" s="112"/>
      <c r="M104" s="116" t="s">
        <v>685</v>
      </c>
      <c r="N104" s="118"/>
      <c r="O104" s="118"/>
      <c r="P104" s="117"/>
      <c r="Q104" s="119"/>
      <c r="R104" s="116" t="s">
        <v>685</v>
      </c>
      <c r="S104" s="118"/>
      <c r="T104" s="118"/>
      <c r="U104" s="117"/>
      <c r="V104" s="119"/>
      <c r="W104" s="109" t="s">
        <v>685</v>
      </c>
      <c r="X104" s="111"/>
      <c r="Y104" s="111"/>
      <c r="Z104" s="111"/>
      <c r="AA104" s="111"/>
      <c r="AB104" s="116" t="s">
        <v>685</v>
      </c>
      <c r="AC104" s="118"/>
      <c r="AD104" s="118"/>
      <c r="AE104" s="118"/>
      <c r="AF104" s="117"/>
      <c r="AG104" s="116" t="s">
        <v>685</v>
      </c>
      <c r="AH104" s="118"/>
      <c r="AI104" s="118"/>
      <c r="AJ104" s="117"/>
      <c r="AK104" s="117"/>
      <c r="AL104" s="89"/>
    </row>
    <row r="105" spans="2:38" ht="16" customHeight="1">
      <c r="B105" s="113"/>
      <c r="C105" s="251" t="s">
        <v>848</v>
      </c>
      <c r="D105" s="246"/>
      <c r="E105" s="246"/>
      <c r="F105" s="246"/>
      <c r="G105" s="247"/>
      <c r="H105" s="251" t="s">
        <v>780</v>
      </c>
      <c r="I105" s="246"/>
      <c r="J105" s="246"/>
      <c r="K105" s="246"/>
      <c r="L105" s="247"/>
      <c r="M105" s="255" t="s">
        <v>861</v>
      </c>
      <c r="N105" s="256"/>
      <c r="O105" s="256"/>
      <c r="P105" s="256"/>
      <c r="Q105" s="257"/>
      <c r="R105" s="255" t="s">
        <v>862</v>
      </c>
      <c r="S105" s="256"/>
      <c r="T105" s="256"/>
      <c r="U105" s="256"/>
      <c r="V105" s="257"/>
      <c r="W105" s="251" t="s">
        <v>858</v>
      </c>
      <c r="X105" s="246"/>
      <c r="Y105" s="246"/>
      <c r="Z105" s="246"/>
      <c r="AA105" s="247"/>
      <c r="AB105" s="251" t="s">
        <v>813</v>
      </c>
      <c r="AC105" s="246"/>
      <c r="AD105" s="246"/>
      <c r="AE105" s="246"/>
      <c r="AF105" s="247"/>
      <c r="AG105" s="251" t="s">
        <v>859</v>
      </c>
      <c r="AH105" s="246"/>
      <c r="AI105" s="246"/>
      <c r="AJ105" s="246"/>
      <c r="AK105" s="247"/>
      <c r="AL105" s="89"/>
    </row>
    <row r="106" spans="2:38">
      <c r="B106" s="115" t="s">
        <v>863</v>
      </c>
      <c r="C106" s="116" t="s">
        <v>685</v>
      </c>
      <c r="D106" s="118"/>
      <c r="E106" s="118"/>
      <c r="F106" s="118"/>
      <c r="G106" s="117"/>
      <c r="H106" s="109" t="s">
        <v>685</v>
      </c>
      <c r="I106" s="111"/>
      <c r="J106" s="111"/>
      <c r="K106" s="110"/>
      <c r="L106" s="112"/>
      <c r="M106" s="116" t="s">
        <v>685</v>
      </c>
      <c r="N106" s="118"/>
      <c r="O106" s="118"/>
      <c r="P106" s="117"/>
      <c r="Q106" s="119"/>
      <c r="R106" s="116" t="s">
        <v>685</v>
      </c>
      <c r="S106" s="118"/>
      <c r="T106" s="118"/>
      <c r="U106" s="117"/>
      <c r="V106" s="119"/>
      <c r="W106" s="109" t="s">
        <v>685</v>
      </c>
      <c r="X106" s="111"/>
      <c r="Y106" s="111"/>
      <c r="Z106" s="111"/>
      <c r="AA106" s="111"/>
      <c r="AB106" s="116" t="s">
        <v>685</v>
      </c>
      <c r="AC106" s="118"/>
      <c r="AD106" s="118"/>
      <c r="AE106" s="118"/>
      <c r="AF106" s="117"/>
      <c r="AG106" s="116" t="s">
        <v>685</v>
      </c>
      <c r="AH106" s="118"/>
      <c r="AI106" s="118"/>
      <c r="AJ106" s="117"/>
      <c r="AK106" s="117"/>
      <c r="AL106" s="89"/>
    </row>
    <row r="107" spans="2:38">
      <c r="B107" s="113"/>
      <c r="C107" s="251" t="s">
        <v>848</v>
      </c>
      <c r="D107" s="246"/>
      <c r="E107" s="246"/>
      <c r="F107" s="246"/>
      <c r="G107" s="247"/>
      <c r="H107" s="251" t="s">
        <v>864</v>
      </c>
      <c r="I107" s="246"/>
      <c r="J107" s="246"/>
      <c r="K107" s="246"/>
      <c r="L107" s="247"/>
      <c r="M107" s="255" t="s">
        <v>781</v>
      </c>
      <c r="N107" s="256"/>
      <c r="O107" s="256"/>
      <c r="P107" s="256"/>
      <c r="Q107" s="257"/>
      <c r="R107" s="255" t="s">
        <v>857</v>
      </c>
      <c r="S107" s="256"/>
      <c r="T107" s="256"/>
      <c r="U107" s="256"/>
      <c r="V107" s="257"/>
      <c r="W107" s="251" t="s">
        <v>858</v>
      </c>
      <c r="X107" s="246"/>
      <c r="Y107" s="246"/>
      <c r="Z107" s="246"/>
      <c r="AA107" s="247"/>
      <c r="AB107" s="251" t="s">
        <v>813</v>
      </c>
      <c r="AC107" s="246"/>
      <c r="AD107" s="246"/>
      <c r="AE107" s="246"/>
      <c r="AF107" s="247"/>
      <c r="AG107" s="251" t="s">
        <v>859</v>
      </c>
      <c r="AH107" s="246"/>
      <c r="AI107" s="246"/>
      <c r="AJ107" s="246"/>
      <c r="AK107" s="247"/>
      <c r="AL107" s="89"/>
    </row>
    <row r="108" spans="2:38">
      <c r="B108" s="115" t="s">
        <v>865</v>
      </c>
      <c r="C108" s="116" t="s">
        <v>685</v>
      </c>
      <c r="D108" s="118"/>
      <c r="E108" s="118"/>
      <c r="F108" s="118"/>
      <c r="G108" s="117"/>
      <c r="H108" s="109" t="s">
        <v>685</v>
      </c>
      <c r="I108" s="111"/>
      <c r="J108" s="111"/>
      <c r="K108" s="110"/>
      <c r="L108" s="112"/>
      <c r="M108" s="116"/>
      <c r="N108" s="118"/>
      <c r="O108" s="118" t="s">
        <v>687</v>
      </c>
      <c r="P108" s="117"/>
      <c r="Q108" s="119"/>
      <c r="R108" s="116" t="s">
        <v>685</v>
      </c>
      <c r="S108" s="118"/>
      <c r="T108" s="118"/>
      <c r="U108" s="117"/>
      <c r="V108" s="119"/>
      <c r="W108" s="109" t="s">
        <v>685</v>
      </c>
      <c r="X108" s="111"/>
      <c r="Y108" s="111"/>
      <c r="Z108" s="111"/>
      <c r="AA108" s="111"/>
      <c r="AB108" s="116" t="s">
        <v>685</v>
      </c>
      <c r="AC108" s="118"/>
      <c r="AD108" s="118"/>
      <c r="AE108" s="118"/>
      <c r="AF108" s="117"/>
      <c r="AG108" s="116" t="s">
        <v>685</v>
      </c>
      <c r="AH108" s="118"/>
      <c r="AI108" s="118"/>
      <c r="AJ108" s="117"/>
      <c r="AK108" s="117"/>
      <c r="AL108" s="89"/>
    </row>
    <row r="109" spans="2:38" ht="16" customHeight="1">
      <c r="B109" s="113"/>
      <c r="C109" s="251" t="s">
        <v>866</v>
      </c>
      <c r="D109" s="246"/>
      <c r="E109" s="246"/>
      <c r="F109" s="246"/>
      <c r="G109" s="247"/>
      <c r="H109" s="251" t="s">
        <v>867</v>
      </c>
      <c r="I109" s="246"/>
      <c r="J109" s="246"/>
      <c r="K109" s="246"/>
      <c r="L109" s="247"/>
      <c r="M109" s="255" t="s">
        <v>803</v>
      </c>
      <c r="N109" s="256"/>
      <c r="O109" s="256"/>
      <c r="P109" s="256"/>
      <c r="Q109" s="257"/>
      <c r="R109" s="255" t="s">
        <v>868</v>
      </c>
      <c r="S109" s="256"/>
      <c r="T109" s="256"/>
      <c r="U109" s="256"/>
      <c r="V109" s="257"/>
      <c r="W109" s="251" t="s">
        <v>858</v>
      </c>
      <c r="X109" s="246"/>
      <c r="Y109" s="246"/>
      <c r="Z109" s="246"/>
      <c r="AA109" s="247"/>
      <c r="AB109" s="251" t="s">
        <v>813</v>
      </c>
      <c r="AC109" s="246"/>
      <c r="AD109" s="246"/>
      <c r="AE109" s="246"/>
      <c r="AF109" s="247"/>
      <c r="AG109" s="251" t="s">
        <v>869</v>
      </c>
      <c r="AH109" s="246"/>
      <c r="AI109" s="246"/>
      <c r="AJ109" s="246"/>
      <c r="AK109" s="247"/>
      <c r="AL109" s="89"/>
    </row>
    <row r="110" spans="2:38">
      <c r="B110" s="115" t="s">
        <v>870</v>
      </c>
      <c r="C110" s="116" t="s">
        <v>685</v>
      </c>
      <c r="D110" s="118"/>
      <c r="E110" s="118"/>
      <c r="F110" s="118"/>
      <c r="G110" s="117"/>
      <c r="H110" s="109" t="s">
        <v>685</v>
      </c>
      <c r="I110" s="111"/>
      <c r="J110" s="111"/>
      <c r="K110" s="110"/>
      <c r="L110" s="112"/>
      <c r="M110" s="116"/>
      <c r="N110" s="118"/>
      <c r="O110" s="118" t="s">
        <v>687</v>
      </c>
      <c r="P110" s="117"/>
      <c r="Q110" s="119"/>
      <c r="R110" s="116" t="s">
        <v>685</v>
      </c>
      <c r="S110" s="118"/>
      <c r="T110" s="118"/>
      <c r="U110" s="117"/>
      <c r="V110" s="119"/>
      <c r="W110" s="109" t="s">
        <v>685</v>
      </c>
      <c r="X110" s="111"/>
      <c r="Y110" s="111"/>
      <c r="Z110" s="111"/>
      <c r="AA110" s="111"/>
      <c r="AB110" s="116" t="s">
        <v>685</v>
      </c>
      <c r="AC110" s="118"/>
      <c r="AD110" s="118"/>
      <c r="AE110" s="118"/>
      <c r="AF110" s="117"/>
      <c r="AG110" s="116"/>
      <c r="AH110" s="118" t="s">
        <v>686</v>
      </c>
      <c r="AI110" s="118"/>
      <c r="AJ110" s="117"/>
      <c r="AK110" s="117"/>
      <c r="AL110" s="107"/>
    </row>
    <row r="111" spans="2:38" ht="16" customHeight="1">
      <c r="B111" s="113"/>
      <c r="C111" s="251" t="s">
        <v>866</v>
      </c>
      <c r="D111" s="246"/>
      <c r="E111" s="246"/>
      <c r="F111" s="246"/>
      <c r="G111" s="247"/>
      <c r="H111" s="251" t="s">
        <v>871</v>
      </c>
      <c r="I111" s="246"/>
      <c r="J111" s="246"/>
      <c r="K111" s="246"/>
      <c r="L111" s="247"/>
      <c r="M111" s="255" t="s">
        <v>872</v>
      </c>
      <c r="N111" s="256"/>
      <c r="O111" s="256"/>
      <c r="P111" s="256"/>
      <c r="Q111" s="257"/>
      <c r="R111" s="255" t="s">
        <v>857</v>
      </c>
      <c r="S111" s="256"/>
      <c r="T111" s="256"/>
      <c r="U111" s="256"/>
      <c r="V111" s="257"/>
      <c r="W111" s="251" t="s">
        <v>873</v>
      </c>
      <c r="X111" s="246"/>
      <c r="Y111" s="246"/>
      <c r="Z111" s="246"/>
      <c r="AA111" s="247"/>
      <c r="AB111" s="251" t="s">
        <v>874</v>
      </c>
      <c r="AC111" s="246"/>
      <c r="AD111" s="246"/>
      <c r="AE111" s="246"/>
      <c r="AF111" s="247"/>
      <c r="AG111" s="251" t="s">
        <v>875</v>
      </c>
      <c r="AH111" s="246"/>
      <c r="AI111" s="246"/>
      <c r="AJ111" s="246"/>
      <c r="AK111" s="247"/>
      <c r="AL111" s="89"/>
    </row>
    <row r="112" spans="2:38">
      <c r="B112" s="115" t="s">
        <v>876</v>
      </c>
      <c r="C112" s="116" t="s">
        <v>685</v>
      </c>
      <c r="D112" s="118"/>
      <c r="E112" s="118"/>
      <c r="F112" s="118"/>
      <c r="G112" s="117"/>
      <c r="H112" s="109" t="s">
        <v>685</v>
      </c>
      <c r="I112" s="111"/>
      <c r="J112" s="111"/>
      <c r="K112" s="110"/>
      <c r="L112" s="112"/>
      <c r="M112" s="116"/>
      <c r="N112" s="118"/>
      <c r="O112" s="118" t="s">
        <v>687</v>
      </c>
      <c r="P112" s="117"/>
      <c r="Q112" s="119"/>
      <c r="R112" s="116" t="s">
        <v>685</v>
      </c>
      <c r="S112" s="118"/>
      <c r="T112" s="118"/>
      <c r="U112" s="117"/>
      <c r="V112" s="119"/>
      <c r="W112" s="109"/>
      <c r="X112" s="111"/>
      <c r="Y112" s="111" t="s">
        <v>687</v>
      </c>
      <c r="Z112" s="111"/>
      <c r="AA112" s="111"/>
      <c r="AB112" s="116"/>
      <c r="AC112" s="118"/>
      <c r="AD112" s="118" t="s">
        <v>687</v>
      </c>
      <c r="AE112" s="118"/>
      <c r="AF112" s="117"/>
      <c r="AG112" s="116"/>
      <c r="AH112" s="118"/>
      <c r="AI112" s="118" t="s">
        <v>687</v>
      </c>
      <c r="AJ112" s="117"/>
      <c r="AK112" s="117"/>
      <c r="AL112" s="89"/>
    </row>
    <row r="113" spans="1:96" ht="16" customHeight="1">
      <c r="B113" s="113"/>
      <c r="C113" s="251" t="s">
        <v>877</v>
      </c>
      <c r="D113" s="246"/>
      <c r="E113" s="246"/>
      <c r="F113" s="246"/>
      <c r="G113" s="247"/>
      <c r="H113" s="251" t="s">
        <v>878</v>
      </c>
      <c r="I113" s="246"/>
      <c r="J113" s="246"/>
      <c r="K113" s="246"/>
      <c r="L113" s="247"/>
      <c r="M113" s="255" t="s">
        <v>879</v>
      </c>
      <c r="N113" s="256"/>
      <c r="O113" s="256"/>
      <c r="P113" s="256"/>
      <c r="Q113" s="257"/>
      <c r="R113" s="255" t="s">
        <v>880</v>
      </c>
      <c r="S113" s="256"/>
      <c r="T113" s="256"/>
      <c r="U113" s="256"/>
      <c r="V113" s="257"/>
      <c r="W113" s="251" t="s">
        <v>792</v>
      </c>
      <c r="X113" s="246"/>
      <c r="Y113" s="246"/>
      <c r="Z113" s="246"/>
      <c r="AA113" s="247"/>
      <c r="AB113" s="251" t="s">
        <v>881</v>
      </c>
      <c r="AC113" s="246"/>
      <c r="AD113" s="246"/>
      <c r="AE113" s="246"/>
      <c r="AF113" s="247"/>
      <c r="AG113" s="251" t="s">
        <v>882</v>
      </c>
      <c r="AH113" s="246"/>
      <c r="AI113" s="246"/>
      <c r="AJ113" s="246"/>
      <c r="AK113" s="247"/>
      <c r="AL113" s="89"/>
    </row>
    <row r="114" spans="1:96">
      <c r="B114" s="115" t="s">
        <v>883</v>
      </c>
      <c r="C114" s="116" t="s">
        <v>685</v>
      </c>
      <c r="D114" s="118"/>
      <c r="E114" s="118"/>
      <c r="F114" s="118"/>
      <c r="G114" s="117"/>
      <c r="H114" s="109" t="s">
        <v>685</v>
      </c>
      <c r="I114" s="111"/>
      <c r="J114" s="111"/>
      <c r="K114" s="110"/>
      <c r="L114" s="112"/>
      <c r="M114" s="116"/>
      <c r="N114" s="118" t="s">
        <v>686</v>
      </c>
      <c r="O114" s="118"/>
      <c r="P114" s="117"/>
      <c r="Q114" s="119"/>
      <c r="R114" s="116" t="s">
        <v>685</v>
      </c>
      <c r="S114" s="118"/>
      <c r="T114" s="118"/>
      <c r="U114" s="117"/>
      <c r="V114" s="119"/>
      <c r="W114" s="109" t="s">
        <v>685</v>
      </c>
      <c r="X114" s="111"/>
      <c r="Y114" s="111"/>
      <c r="Z114" s="111"/>
      <c r="AA114" s="111"/>
      <c r="AB114" s="116" t="s">
        <v>685</v>
      </c>
      <c r="AC114" s="118"/>
      <c r="AD114" s="118"/>
      <c r="AE114" s="118"/>
      <c r="AF114" s="117"/>
      <c r="AG114" s="116"/>
      <c r="AH114" s="118"/>
      <c r="AI114" s="118" t="s">
        <v>687</v>
      </c>
      <c r="AJ114" s="117"/>
      <c r="AK114" s="117"/>
      <c r="AL114" s="89"/>
    </row>
    <row r="115" spans="1:96" ht="16" customHeight="1">
      <c r="B115" s="113"/>
      <c r="C115" s="251" t="s">
        <v>884</v>
      </c>
      <c r="D115" s="246"/>
      <c r="E115" s="246"/>
      <c r="F115" s="246"/>
      <c r="G115" s="247"/>
      <c r="H115" s="251" t="s">
        <v>885</v>
      </c>
      <c r="I115" s="246"/>
      <c r="J115" s="246"/>
      <c r="K115" s="246"/>
      <c r="L115" s="247"/>
      <c r="M115" s="255" t="s">
        <v>886</v>
      </c>
      <c r="N115" s="256"/>
      <c r="O115" s="256"/>
      <c r="P115" s="256"/>
      <c r="Q115" s="257"/>
      <c r="R115" s="255" t="s">
        <v>857</v>
      </c>
      <c r="S115" s="256"/>
      <c r="T115" s="256"/>
      <c r="U115" s="256"/>
      <c r="V115" s="257"/>
      <c r="W115" s="251" t="s">
        <v>873</v>
      </c>
      <c r="X115" s="246"/>
      <c r="Y115" s="246"/>
      <c r="Z115" s="246"/>
      <c r="AA115" s="247"/>
      <c r="AB115" s="251" t="s">
        <v>813</v>
      </c>
      <c r="AC115" s="246"/>
      <c r="AD115" s="246"/>
      <c r="AE115" s="246"/>
      <c r="AF115" s="247"/>
      <c r="AG115" s="251" t="s">
        <v>792</v>
      </c>
      <c r="AH115" s="246"/>
      <c r="AI115" s="246"/>
      <c r="AJ115" s="246"/>
      <c r="AK115" s="247"/>
      <c r="AL115" s="89"/>
    </row>
    <row r="116" spans="1:96">
      <c r="B116" s="115" t="s">
        <v>887</v>
      </c>
      <c r="C116" s="116" t="s">
        <v>685</v>
      </c>
      <c r="D116" s="118"/>
      <c r="E116" s="118"/>
      <c r="F116" s="118"/>
      <c r="G116" s="117"/>
      <c r="H116" s="109" t="s">
        <v>685</v>
      </c>
      <c r="I116" s="111"/>
      <c r="J116" s="111"/>
      <c r="K116" s="110"/>
      <c r="L116" s="112"/>
      <c r="M116" s="116"/>
      <c r="N116" s="118" t="s">
        <v>686</v>
      </c>
      <c r="O116" s="118"/>
      <c r="P116" s="117"/>
      <c r="Q116" s="119"/>
      <c r="R116" s="116" t="s">
        <v>685</v>
      </c>
      <c r="S116" s="118"/>
      <c r="T116" s="118"/>
      <c r="U116" s="117"/>
      <c r="V116" s="119"/>
      <c r="W116" s="109" t="s">
        <v>685</v>
      </c>
      <c r="X116" s="111"/>
      <c r="Y116" s="111"/>
      <c r="Z116" s="111"/>
      <c r="AA116" s="111"/>
      <c r="AB116" s="116" t="s">
        <v>685</v>
      </c>
      <c r="AC116" s="118"/>
      <c r="AD116" s="118"/>
      <c r="AE116" s="118"/>
      <c r="AF116" s="117"/>
      <c r="AG116" s="116" t="s">
        <v>685</v>
      </c>
      <c r="AH116" s="118"/>
      <c r="AI116" s="118"/>
      <c r="AJ116" s="117"/>
      <c r="AK116" s="117"/>
      <c r="AL116" s="89"/>
    </row>
    <row r="117" spans="1:96" ht="16" customHeight="1">
      <c r="B117" s="113"/>
      <c r="C117" s="251" t="s">
        <v>884</v>
      </c>
      <c r="D117" s="246"/>
      <c r="E117" s="246"/>
      <c r="F117" s="246"/>
      <c r="G117" s="247"/>
      <c r="H117" s="251" t="s">
        <v>888</v>
      </c>
      <c r="I117" s="246"/>
      <c r="J117" s="246"/>
      <c r="K117" s="246"/>
      <c r="L117" s="247"/>
      <c r="M117" s="255" t="s">
        <v>886</v>
      </c>
      <c r="N117" s="256"/>
      <c r="O117" s="256"/>
      <c r="P117" s="256"/>
      <c r="Q117" s="257"/>
      <c r="R117" s="255" t="s">
        <v>857</v>
      </c>
      <c r="S117" s="256"/>
      <c r="T117" s="256"/>
      <c r="U117" s="256"/>
      <c r="V117" s="257"/>
      <c r="W117" s="251" t="s">
        <v>873</v>
      </c>
      <c r="X117" s="246"/>
      <c r="Y117" s="246"/>
      <c r="Z117" s="246"/>
      <c r="AA117" s="247"/>
      <c r="AB117" s="251" t="s">
        <v>889</v>
      </c>
      <c r="AC117" s="246"/>
      <c r="AD117" s="246"/>
      <c r="AE117" s="246"/>
      <c r="AF117" s="247"/>
      <c r="AG117" s="251" t="s">
        <v>818</v>
      </c>
      <c r="AH117" s="246"/>
      <c r="AI117" s="246"/>
      <c r="AJ117" s="246"/>
      <c r="AK117" s="247"/>
      <c r="AL117" s="89"/>
    </row>
    <row r="118" spans="1:96">
      <c r="B118" s="115" t="s">
        <v>890</v>
      </c>
      <c r="C118" s="116" t="s">
        <v>685</v>
      </c>
      <c r="D118" s="118"/>
      <c r="E118" s="118"/>
      <c r="F118" s="118"/>
      <c r="G118" s="117"/>
      <c r="H118" s="109" t="s">
        <v>685</v>
      </c>
      <c r="I118" s="111"/>
      <c r="J118" s="111"/>
      <c r="K118" s="110"/>
      <c r="L118" s="112"/>
      <c r="M118" s="116" t="s">
        <v>685</v>
      </c>
      <c r="N118" s="118"/>
      <c r="O118" s="118"/>
      <c r="P118" s="117"/>
      <c r="Q118" s="119"/>
      <c r="R118" s="116" t="s">
        <v>685</v>
      </c>
      <c r="S118" s="118"/>
      <c r="T118" s="118"/>
      <c r="U118" s="117"/>
      <c r="V118" s="119"/>
      <c r="W118" s="109" t="s">
        <v>685</v>
      </c>
      <c r="X118" s="111"/>
      <c r="Y118" s="111"/>
      <c r="Z118" s="111"/>
      <c r="AA118" s="111"/>
      <c r="AB118" s="116" t="s">
        <v>685</v>
      </c>
      <c r="AC118" s="118"/>
      <c r="AD118" s="118"/>
      <c r="AE118" s="118"/>
      <c r="AF118" s="117"/>
      <c r="AG118" s="116"/>
      <c r="AH118" s="118"/>
      <c r="AI118" s="118" t="s">
        <v>687</v>
      </c>
      <c r="AJ118" s="117"/>
      <c r="AK118" s="117"/>
      <c r="AL118" s="89"/>
    </row>
    <row r="119" spans="1:96" ht="16" customHeight="1">
      <c r="B119" s="113"/>
      <c r="C119" s="251" t="s">
        <v>891</v>
      </c>
      <c r="D119" s="246"/>
      <c r="E119" s="246"/>
      <c r="F119" s="246"/>
      <c r="G119" s="247"/>
      <c r="H119" s="251" t="s">
        <v>892</v>
      </c>
      <c r="I119" s="246"/>
      <c r="J119" s="246"/>
      <c r="K119" s="246"/>
      <c r="L119" s="247"/>
      <c r="M119" s="255" t="s">
        <v>893</v>
      </c>
      <c r="N119" s="256"/>
      <c r="O119" s="256"/>
      <c r="P119" s="256"/>
      <c r="Q119" s="257"/>
      <c r="R119" s="255" t="s">
        <v>857</v>
      </c>
      <c r="S119" s="256"/>
      <c r="T119" s="256"/>
      <c r="U119" s="256"/>
      <c r="V119" s="257"/>
      <c r="W119" s="251" t="s">
        <v>873</v>
      </c>
      <c r="X119" s="246"/>
      <c r="Y119" s="246"/>
      <c r="Z119" s="246"/>
      <c r="AA119" s="247"/>
      <c r="AB119" s="251" t="s">
        <v>889</v>
      </c>
      <c r="AC119" s="246"/>
      <c r="AD119" s="246"/>
      <c r="AE119" s="246"/>
      <c r="AF119" s="247"/>
      <c r="AG119" s="251" t="s">
        <v>882</v>
      </c>
      <c r="AH119" s="246"/>
      <c r="AI119" s="246"/>
      <c r="AJ119" s="246"/>
      <c r="AK119" s="247"/>
      <c r="AL119" s="89"/>
    </row>
    <row r="120" spans="1:96">
      <c r="B120" s="115" t="s">
        <v>894</v>
      </c>
      <c r="C120" s="116" t="s">
        <v>685</v>
      </c>
      <c r="D120" s="118"/>
      <c r="E120" s="118"/>
      <c r="F120" s="118"/>
      <c r="G120" s="117"/>
      <c r="H120" s="109" t="s">
        <v>685</v>
      </c>
      <c r="I120" s="111"/>
      <c r="J120" s="111"/>
      <c r="K120" s="110"/>
      <c r="L120" s="112"/>
      <c r="M120" s="116" t="s">
        <v>685</v>
      </c>
      <c r="N120" s="118"/>
      <c r="O120" s="118"/>
      <c r="P120" s="117"/>
      <c r="Q120" s="119"/>
      <c r="R120" s="116" t="s">
        <v>685</v>
      </c>
      <c r="S120" s="118"/>
      <c r="T120" s="118"/>
      <c r="U120" s="117"/>
      <c r="V120" s="119"/>
      <c r="W120" s="109" t="s">
        <v>685</v>
      </c>
      <c r="X120" s="111"/>
      <c r="Y120" s="111"/>
      <c r="Z120" s="111"/>
      <c r="AA120" s="111"/>
      <c r="AB120" s="116" t="s">
        <v>685</v>
      </c>
      <c r="AC120" s="118"/>
      <c r="AD120" s="118"/>
      <c r="AE120" s="118"/>
      <c r="AF120" s="117"/>
      <c r="AG120" s="116" t="s">
        <v>685</v>
      </c>
      <c r="AH120" s="118"/>
      <c r="AI120" s="118"/>
      <c r="AJ120" s="117"/>
      <c r="AK120" s="117"/>
      <c r="AL120" s="89"/>
    </row>
    <row r="121" spans="1:96" ht="16" customHeight="1">
      <c r="B121" s="113"/>
      <c r="C121" s="251" t="s">
        <v>895</v>
      </c>
      <c r="D121" s="246"/>
      <c r="E121" s="246"/>
      <c r="F121" s="246"/>
      <c r="G121" s="247"/>
      <c r="H121" s="251" t="s">
        <v>896</v>
      </c>
      <c r="I121" s="246"/>
      <c r="J121" s="246"/>
      <c r="K121" s="246"/>
      <c r="L121" s="247"/>
      <c r="M121" s="255" t="s">
        <v>897</v>
      </c>
      <c r="N121" s="256"/>
      <c r="O121" s="256"/>
      <c r="P121" s="256"/>
      <c r="Q121" s="257"/>
      <c r="R121" s="255" t="s">
        <v>898</v>
      </c>
      <c r="S121" s="256"/>
      <c r="T121" s="256"/>
      <c r="U121" s="256"/>
      <c r="V121" s="257"/>
      <c r="W121" s="251" t="s">
        <v>873</v>
      </c>
      <c r="X121" s="246"/>
      <c r="Y121" s="246"/>
      <c r="Z121" s="246"/>
      <c r="AA121" s="247"/>
      <c r="AB121" s="251" t="s">
        <v>899</v>
      </c>
      <c r="AC121" s="246"/>
      <c r="AD121" s="246"/>
      <c r="AE121" s="246"/>
      <c r="AF121" s="247"/>
      <c r="AG121" s="251" t="s">
        <v>869</v>
      </c>
      <c r="AH121" s="246"/>
      <c r="AI121" s="246"/>
      <c r="AJ121" s="246"/>
      <c r="AK121" s="247"/>
      <c r="AL121" s="89"/>
    </row>
    <row r="122" spans="1:96">
      <c r="B122" s="115" t="s">
        <v>900</v>
      </c>
      <c r="C122" s="116" t="s">
        <v>685</v>
      </c>
      <c r="D122" s="118"/>
      <c r="E122" s="118"/>
      <c r="F122" s="118"/>
      <c r="G122" s="117"/>
      <c r="H122" s="109" t="s">
        <v>685</v>
      </c>
      <c r="I122" s="111"/>
      <c r="J122" s="111"/>
      <c r="K122" s="110"/>
      <c r="L122" s="112"/>
      <c r="M122" s="116"/>
      <c r="N122" s="118"/>
      <c r="O122" s="118" t="s">
        <v>687</v>
      </c>
      <c r="P122" s="117"/>
      <c r="Q122" s="119"/>
      <c r="R122" s="116" t="s">
        <v>685</v>
      </c>
      <c r="S122" s="118"/>
      <c r="T122" s="118"/>
      <c r="U122" s="117"/>
      <c r="V122" s="119"/>
      <c r="W122" s="109" t="s">
        <v>685</v>
      </c>
      <c r="X122" s="111"/>
      <c r="Y122" s="111"/>
      <c r="Z122" s="111"/>
      <c r="AA122" s="111"/>
      <c r="AB122" s="116" t="s">
        <v>685</v>
      </c>
      <c r="AC122" s="118"/>
      <c r="AD122" s="118"/>
      <c r="AE122" s="118"/>
      <c r="AF122" s="117"/>
      <c r="AG122" s="116" t="s">
        <v>685</v>
      </c>
      <c r="AH122" s="118"/>
      <c r="AI122" s="118"/>
      <c r="AJ122" s="117"/>
      <c r="AK122" s="117"/>
      <c r="AL122" s="89"/>
    </row>
    <row r="123" spans="1:96" ht="16" customHeight="1">
      <c r="B123" s="113"/>
      <c r="C123" s="251" t="s">
        <v>895</v>
      </c>
      <c r="D123" s="246"/>
      <c r="E123" s="246"/>
      <c r="F123" s="246"/>
      <c r="G123" s="247"/>
      <c r="H123" s="251" t="s">
        <v>901</v>
      </c>
      <c r="I123" s="246"/>
      <c r="J123" s="246"/>
      <c r="K123" s="246"/>
      <c r="L123" s="247"/>
      <c r="M123" s="255" t="s">
        <v>803</v>
      </c>
      <c r="N123" s="256"/>
      <c r="O123" s="256"/>
      <c r="P123" s="256"/>
      <c r="Q123" s="257"/>
      <c r="R123" s="255" t="s">
        <v>898</v>
      </c>
      <c r="S123" s="256"/>
      <c r="T123" s="256"/>
      <c r="U123" s="256"/>
      <c r="V123" s="257"/>
      <c r="W123" s="251" t="s">
        <v>873</v>
      </c>
      <c r="X123" s="246"/>
      <c r="Y123" s="246"/>
      <c r="Z123" s="246"/>
      <c r="AA123" s="247"/>
      <c r="AB123" s="251" t="s">
        <v>902</v>
      </c>
      <c r="AC123" s="246"/>
      <c r="AD123" s="246"/>
      <c r="AE123" s="246"/>
      <c r="AF123" s="247"/>
      <c r="AG123" s="251" t="s">
        <v>869</v>
      </c>
      <c r="AH123" s="246"/>
      <c r="AI123" s="246"/>
      <c r="AJ123" s="246"/>
      <c r="AK123" s="247"/>
      <c r="AL123" s="89"/>
    </row>
    <row r="124" spans="1:96">
      <c r="B124" s="115" t="s">
        <v>903</v>
      </c>
      <c r="C124" s="116" t="s">
        <v>685</v>
      </c>
      <c r="D124" s="118"/>
      <c r="E124" s="118"/>
      <c r="F124" s="118"/>
      <c r="G124" s="117"/>
      <c r="H124" s="109" t="s">
        <v>685</v>
      </c>
      <c r="I124" s="111"/>
      <c r="J124" s="111"/>
      <c r="K124" s="110"/>
      <c r="L124" s="112"/>
      <c r="M124" s="116"/>
      <c r="N124" s="118"/>
      <c r="O124" s="118" t="s">
        <v>687</v>
      </c>
      <c r="P124" s="117"/>
      <c r="Q124" s="119"/>
      <c r="R124" s="116" t="s">
        <v>685</v>
      </c>
      <c r="S124" s="118"/>
      <c r="T124" s="118"/>
      <c r="U124" s="117"/>
      <c r="V124" s="119"/>
      <c r="W124" s="109" t="s">
        <v>685</v>
      </c>
      <c r="X124" s="111"/>
      <c r="Y124" s="111"/>
      <c r="Z124" s="111"/>
      <c r="AA124" s="111"/>
      <c r="AB124" s="116" t="s">
        <v>685</v>
      </c>
      <c r="AC124" s="118"/>
      <c r="AD124" s="118"/>
      <c r="AE124" s="118"/>
      <c r="AF124" s="117"/>
      <c r="AG124" s="116" t="s">
        <v>685</v>
      </c>
      <c r="AH124" s="118"/>
      <c r="AI124" s="118"/>
      <c r="AJ124" s="117"/>
      <c r="AK124" s="117"/>
      <c r="AL124" s="89"/>
    </row>
    <row r="125" spans="1:96" ht="16" customHeight="1">
      <c r="B125" s="113"/>
      <c r="C125" s="251" t="s">
        <v>904</v>
      </c>
      <c r="D125" s="246"/>
      <c r="E125" s="246"/>
      <c r="F125" s="246"/>
      <c r="G125" s="247"/>
      <c r="H125" s="251" t="s">
        <v>901</v>
      </c>
      <c r="I125" s="246"/>
      <c r="J125" s="246"/>
      <c r="K125" s="246"/>
      <c r="L125" s="247"/>
      <c r="M125" s="255" t="s">
        <v>803</v>
      </c>
      <c r="N125" s="256"/>
      <c r="O125" s="256"/>
      <c r="P125" s="256"/>
      <c r="Q125" s="257"/>
      <c r="R125" s="255" t="s">
        <v>862</v>
      </c>
      <c r="S125" s="256"/>
      <c r="T125" s="256"/>
      <c r="U125" s="256"/>
      <c r="V125" s="257"/>
      <c r="W125" s="251" t="s">
        <v>873</v>
      </c>
      <c r="X125" s="246"/>
      <c r="Y125" s="246"/>
      <c r="Z125" s="246"/>
      <c r="AA125" s="247"/>
      <c r="AB125" s="251" t="s">
        <v>813</v>
      </c>
      <c r="AC125" s="246"/>
      <c r="AD125" s="246"/>
      <c r="AE125" s="246"/>
      <c r="AF125" s="247"/>
      <c r="AG125" s="251" t="s">
        <v>859</v>
      </c>
      <c r="AH125" s="246"/>
      <c r="AI125" s="246"/>
      <c r="AJ125" s="246"/>
      <c r="AK125" s="247"/>
      <c r="AL125" s="89"/>
    </row>
    <row r="126" spans="1:96" s="183" customFormat="1">
      <c r="A126" s="224"/>
      <c r="B126" s="225" t="s">
        <v>373</v>
      </c>
      <c r="C126" s="220" t="s">
        <v>685</v>
      </c>
      <c r="D126" s="221"/>
      <c r="E126" s="221"/>
      <c r="F126" s="221"/>
      <c r="G126" s="117"/>
      <c r="H126" s="217" t="s">
        <v>1302</v>
      </c>
      <c r="I126" s="218"/>
      <c r="J126" s="218"/>
      <c r="K126" s="110"/>
      <c r="L126" s="219"/>
      <c r="M126" s="220"/>
      <c r="N126" s="221"/>
      <c r="O126" s="221" t="s">
        <v>687</v>
      </c>
      <c r="P126" s="117"/>
      <c r="Q126" s="222"/>
      <c r="R126" s="220"/>
      <c r="S126" s="221" t="s">
        <v>686</v>
      </c>
      <c r="T126" s="221"/>
      <c r="U126" s="117"/>
      <c r="V126" s="222"/>
      <c r="W126" s="217"/>
      <c r="X126" s="218"/>
      <c r="Y126" s="218" t="s">
        <v>687</v>
      </c>
      <c r="Z126" s="218"/>
      <c r="AA126" s="218"/>
      <c r="AB126" s="116"/>
      <c r="AC126" s="118"/>
      <c r="AD126" s="118" t="s">
        <v>687</v>
      </c>
      <c r="AE126" s="118"/>
      <c r="AF126" s="117"/>
      <c r="AG126" s="116"/>
      <c r="AH126" s="118"/>
      <c r="AI126" s="118" t="s">
        <v>687</v>
      </c>
      <c r="AJ126" s="117"/>
      <c r="AK126" s="117"/>
      <c r="AL126" s="223"/>
      <c r="AM126" s="224"/>
      <c r="AN126" s="224"/>
      <c r="AO126" s="224"/>
      <c r="AP126" s="224"/>
      <c r="AQ126" s="224"/>
      <c r="AR126" s="224"/>
      <c r="AS126" s="224"/>
      <c r="AT126" s="224"/>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224"/>
      <c r="BP126" s="224"/>
      <c r="BQ126" s="224"/>
      <c r="BR126" s="224"/>
      <c r="BS126" s="224"/>
      <c r="BT126" s="224"/>
      <c r="BU126" s="224"/>
      <c r="BV126" s="224"/>
      <c r="BW126" s="224"/>
      <c r="BX126" s="224"/>
      <c r="BY126" s="224"/>
      <c r="BZ126" s="224"/>
      <c r="CA126" s="224"/>
      <c r="CB126" s="224"/>
      <c r="CC126" s="224"/>
      <c r="CD126" s="224"/>
      <c r="CE126" s="224"/>
      <c r="CF126" s="224"/>
      <c r="CG126" s="224"/>
      <c r="CH126" s="224"/>
      <c r="CI126" s="224"/>
      <c r="CJ126" s="224"/>
      <c r="CK126" s="224"/>
      <c r="CL126" s="224"/>
      <c r="CM126" s="224"/>
      <c r="CN126" s="224"/>
      <c r="CO126" s="224"/>
      <c r="CP126" s="224"/>
      <c r="CQ126" s="224"/>
      <c r="CR126" s="224"/>
    </row>
    <row r="127" spans="1:96" s="183" customFormat="1" ht="16" customHeight="1">
      <c r="A127" s="224"/>
      <c r="B127" s="226"/>
      <c r="C127" s="258" t="s">
        <v>1305</v>
      </c>
      <c r="D127" s="259"/>
      <c r="E127" s="259"/>
      <c r="F127" s="259"/>
      <c r="G127" s="260"/>
      <c r="H127" s="258" t="s">
        <v>780</v>
      </c>
      <c r="I127" s="259"/>
      <c r="J127" s="259"/>
      <c r="K127" s="259"/>
      <c r="L127" s="260"/>
      <c r="M127" s="261" t="s">
        <v>803</v>
      </c>
      <c r="N127" s="262"/>
      <c r="O127" s="262"/>
      <c r="P127" s="262"/>
      <c r="Q127" s="263"/>
      <c r="R127" s="261" t="s">
        <v>1303</v>
      </c>
      <c r="S127" s="262"/>
      <c r="T127" s="262"/>
      <c r="U127" s="262"/>
      <c r="V127" s="263"/>
      <c r="W127" s="258" t="s">
        <v>1304</v>
      </c>
      <c r="X127" s="259"/>
      <c r="Y127" s="259"/>
      <c r="Z127" s="259"/>
      <c r="AA127" s="260"/>
      <c r="AB127" s="251" t="s">
        <v>881</v>
      </c>
      <c r="AC127" s="246"/>
      <c r="AD127" s="246"/>
      <c r="AE127" s="246"/>
      <c r="AF127" s="247"/>
      <c r="AG127" s="251" t="s">
        <v>882</v>
      </c>
      <c r="AH127" s="246"/>
      <c r="AI127" s="246"/>
      <c r="AJ127" s="246"/>
      <c r="AK127" s="247"/>
      <c r="AL127" s="223"/>
      <c r="AM127" s="224"/>
      <c r="AN127" s="224"/>
      <c r="AO127" s="224"/>
      <c r="AP127" s="224"/>
      <c r="AQ127" s="224"/>
      <c r="AR127" s="224"/>
      <c r="AS127" s="224"/>
      <c r="AT127" s="224"/>
      <c r="AU127" s="224"/>
      <c r="AV127" s="224"/>
      <c r="AW127" s="224"/>
      <c r="AX127" s="224"/>
      <c r="AY127" s="224"/>
      <c r="AZ127" s="224"/>
      <c r="BA127" s="224"/>
      <c r="BB127" s="224"/>
      <c r="BC127" s="224"/>
      <c r="BD127" s="224"/>
      <c r="BE127" s="224"/>
      <c r="BF127" s="224"/>
      <c r="BG127" s="224"/>
      <c r="BH127" s="224"/>
      <c r="BI127" s="224"/>
      <c r="BJ127" s="224"/>
      <c r="BK127" s="224"/>
      <c r="BL127" s="224"/>
      <c r="BM127" s="224"/>
      <c r="BN127" s="224"/>
      <c r="BO127" s="224"/>
      <c r="BP127" s="224"/>
      <c r="BQ127" s="224"/>
      <c r="BR127" s="224"/>
      <c r="BS127" s="224"/>
      <c r="BT127" s="224"/>
      <c r="BU127" s="224"/>
      <c r="BV127" s="224"/>
      <c r="BW127" s="224"/>
      <c r="BX127" s="224"/>
      <c r="BY127" s="224"/>
      <c r="BZ127" s="224"/>
      <c r="CA127" s="224"/>
      <c r="CB127" s="224"/>
      <c r="CC127" s="224"/>
      <c r="CD127" s="224"/>
      <c r="CE127" s="224"/>
      <c r="CF127" s="224"/>
      <c r="CG127" s="224"/>
      <c r="CH127" s="224"/>
      <c r="CI127" s="224"/>
      <c r="CJ127" s="224"/>
      <c r="CK127" s="224"/>
      <c r="CL127" s="224"/>
      <c r="CM127" s="224"/>
      <c r="CN127" s="224"/>
      <c r="CO127" s="224"/>
      <c r="CP127" s="224"/>
      <c r="CQ127" s="224"/>
      <c r="CR127" s="224"/>
    </row>
    <row r="128" spans="1:96">
      <c r="B128" s="115" t="s">
        <v>905</v>
      </c>
      <c r="C128" s="116" t="s">
        <v>685</v>
      </c>
      <c r="D128" s="118"/>
      <c r="E128" s="118"/>
      <c r="F128" s="118"/>
      <c r="G128" s="117"/>
      <c r="H128" s="109" t="s">
        <v>685</v>
      </c>
      <c r="I128" s="111"/>
      <c r="J128" s="111"/>
      <c r="K128" s="110"/>
      <c r="L128" s="112"/>
      <c r="M128" s="116"/>
      <c r="N128" s="118"/>
      <c r="O128" s="118" t="s">
        <v>687</v>
      </c>
      <c r="P128" s="117"/>
      <c r="Q128" s="119"/>
      <c r="R128" s="116" t="s">
        <v>685</v>
      </c>
      <c r="S128" s="118"/>
      <c r="T128" s="118"/>
      <c r="U128" s="117"/>
      <c r="V128" s="119"/>
      <c r="W128" s="109" t="s">
        <v>685</v>
      </c>
      <c r="X128" s="111"/>
      <c r="Y128" s="111"/>
      <c r="Z128" s="111"/>
      <c r="AA128" s="111"/>
      <c r="AB128" s="116" t="s">
        <v>685</v>
      </c>
      <c r="AC128" s="118"/>
      <c r="AD128" s="118"/>
      <c r="AE128" s="118"/>
      <c r="AF128" s="117"/>
      <c r="AG128" s="116" t="s">
        <v>685</v>
      </c>
      <c r="AH128" s="118"/>
      <c r="AI128" s="118"/>
      <c r="AJ128" s="117"/>
      <c r="AK128" s="117"/>
      <c r="AL128" s="89"/>
      <c r="AM128" s="224"/>
      <c r="AN128" s="224"/>
    </row>
    <row r="129" spans="2:38" ht="16" customHeight="1">
      <c r="B129" s="113"/>
      <c r="C129" s="251" t="s">
        <v>895</v>
      </c>
      <c r="D129" s="246"/>
      <c r="E129" s="246"/>
      <c r="F129" s="246"/>
      <c r="G129" s="247"/>
      <c r="H129" s="251" t="s">
        <v>906</v>
      </c>
      <c r="I129" s="246"/>
      <c r="J129" s="246"/>
      <c r="K129" s="246"/>
      <c r="L129" s="247"/>
      <c r="M129" s="255" t="s">
        <v>879</v>
      </c>
      <c r="N129" s="256"/>
      <c r="O129" s="256"/>
      <c r="P129" s="256"/>
      <c r="Q129" s="257"/>
      <c r="R129" s="255" t="s">
        <v>898</v>
      </c>
      <c r="S129" s="256"/>
      <c r="T129" s="256"/>
      <c r="U129" s="256"/>
      <c r="V129" s="257"/>
      <c r="W129" s="251" t="s">
        <v>873</v>
      </c>
      <c r="X129" s="246"/>
      <c r="Y129" s="246"/>
      <c r="Z129" s="246"/>
      <c r="AA129" s="247"/>
      <c r="AB129" s="251" t="s">
        <v>813</v>
      </c>
      <c r="AC129" s="246"/>
      <c r="AD129" s="246"/>
      <c r="AE129" s="246"/>
      <c r="AF129" s="247"/>
      <c r="AG129" s="251" t="s">
        <v>859</v>
      </c>
      <c r="AH129" s="246"/>
      <c r="AI129" s="246"/>
      <c r="AJ129" s="246"/>
      <c r="AK129" s="247"/>
      <c r="AL129" s="89"/>
    </row>
    <row r="130" spans="2:38">
      <c r="B130" s="115" t="s">
        <v>907</v>
      </c>
      <c r="C130" s="116" t="s">
        <v>685</v>
      </c>
      <c r="D130" s="118"/>
      <c r="E130" s="118"/>
      <c r="F130" s="118"/>
      <c r="G130" s="117"/>
      <c r="H130" s="109" t="s">
        <v>685</v>
      </c>
      <c r="I130" s="111"/>
      <c r="J130" s="111"/>
      <c r="K130" s="110"/>
      <c r="L130" s="112"/>
      <c r="M130" s="116"/>
      <c r="N130" s="118" t="s">
        <v>686</v>
      </c>
      <c r="O130" s="118"/>
      <c r="P130" s="117"/>
      <c r="Q130" s="119"/>
      <c r="R130" s="116" t="s">
        <v>685</v>
      </c>
      <c r="S130" s="118"/>
      <c r="T130" s="118"/>
      <c r="U130" s="117"/>
      <c r="V130" s="119"/>
      <c r="W130" s="109" t="s">
        <v>685</v>
      </c>
      <c r="X130" s="111"/>
      <c r="Y130" s="111"/>
      <c r="Z130" s="111"/>
      <c r="AA130" s="111"/>
      <c r="AB130" s="116" t="s">
        <v>685</v>
      </c>
      <c r="AC130" s="118"/>
      <c r="AD130" s="118"/>
      <c r="AE130" s="118"/>
      <c r="AF130" s="117"/>
      <c r="AG130" s="116"/>
      <c r="AH130" s="118" t="s">
        <v>686</v>
      </c>
      <c r="AI130" s="118"/>
      <c r="AJ130" s="117"/>
      <c r="AK130" s="117"/>
      <c r="AL130" s="89"/>
    </row>
    <row r="131" spans="2:38" ht="16" customHeight="1">
      <c r="B131" s="113"/>
      <c r="C131" s="251" t="s">
        <v>908</v>
      </c>
      <c r="D131" s="246"/>
      <c r="E131" s="246"/>
      <c r="F131" s="246"/>
      <c r="G131" s="247"/>
      <c r="H131" s="251" t="s">
        <v>839</v>
      </c>
      <c r="I131" s="246"/>
      <c r="J131" s="246"/>
      <c r="K131" s="246"/>
      <c r="L131" s="247"/>
      <c r="M131" s="255" t="s">
        <v>886</v>
      </c>
      <c r="N131" s="256"/>
      <c r="O131" s="256"/>
      <c r="P131" s="256"/>
      <c r="Q131" s="257"/>
      <c r="R131" s="255" t="s">
        <v>898</v>
      </c>
      <c r="S131" s="256"/>
      <c r="T131" s="256"/>
      <c r="U131" s="256"/>
      <c r="V131" s="257"/>
      <c r="W131" s="251" t="s">
        <v>873</v>
      </c>
      <c r="X131" s="246"/>
      <c r="Y131" s="246"/>
      <c r="Z131" s="246"/>
      <c r="AA131" s="247"/>
      <c r="AB131" s="251" t="s">
        <v>813</v>
      </c>
      <c r="AC131" s="246"/>
      <c r="AD131" s="246"/>
      <c r="AE131" s="246"/>
      <c r="AF131" s="247"/>
      <c r="AG131" s="251" t="s">
        <v>875</v>
      </c>
      <c r="AH131" s="246"/>
      <c r="AI131" s="246"/>
      <c r="AJ131" s="246"/>
      <c r="AK131" s="247"/>
      <c r="AL131" s="89"/>
    </row>
    <row r="132" spans="2:38">
      <c r="B132" s="115" t="s">
        <v>909</v>
      </c>
      <c r="C132" s="116" t="s">
        <v>685</v>
      </c>
      <c r="D132" s="118"/>
      <c r="E132" s="118"/>
      <c r="F132" s="118"/>
      <c r="G132" s="117"/>
      <c r="H132" s="109" t="s">
        <v>685</v>
      </c>
      <c r="I132" s="111"/>
      <c r="J132" s="111"/>
      <c r="K132" s="110"/>
      <c r="L132" s="112"/>
      <c r="M132" s="116"/>
      <c r="N132" s="118"/>
      <c r="O132" s="118" t="s">
        <v>687</v>
      </c>
      <c r="P132" s="117"/>
      <c r="Q132" s="119"/>
      <c r="R132" s="116" t="s">
        <v>685</v>
      </c>
      <c r="S132" s="118"/>
      <c r="T132" s="118"/>
      <c r="U132" s="117"/>
      <c r="V132" s="119"/>
      <c r="W132" s="109" t="s">
        <v>685</v>
      </c>
      <c r="X132" s="111"/>
      <c r="Y132" s="111"/>
      <c r="Z132" s="111"/>
      <c r="AA132" s="111"/>
      <c r="AB132" s="116" t="s">
        <v>685</v>
      </c>
      <c r="AC132" s="118"/>
      <c r="AD132" s="118"/>
      <c r="AE132" s="118"/>
      <c r="AF132" s="117"/>
      <c r="AG132" s="116" t="s">
        <v>685</v>
      </c>
      <c r="AH132" s="118"/>
      <c r="AI132" s="118"/>
      <c r="AJ132" s="117"/>
      <c r="AK132" s="117"/>
      <c r="AL132" s="89"/>
    </row>
    <row r="133" spans="2:38" ht="16" customHeight="1">
      <c r="B133" s="113"/>
      <c r="C133" s="251" t="s">
        <v>895</v>
      </c>
      <c r="D133" s="246"/>
      <c r="E133" s="246"/>
      <c r="F133" s="246"/>
      <c r="G133" s="247"/>
      <c r="H133" s="251" t="s">
        <v>780</v>
      </c>
      <c r="I133" s="246"/>
      <c r="J133" s="246"/>
      <c r="K133" s="246"/>
      <c r="L133" s="247"/>
      <c r="M133" s="255" t="s">
        <v>803</v>
      </c>
      <c r="N133" s="256"/>
      <c r="O133" s="256"/>
      <c r="P133" s="256"/>
      <c r="Q133" s="257"/>
      <c r="R133" s="255" t="s">
        <v>898</v>
      </c>
      <c r="S133" s="256"/>
      <c r="T133" s="256"/>
      <c r="U133" s="256"/>
      <c r="V133" s="257"/>
      <c r="W133" s="251" t="s">
        <v>873</v>
      </c>
      <c r="X133" s="246"/>
      <c r="Y133" s="246"/>
      <c r="Z133" s="246"/>
      <c r="AA133" s="247"/>
      <c r="AB133" s="251" t="s">
        <v>813</v>
      </c>
      <c r="AC133" s="246"/>
      <c r="AD133" s="246"/>
      <c r="AE133" s="246"/>
      <c r="AF133" s="247"/>
      <c r="AG133" s="251" t="s">
        <v>859</v>
      </c>
      <c r="AH133" s="246"/>
      <c r="AI133" s="246"/>
      <c r="AJ133" s="246"/>
      <c r="AK133" s="247"/>
      <c r="AL133" s="89"/>
    </row>
    <row r="134" spans="2:38">
      <c r="B134" s="115" t="s">
        <v>910</v>
      </c>
      <c r="C134" s="116" t="s">
        <v>685</v>
      </c>
      <c r="D134" s="118"/>
      <c r="E134" s="118"/>
      <c r="F134" s="118"/>
      <c r="G134" s="117"/>
      <c r="H134" s="109" t="s">
        <v>685</v>
      </c>
      <c r="I134" s="111"/>
      <c r="J134" s="111"/>
      <c r="K134" s="110"/>
      <c r="L134" s="112"/>
      <c r="M134" s="116" t="s">
        <v>685</v>
      </c>
      <c r="N134" s="118"/>
      <c r="O134" s="118"/>
      <c r="P134" s="117"/>
      <c r="Q134" s="119"/>
      <c r="R134" s="116" t="s">
        <v>685</v>
      </c>
      <c r="S134" s="118"/>
      <c r="T134" s="118"/>
      <c r="U134" s="117"/>
      <c r="V134" s="119"/>
      <c r="W134" s="116" t="s">
        <v>685</v>
      </c>
      <c r="X134" s="111"/>
      <c r="Y134" s="111"/>
      <c r="Z134" s="111"/>
      <c r="AA134" s="111"/>
      <c r="AB134" s="116" t="s">
        <v>685</v>
      </c>
      <c r="AC134" s="118"/>
      <c r="AD134" s="118"/>
      <c r="AE134" s="118"/>
      <c r="AF134" s="117"/>
      <c r="AG134" s="116" t="s">
        <v>685</v>
      </c>
      <c r="AH134" s="118"/>
      <c r="AI134" s="118"/>
      <c r="AJ134" s="117"/>
      <c r="AK134" s="117"/>
      <c r="AL134" s="89"/>
    </row>
    <row r="135" spans="2:38" ht="16" customHeight="1">
      <c r="B135" s="113"/>
      <c r="C135" s="251" t="s">
        <v>895</v>
      </c>
      <c r="D135" s="246"/>
      <c r="E135" s="246"/>
      <c r="F135" s="246"/>
      <c r="G135" s="247"/>
      <c r="H135" s="251" t="s">
        <v>911</v>
      </c>
      <c r="I135" s="246"/>
      <c r="J135" s="246"/>
      <c r="K135" s="246"/>
      <c r="L135" s="247"/>
      <c r="M135" s="264" t="s">
        <v>912</v>
      </c>
      <c r="N135" s="265"/>
      <c r="O135" s="265"/>
      <c r="P135" s="265"/>
      <c r="Q135" s="266"/>
      <c r="R135" s="264" t="s">
        <v>862</v>
      </c>
      <c r="S135" s="265"/>
      <c r="T135" s="265"/>
      <c r="U135" s="265"/>
      <c r="V135" s="266"/>
      <c r="W135" s="251" t="s">
        <v>804</v>
      </c>
      <c r="X135" s="246"/>
      <c r="Y135" s="246"/>
      <c r="Z135" s="246"/>
      <c r="AA135" s="247"/>
      <c r="AB135" s="251" t="s">
        <v>813</v>
      </c>
      <c r="AC135" s="246"/>
      <c r="AD135" s="246"/>
      <c r="AE135" s="246"/>
      <c r="AF135" s="247"/>
      <c r="AG135" s="251" t="s">
        <v>913</v>
      </c>
      <c r="AH135" s="246"/>
      <c r="AI135" s="246"/>
      <c r="AJ135" s="246"/>
      <c r="AK135" s="247"/>
      <c r="AL135" s="89"/>
    </row>
    <row r="136" spans="2:38">
      <c r="B136" s="86"/>
      <c r="C136" s="125"/>
      <c r="D136" s="125"/>
      <c r="E136" s="125"/>
      <c r="F136" s="125"/>
      <c r="G136" s="125"/>
      <c r="H136" s="125"/>
      <c r="I136" s="125"/>
      <c r="J136" s="125"/>
      <c r="K136" s="125"/>
      <c r="L136" s="125"/>
      <c r="M136" s="125"/>
      <c r="N136" s="125"/>
      <c r="O136" s="125"/>
      <c r="P136" s="125"/>
      <c r="Q136" s="125"/>
      <c r="X136" s="89"/>
      <c r="Y136" s="89"/>
      <c r="Z136" s="89"/>
      <c r="AA136" s="89"/>
      <c r="AB136" s="107"/>
      <c r="AC136" s="107"/>
      <c r="AD136" s="107"/>
      <c r="AE136" s="107"/>
      <c r="AF136" s="107"/>
      <c r="AG136" s="107"/>
      <c r="AH136" s="107"/>
      <c r="AI136" s="107"/>
      <c r="AJ136" s="107"/>
      <c r="AK136" s="107"/>
      <c r="AL136" s="107"/>
    </row>
    <row r="137" spans="2:38">
      <c r="B137" s="115"/>
      <c r="C137" s="126"/>
      <c r="D137" s="126"/>
      <c r="E137" s="126"/>
      <c r="F137" s="126"/>
      <c r="G137" s="126"/>
      <c r="H137" s="126"/>
      <c r="I137" s="126"/>
      <c r="J137" s="126"/>
      <c r="K137" s="126"/>
      <c r="L137" s="126"/>
      <c r="M137" s="126"/>
      <c r="N137" s="126"/>
      <c r="O137" s="126"/>
      <c r="P137" s="126"/>
      <c r="Q137" s="126"/>
      <c r="X137" s="89"/>
      <c r="Y137" s="89"/>
      <c r="Z137" s="89"/>
      <c r="AA137" s="89"/>
      <c r="AB137" s="89"/>
      <c r="AC137" s="89"/>
      <c r="AD137" s="89"/>
      <c r="AE137" s="89"/>
      <c r="AF137" s="89"/>
      <c r="AG137" s="89"/>
      <c r="AH137" s="89"/>
      <c r="AI137" s="89"/>
      <c r="AJ137" s="89"/>
      <c r="AK137" s="89"/>
      <c r="AL137" s="89"/>
    </row>
  </sheetData>
  <mergeCells count="316">
    <mergeCell ref="AG135:AK135"/>
    <mergeCell ref="C135:G135"/>
    <mergeCell ref="H135:L135"/>
    <mergeCell ref="M135:Q135"/>
    <mergeCell ref="R135:V135"/>
    <mergeCell ref="W135:AA135"/>
    <mergeCell ref="AB135:AF135"/>
    <mergeCell ref="AG131:AK131"/>
    <mergeCell ref="C133:G133"/>
    <mergeCell ref="H133:L133"/>
    <mergeCell ref="M133:Q133"/>
    <mergeCell ref="R133:V133"/>
    <mergeCell ref="W133:AA133"/>
    <mergeCell ref="AB133:AF133"/>
    <mergeCell ref="AG133:AK133"/>
    <mergeCell ref="C131:G131"/>
    <mergeCell ref="H131:L131"/>
    <mergeCell ref="M131:Q131"/>
    <mergeCell ref="R131:V131"/>
    <mergeCell ref="W131:AA131"/>
    <mergeCell ref="AB131:AF131"/>
    <mergeCell ref="AG125:AK125"/>
    <mergeCell ref="C129:G129"/>
    <mergeCell ref="H129:L129"/>
    <mergeCell ref="M129:Q129"/>
    <mergeCell ref="R129:V129"/>
    <mergeCell ref="W129:AA129"/>
    <mergeCell ref="AB129:AF129"/>
    <mergeCell ref="AG129:AK129"/>
    <mergeCell ref="C125:G125"/>
    <mergeCell ref="H125:L125"/>
    <mergeCell ref="M125:Q125"/>
    <mergeCell ref="R125:V125"/>
    <mergeCell ref="W125:AA125"/>
    <mergeCell ref="AB125:AF125"/>
    <mergeCell ref="C127:G127"/>
    <mergeCell ref="H127:L127"/>
    <mergeCell ref="M127:Q127"/>
    <mergeCell ref="R127:V127"/>
    <mergeCell ref="W127:AA127"/>
    <mergeCell ref="AB127:AF127"/>
    <mergeCell ref="AG127:AK127"/>
    <mergeCell ref="AG121:AK121"/>
    <mergeCell ref="C123:G123"/>
    <mergeCell ref="H123:L123"/>
    <mergeCell ref="M123:Q123"/>
    <mergeCell ref="R123:V123"/>
    <mergeCell ref="W123:AA123"/>
    <mergeCell ref="AB123:AF123"/>
    <mergeCell ref="AG123:AK123"/>
    <mergeCell ref="C121:G121"/>
    <mergeCell ref="H121:L121"/>
    <mergeCell ref="M121:Q121"/>
    <mergeCell ref="R121:V121"/>
    <mergeCell ref="W121:AA121"/>
    <mergeCell ref="AB121:AF121"/>
    <mergeCell ref="AG117:AK117"/>
    <mergeCell ref="C119:G119"/>
    <mergeCell ref="H119:L119"/>
    <mergeCell ref="M119:Q119"/>
    <mergeCell ref="R119:V119"/>
    <mergeCell ref="W119:AA119"/>
    <mergeCell ref="AB119:AF119"/>
    <mergeCell ref="AG119:AK119"/>
    <mergeCell ref="C117:G117"/>
    <mergeCell ref="H117:L117"/>
    <mergeCell ref="M117:Q117"/>
    <mergeCell ref="R117:V117"/>
    <mergeCell ref="W117:AA117"/>
    <mergeCell ref="AB117:AF117"/>
    <mergeCell ref="AG113:AK113"/>
    <mergeCell ref="C115:G115"/>
    <mergeCell ref="H115:L115"/>
    <mergeCell ref="M115:Q115"/>
    <mergeCell ref="R115:V115"/>
    <mergeCell ref="W115:AA115"/>
    <mergeCell ref="AB115:AF115"/>
    <mergeCell ref="AG115:AK115"/>
    <mergeCell ref="C113:G113"/>
    <mergeCell ref="H113:L113"/>
    <mergeCell ref="M113:Q113"/>
    <mergeCell ref="R113:V113"/>
    <mergeCell ref="W113:AA113"/>
    <mergeCell ref="AB113:AF113"/>
    <mergeCell ref="AG109:AK109"/>
    <mergeCell ref="C111:G111"/>
    <mergeCell ref="H111:L111"/>
    <mergeCell ref="M111:Q111"/>
    <mergeCell ref="R111:V111"/>
    <mergeCell ref="W111:AA111"/>
    <mergeCell ref="AB111:AF111"/>
    <mergeCell ref="AG111:AK111"/>
    <mergeCell ref="C109:G109"/>
    <mergeCell ref="H109:L109"/>
    <mergeCell ref="M109:Q109"/>
    <mergeCell ref="R109:V109"/>
    <mergeCell ref="W109:AA109"/>
    <mergeCell ref="AB109:AF109"/>
    <mergeCell ref="AG105:AK105"/>
    <mergeCell ref="C107:G107"/>
    <mergeCell ref="H107:L107"/>
    <mergeCell ref="M107:Q107"/>
    <mergeCell ref="R107:V107"/>
    <mergeCell ref="W107:AA107"/>
    <mergeCell ref="AB107:AF107"/>
    <mergeCell ref="AG107:AK107"/>
    <mergeCell ref="C105:G105"/>
    <mergeCell ref="H105:L105"/>
    <mergeCell ref="M105:Q105"/>
    <mergeCell ref="R105:V105"/>
    <mergeCell ref="W105:AA105"/>
    <mergeCell ref="AB105:AF105"/>
    <mergeCell ref="AG101:AK101"/>
    <mergeCell ref="C103:G103"/>
    <mergeCell ref="H103:L103"/>
    <mergeCell ref="M103:Q103"/>
    <mergeCell ref="R103:V103"/>
    <mergeCell ref="W103:AA103"/>
    <mergeCell ref="AB103:AF103"/>
    <mergeCell ref="AG103:AK103"/>
    <mergeCell ref="C101:G101"/>
    <mergeCell ref="H101:L101"/>
    <mergeCell ref="M101:Q101"/>
    <mergeCell ref="R101:V101"/>
    <mergeCell ref="W101:AA101"/>
    <mergeCell ref="AB101:AF101"/>
    <mergeCell ref="AG97:AK97"/>
    <mergeCell ref="C99:G99"/>
    <mergeCell ref="H99:L99"/>
    <mergeCell ref="M99:Q99"/>
    <mergeCell ref="R99:V99"/>
    <mergeCell ref="W99:AA99"/>
    <mergeCell ref="AB99:AF99"/>
    <mergeCell ref="AG99:AK99"/>
    <mergeCell ref="C97:G97"/>
    <mergeCell ref="H97:L97"/>
    <mergeCell ref="M97:Q97"/>
    <mergeCell ref="R97:V97"/>
    <mergeCell ref="W97:AA97"/>
    <mergeCell ref="AB97:AF97"/>
    <mergeCell ref="AG93:AK93"/>
    <mergeCell ref="C95:G95"/>
    <mergeCell ref="H95:L95"/>
    <mergeCell ref="M95:Q95"/>
    <mergeCell ref="R95:V95"/>
    <mergeCell ref="W95:AA95"/>
    <mergeCell ref="AB95:AF95"/>
    <mergeCell ref="AG95:AK95"/>
    <mergeCell ref="C93:G93"/>
    <mergeCell ref="H93:L93"/>
    <mergeCell ref="M93:Q93"/>
    <mergeCell ref="R93:V93"/>
    <mergeCell ref="W93:AA93"/>
    <mergeCell ref="AB93:AF93"/>
    <mergeCell ref="AG89:AK89"/>
    <mergeCell ref="C91:G91"/>
    <mergeCell ref="H91:L91"/>
    <mergeCell ref="M91:Q91"/>
    <mergeCell ref="R91:V91"/>
    <mergeCell ref="W91:AA91"/>
    <mergeCell ref="AB91:AF91"/>
    <mergeCell ref="AG91:AK91"/>
    <mergeCell ref="C89:G89"/>
    <mergeCell ref="H89:L89"/>
    <mergeCell ref="M89:Q89"/>
    <mergeCell ref="R89:V89"/>
    <mergeCell ref="W89:AA89"/>
    <mergeCell ref="AB89:AF89"/>
    <mergeCell ref="AG85:AK85"/>
    <mergeCell ref="C87:G87"/>
    <mergeCell ref="H87:L87"/>
    <mergeCell ref="M87:Q87"/>
    <mergeCell ref="R87:V87"/>
    <mergeCell ref="W87:AA87"/>
    <mergeCell ref="AB87:AF87"/>
    <mergeCell ref="AG87:AK87"/>
    <mergeCell ref="C85:G85"/>
    <mergeCell ref="H85:L85"/>
    <mergeCell ref="M85:Q85"/>
    <mergeCell ref="R85:V85"/>
    <mergeCell ref="W85:AA85"/>
    <mergeCell ref="AB85:AF85"/>
    <mergeCell ref="AG81:AK81"/>
    <mergeCell ref="C83:G83"/>
    <mergeCell ref="H83:L83"/>
    <mergeCell ref="M83:Q83"/>
    <mergeCell ref="R83:V83"/>
    <mergeCell ref="W83:AA83"/>
    <mergeCell ref="AB83:AF83"/>
    <mergeCell ref="AG83:AK83"/>
    <mergeCell ref="C81:G81"/>
    <mergeCell ref="H81:L81"/>
    <mergeCell ref="M81:Q81"/>
    <mergeCell ref="R81:V81"/>
    <mergeCell ref="W81:AA81"/>
    <mergeCell ref="AB81:AF81"/>
    <mergeCell ref="AG77:AK77"/>
    <mergeCell ref="C79:G79"/>
    <mergeCell ref="H79:L79"/>
    <mergeCell ref="M79:Q79"/>
    <mergeCell ref="R79:V79"/>
    <mergeCell ref="W79:AA79"/>
    <mergeCell ref="AB79:AF79"/>
    <mergeCell ref="AG79:AK79"/>
    <mergeCell ref="C77:G77"/>
    <mergeCell ref="H77:L77"/>
    <mergeCell ref="M77:Q77"/>
    <mergeCell ref="R77:V77"/>
    <mergeCell ref="W77:AA77"/>
    <mergeCell ref="AB77:AF77"/>
    <mergeCell ref="AG73:AK73"/>
    <mergeCell ref="C75:G75"/>
    <mergeCell ref="H75:L75"/>
    <mergeCell ref="M75:Q75"/>
    <mergeCell ref="R75:V75"/>
    <mergeCell ref="W75:AA75"/>
    <mergeCell ref="AB75:AF75"/>
    <mergeCell ref="AG75:AK75"/>
    <mergeCell ref="C73:G73"/>
    <mergeCell ref="H73:L73"/>
    <mergeCell ref="M73:Q73"/>
    <mergeCell ref="R73:V73"/>
    <mergeCell ref="W73:AA73"/>
    <mergeCell ref="AB73:AF73"/>
    <mergeCell ref="W68:AA68"/>
    <mergeCell ref="AB68:AF68"/>
    <mergeCell ref="AG68:AK68"/>
    <mergeCell ref="C71:G71"/>
    <mergeCell ref="H71:L71"/>
    <mergeCell ref="M71:Q71"/>
    <mergeCell ref="R71:V71"/>
    <mergeCell ref="W71:AA71"/>
    <mergeCell ref="AB71:AF71"/>
    <mergeCell ref="AG71:AK71"/>
    <mergeCell ref="C59:G59"/>
    <mergeCell ref="I59:M59"/>
    <mergeCell ref="O59:S59"/>
    <mergeCell ref="C67:G67"/>
    <mergeCell ref="C68:G68"/>
    <mergeCell ref="H68:L68"/>
    <mergeCell ref="M68:Q68"/>
    <mergeCell ref="R68:V68"/>
    <mergeCell ref="C55:G55"/>
    <mergeCell ref="I55:M55"/>
    <mergeCell ref="O55:S55"/>
    <mergeCell ref="C57:G57"/>
    <mergeCell ref="I57:M57"/>
    <mergeCell ref="O57:S57"/>
    <mergeCell ref="C51:G51"/>
    <mergeCell ref="I51:M51"/>
    <mergeCell ref="O51:S51"/>
    <mergeCell ref="C53:G53"/>
    <mergeCell ref="I53:M53"/>
    <mergeCell ref="O53:S53"/>
    <mergeCell ref="C47:G47"/>
    <mergeCell ref="I47:M47"/>
    <mergeCell ref="O47:S47"/>
    <mergeCell ref="C49:G49"/>
    <mergeCell ref="I49:M49"/>
    <mergeCell ref="O49:S49"/>
    <mergeCell ref="C43:G43"/>
    <mergeCell ref="I43:M43"/>
    <mergeCell ref="O43:S43"/>
    <mergeCell ref="C45:G45"/>
    <mergeCell ref="I45:M45"/>
    <mergeCell ref="O45:S45"/>
    <mergeCell ref="C39:G39"/>
    <mergeCell ref="I39:M39"/>
    <mergeCell ref="O39:S39"/>
    <mergeCell ref="C41:G41"/>
    <mergeCell ref="I41:M41"/>
    <mergeCell ref="O41:S41"/>
    <mergeCell ref="C35:G35"/>
    <mergeCell ref="I35:M35"/>
    <mergeCell ref="O35:S35"/>
    <mergeCell ref="C37:G37"/>
    <mergeCell ref="I37:M37"/>
    <mergeCell ref="O37:S37"/>
    <mergeCell ref="C31:G31"/>
    <mergeCell ref="I31:M31"/>
    <mergeCell ref="O31:S31"/>
    <mergeCell ref="C33:G33"/>
    <mergeCell ref="I33:M33"/>
    <mergeCell ref="O33:S33"/>
    <mergeCell ref="C27:G27"/>
    <mergeCell ref="I27:M27"/>
    <mergeCell ref="O27:S27"/>
    <mergeCell ref="C29:G29"/>
    <mergeCell ref="I29:M29"/>
    <mergeCell ref="O29:S29"/>
    <mergeCell ref="C23:G23"/>
    <mergeCell ref="I23:M23"/>
    <mergeCell ref="O23:S23"/>
    <mergeCell ref="C25:G25"/>
    <mergeCell ref="I25:M25"/>
    <mergeCell ref="O25:S25"/>
    <mergeCell ref="C21:G21"/>
    <mergeCell ref="I21:M21"/>
    <mergeCell ref="O21:S21"/>
    <mergeCell ref="C15:G15"/>
    <mergeCell ref="I15:M15"/>
    <mergeCell ref="O15:S15"/>
    <mergeCell ref="C17:G17"/>
    <mergeCell ref="I17:M17"/>
    <mergeCell ref="O17:S17"/>
    <mergeCell ref="I8:M8"/>
    <mergeCell ref="I9:M9"/>
    <mergeCell ref="C10:G10"/>
    <mergeCell ref="I10:M10"/>
    <mergeCell ref="O10:S10"/>
    <mergeCell ref="C13:G13"/>
    <mergeCell ref="I13:M13"/>
    <mergeCell ref="O13:S13"/>
    <mergeCell ref="C19:G19"/>
    <mergeCell ref="I19:M19"/>
    <mergeCell ref="O19:S19"/>
  </mergeCells>
  <hyperlinks>
    <hyperlink ref="B4" r:id="rId1" xr:uid="{0BF64C75-C784-40BB-967B-466A63A633E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0. Contents</vt:lpstr>
      <vt:lpstr>SI1. Extraction - Quantitative</vt:lpstr>
      <vt:lpstr>Sheet1</vt:lpstr>
      <vt:lpstr>SI2. Quantitative - Summary</vt:lpstr>
      <vt:lpstr>SI3. Extraction - Qualitative</vt:lpstr>
      <vt:lpstr>SI4. Qualitative - Summary</vt:lpstr>
      <vt:lpstr>SI5. Quality Assessment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Caruana</dc:creator>
  <cp:lastModifiedBy>Tessa Peasgood </cp:lastModifiedBy>
  <dcterms:created xsi:type="dcterms:W3CDTF">2021-07-19T23:57:48Z</dcterms:created>
  <dcterms:modified xsi:type="dcterms:W3CDTF">2022-11-01T01:43:27Z</dcterms:modified>
</cp:coreProperties>
</file>