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5605" windowHeight="14685" tabRatio="890"/>
  </bookViews>
  <sheets>
    <sheet name="Information" sheetId="27" r:id="rId1"/>
    <sheet name="Pre Charactersitics" sheetId="14" r:id="rId2"/>
    <sheet name="DXA" sheetId="1" r:id="rId3"/>
    <sheet name="Ultrasound (L+R avg)" sheetId="3" r:id="rId4"/>
    <sheet name="Strength" sheetId="5" r:id="rId5"/>
    <sheet name="Strength Relative" sheetId="26" r:id="rId6"/>
    <sheet name="Performance" sheetId="6" r:id="rId7"/>
    <sheet name="VO2peak" sheetId="25" r:id="rId8"/>
    <sheet name="VO2peak Relative" sheetId="28" r:id="rId9"/>
    <sheet name="Wingate" sheetId="15" r:id="rId10"/>
    <sheet name="Diet" sheetId="18" r:id="rId11"/>
    <sheet name="Training Volume ResEx" sheetId="17" r:id="rId12"/>
    <sheet name="ResEx Training Variables" sheetId="20" r:id="rId13"/>
    <sheet name="Training Volume EndEx" sheetId="16" r:id="rId14"/>
    <sheet name="EndEx Training Variables" sheetId="21" r:id="rId15"/>
    <sheet name="Time Between Session" sheetId="22" r:id="rId16"/>
  </sheets>
  <externalReferences>
    <externalReference r:id="rId17"/>
  </externalReferences>
  <definedNames>
    <definedName name="_xlnm._FilterDatabase" localSheetId="10" hidden="1">Diet!$A$1:$C$34</definedName>
    <definedName name="_xlnm._FilterDatabase" localSheetId="2" hidden="1">DXA!$B$1:$C$34</definedName>
    <definedName name="_xlnm._FilterDatabase" localSheetId="14" hidden="1">'EndEx Training Variables'!$A$2:$C$24</definedName>
    <definedName name="_xlnm._FilterDatabase" localSheetId="6" hidden="1">Performance!$B$1:$C$35</definedName>
    <definedName name="_xlnm._FilterDatabase" localSheetId="1" hidden="1">'Pre Charactersitics'!$A$1:$D$34</definedName>
    <definedName name="_xlnm._FilterDatabase" localSheetId="12" hidden="1">'ResEx Training Variables'!$A$1:$C$24</definedName>
    <definedName name="_xlnm._FilterDatabase" localSheetId="4" hidden="1">Strength!$B$1:$C$34</definedName>
    <definedName name="_xlnm._FilterDatabase" localSheetId="5" hidden="1">'Strength Relative'!$B$1:$C$34</definedName>
    <definedName name="_xlnm._FilterDatabase" localSheetId="15" hidden="1">'Time Between Session'!$A$1:$C$34</definedName>
    <definedName name="_xlnm._FilterDatabase" localSheetId="13" hidden="1">'Training Volume EndEx'!$A$2:$C$24</definedName>
    <definedName name="_xlnm._FilterDatabase" localSheetId="11" hidden="1">'Training Volume ResEx'!$A$3:$C$24</definedName>
    <definedName name="_xlnm._FilterDatabase" localSheetId="3" hidden="1">'Ultrasound (L+R avg)'!$B$1:$C$34</definedName>
    <definedName name="_xlnm._FilterDatabase" localSheetId="7" hidden="1">VO2peak!$A$1:$C$2</definedName>
    <definedName name="_xlnm._FilterDatabase" localSheetId="8" hidden="1">'VO2peak Relative'!$A$1:$C$34</definedName>
    <definedName name="_xlnm._FilterDatabase" localSheetId="9" hidden="1">Wingate!$A$1:$C$34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83" i="28" l="1"/>
  <c r="U83" i="28"/>
  <c r="T84" i="28"/>
  <c r="U84" i="28"/>
  <c r="T85" i="28"/>
  <c r="U85" i="28"/>
  <c r="T86" i="28"/>
  <c r="U86" i="28"/>
  <c r="T87" i="28"/>
  <c r="U87" i="28"/>
  <c r="T88" i="28"/>
  <c r="U88" i="28"/>
  <c r="T89" i="28"/>
  <c r="U89" i="28"/>
  <c r="T90" i="28"/>
  <c r="U90" i="28"/>
  <c r="T91" i="28"/>
  <c r="U91" i="28"/>
  <c r="T92" i="28"/>
  <c r="U92" i="28"/>
  <c r="U94" i="28"/>
  <c r="R84" i="28"/>
  <c r="S84" i="28"/>
  <c r="R85" i="28"/>
  <c r="S85" i="28"/>
  <c r="R86" i="28"/>
  <c r="S86" i="28"/>
  <c r="R87" i="28"/>
  <c r="S87" i="28"/>
  <c r="R88" i="28"/>
  <c r="S88" i="28"/>
  <c r="R89" i="28"/>
  <c r="S89" i="28"/>
  <c r="R90" i="28"/>
  <c r="S90" i="28"/>
  <c r="R91" i="28"/>
  <c r="S91" i="28"/>
  <c r="R92" i="28"/>
  <c r="S92" i="28"/>
  <c r="R83" i="28"/>
  <c r="S83" i="28"/>
  <c r="P92" i="28"/>
  <c r="Q92" i="28"/>
  <c r="P91" i="28"/>
  <c r="Q91" i="28"/>
  <c r="P90" i="28"/>
  <c r="Q90" i="28"/>
  <c r="P89" i="28"/>
  <c r="Q89" i="28"/>
  <c r="P88" i="28"/>
  <c r="Q88" i="28"/>
  <c r="P87" i="28"/>
  <c r="Q87" i="28"/>
  <c r="P86" i="28"/>
  <c r="Q86" i="28"/>
  <c r="P85" i="28"/>
  <c r="Q85" i="28"/>
  <c r="P84" i="28"/>
  <c r="Q84" i="28"/>
  <c r="P83" i="28"/>
  <c r="Q83" i="28"/>
  <c r="L73" i="28"/>
  <c r="M73" i="28"/>
  <c r="L72" i="28"/>
  <c r="M72" i="28"/>
  <c r="L71" i="28"/>
  <c r="M71" i="28"/>
  <c r="L70" i="28"/>
  <c r="M70" i="28"/>
  <c r="L69" i="28"/>
  <c r="M69" i="28"/>
  <c r="L68" i="28"/>
  <c r="M68" i="28"/>
  <c r="L67" i="28"/>
  <c r="M67" i="28"/>
  <c r="L66" i="28"/>
  <c r="M66" i="28"/>
  <c r="L65" i="28"/>
  <c r="M65" i="28"/>
  <c r="L64" i="28"/>
  <c r="M64" i="28"/>
  <c r="R43" i="28"/>
  <c r="R44" i="28"/>
  <c r="R45" i="28"/>
  <c r="R46" i="28"/>
  <c r="R47" i="28"/>
  <c r="R48" i="28"/>
  <c r="R49" i="28"/>
  <c r="R50" i="28"/>
  <c r="R51" i="28"/>
  <c r="R52" i="28"/>
  <c r="R53" i="28"/>
  <c r="R54" i="28"/>
  <c r="R56" i="28"/>
  <c r="S43" i="28"/>
  <c r="S44" i="28"/>
  <c r="S45" i="28"/>
  <c r="S46" i="28"/>
  <c r="S47" i="28"/>
  <c r="S48" i="28"/>
  <c r="S49" i="28"/>
  <c r="S50" i="28"/>
  <c r="S51" i="28"/>
  <c r="S52" i="28"/>
  <c r="S53" i="28"/>
  <c r="S54" i="28"/>
  <c r="S56" i="28"/>
  <c r="T43" i="28"/>
  <c r="T44" i="28"/>
  <c r="T45" i="28"/>
  <c r="T46" i="28"/>
  <c r="T47" i="28"/>
  <c r="T48" i="28"/>
  <c r="T49" i="28"/>
  <c r="T50" i="28"/>
  <c r="T51" i="28"/>
  <c r="T52" i="28"/>
  <c r="T53" i="28"/>
  <c r="T54" i="28"/>
  <c r="T56" i="28"/>
  <c r="U43" i="28"/>
  <c r="U44" i="28"/>
  <c r="U45" i="28"/>
  <c r="U46" i="28"/>
  <c r="U47" i="28"/>
  <c r="U48" i="28"/>
  <c r="U49" i="28"/>
  <c r="U50" i="28"/>
  <c r="U51" i="28"/>
  <c r="U52" i="28"/>
  <c r="U53" i="28"/>
  <c r="U54" i="28"/>
  <c r="U56" i="28"/>
  <c r="R57" i="28"/>
  <c r="S57" i="28"/>
  <c r="T57" i="28"/>
  <c r="U57" i="28"/>
  <c r="R58" i="28"/>
  <c r="S58" i="28"/>
  <c r="T58" i="28"/>
  <c r="U58" i="28"/>
  <c r="P43" i="28"/>
  <c r="Q43" i="28"/>
  <c r="P54" i="28"/>
  <c r="Q54" i="28"/>
  <c r="P53" i="28"/>
  <c r="Q53" i="28"/>
  <c r="P52" i="28"/>
  <c r="Q52" i="28"/>
  <c r="P51" i="28"/>
  <c r="Q51" i="28"/>
  <c r="P50" i="28"/>
  <c r="Q50" i="28"/>
  <c r="P49" i="28"/>
  <c r="Q49" i="28"/>
  <c r="P48" i="28"/>
  <c r="Q48" i="28"/>
  <c r="P47" i="28"/>
  <c r="Q47" i="28"/>
  <c r="P46" i="28"/>
  <c r="Q46" i="28"/>
  <c r="P45" i="28"/>
  <c r="Q45" i="28"/>
  <c r="P44" i="28"/>
  <c r="Q44" i="28"/>
  <c r="M56" i="28"/>
  <c r="N56" i="28"/>
  <c r="O56" i="28"/>
  <c r="P56" i="28"/>
  <c r="Q56" i="28"/>
  <c r="M57" i="28"/>
  <c r="N57" i="28"/>
  <c r="O57" i="28"/>
  <c r="P57" i="28"/>
  <c r="Q57" i="28"/>
  <c r="U95" i="28"/>
  <c r="U96" i="28"/>
  <c r="T95" i="28"/>
  <c r="T96" i="28"/>
  <c r="S95" i="28"/>
  <c r="S96" i="28"/>
  <c r="R95" i="28"/>
  <c r="R96" i="28"/>
  <c r="Q95" i="28"/>
  <c r="Q96" i="28"/>
  <c r="P95" i="28"/>
  <c r="P96" i="28"/>
  <c r="O95" i="28"/>
  <c r="O96" i="28"/>
  <c r="N95" i="28"/>
  <c r="N96" i="28"/>
  <c r="M95" i="28"/>
  <c r="M96" i="28"/>
  <c r="K83" i="28"/>
  <c r="L83" i="28"/>
  <c r="K84" i="28"/>
  <c r="L84" i="28"/>
  <c r="K85" i="28"/>
  <c r="L85" i="28"/>
  <c r="K86" i="28"/>
  <c r="L86" i="28"/>
  <c r="K87" i="28"/>
  <c r="L87" i="28"/>
  <c r="K88" i="28"/>
  <c r="L88" i="28"/>
  <c r="K89" i="28"/>
  <c r="L89" i="28"/>
  <c r="K90" i="28"/>
  <c r="L90" i="28"/>
  <c r="K91" i="28"/>
  <c r="L91" i="28"/>
  <c r="K92" i="28"/>
  <c r="L92" i="28"/>
  <c r="L95" i="28"/>
  <c r="L96" i="28"/>
  <c r="K95" i="28"/>
  <c r="K96" i="28"/>
  <c r="I83" i="28"/>
  <c r="J83" i="28"/>
  <c r="I84" i="28"/>
  <c r="J84" i="28"/>
  <c r="I85" i="28"/>
  <c r="J85" i="28"/>
  <c r="I86" i="28"/>
  <c r="J86" i="28"/>
  <c r="I87" i="28"/>
  <c r="J87" i="28"/>
  <c r="I88" i="28"/>
  <c r="J88" i="28"/>
  <c r="I89" i="28"/>
  <c r="J89" i="28"/>
  <c r="I90" i="28"/>
  <c r="J90" i="28"/>
  <c r="I91" i="28"/>
  <c r="J91" i="28"/>
  <c r="I92" i="28"/>
  <c r="J92" i="28"/>
  <c r="J95" i="28"/>
  <c r="J96" i="28"/>
  <c r="I95" i="28"/>
  <c r="I96" i="28"/>
  <c r="H95" i="28"/>
  <c r="H96" i="28"/>
  <c r="G95" i="28"/>
  <c r="G96" i="28"/>
  <c r="F95" i="28"/>
  <c r="F96" i="28"/>
  <c r="E95" i="28"/>
  <c r="E96" i="28"/>
  <c r="D95" i="28"/>
  <c r="D96" i="28"/>
  <c r="T94" i="28"/>
  <c r="S94" i="28"/>
  <c r="R94" i="28"/>
  <c r="Q94" i="28"/>
  <c r="P94" i="28"/>
  <c r="O94" i="28"/>
  <c r="N94" i="28"/>
  <c r="M94" i="28"/>
  <c r="L94" i="28"/>
  <c r="K94" i="28"/>
  <c r="J94" i="28"/>
  <c r="I94" i="28"/>
  <c r="H94" i="28"/>
  <c r="G94" i="28"/>
  <c r="F94" i="28"/>
  <c r="E94" i="28"/>
  <c r="D94" i="28"/>
  <c r="M76" i="28"/>
  <c r="M77" i="28"/>
  <c r="L76" i="28"/>
  <c r="L77" i="28"/>
  <c r="K76" i="28"/>
  <c r="K77" i="28"/>
  <c r="I76" i="28"/>
  <c r="I77" i="28"/>
  <c r="H76" i="28"/>
  <c r="H77" i="28"/>
  <c r="G76" i="28"/>
  <c r="G77" i="28"/>
  <c r="F76" i="28"/>
  <c r="F77" i="28"/>
  <c r="D76" i="28"/>
  <c r="D77" i="28"/>
  <c r="M75" i="28"/>
  <c r="L75" i="28"/>
  <c r="K75" i="28"/>
  <c r="I75" i="28"/>
  <c r="H75" i="28"/>
  <c r="G75" i="28"/>
  <c r="F75" i="28"/>
  <c r="D75" i="28"/>
  <c r="Q58" i="28"/>
  <c r="P58" i="28"/>
  <c r="O58" i="28"/>
  <c r="N58" i="28"/>
  <c r="M58" i="28"/>
  <c r="K43" i="28"/>
  <c r="L43" i="28"/>
  <c r="K44" i="28"/>
  <c r="L44" i="28"/>
  <c r="K45" i="28"/>
  <c r="L45" i="28"/>
  <c r="K46" i="28"/>
  <c r="L46" i="28"/>
  <c r="K47" i="28"/>
  <c r="L47" i="28"/>
  <c r="K48" i="28"/>
  <c r="L48" i="28"/>
  <c r="K49" i="28"/>
  <c r="L49" i="28"/>
  <c r="K50" i="28"/>
  <c r="L50" i="28"/>
  <c r="K51" i="28"/>
  <c r="L51" i="28"/>
  <c r="K52" i="28"/>
  <c r="L52" i="28"/>
  <c r="K53" i="28"/>
  <c r="L53" i="28"/>
  <c r="K54" i="28"/>
  <c r="L54" i="28"/>
  <c r="L57" i="28"/>
  <c r="L58" i="28"/>
  <c r="K57" i="28"/>
  <c r="K58" i="28"/>
  <c r="I43" i="28"/>
  <c r="J43" i="28"/>
  <c r="I44" i="28"/>
  <c r="J44" i="28"/>
  <c r="I45" i="28"/>
  <c r="J45" i="28"/>
  <c r="I46" i="28"/>
  <c r="J46" i="28"/>
  <c r="I47" i="28"/>
  <c r="J47" i="28"/>
  <c r="I48" i="28"/>
  <c r="J48" i="28"/>
  <c r="I49" i="28"/>
  <c r="J49" i="28"/>
  <c r="I50" i="28"/>
  <c r="J50" i="28"/>
  <c r="I51" i="28"/>
  <c r="J51" i="28"/>
  <c r="I52" i="28"/>
  <c r="J52" i="28"/>
  <c r="I53" i="28"/>
  <c r="J53" i="28"/>
  <c r="I54" i="28"/>
  <c r="J54" i="28"/>
  <c r="J57" i="28"/>
  <c r="J58" i="28"/>
  <c r="I57" i="28"/>
  <c r="I58" i="28"/>
  <c r="H57" i="28"/>
  <c r="H58" i="28"/>
  <c r="G57" i="28"/>
  <c r="G58" i="28"/>
  <c r="F57" i="28"/>
  <c r="F58" i="28"/>
  <c r="E57" i="28"/>
  <c r="E58" i="28"/>
  <c r="D57" i="28"/>
  <c r="D58" i="28"/>
  <c r="L56" i="28"/>
  <c r="K56" i="28"/>
  <c r="J56" i="28"/>
  <c r="I56" i="28"/>
  <c r="H56" i="28"/>
  <c r="G56" i="28"/>
  <c r="F56" i="28"/>
  <c r="E56" i="28"/>
  <c r="D56" i="28"/>
  <c r="G34" i="28"/>
  <c r="H34" i="28"/>
  <c r="G33" i="28"/>
  <c r="H33" i="28"/>
  <c r="G32" i="28"/>
  <c r="H32" i="28"/>
  <c r="G31" i="28"/>
  <c r="H31" i="28"/>
  <c r="G30" i="28"/>
  <c r="H30" i="28"/>
  <c r="G29" i="28"/>
  <c r="H29" i="28"/>
  <c r="G28" i="28"/>
  <c r="H28" i="28"/>
  <c r="G27" i="28"/>
  <c r="H27" i="28"/>
  <c r="G26" i="28"/>
  <c r="H26" i="28"/>
  <c r="G25" i="28"/>
  <c r="H25" i="28"/>
  <c r="G24" i="28"/>
  <c r="H24" i="28"/>
  <c r="G23" i="28"/>
  <c r="H23" i="28"/>
  <c r="G22" i="28"/>
  <c r="H22" i="28"/>
  <c r="G21" i="28"/>
  <c r="H21" i="28"/>
  <c r="G20" i="28"/>
  <c r="H20" i="28"/>
  <c r="G19" i="28"/>
  <c r="H19" i="28"/>
  <c r="G18" i="28"/>
  <c r="H18" i="28"/>
  <c r="G17" i="28"/>
  <c r="H17" i="28"/>
  <c r="G16" i="28"/>
  <c r="H16" i="28"/>
  <c r="G15" i="28"/>
  <c r="H15" i="28"/>
  <c r="G14" i="28"/>
  <c r="H14" i="28"/>
  <c r="G13" i="28"/>
  <c r="H13" i="28"/>
  <c r="G12" i="28"/>
  <c r="H12" i="28"/>
  <c r="G11" i="28"/>
  <c r="H11" i="28"/>
  <c r="G10" i="28"/>
  <c r="H10" i="28"/>
  <c r="G9" i="28"/>
  <c r="H9" i="28"/>
  <c r="G8" i="28"/>
  <c r="H8" i="28"/>
  <c r="G7" i="28"/>
  <c r="H7" i="28"/>
  <c r="G6" i="28"/>
  <c r="H6" i="28"/>
  <c r="G5" i="28"/>
  <c r="H5" i="28"/>
  <c r="G4" i="28"/>
  <c r="H4" i="28"/>
  <c r="G3" i="28"/>
  <c r="H3" i="28"/>
  <c r="D82" i="15"/>
  <c r="D83" i="15"/>
  <c r="K82" i="15"/>
  <c r="K83" i="15"/>
  <c r="J82" i="15"/>
  <c r="J83" i="15"/>
  <c r="I82" i="15"/>
  <c r="I83" i="15"/>
  <c r="H82" i="15"/>
  <c r="H83" i="15"/>
  <c r="G82" i="15"/>
  <c r="G83" i="15"/>
  <c r="F82" i="15"/>
  <c r="F83" i="15"/>
  <c r="E82" i="15"/>
  <c r="E83" i="15"/>
  <c r="E109" i="15"/>
  <c r="E110" i="15"/>
  <c r="F96" i="15"/>
  <c r="F97" i="15"/>
  <c r="F99" i="15"/>
  <c r="F100" i="15"/>
  <c r="F101" i="15"/>
  <c r="F102" i="15"/>
  <c r="F103" i="15"/>
  <c r="F104" i="15"/>
  <c r="F105" i="15"/>
  <c r="F109" i="15"/>
  <c r="F110" i="15"/>
  <c r="G96" i="15"/>
  <c r="G97" i="15"/>
  <c r="G99" i="15"/>
  <c r="G100" i="15"/>
  <c r="G101" i="15"/>
  <c r="G102" i="15"/>
  <c r="G103" i="15"/>
  <c r="G104" i="15"/>
  <c r="G105" i="15"/>
  <c r="G109" i="15"/>
  <c r="G110" i="15"/>
  <c r="H109" i="15"/>
  <c r="H110" i="15"/>
  <c r="I109" i="15"/>
  <c r="I110" i="15"/>
  <c r="J96" i="15"/>
  <c r="J97" i="15"/>
  <c r="J99" i="15"/>
  <c r="J100" i="15"/>
  <c r="J101" i="15"/>
  <c r="J102" i="15"/>
  <c r="J103" i="15"/>
  <c r="J104" i="15"/>
  <c r="J105" i="15"/>
  <c r="J109" i="15"/>
  <c r="J110" i="15"/>
  <c r="K96" i="15"/>
  <c r="K97" i="15"/>
  <c r="K99" i="15"/>
  <c r="K100" i="15"/>
  <c r="K101" i="15"/>
  <c r="K102" i="15"/>
  <c r="K103" i="15"/>
  <c r="K104" i="15"/>
  <c r="K105" i="15"/>
  <c r="K109" i="15"/>
  <c r="K110" i="15"/>
  <c r="D109" i="15"/>
  <c r="D110" i="15"/>
  <c r="X61" i="6"/>
  <c r="Y61" i="6"/>
  <c r="Z61" i="6"/>
  <c r="AA61" i="6"/>
  <c r="AB61" i="6"/>
  <c r="AC61" i="6"/>
  <c r="AD61" i="6"/>
  <c r="AE61" i="6"/>
  <c r="AF61" i="6"/>
  <c r="AG61" i="6"/>
  <c r="AH61" i="6"/>
  <c r="AI61" i="6"/>
  <c r="X62" i="6"/>
  <c r="Y62" i="6"/>
  <c r="Z62" i="6"/>
  <c r="AA62" i="6"/>
  <c r="AB62" i="6"/>
  <c r="AC62" i="6"/>
  <c r="AD62" i="6"/>
  <c r="AE62" i="6"/>
  <c r="AF62" i="6"/>
  <c r="AG62" i="6"/>
  <c r="AH62" i="6"/>
  <c r="AI62" i="6"/>
  <c r="X63" i="6"/>
  <c r="Y63" i="6"/>
  <c r="Z63" i="6"/>
  <c r="AA63" i="6"/>
  <c r="AB63" i="6"/>
  <c r="AC63" i="6"/>
  <c r="AD63" i="6"/>
  <c r="AE63" i="6"/>
  <c r="AF63" i="6"/>
  <c r="AG63" i="6"/>
  <c r="AH63" i="6"/>
  <c r="AI63" i="6"/>
  <c r="W62" i="6"/>
  <c r="W63" i="6"/>
  <c r="W61" i="6"/>
  <c r="V62" i="6"/>
  <c r="V63" i="6"/>
  <c r="V61" i="6"/>
  <c r="AH48" i="6"/>
  <c r="AI48" i="6"/>
  <c r="AD48" i="6"/>
  <c r="AE48" i="6"/>
  <c r="Z48" i="6"/>
  <c r="AA48" i="6"/>
  <c r="V48" i="6"/>
  <c r="W48" i="6"/>
  <c r="AL109" i="6"/>
  <c r="AM109" i="6"/>
  <c r="AL108" i="6"/>
  <c r="AM108" i="6"/>
  <c r="AL107" i="6"/>
  <c r="AM107" i="6"/>
  <c r="AL106" i="6"/>
  <c r="AM106" i="6"/>
  <c r="AL105" i="6"/>
  <c r="AM105" i="6"/>
  <c r="AL104" i="6"/>
  <c r="AM104" i="6"/>
  <c r="AL103" i="6"/>
  <c r="AM103" i="6"/>
  <c r="AL102" i="6"/>
  <c r="AM102" i="6"/>
  <c r="AL101" i="6"/>
  <c r="AM101" i="6"/>
  <c r="AL100" i="6"/>
  <c r="AM100" i="6"/>
  <c r="AL75" i="6"/>
  <c r="AM75" i="6"/>
  <c r="AL76" i="6"/>
  <c r="AM76" i="6"/>
  <c r="AL77" i="6"/>
  <c r="AM77" i="6"/>
  <c r="AL78" i="6"/>
  <c r="AM78" i="6"/>
  <c r="AL79" i="6"/>
  <c r="AM79" i="6"/>
  <c r="AL80" i="6"/>
  <c r="AM80" i="6"/>
  <c r="AL81" i="6"/>
  <c r="AM81" i="6"/>
  <c r="AL82" i="6"/>
  <c r="AM82" i="6"/>
  <c r="AL83" i="6"/>
  <c r="AM83" i="6"/>
  <c r="AL74" i="6"/>
  <c r="AM74" i="6"/>
  <c r="AL49" i="6"/>
  <c r="AM49" i="6"/>
  <c r="AL50" i="6"/>
  <c r="AM50" i="6"/>
  <c r="AL51" i="6"/>
  <c r="AM51" i="6"/>
  <c r="AL52" i="6"/>
  <c r="AM52" i="6"/>
  <c r="AL53" i="6"/>
  <c r="AM53" i="6"/>
  <c r="AL54" i="6"/>
  <c r="AM54" i="6"/>
  <c r="AL55" i="6"/>
  <c r="AM55" i="6"/>
  <c r="AL56" i="6"/>
  <c r="AM56" i="6"/>
  <c r="AL57" i="6"/>
  <c r="AM57" i="6"/>
  <c r="AL58" i="6"/>
  <c r="AM58" i="6"/>
  <c r="AL59" i="6"/>
  <c r="AM59" i="6"/>
  <c r="AL48" i="6"/>
  <c r="AM48" i="6"/>
  <c r="F28" i="15"/>
  <c r="L83" i="26"/>
  <c r="M83" i="26"/>
  <c r="L84" i="26"/>
  <c r="M84" i="26"/>
  <c r="L85" i="26"/>
  <c r="M85" i="26"/>
  <c r="L86" i="26"/>
  <c r="M86" i="26"/>
  <c r="L87" i="26"/>
  <c r="M87" i="26"/>
  <c r="L88" i="26"/>
  <c r="M88" i="26"/>
  <c r="L89" i="26"/>
  <c r="M89" i="26"/>
  <c r="L90" i="26"/>
  <c r="M90" i="26"/>
  <c r="L91" i="26"/>
  <c r="M91" i="26"/>
  <c r="L92" i="26"/>
  <c r="M92" i="26"/>
  <c r="M94" i="26"/>
  <c r="Q83" i="26"/>
  <c r="R83" i="26"/>
  <c r="Q84" i="26"/>
  <c r="R84" i="26"/>
  <c r="Q86" i="26"/>
  <c r="R86" i="26"/>
  <c r="Q87" i="26"/>
  <c r="R87" i="26"/>
  <c r="Q88" i="26"/>
  <c r="R88" i="26"/>
  <c r="Q89" i="26"/>
  <c r="R89" i="26"/>
  <c r="Q90" i="26"/>
  <c r="R90" i="26"/>
  <c r="Q91" i="26"/>
  <c r="R91" i="26"/>
  <c r="Q92" i="26"/>
  <c r="R92" i="26"/>
  <c r="R95" i="26"/>
  <c r="R96" i="26"/>
  <c r="R94" i="26"/>
  <c r="Q95" i="26"/>
  <c r="Q96" i="26"/>
  <c r="Q94" i="26"/>
  <c r="P95" i="26"/>
  <c r="P96" i="26"/>
  <c r="P94" i="26"/>
  <c r="N95" i="26"/>
  <c r="N96" i="26"/>
  <c r="N94" i="26"/>
  <c r="M95" i="26"/>
  <c r="M96" i="26"/>
  <c r="L95" i="26"/>
  <c r="L96" i="26"/>
  <c r="L94" i="26"/>
  <c r="K95" i="26"/>
  <c r="K96" i="26"/>
  <c r="K94" i="26"/>
  <c r="I95" i="26"/>
  <c r="I96" i="26"/>
  <c r="I94" i="26"/>
  <c r="G83" i="26"/>
  <c r="H83" i="26"/>
  <c r="G84" i="26"/>
  <c r="H84" i="26"/>
  <c r="G85" i="26"/>
  <c r="H85" i="26"/>
  <c r="G86" i="26"/>
  <c r="H86" i="26"/>
  <c r="G87" i="26"/>
  <c r="H87" i="26"/>
  <c r="G88" i="26"/>
  <c r="H88" i="26"/>
  <c r="G89" i="26"/>
  <c r="H89" i="26"/>
  <c r="G90" i="26"/>
  <c r="H90" i="26"/>
  <c r="G91" i="26"/>
  <c r="H91" i="26"/>
  <c r="G92" i="26"/>
  <c r="H92" i="26"/>
  <c r="H95" i="26"/>
  <c r="H96" i="26"/>
  <c r="H94" i="26"/>
  <c r="G95" i="26"/>
  <c r="G96" i="26"/>
  <c r="G94" i="26"/>
  <c r="F95" i="26"/>
  <c r="F96" i="26"/>
  <c r="F94" i="26"/>
  <c r="D94" i="26"/>
  <c r="E76" i="26"/>
  <c r="F76" i="26"/>
  <c r="G65" i="26"/>
  <c r="G66" i="26"/>
  <c r="G67" i="26"/>
  <c r="G68" i="26"/>
  <c r="G69" i="26"/>
  <c r="G70" i="26"/>
  <c r="G71" i="26"/>
  <c r="G72" i="26"/>
  <c r="G73" i="26"/>
  <c r="G74" i="26"/>
  <c r="G76" i="26"/>
  <c r="H65" i="26"/>
  <c r="H66" i="26"/>
  <c r="H67" i="26"/>
  <c r="H68" i="26"/>
  <c r="H69" i="26"/>
  <c r="H70" i="26"/>
  <c r="H71" i="26"/>
  <c r="H72" i="26"/>
  <c r="H73" i="26"/>
  <c r="H74" i="26"/>
  <c r="H76" i="26"/>
  <c r="I65" i="26"/>
  <c r="I66" i="26"/>
  <c r="I67" i="26"/>
  <c r="I68" i="26"/>
  <c r="I69" i="26"/>
  <c r="I70" i="26"/>
  <c r="I71" i="26"/>
  <c r="I72" i="26"/>
  <c r="I73" i="26"/>
  <c r="I74" i="26"/>
  <c r="I76" i="26"/>
  <c r="J65" i="26"/>
  <c r="J66" i="26"/>
  <c r="J67" i="26"/>
  <c r="J68" i="26"/>
  <c r="J69" i="26"/>
  <c r="J70" i="26"/>
  <c r="J71" i="26"/>
  <c r="J72" i="26"/>
  <c r="J73" i="26"/>
  <c r="J74" i="26"/>
  <c r="J76" i="26"/>
  <c r="K65" i="26"/>
  <c r="K66" i="26"/>
  <c r="K67" i="26"/>
  <c r="K68" i="26"/>
  <c r="K69" i="26"/>
  <c r="K70" i="26"/>
  <c r="K71" i="26"/>
  <c r="K72" i="26"/>
  <c r="K73" i="26"/>
  <c r="K74" i="26"/>
  <c r="K76" i="26"/>
  <c r="L65" i="26"/>
  <c r="L66" i="26"/>
  <c r="L67" i="26"/>
  <c r="L68" i="26"/>
  <c r="L69" i="26"/>
  <c r="L70" i="26"/>
  <c r="L71" i="26"/>
  <c r="L72" i="26"/>
  <c r="L73" i="26"/>
  <c r="L74" i="26"/>
  <c r="L76" i="26"/>
  <c r="M76" i="26"/>
  <c r="N76" i="26"/>
  <c r="O76" i="26"/>
  <c r="P65" i="26"/>
  <c r="P66" i="26"/>
  <c r="P67" i="26"/>
  <c r="P68" i="26"/>
  <c r="P69" i="26"/>
  <c r="P70" i="26"/>
  <c r="P71" i="26"/>
  <c r="P72" i="26"/>
  <c r="P73" i="26"/>
  <c r="P74" i="26"/>
  <c r="P76" i="26"/>
  <c r="Q65" i="26"/>
  <c r="Q66" i="26"/>
  <c r="Q67" i="26"/>
  <c r="Q68" i="26"/>
  <c r="Q69" i="26"/>
  <c r="Q70" i="26"/>
  <c r="Q71" i="26"/>
  <c r="Q72" i="26"/>
  <c r="Q73" i="26"/>
  <c r="Q74" i="26"/>
  <c r="Q76" i="26"/>
  <c r="R65" i="26"/>
  <c r="R66" i="26"/>
  <c r="R67" i="26"/>
  <c r="R68" i="26"/>
  <c r="R69" i="26"/>
  <c r="R70" i="26"/>
  <c r="R71" i="26"/>
  <c r="R72" i="26"/>
  <c r="R73" i="26"/>
  <c r="R74" i="26"/>
  <c r="R76" i="26"/>
  <c r="S65" i="26"/>
  <c r="S66" i="26"/>
  <c r="S67" i="26"/>
  <c r="S68" i="26"/>
  <c r="S69" i="26"/>
  <c r="S70" i="26"/>
  <c r="S71" i="26"/>
  <c r="S72" i="26"/>
  <c r="S73" i="26"/>
  <c r="S74" i="26"/>
  <c r="S76" i="26"/>
  <c r="T65" i="26"/>
  <c r="T66" i="26"/>
  <c r="T67" i="26"/>
  <c r="T68" i="26"/>
  <c r="T69" i="26"/>
  <c r="T70" i="26"/>
  <c r="T71" i="26"/>
  <c r="T72" i="26"/>
  <c r="T73" i="26"/>
  <c r="T74" i="26"/>
  <c r="T76" i="26"/>
  <c r="U65" i="26"/>
  <c r="U66" i="26"/>
  <c r="U67" i="26"/>
  <c r="U68" i="26"/>
  <c r="U69" i="26"/>
  <c r="U70" i="26"/>
  <c r="U71" i="26"/>
  <c r="U72" i="26"/>
  <c r="U73" i="26"/>
  <c r="U74" i="26"/>
  <c r="U76" i="26"/>
  <c r="V76" i="26"/>
  <c r="W76" i="26"/>
  <c r="X76" i="26"/>
  <c r="Y65" i="26"/>
  <c r="Y66" i="26"/>
  <c r="Y67" i="26"/>
  <c r="Y68" i="26"/>
  <c r="Y69" i="26"/>
  <c r="Y70" i="26"/>
  <c r="Y71" i="26"/>
  <c r="Y72" i="26"/>
  <c r="Y73" i="26"/>
  <c r="Y74" i="26"/>
  <c r="Y76" i="26"/>
  <c r="Z65" i="26"/>
  <c r="Z66" i="26"/>
  <c r="Z67" i="26"/>
  <c r="Z68" i="26"/>
  <c r="Z69" i="26"/>
  <c r="Z70" i="26"/>
  <c r="Z71" i="26"/>
  <c r="Z72" i="26"/>
  <c r="Z73" i="26"/>
  <c r="Z74" i="26"/>
  <c r="Z76" i="26"/>
  <c r="AA65" i="26"/>
  <c r="AA66" i="26"/>
  <c r="AA67" i="26"/>
  <c r="AA68" i="26"/>
  <c r="AA69" i="26"/>
  <c r="AA70" i="26"/>
  <c r="AA71" i="26"/>
  <c r="AA72" i="26"/>
  <c r="AA73" i="26"/>
  <c r="AA74" i="26"/>
  <c r="AA76" i="26"/>
  <c r="AB65" i="26"/>
  <c r="AB66" i="26"/>
  <c r="AB67" i="26"/>
  <c r="AB68" i="26"/>
  <c r="AB69" i="26"/>
  <c r="AB70" i="26"/>
  <c r="AB71" i="26"/>
  <c r="AB72" i="26"/>
  <c r="AB73" i="26"/>
  <c r="AB74" i="26"/>
  <c r="AB76" i="26"/>
  <c r="AC65" i="26"/>
  <c r="AC66" i="26"/>
  <c r="AC67" i="26"/>
  <c r="AC68" i="26"/>
  <c r="AC69" i="26"/>
  <c r="AC70" i="26"/>
  <c r="AC71" i="26"/>
  <c r="AC72" i="26"/>
  <c r="AC73" i="26"/>
  <c r="AC74" i="26"/>
  <c r="AC76" i="26"/>
  <c r="AD65" i="26"/>
  <c r="AD66" i="26"/>
  <c r="AD67" i="26"/>
  <c r="AD68" i="26"/>
  <c r="AD69" i="26"/>
  <c r="AD70" i="26"/>
  <c r="AD71" i="26"/>
  <c r="AD72" i="26"/>
  <c r="AD73" i="26"/>
  <c r="AD74" i="26"/>
  <c r="AD76" i="26"/>
  <c r="E77" i="26"/>
  <c r="F77" i="26"/>
  <c r="G77" i="26"/>
  <c r="H77" i="26"/>
  <c r="I77" i="26"/>
  <c r="J77" i="26"/>
  <c r="K77" i="26"/>
  <c r="L77" i="26"/>
  <c r="M77" i="26"/>
  <c r="N77" i="26"/>
  <c r="O77" i="26"/>
  <c r="P77" i="26"/>
  <c r="Q77" i="26"/>
  <c r="R77" i="26"/>
  <c r="S77" i="26"/>
  <c r="T77" i="26"/>
  <c r="U77" i="26"/>
  <c r="V77" i="26"/>
  <c r="W77" i="26"/>
  <c r="X77" i="26"/>
  <c r="Y77" i="26"/>
  <c r="Z77" i="26"/>
  <c r="AA77" i="26"/>
  <c r="AB77" i="26"/>
  <c r="AC77" i="26"/>
  <c r="AD77" i="26"/>
  <c r="E78" i="26"/>
  <c r="F78" i="26"/>
  <c r="G78" i="26"/>
  <c r="H78" i="26"/>
  <c r="I78" i="26"/>
  <c r="J78" i="26"/>
  <c r="K78" i="26"/>
  <c r="L78" i="26"/>
  <c r="M78" i="26"/>
  <c r="N78" i="26"/>
  <c r="O78" i="26"/>
  <c r="P78" i="26"/>
  <c r="Q78" i="26"/>
  <c r="R78" i="26"/>
  <c r="S78" i="26"/>
  <c r="T78" i="26"/>
  <c r="U78" i="26"/>
  <c r="V78" i="26"/>
  <c r="W78" i="26"/>
  <c r="X78" i="26"/>
  <c r="Y78" i="26"/>
  <c r="Z78" i="26"/>
  <c r="AA78" i="26"/>
  <c r="AB78" i="26"/>
  <c r="AC78" i="26"/>
  <c r="AD78" i="26"/>
  <c r="E58" i="26"/>
  <c r="F58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58" i="26"/>
  <c r="H45" i="26"/>
  <c r="H46" i="26"/>
  <c r="H47" i="26"/>
  <c r="H48" i="26"/>
  <c r="H49" i="26"/>
  <c r="H50" i="26"/>
  <c r="H51" i="26"/>
  <c r="H52" i="26"/>
  <c r="H53" i="26"/>
  <c r="H54" i="26"/>
  <c r="H55" i="26"/>
  <c r="H56" i="26"/>
  <c r="H58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8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8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8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8" i="26"/>
  <c r="M58" i="26"/>
  <c r="N58" i="26"/>
  <c r="O58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8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Q58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8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8" i="26"/>
  <c r="T45" i="26"/>
  <c r="T46" i="26"/>
  <c r="T47" i="26"/>
  <c r="T48" i="26"/>
  <c r="T49" i="26"/>
  <c r="T50" i="26"/>
  <c r="T51" i="26"/>
  <c r="T52" i="26"/>
  <c r="T53" i="26"/>
  <c r="T54" i="26"/>
  <c r="T55" i="26"/>
  <c r="T56" i="26"/>
  <c r="T58" i="26"/>
  <c r="U45" i="26"/>
  <c r="U46" i="26"/>
  <c r="U47" i="26"/>
  <c r="U48" i="26"/>
  <c r="U49" i="26"/>
  <c r="U50" i="26"/>
  <c r="U51" i="26"/>
  <c r="U52" i="26"/>
  <c r="U53" i="26"/>
  <c r="U54" i="26"/>
  <c r="U55" i="26"/>
  <c r="U56" i="26"/>
  <c r="U58" i="26"/>
  <c r="V58" i="26"/>
  <c r="W58" i="26"/>
  <c r="X58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8" i="26"/>
  <c r="Z45" i="26"/>
  <c r="Z46" i="26"/>
  <c r="Z47" i="26"/>
  <c r="Z48" i="26"/>
  <c r="Z49" i="26"/>
  <c r="Z50" i="26"/>
  <c r="Z51" i="26"/>
  <c r="Z52" i="26"/>
  <c r="Z53" i="26"/>
  <c r="Z54" i="26"/>
  <c r="Z55" i="26"/>
  <c r="Z56" i="26"/>
  <c r="Z58" i="26"/>
  <c r="AA45" i="26"/>
  <c r="AA46" i="26"/>
  <c r="AA47" i="26"/>
  <c r="AA48" i="26"/>
  <c r="AA49" i="26"/>
  <c r="AA50" i="26"/>
  <c r="AA51" i="26"/>
  <c r="AA52" i="26"/>
  <c r="AA53" i="26"/>
  <c r="AA54" i="26"/>
  <c r="AA55" i="26"/>
  <c r="AA56" i="26"/>
  <c r="AA58" i="26"/>
  <c r="AB45" i="26"/>
  <c r="AB46" i="26"/>
  <c r="AB47" i="26"/>
  <c r="AB48" i="26"/>
  <c r="AB49" i="26"/>
  <c r="AB50" i="26"/>
  <c r="AB51" i="26"/>
  <c r="AB52" i="26"/>
  <c r="AB53" i="26"/>
  <c r="AB54" i="26"/>
  <c r="AB55" i="26"/>
  <c r="AB56" i="26"/>
  <c r="AB58" i="26"/>
  <c r="AC45" i="26"/>
  <c r="AC46" i="26"/>
  <c r="AC47" i="26"/>
  <c r="AC48" i="26"/>
  <c r="AC49" i="26"/>
  <c r="AC50" i="26"/>
  <c r="AC51" i="26"/>
  <c r="AC52" i="26"/>
  <c r="AC53" i="26"/>
  <c r="AC54" i="26"/>
  <c r="AC55" i="26"/>
  <c r="AC56" i="26"/>
  <c r="AC58" i="26"/>
  <c r="AD45" i="26"/>
  <c r="AD46" i="26"/>
  <c r="AD47" i="26"/>
  <c r="AD48" i="26"/>
  <c r="AD49" i="26"/>
  <c r="AD50" i="26"/>
  <c r="AD51" i="26"/>
  <c r="AD52" i="26"/>
  <c r="AD53" i="26"/>
  <c r="AD54" i="26"/>
  <c r="AD55" i="26"/>
  <c r="AD56" i="26"/>
  <c r="AD58" i="26"/>
  <c r="E59" i="26"/>
  <c r="F59" i="26"/>
  <c r="G59" i="26"/>
  <c r="H59" i="26"/>
  <c r="I59" i="26"/>
  <c r="J59" i="26"/>
  <c r="K59" i="26"/>
  <c r="L59" i="26"/>
  <c r="M59" i="26"/>
  <c r="N59" i="26"/>
  <c r="O59" i="26"/>
  <c r="P59" i="26"/>
  <c r="Q59" i="26"/>
  <c r="R59" i="26"/>
  <c r="S59" i="26"/>
  <c r="T59" i="26"/>
  <c r="U59" i="26"/>
  <c r="V59" i="26"/>
  <c r="W59" i="26"/>
  <c r="X59" i="26"/>
  <c r="Y59" i="26"/>
  <c r="Z59" i="26"/>
  <c r="AA59" i="26"/>
  <c r="AB59" i="26"/>
  <c r="AC59" i="26"/>
  <c r="AD59" i="26"/>
  <c r="E60" i="26"/>
  <c r="F60" i="26"/>
  <c r="G60" i="26"/>
  <c r="H60" i="26"/>
  <c r="I60" i="26"/>
  <c r="J60" i="26"/>
  <c r="K60" i="26"/>
  <c r="L60" i="26"/>
  <c r="M60" i="26"/>
  <c r="N60" i="26"/>
  <c r="O60" i="26"/>
  <c r="P60" i="26"/>
  <c r="Q60" i="26"/>
  <c r="R60" i="26"/>
  <c r="S60" i="26"/>
  <c r="T60" i="26"/>
  <c r="U60" i="26"/>
  <c r="V60" i="26"/>
  <c r="W60" i="26"/>
  <c r="X60" i="26"/>
  <c r="Y60" i="26"/>
  <c r="Z60" i="26"/>
  <c r="AA60" i="26"/>
  <c r="AB60" i="26"/>
  <c r="AC60" i="26"/>
  <c r="AD60" i="26"/>
  <c r="D59" i="26"/>
  <c r="D58" i="26"/>
  <c r="AB34" i="26"/>
  <c r="Z34" i="26"/>
  <c r="AC34" i="26"/>
  <c r="AD34" i="26"/>
  <c r="AB33" i="26"/>
  <c r="Z33" i="26"/>
  <c r="AC33" i="26"/>
  <c r="AD33" i="26"/>
  <c r="AB32" i="26"/>
  <c r="Z32" i="26"/>
  <c r="AC32" i="26"/>
  <c r="AD32" i="26"/>
  <c r="AB31" i="26"/>
  <c r="Z31" i="26"/>
  <c r="AC31" i="26"/>
  <c r="AD31" i="26"/>
  <c r="AB30" i="26"/>
  <c r="Z30" i="26"/>
  <c r="AC30" i="26"/>
  <c r="AD30" i="26"/>
  <c r="AB29" i="26"/>
  <c r="Z29" i="26"/>
  <c r="AC29" i="26"/>
  <c r="AD29" i="26"/>
  <c r="AB28" i="26"/>
  <c r="Z28" i="26"/>
  <c r="AC28" i="26"/>
  <c r="AD28" i="26"/>
  <c r="AB27" i="26"/>
  <c r="Z27" i="26"/>
  <c r="AC27" i="26"/>
  <c r="AD27" i="26"/>
  <c r="AB26" i="26"/>
  <c r="Z26" i="26"/>
  <c r="AC26" i="26"/>
  <c r="AD26" i="26"/>
  <c r="AB25" i="26"/>
  <c r="Z25" i="26"/>
  <c r="AC25" i="26"/>
  <c r="AD25" i="26"/>
  <c r="AB24" i="26"/>
  <c r="Z24" i="26"/>
  <c r="AC24" i="26"/>
  <c r="AD24" i="26"/>
  <c r="AB23" i="26"/>
  <c r="Z23" i="26"/>
  <c r="AC23" i="26"/>
  <c r="AD23" i="26"/>
  <c r="AB22" i="26"/>
  <c r="Z22" i="26"/>
  <c r="AC22" i="26"/>
  <c r="AD22" i="26"/>
  <c r="AB21" i="26"/>
  <c r="Z21" i="26"/>
  <c r="AC21" i="26"/>
  <c r="AD21" i="26"/>
  <c r="AB20" i="26"/>
  <c r="Z20" i="26"/>
  <c r="AC20" i="26"/>
  <c r="AD20" i="26"/>
  <c r="AB19" i="26"/>
  <c r="Z19" i="26"/>
  <c r="AC19" i="26"/>
  <c r="AD19" i="26"/>
  <c r="AB18" i="26"/>
  <c r="Z18" i="26"/>
  <c r="AC18" i="26"/>
  <c r="AD18" i="26"/>
  <c r="AB17" i="26"/>
  <c r="Z17" i="26"/>
  <c r="AC17" i="26"/>
  <c r="AD17" i="26"/>
  <c r="AB16" i="26"/>
  <c r="Z16" i="26"/>
  <c r="AC16" i="26"/>
  <c r="AD16" i="26"/>
  <c r="AB15" i="26"/>
  <c r="Z15" i="26"/>
  <c r="AC15" i="26"/>
  <c r="AD15" i="26"/>
  <c r="AB14" i="26"/>
  <c r="Z14" i="26"/>
  <c r="AC14" i="26"/>
  <c r="AD14" i="26"/>
  <c r="AB13" i="26"/>
  <c r="Z13" i="26"/>
  <c r="AC13" i="26"/>
  <c r="AD13" i="26"/>
  <c r="AB11" i="26"/>
  <c r="Z11" i="26"/>
  <c r="AC11" i="26"/>
  <c r="AD11" i="26"/>
  <c r="AB10" i="26"/>
  <c r="Z10" i="26"/>
  <c r="AC10" i="26"/>
  <c r="AD10" i="26"/>
  <c r="AB9" i="26"/>
  <c r="Z9" i="26"/>
  <c r="AC9" i="26"/>
  <c r="AD9" i="26"/>
  <c r="AB8" i="26"/>
  <c r="Z8" i="26"/>
  <c r="AC8" i="26"/>
  <c r="AD8" i="26"/>
  <c r="AB7" i="26"/>
  <c r="Z7" i="26"/>
  <c r="AC7" i="26"/>
  <c r="AD7" i="26"/>
  <c r="AB6" i="26"/>
  <c r="Z6" i="26"/>
  <c r="AC6" i="26"/>
  <c r="AD6" i="26"/>
  <c r="AB5" i="26"/>
  <c r="Z5" i="26"/>
  <c r="AC5" i="26"/>
  <c r="AD5" i="26"/>
  <c r="AB4" i="26"/>
  <c r="Z4" i="26"/>
  <c r="AC4" i="26"/>
  <c r="AD4" i="26"/>
  <c r="AB3" i="26"/>
  <c r="Z3" i="26"/>
  <c r="AC3" i="26"/>
  <c r="AD3" i="26"/>
  <c r="AA4" i="26"/>
  <c r="AA5" i="26"/>
  <c r="AA6" i="26"/>
  <c r="AA7" i="26"/>
  <c r="AA8" i="26"/>
  <c r="AA9" i="26"/>
  <c r="AA10" i="26"/>
  <c r="AA11" i="26"/>
  <c r="AA12" i="26"/>
  <c r="AA13" i="26"/>
  <c r="AA14" i="26"/>
  <c r="AA15" i="26"/>
  <c r="AA16" i="26"/>
  <c r="AA17" i="26"/>
  <c r="AA18" i="26"/>
  <c r="AA19" i="26"/>
  <c r="AA20" i="26"/>
  <c r="AA21" i="26"/>
  <c r="AA22" i="26"/>
  <c r="AA23" i="26"/>
  <c r="AA24" i="26"/>
  <c r="AA25" i="26"/>
  <c r="AA26" i="26"/>
  <c r="AA27" i="26"/>
  <c r="AA28" i="26"/>
  <c r="AA29" i="26"/>
  <c r="AA30" i="26"/>
  <c r="AA31" i="26"/>
  <c r="AA32" i="26"/>
  <c r="AA33" i="26"/>
  <c r="AA34" i="26"/>
  <c r="AA3" i="26"/>
  <c r="W3" i="26"/>
  <c r="U3" i="26"/>
  <c r="X3" i="26"/>
  <c r="Y3" i="26"/>
  <c r="W34" i="26"/>
  <c r="U34" i="26"/>
  <c r="X34" i="26"/>
  <c r="Y34" i="26"/>
  <c r="W33" i="26"/>
  <c r="U33" i="26"/>
  <c r="X33" i="26"/>
  <c r="Y33" i="26"/>
  <c r="W32" i="26"/>
  <c r="U32" i="26"/>
  <c r="X32" i="26"/>
  <c r="Y32" i="26"/>
  <c r="W31" i="26"/>
  <c r="U31" i="26"/>
  <c r="X31" i="26"/>
  <c r="Y31" i="26"/>
  <c r="W30" i="26"/>
  <c r="U30" i="26"/>
  <c r="X30" i="26"/>
  <c r="Y30" i="26"/>
  <c r="W29" i="26"/>
  <c r="U29" i="26"/>
  <c r="X29" i="26"/>
  <c r="Y29" i="26"/>
  <c r="W28" i="26"/>
  <c r="U28" i="26"/>
  <c r="X28" i="26"/>
  <c r="Y28" i="26"/>
  <c r="W27" i="26"/>
  <c r="U27" i="26"/>
  <c r="X27" i="26"/>
  <c r="Y27" i="26"/>
  <c r="W26" i="26"/>
  <c r="U26" i="26"/>
  <c r="X26" i="26"/>
  <c r="Y26" i="26"/>
  <c r="W25" i="26"/>
  <c r="U25" i="26"/>
  <c r="X25" i="26"/>
  <c r="Y25" i="26"/>
  <c r="W24" i="26"/>
  <c r="U24" i="26"/>
  <c r="X24" i="26"/>
  <c r="Y24" i="26"/>
  <c r="W23" i="26"/>
  <c r="U23" i="26"/>
  <c r="X23" i="26"/>
  <c r="Y23" i="26"/>
  <c r="W22" i="26"/>
  <c r="U22" i="26"/>
  <c r="X22" i="26"/>
  <c r="Y22" i="26"/>
  <c r="W21" i="26"/>
  <c r="U21" i="26"/>
  <c r="X21" i="26"/>
  <c r="Y21" i="26"/>
  <c r="W20" i="26"/>
  <c r="U20" i="26"/>
  <c r="X20" i="26"/>
  <c r="Y20" i="26"/>
  <c r="W19" i="26"/>
  <c r="U19" i="26"/>
  <c r="X19" i="26"/>
  <c r="Y19" i="26"/>
  <c r="W18" i="26"/>
  <c r="U18" i="26"/>
  <c r="X18" i="26"/>
  <c r="Y18" i="26"/>
  <c r="W17" i="26"/>
  <c r="U17" i="26"/>
  <c r="X17" i="26"/>
  <c r="Y17" i="26"/>
  <c r="W16" i="26"/>
  <c r="U16" i="26"/>
  <c r="X16" i="26"/>
  <c r="Y16" i="26"/>
  <c r="W15" i="26"/>
  <c r="U15" i="26"/>
  <c r="X15" i="26"/>
  <c r="Y15" i="26"/>
  <c r="W14" i="26"/>
  <c r="U14" i="26"/>
  <c r="X14" i="26"/>
  <c r="Y14" i="26"/>
  <c r="W13" i="26"/>
  <c r="U13" i="26"/>
  <c r="X13" i="26"/>
  <c r="Y13" i="26"/>
  <c r="W12" i="26"/>
  <c r="U12" i="26"/>
  <c r="X12" i="26"/>
  <c r="Y12" i="26"/>
  <c r="W11" i="26"/>
  <c r="U11" i="26"/>
  <c r="X11" i="26"/>
  <c r="Y11" i="26"/>
  <c r="W10" i="26"/>
  <c r="U10" i="26"/>
  <c r="X10" i="26"/>
  <c r="Y10" i="26"/>
  <c r="W9" i="26"/>
  <c r="U9" i="26"/>
  <c r="X9" i="26"/>
  <c r="Y9" i="26"/>
  <c r="W8" i="26"/>
  <c r="U8" i="26"/>
  <c r="X8" i="26"/>
  <c r="Y8" i="26"/>
  <c r="W7" i="26"/>
  <c r="U7" i="26"/>
  <c r="X7" i="26"/>
  <c r="Y7" i="26"/>
  <c r="W6" i="26"/>
  <c r="U6" i="26"/>
  <c r="X6" i="26"/>
  <c r="Y6" i="26"/>
  <c r="W5" i="26"/>
  <c r="U5" i="26"/>
  <c r="X5" i="26"/>
  <c r="Y5" i="26"/>
  <c r="W4" i="26"/>
  <c r="U4" i="26"/>
  <c r="X4" i="26"/>
  <c r="Y4" i="26"/>
  <c r="V4" i="26"/>
  <c r="V5" i="26"/>
  <c r="V6" i="26"/>
  <c r="V7" i="26"/>
  <c r="V8" i="26"/>
  <c r="V9" i="26"/>
  <c r="V10" i="26"/>
  <c r="V11" i="26"/>
  <c r="V12" i="26"/>
  <c r="V13" i="26"/>
  <c r="V14" i="26"/>
  <c r="V15" i="26"/>
  <c r="V16" i="26"/>
  <c r="V17" i="26"/>
  <c r="V18" i="26"/>
  <c r="V19" i="26"/>
  <c r="V20" i="26"/>
  <c r="V21" i="26"/>
  <c r="V22" i="26"/>
  <c r="V23" i="26"/>
  <c r="V24" i="26"/>
  <c r="V25" i="26"/>
  <c r="V26" i="26"/>
  <c r="V27" i="26"/>
  <c r="V28" i="26"/>
  <c r="V29" i="26"/>
  <c r="V30" i="26"/>
  <c r="V31" i="26"/>
  <c r="V32" i="26"/>
  <c r="V33" i="26"/>
  <c r="V34" i="26"/>
  <c r="V3" i="26"/>
  <c r="R4" i="26"/>
  <c r="P4" i="26"/>
  <c r="S4" i="26"/>
  <c r="T4" i="26"/>
  <c r="R5" i="26"/>
  <c r="P5" i="26"/>
  <c r="S5" i="26"/>
  <c r="T5" i="26"/>
  <c r="R6" i="26"/>
  <c r="P6" i="26"/>
  <c r="S6" i="26"/>
  <c r="T6" i="26"/>
  <c r="R7" i="26"/>
  <c r="P7" i="26"/>
  <c r="S7" i="26"/>
  <c r="T7" i="26"/>
  <c r="R8" i="26"/>
  <c r="P8" i="26"/>
  <c r="S8" i="26"/>
  <c r="T8" i="26"/>
  <c r="R9" i="26"/>
  <c r="P9" i="26"/>
  <c r="S9" i="26"/>
  <c r="T9" i="26"/>
  <c r="R10" i="26"/>
  <c r="P10" i="26"/>
  <c r="S10" i="26"/>
  <c r="T10" i="26"/>
  <c r="R11" i="26"/>
  <c r="P11" i="26"/>
  <c r="S11" i="26"/>
  <c r="T11" i="26"/>
  <c r="R12" i="26"/>
  <c r="P12" i="26"/>
  <c r="S12" i="26"/>
  <c r="T12" i="26"/>
  <c r="R13" i="26"/>
  <c r="P13" i="26"/>
  <c r="S13" i="26"/>
  <c r="T13" i="26"/>
  <c r="R14" i="26"/>
  <c r="P14" i="26"/>
  <c r="S14" i="26"/>
  <c r="T14" i="26"/>
  <c r="R15" i="26"/>
  <c r="P15" i="26"/>
  <c r="S15" i="26"/>
  <c r="T15" i="26"/>
  <c r="R16" i="26"/>
  <c r="P16" i="26"/>
  <c r="S16" i="26"/>
  <c r="T16" i="26"/>
  <c r="R17" i="26"/>
  <c r="P17" i="26"/>
  <c r="S17" i="26"/>
  <c r="T17" i="26"/>
  <c r="R18" i="26"/>
  <c r="P18" i="26"/>
  <c r="S18" i="26"/>
  <c r="T18" i="26"/>
  <c r="R19" i="26"/>
  <c r="P19" i="26"/>
  <c r="S19" i="26"/>
  <c r="T19" i="26"/>
  <c r="R20" i="26"/>
  <c r="P20" i="26"/>
  <c r="S20" i="26"/>
  <c r="T20" i="26"/>
  <c r="R21" i="26"/>
  <c r="P21" i="26"/>
  <c r="S21" i="26"/>
  <c r="T21" i="26"/>
  <c r="R22" i="26"/>
  <c r="P22" i="26"/>
  <c r="S22" i="26"/>
  <c r="T22" i="26"/>
  <c r="R23" i="26"/>
  <c r="P23" i="26"/>
  <c r="S23" i="26"/>
  <c r="T23" i="26"/>
  <c r="R24" i="26"/>
  <c r="P24" i="26"/>
  <c r="S24" i="26"/>
  <c r="T24" i="26"/>
  <c r="R25" i="26"/>
  <c r="P25" i="26"/>
  <c r="S25" i="26"/>
  <c r="T25" i="26"/>
  <c r="R26" i="26"/>
  <c r="P26" i="26"/>
  <c r="S26" i="26"/>
  <c r="T26" i="26"/>
  <c r="R27" i="26"/>
  <c r="P27" i="26"/>
  <c r="S27" i="26"/>
  <c r="T27" i="26"/>
  <c r="R28" i="26"/>
  <c r="P28" i="26"/>
  <c r="S28" i="26"/>
  <c r="T28" i="26"/>
  <c r="R29" i="26"/>
  <c r="P29" i="26"/>
  <c r="S29" i="26"/>
  <c r="T29" i="26"/>
  <c r="R30" i="26"/>
  <c r="P30" i="26"/>
  <c r="S30" i="26"/>
  <c r="T30" i="26"/>
  <c r="R31" i="26"/>
  <c r="P31" i="26"/>
  <c r="S31" i="26"/>
  <c r="T31" i="26"/>
  <c r="R32" i="26"/>
  <c r="P32" i="26"/>
  <c r="S32" i="26"/>
  <c r="T32" i="26"/>
  <c r="R33" i="26"/>
  <c r="P33" i="26"/>
  <c r="S33" i="26"/>
  <c r="T33" i="26"/>
  <c r="R34" i="26"/>
  <c r="P34" i="26"/>
  <c r="S34" i="26"/>
  <c r="T34" i="26"/>
  <c r="R3" i="26"/>
  <c r="P3" i="26"/>
  <c r="S3" i="26"/>
  <c r="T3" i="26"/>
  <c r="Q4" i="26"/>
  <c r="Q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" i="26"/>
  <c r="D95" i="26"/>
  <c r="D96" i="26"/>
  <c r="D76" i="26"/>
  <c r="D77" i="26"/>
  <c r="D78" i="26"/>
  <c r="D60" i="26"/>
  <c r="K106" i="5"/>
  <c r="F106" i="5"/>
  <c r="I106" i="5"/>
  <c r="D106" i="5"/>
  <c r="O81" i="5"/>
  <c r="F81" i="5"/>
  <c r="M81" i="5"/>
  <c r="D81" i="5"/>
  <c r="S112" i="6"/>
  <c r="F4" i="15"/>
  <c r="G4" i="15"/>
  <c r="F5" i="15"/>
  <c r="G5" i="15"/>
  <c r="F6" i="15"/>
  <c r="G6" i="15"/>
  <c r="F7" i="15"/>
  <c r="G7" i="15"/>
  <c r="F8" i="15"/>
  <c r="G8" i="15"/>
  <c r="F9" i="15"/>
  <c r="G9" i="15"/>
  <c r="F10" i="15"/>
  <c r="G10" i="15"/>
  <c r="F11" i="15"/>
  <c r="G11" i="15"/>
  <c r="F12" i="15"/>
  <c r="G12" i="15"/>
  <c r="F13" i="15"/>
  <c r="G13" i="15"/>
  <c r="F14" i="15"/>
  <c r="G14" i="15"/>
  <c r="F15" i="15"/>
  <c r="G15" i="15"/>
  <c r="F16" i="15"/>
  <c r="G16" i="15"/>
  <c r="F17" i="15"/>
  <c r="G17" i="15"/>
  <c r="F18" i="15"/>
  <c r="G18" i="15"/>
  <c r="F19" i="15"/>
  <c r="G19" i="15"/>
  <c r="F20" i="15"/>
  <c r="G20" i="15"/>
  <c r="F21" i="15"/>
  <c r="G21" i="15"/>
  <c r="F22" i="15"/>
  <c r="G22" i="15"/>
  <c r="F23" i="15"/>
  <c r="G23" i="15"/>
  <c r="F24" i="15"/>
  <c r="G24" i="15"/>
  <c r="F25" i="15"/>
  <c r="G25" i="15"/>
  <c r="F26" i="15"/>
  <c r="G26" i="15"/>
  <c r="F27" i="15"/>
  <c r="G27" i="15"/>
  <c r="G28" i="15"/>
  <c r="F29" i="15"/>
  <c r="G29" i="15"/>
  <c r="F30" i="15"/>
  <c r="G30" i="15"/>
  <c r="F31" i="15"/>
  <c r="G31" i="15"/>
  <c r="F32" i="15"/>
  <c r="G32" i="15"/>
  <c r="F33" i="15"/>
  <c r="G33" i="15"/>
  <c r="F34" i="15"/>
  <c r="G34" i="15"/>
  <c r="F3" i="15"/>
  <c r="G3" i="15"/>
  <c r="G57" i="15"/>
  <c r="O61" i="25"/>
  <c r="AL4" i="6"/>
  <c r="AL5" i="6"/>
  <c r="AL6" i="6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H61" i="25"/>
  <c r="F18" i="14"/>
  <c r="F19" i="14"/>
  <c r="F20" i="14"/>
  <c r="F21" i="14"/>
  <c r="K109" i="25"/>
  <c r="L109" i="25"/>
  <c r="I109" i="25"/>
  <c r="J109" i="25"/>
  <c r="K108" i="25"/>
  <c r="L108" i="25"/>
  <c r="I108" i="25"/>
  <c r="J108" i="25"/>
  <c r="K107" i="25"/>
  <c r="L107" i="25"/>
  <c r="I107" i="25"/>
  <c r="J107" i="25"/>
  <c r="K106" i="25"/>
  <c r="L106" i="25"/>
  <c r="I106" i="25"/>
  <c r="J106" i="25"/>
  <c r="K105" i="25"/>
  <c r="L105" i="25"/>
  <c r="I105" i="25"/>
  <c r="J105" i="25"/>
  <c r="K104" i="25"/>
  <c r="L104" i="25"/>
  <c r="I104" i="25"/>
  <c r="J104" i="25"/>
  <c r="K103" i="25"/>
  <c r="L103" i="25"/>
  <c r="I103" i="25"/>
  <c r="J103" i="25"/>
  <c r="K102" i="25"/>
  <c r="L102" i="25"/>
  <c r="I102" i="25"/>
  <c r="J102" i="25"/>
  <c r="K101" i="25"/>
  <c r="L101" i="25"/>
  <c r="I101" i="25"/>
  <c r="J101" i="25"/>
  <c r="K100" i="25"/>
  <c r="L100" i="25"/>
  <c r="I100" i="25"/>
  <c r="J100" i="25"/>
  <c r="I111" i="25"/>
  <c r="J111" i="25"/>
  <c r="K111" i="25"/>
  <c r="L111" i="25"/>
  <c r="K48" i="25"/>
  <c r="I48" i="25"/>
  <c r="K59" i="25"/>
  <c r="L59" i="25"/>
  <c r="I59" i="25"/>
  <c r="J59" i="25"/>
  <c r="K58" i="25"/>
  <c r="L58" i="25"/>
  <c r="I58" i="25"/>
  <c r="J58" i="25"/>
  <c r="K57" i="25"/>
  <c r="L57" i="25"/>
  <c r="I57" i="25"/>
  <c r="J57" i="25"/>
  <c r="K56" i="25"/>
  <c r="L56" i="25"/>
  <c r="I56" i="25"/>
  <c r="J56" i="25"/>
  <c r="K55" i="25"/>
  <c r="L55" i="25"/>
  <c r="I55" i="25"/>
  <c r="J55" i="25"/>
  <c r="K54" i="25"/>
  <c r="L54" i="25"/>
  <c r="I54" i="25"/>
  <c r="J54" i="25"/>
  <c r="K53" i="25"/>
  <c r="L53" i="25"/>
  <c r="I53" i="25"/>
  <c r="J53" i="25"/>
  <c r="K52" i="25"/>
  <c r="L52" i="25"/>
  <c r="I52" i="25"/>
  <c r="J52" i="25"/>
  <c r="K51" i="25"/>
  <c r="L51" i="25"/>
  <c r="I51" i="25"/>
  <c r="J51" i="25"/>
  <c r="K50" i="25"/>
  <c r="L50" i="25"/>
  <c r="I50" i="25"/>
  <c r="J50" i="25"/>
  <c r="K49" i="25"/>
  <c r="L49" i="25"/>
  <c r="I49" i="25"/>
  <c r="J49" i="25"/>
  <c r="L48" i="25"/>
  <c r="J48" i="25"/>
  <c r="T100" i="25"/>
  <c r="U100" i="25"/>
  <c r="T101" i="25"/>
  <c r="U101" i="25"/>
  <c r="T102" i="25"/>
  <c r="U102" i="25"/>
  <c r="T103" i="25"/>
  <c r="U103" i="25"/>
  <c r="T104" i="25"/>
  <c r="U104" i="25"/>
  <c r="T105" i="25"/>
  <c r="U105" i="25"/>
  <c r="T106" i="25"/>
  <c r="U106" i="25"/>
  <c r="T107" i="25"/>
  <c r="U107" i="25"/>
  <c r="T108" i="25"/>
  <c r="U108" i="25"/>
  <c r="T109" i="25"/>
  <c r="U109" i="25"/>
  <c r="U112" i="25"/>
  <c r="U113" i="25"/>
  <c r="T112" i="25"/>
  <c r="T113" i="25"/>
  <c r="R100" i="25"/>
  <c r="S100" i="25"/>
  <c r="R101" i="25"/>
  <c r="S101" i="25"/>
  <c r="R102" i="25"/>
  <c r="S102" i="25"/>
  <c r="R103" i="25"/>
  <c r="S103" i="25"/>
  <c r="R104" i="25"/>
  <c r="S104" i="25"/>
  <c r="R105" i="25"/>
  <c r="S105" i="25"/>
  <c r="R106" i="25"/>
  <c r="S106" i="25"/>
  <c r="R107" i="25"/>
  <c r="S107" i="25"/>
  <c r="R108" i="25"/>
  <c r="S108" i="25"/>
  <c r="R109" i="25"/>
  <c r="S109" i="25"/>
  <c r="S112" i="25"/>
  <c r="S113" i="25"/>
  <c r="R112" i="25"/>
  <c r="R113" i="25"/>
  <c r="Q112" i="25"/>
  <c r="Q113" i="25"/>
  <c r="P112" i="25"/>
  <c r="P113" i="25"/>
  <c r="O112" i="25"/>
  <c r="O113" i="25"/>
  <c r="N112" i="25"/>
  <c r="N113" i="25"/>
  <c r="M112" i="25"/>
  <c r="M113" i="25"/>
  <c r="L112" i="25"/>
  <c r="L113" i="25"/>
  <c r="K112" i="25"/>
  <c r="K113" i="25"/>
  <c r="J112" i="25"/>
  <c r="J113" i="25"/>
  <c r="I112" i="25"/>
  <c r="I113" i="25"/>
  <c r="H112" i="25"/>
  <c r="H113" i="25"/>
  <c r="G112" i="25"/>
  <c r="G113" i="25"/>
  <c r="F112" i="25"/>
  <c r="F113" i="25"/>
  <c r="E112" i="25"/>
  <c r="E113" i="25"/>
  <c r="D112" i="25"/>
  <c r="D113" i="25"/>
  <c r="U111" i="25"/>
  <c r="T111" i="25"/>
  <c r="S111" i="25"/>
  <c r="R111" i="25"/>
  <c r="Q111" i="25"/>
  <c r="P111" i="25"/>
  <c r="O111" i="25"/>
  <c r="N111" i="25"/>
  <c r="M111" i="25"/>
  <c r="H111" i="25"/>
  <c r="G111" i="25"/>
  <c r="F111" i="25"/>
  <c r="E111" i="25"/>
  <c r="D111" i="25"/>
  <c r="M86" i="25"/>
  <c r="M87" i="25"/>
  <c r="L86" i="25"/>
  <c r="L87" i="25"/>
  <c r="K86" i="25"/>
  <c r="K87" i="25"/>
  <c r="I86" i="25"/>
  <c r="I87" i="25"/>
  <c r="H86" i="25"/>
  <c r="H87" i="25"/>
  <c r="G86" i="25"/>
  <c r="G87" i="25"/>
  <c r="F86" i="25"/>
  <c r="F87" i="25"/>
  <c r="D86" i="25"/>
  <c r="D87" i="25"/>
  <c r="M85" i="25"/>
  <c r="L85" i="25"/>
  <c r="K85" i="25"/>
  <c r="I85" i="25"/>
  <c r="H85" i="25"/>
  <c r="G85" i="25"/>
  <c r="F85" i="25"/>
  <c r="D85" i="25"/>
  <c r="T48" i="25"/>
  <c r="U48" i="25"/>
  <c r="T49" i="25"/>
  <c r="U49" i="25"/>
  <c r="T50" i="25"/>
  <c r="U50" i="25"/>
  <c r="T51" i="25"/>
  <c r="U51" i="25"/>
  <c r="T52" i="25"/>
  <c r="U52" i="25"/>
  <c r="T53" i="25"/>
  <c r="U53" i="25"/>
  <c r="T54" i="25"/>
  <c r="U54" i="25"/>
  <c r="T55" i="25"/>
  <c r="U55" i="25"/>
  <c r="T56" i="25"/>
  <c r="U56" i="25"/>
  <c r="T57" i="25"/>
  <c r="U57" i="25"/>
  <c r="T58" i="25"/>
  <c r="U58" i="25"/>
  <c r="T59" i="25"/>
  <c r="U59" i="25"/>
  <c r="U62" i="25"/>
  <c r="U63" i="25"/>
  <c r="T62" i="25"/>
  <c r="T63" i="25"/>
  <c r="R48" i="25"/>
  <c r="S48" i="25"/>
  <c r="R49" i="25"/>
  <c r="S49" i="25"/>
  <c r="R50" i="25"/>
  <c r="S50" i="25"/>
  <c r="R51" i="25"/>
  <c r="S51" i="25"/>
  <c r="R52" i="25"/>
  <c r="S52" i="25"/>
  <c r="R53" i="25"/>
  <c r="S53" i="25"/>
  <c r="R54" i="25"/>
  <c r="S54" i="25"/>
  <c r="R55" i="25"/>
  <c r="S55" i="25"/>
  <c r="R56" i="25"/>
  <c r="S56" i="25"/>
  <c r="R57" i="25"/>
  <c r="S57" i="25"/>
  <c r="R58" i="25"/>
  <c r="S58" i="25"/>
  <c r="R59" i="25"/>
  <c r="S59" i="25"/>
  <c r="S62" i="25"/>
  <c r="S63" i="25"/>
  <c r="R62" i="25"/>
  <c r="R63" i="25"/>
  <c r="Q62" i="25"/>
  <c r="Q63" i="25"/>
  <c r="P62" i="25"/>
  <c r="P63" i="25"/>
  <c r="O62" i="25"/>
  <c r="O63" i="25"/>
  <c r="N62" i="25"/>
  <c r="N63" i="25"/>
  <c r="M62" i="25"/>
  <c r="M63" i="25"/>
  <c r="L62" i="25"/>
  <c r="L63" i="25"/>
  <c r="K62" i="25"/>
  <c r="K63" i="25"/>
  <c r="J62" i="25"/>
  <c r="J63" i="25"/>
  <c r="I62" i="25"/>
  <c r="I63" i="25"/>
  <c r="H62" i="25"/>
  <c r="H63" i="25"/>
  <c r="G62" i="25"/>
  <c r="G63" i="25"/>
  <c r="F62" i="25"/>
  <c r="F63" i="25"/>
  <c r="E62" i="25"/>
  <c r="E63" i="25"/>
  <c r="D62" i="25"/>
  <c r="D63" i="25"/>
  <c r="U61" i="25"/>
  <c r="T61" i="25"/>
  <c r="S61" i="25"/>
  <c r="R61" i="25"/>
  <c r="Q61" i="25"/>
  <c r="P61" i="25"/>
  <c r="N61" i="25"/>
  <c r="M61" i="25"/>
  <c r="L61" i="25"/>
  <c r="K61" i="25"/>
  <c r="J61" i="25"/>
  <c r="I61" i="25"/>
  <c r="G61" i="25"/>
  <c r="F61" i="25"/>
  <c r="E61" i="25"/>
  <c r="D61" i="25"/>
  <c r="AM78" i="3"/>
  <c r="J12" i="15"/>
  <c r="K12" i="15"/>
  <c r="J108" i="15"/>
  <c r="I108" i="15"/>
  <c r="K108" i="15"/>
  <c r="G81" i="15"/>
  <c r="BO128" i="3"/>
  <c r="BP128" i="3"/>
  <c r="BQ128" i="3"/>
  <c r="BR128" i="3"/>
  <c r="BS128" i="3"/>
  <c r="BT128" i="3"/>
  <c r="BU128" i="3"/>
  <c r="BO129" i="3"/>
  <c r="BP129" i="3"/>
  <c r="BQ129" i="3"/>
  <c r="BR129" i="3"/>
  <c r="BS129" i="3"/>
  <c r="BT129" i="3"/>
  <c r="BU129" i="3"/>
  <c r="BO130" i="3"/>
  <c r="BP130" i="3"/>
  <c r="BQ130" i="3"/>
  <c r="BR130" i="3"/>
  <c r="BS130" i="3"/>
  <c r="BT130" i="3"/>
  <c r="BU130" i="3"/>
  <c r="BO102" i="3"/>
  <c r="BP102" i="3"/>
  <c r="BQ102" i="3"/>
  <c r="BR102" i="3"/>
  <c r="BS102" i="3"/>
  <c r="BT102" i="3"/>
  <c r="BU102" i="3"/>
  <c r="BO103" i="3"/>
  <c r="BP103" i="3"/>
  <c r="BQ103" i="3"/>
  <c r="BR103" i="3"/>
  <c r="BS103" i="3"/>
  <c r="BT103" i="3"/>
  <c r="BU103" i="3"/>
  <c r="BO104" i="3"/>
  <c r="BP104" i="3"/>
  <c r="BQ104" i="3"/>
  <c r="BR104" i="3"/>
  <c r="BS104" i="3"/>
  <c r="BT104" i="3"/>
  <c r="BU104" i="3"/>
  <c r="BO78" i="3"/>
  <c r="BP78" i="3"/>
  <c r="BQ78" i="3"/>
  <c r="BR78" i="3"/>
  <c r="BS78" i="3"/>
  <c r="BT78" i="3"/>
  <c r="BU78" i="3"/>
  <c r="BO79" i="3"/>
  <c r="BP79" i="3"/>
  <c r="BQ79" i="3"/>
  <c r="BR79" i="3"/>
  <c r="BS79" i="3"/>
  <c r="BT79" i="3"/>
  <c r="BU79" i="3"/>
  <c r="BO80" i="3"/>
  <c r="BP80" i="3"/>
  <c r="BQ80" i="3"/>
  <c r="BR80" i="3"/>
  <c r="BS80" i="3"/>
  <c r="BT80" i="3"/>
  <c r="BU80" i="3"/>
  <c r="J85" i="18"/>
  <c r="F85" i="18"/>
  <c r="K111" i="18"/>
  <c r="G111" i="18"/>
  <c r="J111" i="18"/>
  <c r="F111" i="18"/>
  <c r="I111" i="18"/>
  <c r="E111" i="18"/>
  <c r="H111" i="18"/>
  <c r="D111" i="18"/>
  <c r="K85" i="18"/>
  <c r="G85" i="18"/>
  <c r="I85" i="18"/>
  <c r="E85" i="18"/>
  <c r="H85" i="18"/>
  <c r="D85" i="18"/>
  <c r="K61" i="18"/>
  <c r="G61" i="18"/>
  <c r="J61" i="18"/>
  <c r="F61" i="18"/>
  <c r="I61" i="18"/>
  <c r="E61" i="18"/>
  <c r="H61" i="18"/>
  <c r="D61" i="18"/>
  <c r="AA45" i="5"/>
  <c r="AA46" i="5"/>
  <c r="AA47" i="5"/>
  <c r="AA48" i="5"/>
  <c r="AA49" i="5"/>
  <c r="AA50" i="5"/>
  <c r="AA51" i="5"/>
  <c r="AA52" i="5"/>
  <c r="AA53" i="5"/>
  <c r="AA54" i="5"/>
  <c r="AA55" i="5"/>
  <c r="AA56" i="5"/>
  <c r="AA58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8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8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8" i="5"/>
  <c r="AA59" i="5"/>
  <c r="AB59" i="5"/>
  <c r="AC59" i="5"/>
  <c r="AD59" i="5"/>
  <c r="AA60" i="5"/>
  <c r="AB60" i="5"/>
  <c r="AC60" i="5"/>
  <c r="AD60" i="5"/>
  <c r="AA70" i="5"/>
  <c r="AA71" i="5"/>
  <c r="AA72" i="5"/>
  <c r="AA73" i="5"/>
  <c r="AA74" i="5"/>
  <c r="AA75" i="5"/>
  <c r="AA76" i="5"/>
  <c r="AA77" i="5"/>
  <c r="AA78" i="5"/>
  <c r="AA79" i="5"/>
  <c r="AA81" i="5"/>
  <c r="AB70" i="5"/>
  <c r="AB71" i="5"/>
  <c r="AB72" i="5"/>
  <c r="AB73" i="5"/>
  <c r="AB74" i="5"/>
  <c r="AB75" i="5"/>
  <c r="AB76" i="5"/>
  <c r="AB77" i="5"/>
  <c r="AB78" i="5"/>
  <c r="AB79" i="5"/>
  <c r="AB81" i="5"/>
  <c r="AC70" i="5"/>
  <c r="AC71" i="5"/>
  <c r="AC72" i="5"/>
  <c r="AC73" i="5"/>
  <c r="AC74" i="5"/>
  <c r="AC75" i="5"/>
  <c r="AC76" i="5"/>
  <c r="AC77" i="5"/>
  <c r="AC78" i="5"/>
  <c r="AC79" i="5"/>
  <c r="AC81" i="5"/>
  <c r="AD70" i="5"/>
  <c r="AD71" i="5"/>
  <c r="AD72" i="5"/>
  <c r="AD73" i="5"/>
  <c r="AD74" i="5"/>
  <c r="AD75" i="5"/>
  <c r="AD76" i="5"/>
  <c r="AD77" i="5"/>
  <c r="AD78" i="5"/>
  <c r="AD79" i="5"/>
  <c r="AD81" i="5"/>
  <c r="AA82" i="5"/>
  <c r="AB82" i="5"/>
  <c r="AC82" i="5"/>
  <c r="AD82" i="5"/>
  <c r="AA83" i="5"/>
  <c r="AB83" i="5"/>
  <c r="AC83" i="5"/>
  <c r="AD83" i="5"/>
  <c r="R70" i="5"/>
  <c r="R71" i="5"/>
  <c r="R72" i="5"/>
  <c r="R73" i="5"/>
  <c r="R74" i="5"/>
  <c r="R75" i="5"/>
  <c r="R76" i="5"/>
  <c r="R77" i="5"/>
  <c r="R78" i="5"/>
  <c r="R79" i="5"/>
  <c r="R81" i="5"/>
  <c r="S70" i="5"/>
  <c r="S71" i="5"/>
  <c r="S72" i="5"/>
  <c r="S73" i="5"/>
  <c r="S74" i="5"/>
  <c r="S75" i="5"/>
  <c r="S76" i="5"/>
  <c r="S77" i="5"/>
  <c r="S78" i="5"/>
  <c r="S79" i="5"/>
  <c r="S81" i="5"/>
  <c r="T70" i="5"/>
  <c r="T71" i="5"/>
  <c r="T72" i="5"/>
  <c r="T73" i="5"/>
  <c r="T74" i="5"/>
  <c r="T75" i="5"/>
  <c r="T76" i="5"/>
  <c r="T77" i="5"/>
  <c r="T78" i="5"/>
  <c r="T79" i="5"/>
  <c r="T81" i="5"/>
  <c r="U70" i="5"/>
  <c r="U71" i="5"/>
  <c r="U72" i="5"/>
  <c r="U73" i="5"/>
  <c r="U74" i="5"/>
  <c r="U75" i="5"/>
  <c r="U76" i="5"/>
  <c r="U77" i="5"/>
  <c r="U78" i="5"/>
  <c r="U79" i="5"/>
  <c r="U81" i="5"/>
  <c r="R82" i="5"/>
  <c r="S82" i="5"/>
  <c r="T82" i="5"/>
  <c r="U82" i="5"/>
  <c r="R83" i="5"/>
  <c r="S83" i="5"/>
  <c r="T83" i="5"/>
  <c r="U83" i="5"/>
  <c r="R45" i="5"/>
  <c r="R46" i="5"/>
  <c r="R47" i="5"/>
  <c r="R48" i="5"/>
  <c r="R49" i="5"/>
  <c r="R50" i="5"/>
  <c r="R51" i="5"/>
  <c r="R52" i="5"/>
  <c r="R53" i="5"/>
  <c r="R54" i="5"/>
  <c r="R55" i="5"/>
  <c r="R56" i="5"/>
  <c r="R58" i="5"/>
  <c r="S45" i="5"/>
  <c r="S46" i="5"/>
  <c r="S47" i="5"/>
  <c r="S48" i="5"/>
  <c r="S49" i="5"/>
  <c r="S50" i="5"/>
  <c r="S51" i="5"/>
  <c r="S52" i="5"/>
  <c r="S53" i="5"/>
  <c r="S54" i="5"/>
  <c r="S55" i="5"/>
  <c r="S56" i="5"/>
  <c r="S58" i="5"/>
  <c r="T45" i="5"/>
  <c r="T46" i="5"/>
  <c r="T47" i="5"/>
  <c r="T48" i="5"/>
  <c r="T49" i="5"/>
  <c r="T50" i="5"/>
  <c r="T51" i="5"/>
  <c r="T52" i="5"/>
  <c r="T53" i="5"/>
  <c r="T54" i="5"/>
  <c r="T55" i="5"/>
  <c r="T56" i="5"/>
  <c r="T58" i="5"/>
  <c r="U45" i="5"/>
  <c r="U46" i="5"/>
  <c r="U47" i="5"/>
  <c r="U48" i="5"/>
  <c r="U49" i="5"/>
  <c r="U50" i="5"/>
  <c r="U51" i="5"/>
  <c r="U52" i="5"/>
  <c r="U53" i="5"/>
  <c r="U54" i="5"/>
  <c r="U55" i="5"/>
  <c r="U56" i="5"/>
  <c r="U58" i="5"/>
  <c r="R59" i="5"/>
  <c r="S59" i="5"/>
  <c r="T59" i="5"/>
  <c r="U59" i="5"/>
  <c r="R60" i="5"/>
  <c r="S60" i="5"/>
  <c r="T60" i="5"/>
  <c r="U60" i="5"/>
  <c r="I70" i="5"/>
  <c r="I71" i="5"/>
  <c r="I72" i="5"/>
  <c r="I73" i="5"/>
  <c r="I74" i="5"/>
  <c r="I75" i="5"/>
  <c r="I76" i="5"/>
  <c r="I77" i="5"/>
  <c r="I78" i="5"/>
  <c r="I79" i="5"/>
  <c r="I81" i="5"/>
  <c r="J70" i="5"/>
  <c r="J71" i="5"/>
  <c r="J72" i="5"/>
  <c r="J73" i="5"/>
  <c r="J74" i="5"/>
  <c r="J75" i="5"/>
  <c r="J76" i="5"/>
  <c r="J77" i="5"/>
  <c r="J78" i="5"/>
  <c r="J79" i="5"/>
  <c r="J81" i="5"/>
  <c r="K70" i="5"/>
  <c r="K71" i="5"/>
  <c r="K72" i="5"/>
  <c r="K73" i="5"/>
  <c r="K74" i="5"/>
  <c r="K75" i="5"/>
  <c r="K76" i="5"/>
  <c r="K77" i="5"/>
  <c r="K78" i="5"/>
  <c r="K79" i="5"/>
  <c r="K81" i="5"/>
  <c r="L70" i="5"/>
  <c r="L71" i="5"/>
  <c r="L72" i="5"/>
  <c r="L73" i="5"/>
  <c r="L74" i="5"/>
  <c r="L75" i="5"/>
  <c r="L76" i="5"/>
  <c r="L77" i="5"/>
  <c r="L78" i="5"/>
  <c r="L79" i="5"/>
  <c r="L81" i="5"/>
  <c r="I82" i="5"/>
  <c r="J82" i="5"/>
  <c r="K82" i="5"/>
  <c r="L82" i="5"/>
  <c r="I83" i="5"/>
  <c r="J83" i="5"/>
  <c r="K83" i="5"/>
  <c r="L83" i="5"/>
  <c r="G45" i="5"/>
  <c r="H45" i="5"/>
  <c r="I45" i="5"/>
  <c r="I46" i="5"/>
  <c r="I47" i="5"/>
  <c r="I48" i="5"/>
  <c r="I49" i="5"/>
  <c r="I50" i="5"/>
  <c r="I51" i="5"/>
  <c r="I52" i="5"/>
  <c r="I53" i="5"/>
  <c r="I54" i="5"/>
  <c r="I55" i="5"/>
  <c r="I56" i="5"/>
  <c r="I58" i="5"/>
  <c r="J45" i="5"/>
  <c r="J46" i="5"/>
  <c r="J47" i="5"/>
  <c r="J48" i="5"/>
  <c r="J49" i="5"/>
  <c r="J50" i="5"/>
  <c r="J51" i="5"/>
  <c r="J52" i="5"/>
  <c r="J53" i="5"/>
  <c r="J54" i="5"/>
  <c r="J55" i="5"/>
  <c r="J56" i="5"/>
  <c r="J58" i="5"/>
  <c r="I59" i="5"/>
  <c r="J59" i="5"/>
  <c r="I60" i="5"/>
  <c r="J60" i="5"/>
  <c r="K45" i="5"/>
  <c r="K46" i="5"/>
  <c r="K47" i="5"/>
  <c r="K48" i="5"/>
  <c r="K49" i="5"/>
  <c r="K50" i="5"/>
  <c r="K51" i="5"/>
  <c r="K52" i="5"/>
  <c r="K53" i="5"/>
  <c r="K54" i="5"/>
  <c r="K55" i="5"/>
  <c r="K56" i="5"/>
  <c r="K58" i="5"/>
  <c r="L45" i="5"/>
  <c r="L46" i="5"/>
  <c r="L47" i="5"/>
  <c r="L48" i="5"/>
  <c r="L49" i="5"/>
  <c r="L50" i="5"/>
  <c r="L51" i="5"/>
  <c r="L52" i="5"/>
  <c r="L53" i="5"/>
  <c r="L54" i="5"/>
  <c r="L55" i="5"/>
  <c r="L56" i="5"/>
  <c r="L58" i="5"/>
  <c r="K59" i="5"/>
  <c r="L59" i="5"/>
  <c r="K60" i="5"/>
  <c r="L60" i="5"/>
  <c r="BV34" i="3"/>
  <c r="BW34" i="3"/>
  <c r="BV33" i="3"/>
  <c r="BW33" i="3"/>
  <c r="BV32" i="3"/>
  <c r="BW32" i="3"/>
  <c r="BV31" i="3"/>
  <c r="BW31" i="3"/>
  <c r="BV30" i="3"/>
  <c r="BW30" i="3"/>
  <c r="BV29" i="3"/>
  <c r="BW29" i="3"/>
  <c r="BV28" i="3"/>
  <c r="BW28" i="3"/>
  <c r="BV27" i="3"/>
  <c r="BW27" i="3"/>
  <c r="BV26" i="3"/>
  <c r="BW26" i="3"/>
  <c r="BV25" i="3"/>
  <c r="BW25" i="3"/>
  <c r="BV24" i="3"/>
  <c r="BW24" i="3"/>
  <c r="BV23" i="3"/>
  <c r="BW23" i="3"/>
  <c r="BV22" i="3"/>
  <c r="BW22" i="3"/>
  <c r="BV21" i="3"/>
  <c r="BW21" i="3"/>
  <c r="BV20" i="3"/>
  <c r="BW20" i="3"/>
  <c r="BV19" i="3"/>
  <c r="BW19" i="3"/>
  <c r="BV18" i="3"/>
  <c r="BW18" i="3"/>
  <c r="BV17" i="3"/>
  <c r="BW17" i="3"/>
  <c r="BV16" i="3"/>
  <c r="BW16" i="3"/>
  <c r="BV15" i="3"/>
  <c r="BW15" i="3"/>
  <c r="BV14" i="3"/>
  <c r="BW14" i="3"/>
  <c r="BV13" i="3"/>
  <c r="BW13" i="3"/>
  <c r="BV12" i="3"/>
  <c r="BW12" i="3"/>
  <c r="BV11" i="3"/>
  <c r="BW11" i="3"/>
  <c r="BV10" i="3"/>
  <c r="BW10" i="3"/>
  <c r="BV9" i="3"/>
  <c r="BW9" i="3"/>
  <c r="BV8" i="3"/>
  <c r="BW8" i="3"/>
  <c r="BV7" i="3"/>
  <c r="BW7" i="3"/>
  <c r="BV6" i="3"/>
  <c r="BW6" i="3"/>
  <c r="BV5" i="3"/>
  <c r="BW5" i="3"/>
  <c r="BV4" i="3"/>
  <c r="BW4" i="3"/>
  <c r="BV3" i="3"/>
  <c r="BW3" i="3"/>
  <c r="D88" i="22"/>
  <c r="D89" i="22"/>
  <c r="D87" i="22"/>
  <c r="D71" i="22"/>
  <c r="D72" i="22"/>
  <c r="D70" i="22"/>
  <c r="D53" i="22"/>
  <c r="D54" i="22"/>
  <c r="D55" i="22"/>
  <c r="E88" i="14"/>
  <c r="F88" i="14"/>
  <c r="G88" i="14"/>
  <c r="H88" i="14"/>
  <c r="E89" i="14"/>
  <c r="F89" i="14"/>
  <c r="G89" i="14"/>
  <c r="H89" i="14"/>
  <c r="E90" i="14"/>
  <c r="F90" i="14"/>
  <c r="G90" i="14"/>
  <c r="H90" i="14"/>
  <c r="E71" i="14"/>
  <c r="F71" i="14"/>
  <c r="G71" i="14"/>
  <c r="H71" i="14"/>
  <c r="E72" i="14"/>
  <c r="F72" i="14"/>
  <c r="G72" i="14"/>
  <c r="H72" i="14"/>
  <c r="E73" i="14"/>
  <c r="F73" i="14"/>
  <c r="G73" i="14"/>
  <c r="H73" i="14"/>
  <c r="D89" i="14"/>
  <c r="D90" i="14"/>
  <c r="D88" i="14"/>
  <c r="D72" i="14"/>
  <c r="D73" i="14"/>
  <c r="D71" i="14"/>
  <c r="E54" i="14"/>
  <c r="F54" i="14"/>
  <c r="G54" i="14"/>
  <c r="H54" i="14"/>
  <c r="E55" i="14"/>
  <c r="F55" i="14"/>
  <c r="G55" i="14"/>
  <c r="H55" i="14"/>
  <c r="E56" i="14"/>
  <c r="F56" i="14"/>
  <c r="G56" i="14"/>
  <c r="H56" i="14"/>
  <c r="D54" i="14"/>
  <c r="D55" i="14"/>
  <c r="D56" i="14"/>
  <c r="D112" i="18"/>
  <c r="E112" i="18"/>
  <c r="F112" i="18"/>
  <c r="G112" i="18"/>
  <c r="D113" i="18"/>
  <c r="E113" i="18"/>
  <c r="F113" i="18"/>
  <c r="G113" i="18"/>
  <c r="D86" i="18"/>
  <c r="E86" i="18"/>
  <c r="F86" i="18"/>
  <c r="G86" i="18"/>
  <c r="D87" i="18"/>
  <c r="E87" i="18"/>
  <c r="F87" i="18"/>
  <c r="G87" i="18"/>
  <c r="D62" i="18"/>
  <c r="E62" i="18"/>
  <c r="F62" i="18"/>
  <c r="G62" i="18"/>
  <c r="D63" i="18"/>
  <c r="E63" i="18"/>
  <c r="F63" i="18"/>
  <c r="G63" i="18"/>
  <c r="D60" i="20"/>
  <c r="E60" i="20"/>
  <c r="F60" i="20"/>
  <c r="D61" i="20"/>
  <c r="E61" i="20"/>
  <c r="F61" i="20"/>
  <c r="D62" i="20"/>
  <c r="E62" i="20"/>
  <c r="F62" i="20"/>
  <c r="D43" i="20"/>
  <c r="E43" i="20"/>
  <c r="F43" i="20"/>
  <c r="D44" i="20"/>
  <c r="E44" i="20"/>
  <c r="F44" i="20"/>
  <c r="D45" i="20"/>
  <c r="E45" i="20"/>
  <c r="F45" i="20"/>
  <c r="E44" i="21"/>
  <c r="F44" i="21"/>
  <c r="E45" i="21"/>
  <c r="F45" i="21"/>
  <c r="E46" i="21"/>
  <c r="F46" i="21"/>
  <c r="D45" i="21"/>
  <c r="D46" i="21"/>
  <c r="D44" i="21"/>
  <c r="E62" i="21"/>
  <c r="F62" i="21"/>
  <c r="E63" i="21"/>
  <c r="F63" i="21"/>
  <c r="E64" i="21"/>
  <c r="F64" i="21"/>
  <c r="D63" i="21"/>
  <c r="D64" i="21"/>
  <c r="D62" i="21"/>
  <c r="E44" i="16"/>
  <c r="F44" i="16"/>
  <c r="G44" i="16"/>
  <c r="H44" i="16"/>
  <c r="I44" i="16"/>
  <c r="J44" i="16"/>
  <c r="K44" i="16"/>
  <c r="L44" i="16"/>
  <c r="M44" i="16"/>
  <c r="N44" i="16"/>
  <c r="O44" i="16"/>
  <c r="E45" i="16"/>
  <c r="F45" i="16"/>
  <c r="G45" i="16"/>
  <c r="H45" i="16"/>
  <c r="I45" i="16"/>
  <c r="J45" i="16"/>
  <c r="K45" i="16"/>
  <c r="L45" i="16"/>
  <c r="M45" i="16"/>
  <c r="N45" i="16"/>
  <c r="O45" i="16"/>
  <c r="E46" i="16"/>
  <c r="F46" i="16"/>
  <c r="G46" i="16"/>
  <c r="H46" i="16"/>
  <c r="I46" i="16"/>
  <c r="J46" i="16"/>
  <c r="K46" i="16"/>
  <c r="L46" i="16"/>
  <c r="M46" i="16"/>
  <c r="N46" i="16"/>
  <c r="O46" i="16"/>
  <c r="E63" i="16"/>
  <c r="F63" i="16"/>
  <c r="G63" i="16"/>
  <c r="H63" i="16"/>
  <c r="I63" i="16"/>
  <c r="J63" i="16"/>
  <c r="K63" i="16"/>
  <c r="L63" i="16"/>
  <c r="M63" i="16"/>
  <c r="N63" i="16"/>
  <c r="O63" i="16"/>
  <c r="E64" i="16"/>
  <c r="F64" i="16"/>
  <c r="G64" i="16"/>
  <c r="H64" i="16"/>
  <c r="I64" i="16"/>
  <c r="J64" i="16"/>
  <c r="K64" i="16"/>
  <c r="L64" i="16"/>
  <c r="M64" i="16"/>
  <c r="N64" i="16"/>
  <c r="O64" i="16"/>
  <c r="E65" i="16"/>
  <c r="F65" i="16"/>
  <c r="G65" i="16"/>
  <c r="H65" i="16"/>
  <c r="I65" i="16"/>
  <c r="J65" i="16"/>
  <c r="K65" i="16"/>
  <c r="L65" i="16"/>
  <c r="M65" i="16"/>
  <c r="N65" i="16"/>
  <c r="O65" i="16"/>
  <c r="D64" i="16"/>
  <c r="D65" i="16"/>
  <c r="D63" i="16"/>
  <c r="D45" i="16"/>
  <c r="D46" i="16"/>
  <c r="D44" i="16"/>
  <c r="D68" i="17"/>
  <c r="E68" i="17"/>
  <c r="F68" i="17"/>
  <c r="G68" i="17"/>
  <c r="H68" i="17"/>
  <c r="I68" i="17"/>
  <c r="J68" i="17"/>
  <c r="K68" i="17"/>
  <c r="L68" i="17"/>
  <c r="M68" i="17"/>
  <c r="N68" i="17"/>
  <c r="O68" i="17"/>
  <c r="D69" i="17"/>
  <c r="E69" i="17"/>
  <c r="F69" i="17"/>
  <c r="G69" i="17"/>
  <c r="H69" i="17"/>
  <c r="I69" i="17"/>
  <c r="J69" i="17"/>
  <c r="K69" i="17"/>
  <c r="L69" i="17"/>
  <c r="M69" i="17"/>
  <c r="N69" i="17"/>
  <c r="O69" i="17"/>
  <c r="D70" i="17"/>
  <c r="E70" i="17"/>
  <c r="F70" i="17"/>
  <c r="G70" i="17"/>
  <c r="H70" i="17"/>
  <c r="I70" i="17"/>
  <c r="J70" i="17"/>
  <c r="K70" i="17"/>
  <c r="L70" i="17"/>
  <c r="M70" i="17"/>
  <c r="N70" i="17"/>
  <c r="O70" i="17"/>
  <c r="D44" i="17"/>
  <c r="E44" i="17"/>
  <c r="F44" i="17"/>
  <c r="G44" i="17"/>
  <c r="H44" i="17"/>
  <c r="I44" i="17"/>
  <c r="J44" i="17"/>
  <c r="K44" i="17"/>
  <c r="L44" i="17"/>
  <c r="M44" i="17"/>
  <c r="N44" i="17"/>
  <c r="O44" i="17"/>
  <c r="D45" i="17"/>
  <c r="E45" i="17"/>
  <c r="F45" i="17"/>
  <c r="G45" i="17"/>
  <c r="H45" i="17"/>
  <c r="I45" i="17"/>
  <c r="J45" i="17"/>
  <c r="K45" i="17"/>
  <c r="L45" i="17"/>
  <c r="M45" i="17"/>
  <c r="N45" i="17"/>
  <c r="O45" i="17"/>
  <c r="D46" i="17"/>
  <c r="E46" i="17"/>
  <c r="F46" i="17"/>
  <c r="G46" i="17"/>
  <c r="H46" i="17"/>
  <c r="I46" i="17"/>
  <c r="J46" i="17"/>
  <c r="K46" i="17"/>
  <c r="L46" i="17"/>
  <c r="M46" i="17"/>
  <c r="N46" i="17"/>
  <c r="O46" i="17"/>
  <c r="I112" i="18"/>
  <c r="J112" i="18"/>
  <c r="K112" i="18"/>
  <c r="I113" i="18"/>
  <c r="J113" i="18"/>
  <c r="K113" i="18"/>
  <c r="H112" i="18"/>
  <c r="H113" i="18"/>
  <c r="K86" i="18"/>
  <c r="K87" i="18"/>
  <c r="J86" i="18"/>
  <c r="J87" i="18"/>
  <c r="I86" i="18"/>
  <c r="I87" i="18"/>
  <c r="H86" i="18"/>
  <c r="H87" i="18"/>
  <c r="I62" i="18"/>
  <c r="J62" i="18"/>
  <c r="K62" i="18"/>
  <c r="I63" i="18"/>
  <c r="J63" i="18"/>
  <c r="K63" i="18"/>
  <c r="H62" i="18"/>
  <c r="H63" i="18"/>
  <c r="T62" i="6"/>
  <c r="T63" i="6"/>
  <c r="D82" i="5"/>
  <c r="D83" i="5"/>
  <c r="D59" i="5"/>
  <c r="D60" i="5"/>
  <c r="Q102" i="5"/>
  <c r="R102" i="5"/>
  <c r="L102" i="5"/>
  <c r="M102" i="5"/>
  <c r="G102" i="5"/>
  <c r="H102" i="5"/>
  <c r="M106" i="5"/>
  <c r="L106" i="5"/>
  <c r="L107" i="5"/>
  <c r="L108" i="5"/>
  <c r="Y58" i="5"/>
  <c r="G106" i="5"/>
  <c r="W81" i="5"/>
  <c r="X81" i="5"/>
  <c r="Y81" i="5"/>
  <c r="Z81" i="5"/>
  <c r="W82" i="5"/>
  <c r="X82" i="5"/>
  <c r="Y82" i="5"/>
  <c r="Z82" i="5"/>
  <c r="W83" i="5"/>
  <c r="X83" i="5"/>
  <c r="Y83" i="5"/>
  <c r="Z83" i="5"/>
  <c r="P106" i="5"/>
  <c r="Q106" i="5"/>
  <c r="R106" i="5"/>
  <c r="P107" i="5"/>
  <c r="Q107" i="5"/>
  <c r="R107" i="5"/>
  <c r="P108" i="5"/>
  <c r="Q108" i="5"/>
  <c r="R108" i="5"/>
  <c r="W58" i="5"/>
  <c r="X58" i="5"/>
  <c r="Z58" i="5"/>
  <c r="W59" i="5"/>
  <c r="X59" i="5"/>
  <c r="Y59" i="5"/>
  <c r="Z59" i="5"/>
  <c r="W60" i="5"/>
  <c r="X60" i="5"/>
  <c r="Y60" i="5"/>
  <c r="Z60" i="5"/>
  <c r="E108" i="15"/>
  <c r="F108" i="15"/>
  <c r="G108" i="15"/>
  <c r="H108" i="15"/>
  <c r="D108" i="15"/>
  <c r="E81" i="15"/>
  <c r="F81" i="15"/>
  <c r="H81" i="15"/>
  <c r="I81" i="15"/>
  <c r="J81" i="15"/>
  <c r="K81" i="15"/>
  <c r="D81" i="15"/>
  <c r="E57" i="15"/>
  <c r="F57" i="15"/>
  <c r="H57" i="15"/>
  <c r="I57" i="15"/>
  <c r="J57" i="15"/>
  <c r="K57" i="15"/>
  <c r="E58" i="15"/>
  <c r="E59" i="15"/>
  <c r="F58" i="15"/>
  <c r="G58" i="15"/>
  <c r="G59" i="15"/>
  <c r="H58" i="15"/>
  <c r="I58" i="15"/>
  <c r="I59" i="15"/>
  <c r="J58" i="15"/>
  <c r="K58" i="15"/>
  <c r="K59" i="15"/>
  <c r="F59" i="15"/>
  <c r="H59" i="15"/>
  <c r="J59" i="15"/>
  <c r="D58" i="15"/>
  <c r="D59" i="15"/>
  <c r="D57" i="15"/>
  <c r="J18" i="15"/>
  <c r="K18" i="15"/>
  <c r="J19" i="15"/>
  <c r="K19" i="15"/>
  <c r="J20" i="15"/>
  <c r="K20" i="15"/>
  <c r="J21" i="15"/>
  <c r="K21" i="15"/>
  <c r="J22" i="15"/>
  <c r="K22" i="15"/>
  <c r="J23" i="15"/>
  <c r="K23" i="15"/>
  <c r="J24" i="15"/>
  <c r="K24" i="15"/>
  <c r="J25" i="15"/>
  <c r="K25" i="15"/>
  <c r="J26" i="15"/>
  <c r="K26" i="15"/>
  <c r="J27" i="15"/>
  <c r="K27" i="15"/>
  <c r="J28" i="15"/>
  <c r="K28" i="15"/>
  <c r="J29" i="15"/>
  <c r="K29" i="15"/>
  <c r="J30" i="15"/>
  <c r="K30" i="15"/>
  <c r="J31" i="15"/>
  <c r="K31" i="15"/>
  <c r="J32" i="15"/>
  <c r="K32" i="15"/>
  <c r="J33" i="15"/>
  <c r="K33" i="15"/>
  <c r="J34" i="15"/>
  <c r="K34" i="15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E112" i="6"/>
  <c r="E113" i="6"/>
  <c r="F112" i="6"/>
  <c r="G112" i="6"/>
  <c r="H112" i="6"/>
  <c r="H113" i="6"/>
  <c r="I112" i="6"/>
  <c r="J112" i="6"/>
  <c r="J113" i="6"/>
  <c r="K112" i="6"/>
  <c r="K113" i="6"/>
  <c r="L112" i="6"/>
  <c r="L113" i="6"/>
  <c r="M112" i="6"/>
  <c r="M113" i="6"/>
  <c r="N112" i="6"/>
  <c r="O112" i="6"/>
  <c r="P112" i="6"/>
  <c r="Q112" i="6"/>
  <c r="R112" i="6"/>
  <c r="R113" i="6"/>
  <c r="S113" i="6"/>
  <c r="T112" i="6"/>
  <c r="T113" i="6"/>
  <c r="U112" i="6"/>
  <c r="U113" i="6"/>
  <c r="V112" i="6"/>
  <c r="W112" i="6"/>
  <c r="X112" i="6"/>
  <c r="X113" i="6"/>
  <c r="Y112" i="6"/>
  <c r="Z112" i="6"/>
  <c r="Z113" i="6"/>
  <c r="AA112" i="6"/>
  <c r="AA113" i="6"/>
  <c r="AB112" i="6"/>
  <c r="AB113" i="6"/>
  <c r="AC112" i="6"/>
  <c r="AC113" i="6"/>
  <c r="AD112" i="6"/>
  <c r="AE112" i="6"/>
  <c r="AF112" i="6"/>
  <c r="AF113" i="6"/>
  <c r="AG112" i="6"/>
  <c r="AG113" i="6"/>
  <c r="AH112" i="6"/>
  <c r="AH113" i="6"/>
  <c r="AI112" i="6"/>
  <c r="AI113" i="6"/>
  <c r="AJ112" i="6"/>
  <c r="AJ113" i="6"/>
  <c r="AK112" i="6"/>
  <c r="AK113" i="6"/>
  <c r="AL112" i="6"/>
  <c r="AM112" i="6"/>
  <c r="AN112" i="6"/>
  <c r="AN113" i="6"/>
  <c r="AO112" i="6"/>
  <c r="AP112" i="6"/>
  <c r="AP113" i="6"/>
  <c r="AQ112" i="6"/>
  <c r="AQ113" i="6"/>
  <c r="F113" i="6"/>
  <c r="G113" i="6"/>
  <c r="I113" i="6"/>
  <c r="N113" i="6"/>
  <c r="O113" i="6"/>
  <c r="P113" i="6"/>
  <c r="Q113" i="6"/>
  <c r="V113" i="6"/>
  <c r="W113" i="6"/>
  <c r="Y113" i="6"/>
  <c r="AD113" i="6"/>
  <c r="AE113" i="6"/>
  <c r="AL113" i="6"/>
  <c r="AM113" i="6"/>
  <c r="AO113" i="6"/>
  <c r="D112" i="6"/>
  <c r="D113" i="6"/>
  <c r="D111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E86" i="6"/>
  <c r="E87" i="6"/>
  <c r="F86" i="6"/>
  <c r="G86" i="6"/>
  <c r="G87" i="6"/>
  <c r="H86" i="6"/>
  <c r="H87" i="6"/>
  <c r="I86" i="6"/>
  <c r="I87" i="6"/>
  <c r="J86" i="6"/>
  <c r="J87" i="6"/>
  <c r="K86" i="6"/>
  <c r="K87" i="6"/>
  <c r="L86" i="6"/>
  <c r="L87" i="6"/>
  <c r="M86" i="6"/>
  <c r="M87" i="6"/>
  <c r="N86" i="6"/>
  <c r="N87" i="6"/>
  <c r="O86" i="6"/>
  <c r="O87" i="6"/>
  <c r="P86" i="6"/>
  <c r="P87" i="6"/>
  <c r="Q86" i="6"/>
  <c r="Q87" i="6"/>
  <c r="R86" i="6"/>
  <c r="R87" i="6"/>
  <c r="S86" i="6"/>
  <c r="S87" i="6"/>
  <c r="T86" i="6"/>
  <c r="T87" i="6"/>
  <c r="U86" i="6"/>
  <c r="U87" i="6"/>
  <c r="V86" i="6"/>
  <c r="W86" i="6"/>
  <c r="W87" i="6"/>
  <c r="X86" i="6"/>
  <c r="X87" i="6"/>
  <c r="Y86" i="6"/>
  <c r="Y87" i="6"/>
  <c r="Z86" i="6"/>
  <c r="AA86" i="6"/>
  <c r="AA87" i="6"/>
  <c r="AB86" i="6"/>
  <c r="AB87" i="6"/>
  <c r="AC86" i="6"/>
  <c r="AC87" i="6"/>
  <c r="AD86" i="6"/>
  <c r="AD87" i="6"/>
  <c r="AE86" i="6"/>
  <c r="AF86" i="6"/>
  <c r="AF87" i="6"/>
  <c r="AG86" i="6"/>
  <c r="AG87" i="6"/>
  <c r="AH86" i="6"/>
  <c r="AH87" i="6"/>
  <c r="AI86" i="6"/>
  <c r="AI87" i="6"/>
  <c r="AJ86" i="6"/>
  <c r="AJ87" i="6"/>
  <c r="AK86" i="6"/>
  <c r="AK87" i="6"/>
  <c r="AL86" i="6"/>
  <c r="AM86" i="6"/>
  <c r="AN86" i="6"/>
  <c r="AN87" i="6"/>
  <c r="AO86" i="6"/>
  <c r="AO87" i="6"/>
  <c r="AP86" i="6"/>
  <c r="AQ86" i="6"/>
  <c r="AQ87" i="6"/>
  <c r="F87" i="6"/>
  <c r="V87" i="6"/>
  <c r="Z87" i="6"/>
  <c r="AE87" i="6"/>
  <c r="AL87" i="6"/>
  <c r="AM87" i="6"/>
  <c r="AP87" i="6"/>
  <c r="D86" i="6"/>
  <c r="D87" i="6"/>
  <c r="D85" i="6"/>
  <c r="U61" i="6"/>
  <c r="T61" i="6"/>
  <c r="U62" i="6"/>
  <c r="U63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AJ61" i="6"/>
  <c r="AK61" i="6"/>
  <c r="AL61" i="6"/>
  <c r="AM61" i="6"/>
  <c r="AN61" i="6"/>
  <c r="AO61" i="6"/>
  <c r="AP61" i="6"/>
  <c r="AQ61" i="6"/>
  <c r="E62" i="6"/>
  <c r="E63" i="6"/>
  <c r="F62" i="6"/>
  <c r="G62" i="6"/>
  <c r="G63" i="6"/>
  <c r="H62" i="6"/>
  <c r="I62" i="6"/>
  <c r="I63" i="6"/>
  <c r="J62" i="6"/>
  <c r="J63" i="6"/>
  <c r="K62" i="6"/>
  <c r="L62" i="6"/>
  <c r="L63" i="6"/>
  <c r="M62" i="6"/>
  <c r="M63" i="6"/>
  <c r="N62" i="6"/>
  <c r="N63" i="6"/>
  <c r="O62" i="6"/>
  <c r="P62" i="6"/>
  <c r="Q62" i="6"/>
  <c r="Q63" i="6"/>
  <c r="R62" i="6"/>
  <c r="R63" i="6"/>
  <c r="S62" i="6"/>
  <c r="AJ62" i="6"/>
  <c r="AJ63" i="6"/>
  <c r="AK62" i="6"/>
  <c r="AK63" i="6"/>
  <c r="AL62" i="6"/>
  <c r="AM62" i="6"/>
  <c r="AN62" i="6"/>
  <c r="AN63" i="6"/>
  <c r="AO62" i="6"/>
  <c r="AO63" i="6"/>
  <c r="AP62" i="6"/>
  <c r="AP63" i="6"/>
  <c r="AQ62" i="6"/>
  <c r="AQ63" i="6"/>
  <c r="F63" i="6"/>
  <c r="H63" i="6"/>
  <c r="K63" i="6"/>
  <c r="O63" i="6"/>
  <c r="P63" i="6"/>
  <c r="S63" i="6"/>
  <c r="AL63" i="6"/>
  <c r="AM63" i="6"/>
  <c r="D62" i="6"/>
  <c r="D63" i="6"/>
  <c r="D61" i="6"/>
  <c r="AP19" i="6"/>
  <c r="AQ19" i="6"/>
  <c r="AP20" i="6"/>
  <c r="AQ20" i="6"/>
  <c r="AP21" i="6"/>
  <c r="AQ21" i="6"/>
  <c r="AP22" i="6"/>
  <c r="AQ22" i="6"/>
  <c r="AP23" i="6"/>
  <c r="AQ23" i="6"/>
  <c r="AP24" i="6"/>
  <c r="AQ24" i="6"/>
  <c r="AP25" i="6"/>
  <c r="AQ25" i="6"/>
  <c r="AP26" i="6"/>
  <c r="AQ26" i="6"/>
  <c r="AP27" i="6"/>
  <c r="AQ27" i="6"/>
  <c r="AP28" i="6"/>
  <c r="AQ28" i="6"/>
  <c r="AP29" i="6"/>
  <c r="AQ29" i="6"/>
  <c r="AP30" i="6"/>
  <c r="AQ30" i="6"/>
  <c r="AP31" i="6"/>
  <c r="AQ31" i="6"/>
  <c r="AP32" i="6"/>
  <c r="AQ32" i="6"/>
  <c r="AP33" i="6"/>
  <c r="AQ33" i="6"/>
  <c r="AP34" i="6"/>
  <c r="AQ34" i="6"/>
  <c r="AP35" i="6"/>
  <c r="AQ35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H19" i="6"/>
  <c r="AI19" i="6"/>
  <c r="AH20" i="6"/>
  <c r="AI20" i="6"/>
  <c r="AH21" i="6"/>
  <c r="AI21" i="6"/>
  <c r="AH22" i="6"/>
  <c r="AI22" i="6"/>
  <c r="AH23" i="6"/>
  <c r="AI23" i="6"/>
  <c r="AH24" i="6"/>
  <c r="AI24" i="6"/>
  <c r="AH25" i="6"/>
  <c r="AI25" i="6"/>
  <c r="AH26" i="6"/>
  <c r="AI26" i="6"/>
  <c r="AH27" i="6"/>
  <c r="AI27" i="6"/>
  <c r="AH28" i="6"/>
  <c r="AI28" i="6"/>
  <c r="AH29" i="6"/>
  <c r="AI29" i="6"/>
  <c r="AH30" i="6"/>
  <c r="AI30" i="6"/>
  <c r="AH31" i="6"/>
  <c r="AI31" i="6"/>
  <c r="AH32" i="6"/>
  <c r="AI32" i="6"/>
  <c r="AH33" i="6"/>
  <c r="AI33" i="6"/>
  <c r="AH34" i="6"/>
  <c r="AI34" i="6"/>
  <c r="AH35" i="6"/>
  <c r="AI35" i="6"/>
  <c r="AD19" i="6"/>
  <c r="AE19" i="6"/>
  <c r="AD20" i="6"/>
  <c r="AE20" i="6"/>
  <c r="AD21" i="6"/>
  <c r="AE21" i="6"/>
  <c r="AD22" i="6"/>
  <c r="AE22" i="6"/>
  <c r="AD23" i="6"/>
  <c r="AE23" i="6"/>
  <c r="AD24" i="6"/>
  <c r="AE24" i="6"/>
  <c r="AD25" i="6"/>
  <c r="AE25" i="6"/>
  <c r="AD26" i="6"/>
  <c r="AE26" i="6"/>
  <c r="AD27" i="6"/>
  <c r="AE27" i="6"/>
  <c r="AD28" i="6"/>
  <c r="AE28" i="6"/>
  <c r="AD29" i="6"/>
  <c r="AE29" i="6"/>
  <c r="AD30" i="6"/>
  <c r="AE30" i="6"/>
  <c r="AD31" i="6"/>
  <c r="AE31" i="6"/>
  <c r="AD32" i="6"/>
  <c r="AE32" i="6"/>
  <c r="AD33" i="6"/>
  <c r="AE33" i="6"/>
  <c r="AD34" i="6"/>
  <c r="AE34" i="6"/>
  <c r="AD35" i="6"/>
  <c r="AE35" i="6"/>
  <c r="Z19" i="6"/>
  <c r="AA19" i="6"/>
  <c r="Z20" i="6"/>
  <c r="AA20" i="6"/>
  <c r="Z21" i="6"/>
  <c r="AA21" i="6"/>
  <c r="Z22" i="6"/>
  <c r="AA22" i="6"/>
  <c r="Z23" i="6"/>
  <c r="AA23" i="6"/>
  <c r="Z24" i="6"/>
  <c r="AA24" i="6"/>
  <c r="Z25" i="6"/>
  <c r="AA25" i="6"/>
  <c r="Z26" i="6"/>
  <c r="AA26" i="6"/>
  <c r="Z27" i="6"/>
  <c r="AA27" i="6"/>
  <c r="Z28" i="6"/>
  <c r="AA28" i="6"/>
  <c r="Z29" i="6"/>
  <c r="AA29" i="6"/>
  <c r="Z30" i="6"/>
  <c r="AA30" i="6"/>
  <c r="Z31" i="6"/>
  <c r="AA31" i="6"/>
  <c r="Z32" i="6"/>
  <c r="AA32" i="6"/>
  <c r="Z33" i="6"/>
  <c r="AA33" i="6"/>
  <c r="Z34" i="6"/>
  <c r="AA34" i="6"/>
  <c r="Z35" i="6"/>
  <c r="AA35" i="6"/>
  <c r="V19" i="6"/>
  <c r="W19" i="6"/>
  <c r="V20" i="6"/>
  <c r="W20" i="6"/>
  <c r="V21" i="6"/>
  <c r="W21" i="6"/>
  <c r="V22" i="6"/>
  <c r="W22" i="6"/>
  <c r="V23" i="6"/>
  <c r="W23" i="6"/>
  <c r="V24" i="6"/>
  <c r="W24" i="6"/>
  <c r="V25" i="6"/>
  <c r="W25" i="6"/>
  <c r="V26" i="6"/>
  <c r="W26" i="6"/>
  <c r="V27" i="6"/>
  <c r="W27" i="6"/>
  <c r="V28" i="6"/>
  <c r="W28" i="6"/>
  <c r="V29" i="6"/>
  <c r="W29" i="6"/>
  <c r="V30" i="6"/>
  <c r="W30" i="6"/>
  <c r="V31" i="6"/>
  <c r="W31" i="6"/>
  <c r="V32" i="6"/>
  <c r="W32" i="6"/>
  <c r="V33" i="6"/>
  <c r="W33" i="6"/>
  <c r="V34" i="6"/>
  <c r="W34" i="6"/>
  <c r="V35" i="6"/>
  <c r="W35" i="6"/>
  <c r="R19" i="6"/>
  <c r="S19" i="6"/>
  <c r="R20" i="6"/>
  <c r="S20" i="6"/>
  <c r="R21" i="6"/>
  <c r="S21" i="6"/>
  <c r="R22" i="6"/>
  <c r="S22" i="6"/>
  <c r="R23" i="6"/>
  <c r="S23" i="6"/>
  <c r="R24" i="6"/>
  <c r="S24" i="6"/>
  <c r="R25" i="6"/>
  <c r="S25" i="6"/>
  <c r="R26" i="6"/>
  <c r="S26" i="6"/>
  <c r="R27" i="6"/>
  <c r="S27" i="6"/>
  <c r="R28" i="6"/>
  <c r="S28" i="6"/>
  <c r="R29" i="6"/>
  <c r="S29" i="6"/>
  <c r="R30" i="6"/>
  <c r="S30" i="6"/>
  <c r="R31" i="6"/>
  <c r="S31" i="6"/>
  <c r="R32" i="6"/>
  <c r="S32" i="6"/>
  <c r="R33" i="6"/>
  <c r="S33" i="6"/>
  <c r="R34" i="6"/>
  <c r="S34" i="6"/>
  <c r="R35" i="6"/>
  <c r="S35" i="6"/>
  <c r="N19" i="6"/>
  <c r="O19" i="6"/>
  <c r="N20" i="6"/>
  <c r="O20" i="6"/>
  <c r="N21" i="6"/>
  <c r="O21" i="6"/>
  <c r="N22" i="6"/>
  <c r="O22" i="6"/>
  <c r="N23" i="6"/>
  <c r="O23" i="6"/>
  <c r="N24" i="6"/>
  <c r="O24" i="6"/>
  <c r="N25" i="6"/>
  <c r="O25" i="6"/>
  <c r="N26" i="6"/>
  <c r="O26" i="6"/>
  <c r="N27" i="6"/>
  <c r="O27" i="6"/>
  <c r="N28" i="6"/>
  <c r="O28" i="6"/>
  <c r="N29" i="6"/>
  <c r="O29" i="6"/>
  <c r="N30" i="6"/>
  <c r="O30" i="6"/>
  <c r="N31" i="6"/>
  <c r="O31" i="6"/>
  <c r="N32" i="6"/>
  <c r="O32" i="6"/>
  <c r="N33" i="6"/>
  <c r="O33" i="6"/>
  <c r="N34" i="6"/>
  <c r="O34" i="6"/>
  <c r="N35" i="6"/>
  <c r="O35" i="6"/>
  <c r="J19" i="6"/>
  <c r="K19" i="6"/>
  <c r="J20" i="6"/>
  <c r="K20" i="6"/>
  <c r="J21" i="6"/>
  <c r="K21" i="6"/>
  <c r="J22" i="6"/>
  <c r="K22" i="6"/>
  <c r="J23" i="6"/>
  <c r="K23" i="6"/>
  <c r="J24" i="6"/>
  <c r="K24" i="6"/>
  <c r="J25" i="6"/>
  <c r="K25" i="6"/>
  <c r="J26" i="6"/>
  <c r="K26" i="6"/>
  <c r="J27" i="6"/>
  <c r="K27" i="6"/>
  <c r="J28" i="6"/>
  <c r="K28" i="6"/>
  <c r="J29" i="6"/>
  <c r="K29" i="6"/>
  <c r="J30" i="6"/>
  <c r="K30" i="6"/>
  <c r="J31" i="6"/>
  <c r="K31" i="6"/>
  <c r="J32" i="6"/>
  <c r="K32" i="6"/>
  <c r="J33" i="6"/>
  <c r="K33" i="6"/>
  <c r="J34" i="6"/>
  <c r="K34" i="6"/>
  <c r="J35" i="6"/>
  <c r="K35" i="6"/>
  <c r="F19" i="6"/>
  <c r="G19" i="6"/>
  <c r="F20" i="6"/>
  <c r="G20" i="6"/>
  <c r="F21" i="6"/>
  <c r="G21" i="6"/>
  <c r="F22" i="6"/>
  <c r="G22" i="6"/>
  <c r="F23" i="6"/>
  <c r="G23" i="6"/>
  <c r="F24" i="6"/>
  <c r="G24" i="6"/>
  <c r="F25" i="6"/>
  <c r="G25" i="6"/>
  <c r="F26" i="6"/>
  <c r="G26" i="6"/>
  <c r="F27" i="6"/>
  <c r="G27" i="6"/>
  <c r="F28" i="6"/>
  <c r="G28" i="6"/>
  <c r="F29" i="6"/>
  <c r="G29" i="6"/>
  <c r="F30" i="6"/>
  <c r="G30" i="6"/>
  <c r="F31" i="6"/>
  <c r="G31" i="6"/>
  <c r="F32" i="6"/>
  <c r="G32" i="6"/>
  <c r="F33" i="6"/>
  <c r="G33" i="6"/>
  <c r="F34" i="6"/>
  <c r="G34" i="6"/>
  <c r="F35" i="6"/>
  <c r="G35" i="6"/>
  <c r="N107" i="5"/>
  <c r="N108" i="5"/>
  <c r="H106" i="5"/>
  <c r="N106" i="5"/>
  <c r="F107" i="5"/>
  <c r="F108" i="5"/>
  <c r="G107" i="5"/>
  <c r="H107" i="5"/>
  <c r="H108" i="5"/>
  <c r="I107" i="5"/>
  <c r="K107" i="5"/>
  <c r="K108" i="5"/>
  <c r="M107" i="5"/>
  <c r="M108" i="5"/>
  <c r="G108" i="5"/>
  <c r="I108" i="5"/>
  <c r="D107" i="5"/>
  <c r="D108" i="5"/>
  <c r="E81" i="5"/>
  <c r="G81" i="5"/>
  <c r="H81" i="5"/>
  <c r="N81" i="5"/>
  <c r="P81" i="5"/>
  <c r="Q81" i="5"/>
  <c r="V81" i="5"/>
  <c r="E82" i="5"/>
  <c r="E83" i="5"/>
  <c r="F82" i="5"/>
  <c r="F83" i="5"/>
  <c r="G82" i="5"/>
  <c r="H82" i="5"/>
  <c r="M82" i="5"/>
  <c r="M83" i="5"/>
  <c r="N82" i="5"/>
  <c r="N83" i="5"/>
  <c r="O82" i="5"/>
  <c r="O83" i="5"/>
  <c r="P82" i="5"/>
  <c r="P83" i="5"/>
  <c r="Q82" i="5"/>
  <c r="Q83" i="5"/>
  <c r="V82" i="5"/>
  <c r="V83" i="5"/>
  <c r="G83" i="5"/>
  <c r="H83" i="5"/>
  <c r="E58" i="5"/>
  <c r="F58" i="5"/>
  <c r="G58" i="5"/>
  <c r="H58" i="5"/>
  <c r="M58" i="5"/>
  <c r="N58" i="5"/>
  <c r="O58" i="5"/>
  <c r="P58" i="5"/>
  <c r="Q58" i="5"/>
  <c r="V58" i="5"/>
  <c r="E59" i="5"/>
  <c r="E60" i="5"/>
  <c r="F59" i="5"/>
  <c r="F60" i="5"/>
  <c r="G59" i="5"/>
  <c r="H59" i="5"/>
  <c r="H60" i="5"/>
  <c r="M59" i="5"/>
  <c r="M60" i="5"/>
  <c r="N59" i="5"/>
  <c r="N60" i="5"/>
  <c r="O59" i="5"/>
  <c r="O60" i="5"/>
  <c r="P59" i="5"/>
  <c r="P60" i="5"/>
  <c r="Q59" i="5"/>
  <c r="Q60" i="5"/>
  <c r="V59" i="5"/>
  <c r="V60" i="5"/>
  <c r="G60" i="5"/>
  <c r="D58" i="5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D129" i="3"/>
  <c r="D130" i="3"/>
  <c r="E129" i="3"/>
  <c r="E130" i="3"/>
  <c r="F129" i="3"/>
  <c r="F130" i="3"/>
  <c r="G129" i="3"/>
  <c r="G130" i="3"/>
  <c r="H129" i="3"/>
  <c r="H130" i="3"/>
  <c r="I129" i="3"/>
  <c r="I130" i="3"/>
  <c r="J129" i="3"/>
  <c r="K129" i="3"/>
  <c r="L129" i="3"/>
  <c r="L130" i="3"/>
  <c r="M129" i="3"/>
  <c r="M130" i="3"/>
  <c r="N129" i="3"/>
  <c r="N130" i="3"/>
  <c r="O129" i="3"/>
  <c r="O130" i="3"/>
  <c r="P129" i="3"/>
  <c r="P130" i="3"/>
  <c r="Q129" i="3"/>
  <c r="Q130" i="3"/>
  <c r="R129" i="3"/>
  <c r="S129" i="3"/>
  <c r="T129" i="3"/>
  <c r="T130" i="3"/>
  <c r="U129" i="3"/>
  <c r="U130" i="3"/>
  <c r="V129" i="3"/>
  <c r="V130" i="3"/>
  <c r="W129" i="3"/>
  <c r="W130" i="3"/>
  <c r="X129" i="3"/>
  <c r="X130" i="3"/>
  <c r="Y129" i="3"/>
  <c r="Y130" i="3"/>
  <c r="Z129" i="3"/>
  <c r="Z130" i="3"/>
  <c r="AA129" i="3"/>
  <c r="AB129" i="3"/>
  <c r="AB130" i="3"/>
  <c r="AC129" i="3"/>
  <c r="AC130" i="3"/>
  <c r="AD129" i="3"/>
  <c r="AD130" i="3"/>
  <c r="AE129" i="3"/>
  <c r="AE130" i="3"/>
  <c r="AF129" i="3"/>
  <c r="AF130" i="3"/>
  <c r="AG129" i="3"/>
  <c r="AG130" i="3"/>
  <c r="AH129" i="3"/>
  <c r="AH130" i="3"/>
  <c r="AI129" i="3"/>
  <c r="AI130" i="3"/>
  <c r="AJ129" i="3"/>
  <c r="AK129" i="3"/>
  <c r="AL129" i="3"/>
  <c r="AL130" i="3"/>
  <c r="AM129" i="3"/>
  <c r="AM130" i="3"/>
  <c r="AN129" i="3"/>
  <c r="AN130" i="3"/>
  <c r="AO129" i="3"/>
  <c r="AO130" i="3"/>
  <c r="AP129" i="3"/>
  <c r="AP130" i="3"/>
  <c r="AQ129" i="3"/>
  <c r="AR129" i="3"/>
  <c r="AR130" i="3"/>
  <c r="AS129" i="3"/>
  <c r="AT129" i="3"/>
  <c r="AT130" i="3"/>
  <c r="AU129" i="3"/>
  <c r="AU130" i="3"/>
  <c r="AV129" i="3"/>
  <c r="AV130" i="3"/>
  <c r="AW129" i="3"/>
  <c r="AW130" i="3"/>
  <c r="AX129" i="3"/>
  <c r="AX130" i="3"/>
  <c r="AY129" i="3"/>
  <c r="AY130" i="3"/>
  <c r="AZ129" i="3"/>
  <c r="AZ130" i="3"/>
  <c r="BA129" i="3"/>
  <c r="BB129" i="3"/>
  <c r="BB130" i="3"/>
  <c r="BC129" i="3"/>
  <c r="BC130" i="3"/>
  <c r="BD129" i="3"/>
  <c r="BD130" i="3"/>
  <c r="BE129" i="3"/>
  <c r="BE130" i="3"/>
  <c r="BF129" i="3"/>
  <c r="BF130" i="3"/>
  <c r="BG129" i="3"/>
  <c r="BG130" i="3"/>
  <c r="BH129" i="3"/>
  <c r="BI129" i="3"/>
  <c r="BI130" i="3"/>
  <c r="BJ129" i="3"/>
  <c r="BJ130" i="3"/>
  <c r="BK129" i="3"/>
  <c r="BK130" i="3"/>
  <c r="BL129" i="3"/>
  <c r="BL130" i="3"/>
  <c r="BM129" i="3"/>
  <c r="BM130" i="3"/>
  <c r="BN129" i="3"/>
  <c r="BN130" i="3"/>
  <c r="J130" i="3"/>
  <c r="K130" i="3"/>
  <c r="R130" i="3"/>
  <c r="S130" i="3"/>
  <c r="AA130" i="3"/>
  <c r="AJ130" i="3"/>
  <c r="AK130" i="3"/>
  <c r="AQ130" i="3"/>
  <c r="AS130" i="3"/>
  <c r="BA130" i="3"/>
  <c r="BH130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D103" i="3"/>
  <c r="E103" i="3"/>
  <c r="E104" i="3"/>
  <c r="F103" i="3"/>
  <c r="F104" i="3"/>
  <c r="G103" i="3"/>
  <c r="H103" i="3"/>
  <c r="H104" i="3"/>
  <c r="I103" i="3"/>
  <c r="I104" i="3"/>
  <c r="J103" i="3"/>
  <c r="J104" i="3"/>
  <c r="K103" i="3"/>
  <c r="L103" i="3"/>
  <c r="M103" i="3"/>
  <c r="M104" i="3"/>
  <c r="N103" i="3"/>
  <c r="N104" i="3"/>
  <c r="O103" i="3"/>
  <c r="O104" i="3"/>
  <c r="P103" i="3"/>
  <c r="P104" i="3"/>
  <c r="Q103" i="3"/>
  <c r="Q104" i="3"/>
  <c r="R103" i="3"/>
  <c r="S103" i="3"/>
  <c r="T103" i="3"/>
  <c r="T104" i="3"/>
  <c r="U103" i="3"/>
  <c r="U104" i="3"/>
  <c r="V103" i="3"/>
  <c r="V104" i="3"/>
  <c r="W103" i="3"/>
  <c r="X103" i="3"/>
  <c r="X104" i="3"/>
  <c r="Y103" i="3"/>
  <c r="Y104" i="3"/>
  <c r="Z103" i="3"/>
  <c r="Z104" i="3"/>
  <c r="AA103" i="3"/>
  <c r="AB103" i="3"/>
  <c r="AC103" i="3"/>
  <c r="AC104" i="3"/>
  <c r="AD103" i="3"/>
  <c r="AD104" i="3"/>
  <c r="AE103" i="3"/>
  <c r="AE104" i="3"/>
  <c r="AF103" i="3"/>
  <c r="AG103" i="3"/>
  <c r="AG104" i="3"/>
  <c r="AH103" i="3"/>
  <c r="AH104" i="3"/>
  <c r="AI103" i="3"/>
  <c r="AI104" i="3"/>
  <c r="AJ103" i="3"/>
  <c r="AK103" i="3"/>
  <c r="AL103" i="3"/>
  <c r="AL104" i="3"/>
  <c r="AM103" i="3"/>
  <c r="AM104" i="3"/>
  <c r="AN103" i="3"/>
  <c r="AN104" i="3"/>
  <c r="AO103" i="3"/>
  <c r="AO104" i="3"/>
  <c r="AP103" i="3"/>
  <c r="AP104" i="3"/>
  <c r="AQ103" i="3"/>
  <c r="AR103" i="3"/>
  <c r="AR104" i="3"/>
  <c r="AS103" i="3"/>
  <c r="AT103" i="3"/>
  <c r="AU103" i="3"/>
  <c r="AU104" i="3"/>
  <c r="AV103" i="3"/>
  <c r="AV104" i="3"/>
  <c r="AW103" i="3"/>
  <c r="AX103" i="3"/>
  <c r="AX104" i="3"/>
  <c r="AY103" i="3"/>
  <c r="AY104" i="3"/>
  <c r="AZ103" i="3"/>
  <c r="BA103" i="3"/>
  <c r="BB103" i="3"/>
  <c r="BB104" i="3"/>
  <c r="BC103" i="3"/>
  <c r="BC104" i="3"/>
  <c r="BD103" i="3"/>
  <c r="BD104" i="3"/>
  <c r="BE103" i="3"/>
  <c r="BE104" i="3"/>
  <c r="BF103" i="3"/>
  <c r="BF104" i="3"/>
  <c r="BG103" i="3"/>
  <c r="BG104" i="3"/>
  <c r="BH103" i="3"/>
  <c r="BH104" i="3"/>
  <c r="BI103" i="3"/>
  <c r="BI104" i="3"/>
  <c r="BJ103" i="3"/>
  <c r="BK103" i="3"/>
  <c r="BK104" i="3"/>
  <c r="BL103" i="3"/>
  <c r="BL104" i="3"/>
  <c r="BM103" i="3"/>
  <c r="BN103" i="3"/>
  <c r="BN104" i="3"/>
  <c r="D104" i="3"/>
  <c r="G104" i="3"/>
  <c r="K104" i="3"/>
  <c r="L104" i="3"/>
  <c r="R104" i="3"/>
  <c r="S104" i="3"/>
  <c r="W104" i="3"/>
  <c r="AA104" i="3"/>
  <c r="AB104" i="3"/>
  <c r="AF104" i="3"/>
  <c r="AJ104" i="3"/>
  <c r="AK104" i="3"/>
  <c r="AQ104" i="3"/>
  <c r="AS104" i="3"/>
  <c r="AT104" i="3"/>
  <c r="AW104" i="3"/>
  <c r="AZ104" i="3"/>
  <c r="BA104" i="3"/>
  <c r="BJ104" i="3"/>
  <c r="BM104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D79" i="3"/>
  <c r="D80" i="3"/>
  <c r="E79" i="3"/>
  <c r="E80" i="3"/>
  <c r="F79" i="3"/>
  <c r="F80" i="3"/>
  <c r="G79" i="3"/>
  <c r="G80" i="3"/>
  <c r="H79" i="3"/>
  <c r="I79" i="3"/>
  <c r="I80" i="3"/>
  <c r="J79" i="3"/>
  <c r="J80" i="3"/>
  <c r="K79" i="3"/>
  <c r="K80" i="3"/>
  <c r="L79" i="3"/>
  <c r="M79" i="3"/>
  <c r="M80" i="3"/>
  <c r="N79" i="3"/>
  <c r="N80" i="3"/>
  <c r="O79" i="3"/>
  <c r="O80" i="3"/>
  <c r="P79" i="3"/>
  <c r="Q79" i="3"/>
  <c r="Q80" i="3"/>
  <c r="R79" i="3"/>
  <c r="R80" i="3"/>
  <c r="S79" i="3"/>
  <c r="S80" i="3"/>
  <c r="T79" i="3"/>
  <c r="U79" i="3"/>
  <c r="U80" i="3"/>
  <c r="V79" i="3"/>
  <c r="V80" i="3"/>
  <c r="W79" i="3"/>
  <c r="W80" i="3"/>
  <c r="X79" i="3"/>
  <c r="X80" i="3"/>
  <c r="Y79" i="3"/>
  <c r="Y80" i="3"/>
  <c r="Z79" i="3"/>
  <c r="Z80" i="3"/>
  <c r="AA79" i="3"/>
  <c r="AA80" i="3"/>
  <c r="AB79" i="3"/>
  <c r="AB80" i="3"/>
  <c r="AC79" i="3"/>
  <c r="AC80" i="3"/>
  <c r="AD79" i="3"/>
  <c r="AD80" i="3"/>
  <c r="AE79" i="3"/>
  <c r="AE80" i="3"/>
  <c r="AF79" i="3"/>
  <c r="AF80" i="3"/>
  <c r="AG79" i="3"/>
  <c r="AH79" i="3"/>
  <c r="AH80" i="3"/>
  <c r="AI79" i="3"/>
  <c r="AI80" i="3"/>
  <c r="AJ79" i="3"/>
  <c r="AJ80" i="3"/>
  <c r="AK79" i="3"/>
  <c r="AK80" i="3"/>
  <c r="AL79" i="3"/>
  <c r="AL80" i="3"/>
  <c r="AM79" i="3"/>
  <c r="AM80" i="3"/>
  <c r="AN79" i="3"/>
  <c r="AN80" i="3"/>
  <c r="AO79" i="3"/>
  <c r="AP79" i="3"/>
  <c r="AP80" i="3"/>
  <c r="AQ79" i="3"/>
  <c r="AQ80" i="3"/>
  <c r="AR79" i="3"/>
  <c r="AS79" i="3"/>
  <c r="AS80" i="3"/>
  <c r="AT79" i="3"/>
  <c r="AT80" i="3"/>
  <c r="AU79" i="3"/>
  <c r="AU80" i="3"/>
  <c r="AV79" i="3"/>
  <c r="AV80" i="3"/>
  <c r="AW79" i="3"/>
  <c r="AW80" i="3"/>
  <c r="AX79" i="3"/>
  <c r="AY79" i="3"/>
  <c r="AY80" i="3"/>
  <c r="AZ79" i="3"/>
  <c r="AZ80" i="3"/>
  <c r="BA79" i="3"/>
  <c r="BA80" i="3"/>
  <c r="BB79" i="3"/>
  <c r="BB80" i="3"/>
  <c r="BC79" i="3"/>
  <c r="BC80" i="3"/>
  <c r="BD79" i="3"/>
  <c r="BD80" i="3"/>
  <c r="BE79" i="3"/>
  <c r="BE80" i="3"/>
  <c r="BF79" i="3"/>
  <c r="BG79" i="3"/>
  <c r="BG80" i="3"/>
  <c r="BH79" i="3"/>
  <c r="BH80" i="3"/>
  <c r="BI79" i="3"/>
  <c r="BI80" i="3"/>
  <c r="BJ79" i="3"/>
  <c r="BK79" i="3"/>
  <c r="BK80" i="3"/>
  <c r="BL79" i="3"/>
  <c r="BL80" i="3"/>
  <c r="BM79" i="3"/>
  <c r="BM80" i="3"/>
  <c r="BN79" i="3"/>
  <c r="H80" i="3"/>
  <c r="L80" i="3"/>
  <c r="P80" i="3"/>
  <c r="T80" i="3"/>
  <c r="AG80" i="3"/>
  <c r="AO80" i="3"/>
  <c r="AR80" i="3"/>
  <c r="AX80" i="3"/>
  <c r="BF80" i="3"/>
  <c r="BJ80" i="3"/>
  <c r="BN80" i="3"/>
  <c r="BM18" i="3"/>
  <c r="BN18" i="3"/>
  <c r="BM19" i="3"/>
  <c r="BN19" i="3"/>
  <c r="BM20" i="3"/>
  <c r="BN20" i="3"/>
  <c r="BM21" i="3"/>
  <c r="BN21" i="3"/>
  <c r="BM22" i="3"/>
  <c r="BN22" i="3"/>
  <c r="BM23" i="3"/>
  <c r="BN23" i="3"/>
  <c r="BM24" i="3"/>
  <c r="BN24" i="3"/>
  <c r="BM25" i="3"/>
  <c r="BN25" i="3"/>
  <c r="BM26" i="3"/>
  <c r="BN26" i="3"/>
  <c r="BM27" i="3"/>
  <c r="BN27" i="3"/>
  <c r="BM28" i="3"/>
  <c r="BN28" i="3"/>
  <c r="BM29" i="3"/>
  <c r="BN29" i="3"/>
  <c r="BM30" i="3"/>
  <c r="BN30" i="3"/>
  <c r="BM31" i="3"/>
  <c r="BN31" i="3"/>
  <c r="BM32" i="3"/>
  <c r="BN32" i="3"/>
  <c r="BM33" i="3"/>
  <c r="BN33" i="3"/>
  <c r="BM34" i="3"/>
  <c r="BN34" i="3"/>
  <c r="BF18" i="3"/>
  <c r="BG18" i="3"/>
  <c r="BF19" i="3"/>
  <c r="BG19" i="3"/>
  <c r="BF20" i="3"/>
  <c r="BG20" i="3"/>
  <c r="BF21" i="3"/>
  <c r="BG21" i="3"/>
  <c r="BF22" i="3"/>
  <c r="BG22" i="3"/>
  <c r="BF23" i="3"/>
  <c r="BG23" i="3"/>
  <c r="BF24" i="3"/>
  <c r="BG24" i="3"/>
  <c r="BF25" i="3"/>
  <c r="BG25" i="3"/>
  <c r="BF26" i="3"/>
  <c r="BG26" i="3"/>
  <c r="BF27" i="3"/>
  <c r="BG27" i="3"/>
  <c r="BF28" i="3"/>
  <c r="BG28" i="3"/>
  <c r="BF29" i="3"/>
  <c r="BG29" i="3"/>
  <c r="BF30" i="3"/>
  <c r="BG30" i="3"/>
  <c r="BF31" i="3"/>
  <c r="BG31" i="3"/>
  <c r="BF32" i="3"/>
  <c r="BG32" i="3"/>
  <c r="BF33" i="3"/>
  <c r="BG33" i="3"/>
  <c r="BF34" i="3"/>
  <c r="BG34" i="3"/>
  <c r="AY18" i="3"/>
  <c r="AZ18" i="3"/>
  <c r="AY19" i="3"/>
  <c r="AZ19" i="3"/>
  <c r="AY20" i="3"/>
  <c r="AZ20" i="3"/>
  <c r="AY21" i="3"/>
  <c r="AZ21" i="3"/>
  <c r="AY22" i="3"/>
  <c r="AZ22" i="3"/>
  <c r="AY23" i="3"/>
  <c r="AZ23" i="3"/>
  <c r="AY24" i="3"/>
  <c r="AZ24" i="3"/>
  <c r="AY25" i="3"/>
  <c r="AZ25" i="3"/>
  <c r="AY26" i="3"/>
  <c r="AZ26" i="3"/>
  <c r="AY27" i="3"/>
  <c r="AZ27" i="3"/>
  <c r="AY28" i="3"/>
  <c r="AZ28" i="3"/>
  <c r="AY29" i="3"/>
  <c r="AZ29" i="3"/>
  <c r="AY30" i="3"/>
  <c r="AZ30" i="3"/>
  <c r="AY31" i="3"/>
  <c r="AZ31" i="3"/>
  <c r="AY32" i="3"/>
  <c r="AZ32" i="3"/>
  <c r="AY33" i="3"/>
  <c r="AZ33" i="3"/>
  <c r="AY34" i="3"/>
  <c r="AZ34" i="3"/>
  <c r="AR18" i="3"/>
  <c r="AS18" i="3"/>
  <c r="AR19" i="3"/>
  <c r="AS19" i="3"/>
  <c r="AR20" i="3"/>
  <c r="AS20" i="3"/>
  <c r="AR21" i="3"/>
  <c r="AS21" i="3"/>
  <c r="AR22" i="3"/>
  <c r="AS22" i="3"/>
  <c r="AR23" i="3"/>
  <c r="AS23" i="3"/>
  <c r="AR24" i="3"/>
  <c r="AS24" i="3"/>
  <c r="AR25" i="3"/>
  <c r="AS25" i="3"/>
  <c r="AR26" i="3"/>
  <c r="AS26" i="3"/>
  <c r="AR27" i="3"/>
  <c r="AS27" i="3"/>
  <c r="AR28" i="3"/>
  <c r="AS28" i="3"/>
  <c r="AR29" i="3"/>
  <c r="AS29" i="3"/>
  <c r="AR30" i="3"/>
  <c r="AS30" i="3"/>
  <c r="AR31" i="3"/>
  <c r="AS31" i="3"/>
  <c r="AR32" i="3"/>
  <c r="AS32" i="3"/>
  <c r="AR33" i="3"/>
  <c r="AS33" i="3"/>
  <c r="AR34" i="3"/>
  <c r="AS34" i="3"/>
  <c r="AK18" i="3"/>
  <c r="AL18" i="3"/>
  <c r="AK19" i="3"/>
  <c r="AL19" i="3"/>
  <c r="AK20" i="3"/>
  <c r="AL20" i="3"/>
  <c r="AK21" i="3"/>
  <c r="AL21" i="3"/>
  <c r="AK22" i="3"/>
  <c r="AL22" i="3"/>
  <c r="AK23" i="3"/>
  <c r="AL23" i="3"/>
  <c r="AK24" i="3"/>
  <c r="AL24" i="3"/>
  <c r="AK25" i="3"/>
  <c r="AL25" i="3"/>
  <c r="AK26" i="3"/>
  <c r="AL26" i="3"/>
  <c r="AK27" i="3"/>
  <c r="AL27" i="3"/>
  <c r="AK28" i="3"/>
  <c r="AL28" i="3"/>
  <c r="AK29" i="3"/>
  <c r="AL29" i="3"/>
  <c r="AK30" i="3"/>
  <c r="AL30" i="3"/>
  <c r="AK31" i="3"/>
  <c r="AL31" i="3"/>
  <c r="AK32" i="3"/>
  <c r="AL32" i="3"/>
  <c r="AK33" i="3"/>
  <c r="AL33" i="3"/>
  <c r="AK34" i="3"/>
  <c r="AL34" i="3"/>
  <c r="AD18" i="3"/>
  <c r="AE18" i="3"/>
  <c r="AD19" i="3"/>
  <c r="AE19" i="3"/>
  <c r="AD20" i="3"/>
  <c r="AE20" i="3"/>
  <c r="AD21" i="3"/>
  <c r="AE21" i="3"/>
  <c r="AD22" i="3"/>
  <c r="AE22" i="3"/>
  <c r="AD23" i="3"/>
  <c r="AE23" i="3"/>
  <c r="AD24" i="3"/>
  <c r="AE24" i="3"/>
  <c r="AD25" i="3"/>
  <c r="AE25" i="3"/>
  <c r="AD26" i="3"/>
  <c r="AE26" i="3"/>
  <c r="AD27" i="3"/>
  <c r="AE27" i="3"/>
  <c r="AD28" i="3"/>
  <c r="AE28" i="3"/>
  <c r="AD29" i="3"/>
  <c r="AE29" i="3"/>
  <c r="AD30" i="3"/>
  <c r="AE30" i="3"/>
  <c r="AD31" i="3"/>
  <c r="AE31" i="3"/>
  <c r="AD32" i="3"/>
  <c r="AE32" i="3"/>
  <c r="AD33" i="3"/>
  <c r="AE33" i="3"/>
  <c r="AD34" i="3"/>
  <c r="AE34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30" i="3"/>
  <c r="X30" i="3"/>
  <c r="W31" i="3"/>
  <c r="X31" i="3"/>
  <c r="W32" i="3"/>
  <c r="X32" i="3"/>
  <c r="W33" i="3"/>
  <c r="X33" i="3"/>
  <c r="W34" i="3"/>
  <c r="X34" i="3"/>
  <c r="P18" i="3"/>
  <c r="Q18" i="3"/>
  <c r="P19" i="3"/>
  <c r="Q19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BM17" i="3"/>
  <c r="BN17" i="3"/>
  <c r="BM16" i="3"/>
  <c r="BN16" i="3"/>
  <c r="BM15" i="3"/>
  <c r="BN15" i="3"/>
  <c r="BM14" i="3"/>
  <c r="BN14" i="3"/>
  <c r="BM13" i="3"/>
  <c r="BN13" i="3"/>
  <c r="BM12" i="3"/>
  <c r="BN12" i="3"/>
  <c r="BM11" i="3"/>
  <c r="BN11" i="3"/>
  <c r="BM10" i="3"/>
  <c r="BN10" i="3"/>
  <c r="BM9" i="3"/>
  <c r="BN9" i="3"/>
  <c r="BM8" i="3"/>
  <c r="BN8" i="3"/>
  <c r="BM7" i="3"/>
  <c r="BN7" i="3"/>
  <c r="BM6" i="3"/>
  <c r="BN6" i="3"/>
  <c r="BM5" i="3"/>
  <c r="BN5" i="3"/>
  <c r="BM4" i="3"/>
  <c r="BN4" i="3"/>
  <c r="BM3" i="3"/>
  <c r="BN3" i="3"/>
  <c r="BF17" i="3"/>
  <c r="BG17" i="3"/>
  <c r="BF16" i="3"/>
  <c r="BG16" i="3"/>
  <c r="BF15" i="3"/>
  <c r="BG15" i="3"/>
  <c r="BF14" i="3"/>
  <c r="BG14" i="3"/>
  <c r="BF13" i="3"/>
  <c r="BG13" i="3"/>
  <c r="BF12" i="3"/>
  <c r="BG12" i="3"/>
  <c r="BF11" i="3"/>
  <c r="BG11" i="3"/>
  <c r="BF10" i="3"/>
  <c r="BG10" i="3"/>
  <c r="BF9" i="3"/>
  <c r="BG9" i="3"/>
  <c r="BF8" i="3"/>
  <c r="BG8" i="3"/>
  <c r="BF7" i="3"/>
  <c r="BG7" i="3"/>
  <c r="BF6" i="3"/>
  <c r="BG6" i="3"/>
  <c r="BF5" i="3"/>
  <c r="BG5" i="3"/>
  <c r="BF4" i="3"/>
  <c r="BG4" i="3"/>
  <c r="BF3" i="3"/>
  <c r="BG3" i="3"/>
  <c r="AY17" i="3"/>
  <c r="AZ17" i="3"/>
  <c r="AY16" i="3"/>
  <c r="AZ16" i="3"/>
  <c r="AY15" i="3"/>
  <c r="AZ15" i="3"/>
  <c r="AY14" i="3"/>
  <c r="AZ14" i="3"/>
  <c r="AY13" i="3"/>
  <c r="AZ13" i="3"/>
  <c r="AY12" i="3"/>
  <c r="AZ12" i="3"/>
  <c r="AY11" i="3"/>
  <c r="AZ11" i="3"/>
  <c r="AY10" i="3"/>
  <c r="AZ10" i="3"/>
  <c r="AY9" i="3"/>
  <c r="AZ9" i="3"/>
  <c r="AY8" i="3"/>
  <c r="AZ8" i="3"/>
  <c r="AY7" i="3"/>
  <c r="AZ7" i="3"/>
  <c r="AY6" i="3"/>
  <c r="AZ6" i="3"/>
  <c r="AY5" i="3"/>
  <c r="AZ5" i="3"/>
  <c r="AY4" i="3"/>
  <c r="AZ4" i="3"/>
  <c r="AY3" i="3"/>
  <c r="AZ3" i="3"/>
  <c r="AR17" i="3"/>
  <c r="AS17" i="3"/>
  <c r="AR16" i="3"/>
  <c r="AS16" i="3"/>
  <c r="AR15" i="3"/>
  <c r="AS15" i="3"/>
  <c r="AR14" i="3"/>
  <c r="AS14" i="3"/>
  <c r="AR13" i="3"/>
  <c r="AS13" i="3"/>
  <c r="AR11" i="3"/>
  <c r="AS11" i="3"/>
  <c r="AR10" i="3"/>
  <c r="AS10" i="3"/>
  <c r="AR9" i="3"/>
  <c r="AS9" i="3"/>
  <c r="AR8" i="3"/>
  <c r="AS8" i="3"/>
  <c r="AR7" i="3"/>
  <c r="AS7" i="3"/>
  <c r="AR6" i="3"/>
  <c r="AS6" i="3"/>
  <c r="AR5" i="3"/>
  <c r="AS5" i="3"/>
  <c r="AR4" i="3"/>
  <c r="AS4" i="3"/>
  <c r="AR3" i="3"/>
  <c r="AS3" i="3"/>
  <c r="AK17" i="3"/>
  <c r="AL17" i="3"/>
  <c r="AK16" i="3"/>
  <c r="AL16" i="3"/>
  <c r="AK15" i="3"/>
  <c r="AL15" i="3"/>
  <c r="AK14" i="3"/>
  <c r="AL14" i="3"/>
  <c r="AK13" i="3"/>
  <c r="AL13" i="3"/>
  <c r="AK12" i="3"/>
  <c r="AL12" i="3"/>
  <c r="AK11" i="3"/>
  <c r="AL11" i="3"/>
  <c r="AK10" i="3"/>
  <c r="AL10" i="3"/>
  <c r="AK9" i="3"/>
  <c r="AL9" i="3"/>
  <c r="AK8" i="3"/>
  <c r="AL8" i="3"/>
  <c r="AK7" i="3"/>
  <c r="AL7" i="3"/>
  <c r="AK6" i="3"/>
  <c r="AL6" i="3"/>
  <c r="AK5" i="3"/>
  <c r="AL5" i="3"/>
  <c r="AK4" i="3"/>
  <c r="AL4" i="3"/>
  <c r="AK3" i="3"/>
  <c r="AL3" i="3"/>
  <c r="AD17" i="3"/>
  <c r="AE17" i="3"/>
  <c r="AD16" i="3"/>
  <c r="AE16" i="3"/>
  <c r="AD15" i="3"/>
  <c r="AE15" i="3"/>
  <c r="AD14" i="3"/>
  <c r="AE14" i="3"/>
  <c r="AD13" i="3"/>
  <c r="AE13" i="3"/>
  <c r="AD12" i="3"/>
  <c r="AE12" i="3"/>
  <c r="AD11" i="3"/>
  <c r="AE11" i="3"/>
  <c r="AD10" i="3"/>
  <c r="AE10" i="3"/>
  <c r="AD9" i="3"/>
  <c r="AE9" i="3"/>
  <c r="AD8" i="3"/>
  <c r="AE8" i="3"/>
  <c r="AD7" i="3"/>
  <c r="AE7" i="3"/>
  <c r="AD6" i="3"/>
  <c r="AE6" i="3"/>
  <c r="AD5" i="3"/>
  <c r="AE5" i="3"/>
  <c r="AD4" i="3"/>
  <c r="AE4" i="3"/>
  <c r="AD3" i="3"/>
  <c r="AE3" i="3"/>
  <c r="W17" i="3"/>
  <c r="X17" i="3"/>
  <c r="W16" i="3"/>
  <c r="X16" i="3"/>
  <c r="W15" i="3"/>
  <c r="X15" i="3"/>
  <c r="W14" i="3"/>
  <c r="X14" i="3"/>
  <c r="W13" i="3"/>
  <c r="X13" i="3"/>
  <c r="W12" i="3"/>
  <c r="X12" i="3"/>
  <c r="W11" i="3"/>
  <c r="X11" i="3"/>
  <c r="W10" i="3"/>
  <c r="X10" i="3"/>
  <c r="W9" i="3"/>
  <c r="X9" i="3"/>
  <c r="W8" i="3"/>
  <c r="X8" i="3"/>
  <c r="W7" i="3"/>
  <c r="X7" i="3"/>
  <c r="W6" i="3"/>
  <c r="X6" i="3"/>
  <c r="W5" i="3"/>
  <c r="X5" i="3"/>
  <c r="W4" i="3"/>
  <c r="X4" i="3"/>
  <c r="W3" i="3"/>
  <c r="X3" i="3"/>
  <c r="P17" i="3"/>
  <c r="Q17" i="3"/>
  <c r="P16" i="3"/>
  <c r="Q16" i="3"/>
  <c r="P15" i="3"/>
  <c r="Q15" i="3"/>
  <c r="P14" i="3"/>
  <c r="Q14" i="3"/>
  <c r="P13" i="3"/>
  <c r="Q13" i="3"/>
  <c r="P12" i="3"/>
  <c r="Q12" i="3"/>
  <c r="P11" i="3"/>
  <c r="Q11" i="3"/>
  <c r="P10" i="3"/>
  <c r="Q10" i="3"/>
  <c r="P9" i="3"/>
  <c r="Q9" i="3"/>
  <c r="P8" i="3"/>
  <c r="Q8" i="3"/>
  <c r="P7" i="3"/>
  <c r="Q7" i="3"/>
  <c r="P6" i="3"/>
  <c r="Q6" i="3"/>
  <c r="P5" i="3"/>
  <c r="Q5" i="3"/>
  <c r="P4" i="3"/>
  <c r="Q4" i="3"/>
  <c r="P3" i="3"/>
  <c r="Q3" i="3"/>
  <c r="I17" i="3"/>
  <c r="J17" i="3"/>
  <c r="I16" i="3"/>
  <c r="J16" i="3"/>
  <c r="I15" i="3"/>
  <c r="J15" i="3"/>
  <c r="I14" i="3"/>
  <c r="J14" i="3"/>
  <c r="I13" i="3"/>
  <c r="J13" i="3"/>
  <c r="I12" i="3"/>
  <c r="J12" i="3"/>
  <c r="I11" i="3"/>
  <c r="J11" i="3"/>
  <c r="I10" i="3"/>
  <c r="J10" i="3"/>
  <c r="I9" i="3"/>
  <c r="J9" i="3"/>
  <c r="I8" i="3"/>
  <c r="J8" i="3"/>
  <c r="I7" i="3"/>
  <c r="J7" i="3"/>
  <c r="I6" i="3"/>
  <c r="J6" i="3"/>
  <c r="I5" i="3"/>
  <c r="J5" i="3"/>
  <c r="I4" i="3"/>
  <c r="J4" i="3"/>
  <c r="I3" i="3"/>
  <c r="J3" i="3"/>
  <c r="AR12" i="3"/>
  <c r="AS12" i="3"/>
  <c r="AP18" i="6"/>
  <c r="AQ18" i="6"/>
  <c r="AP17" i="6"/>
  <c r="AQ17" i="6"/>
  <c r="AP16" i="6"/>
  <c r="AQ16" i="6"/>
  <c r="AP15" i="6"/>
  <c r="AQ15" i="6"/>
  <c r="AP14" i="6"/>
  <c r="AQ14" i="6"/>
  <c r="AP13" i="6"/>
  <c r="AQ13" i="6"/>
  <c r="AP12" i="6"/>
  <c r="AQ12" i="6"/>
  <c r="AP11" i="6"/>
  <c r="AQ11" i="6"/>
  <c r="AP10" i="6"/>
  <c r="AQ10" i="6"/>
  <c r="AP9" i="6"/>
  <c r="AQ9" i="6"/>
  <c r="AP8" i="6"/>
  <c r="AQ8" i="6"/>
  <c r="AP7" i="6"/>
  <c r="AQ7" i="6"/>
  <c r="AP6" i="6"/>
  <c r="AQ6" i="6"/>
  <c r="AP5" i="6"/>
  <c r="AQ5" i="6"/>
  <c r="AP4" i="6"/>
  <c r="AQ4" i="6"/>
  <c r="AM18" i="6"/>
  <c r="AM17" i="6"/>
  <c r="AM16" i="6"/>
  <c r="AM15" i="6"/>
  <c r="AM14" i="6"/>
  <c r="AM13" i="6"/>
  <c r="AM12" i="6"/>
  <c r="AM11" i="6"/>
  <c r="AM10" i="6"/>
  <c r="AM9" i="6"/>
  <c r="AM8" i="6"/>
  <c r="AM7" i="6"/>
  <c r="AM6" i="6"/>
  <c r="AM5" i="6"/>
  <c r="AM4" i="6"/>
  <c r="AH18" i="6"/>
  <c r="AI18" i="6"/>
  <c r="AH17" i="6"/>
  <c r="AI17" i="6"/>
  <c r="AH16" i="6"/>
  <c r="AI16" i="6"/>
  <c r="AH15" i="6"/>
  <c r="AI15" i="6"/>
  <c r="AH14" i="6"/>
  <c r="AI14" i="6"/>
  <c r="AH13" i="6"/>
  <c r="AI13" i="6"/>
  <c r="AH12" i="6"/>
  <c r="AI12" i="6"/>
  <c r="AH11" i="6"/>
  <c r="AI11" i="6"/>
  <c r="AH10" i="6"/>
  <c r="AI10" i="6"/>
  <c r="AH9" i="6"/>
  <c r="AI9" i="6"/>
  <c r="AH8" i="6"/>
  <c r="AI8" i="6"/>
  <c r="AH7" i="6"/>
  <c r="AI7" i="6"/>
  <c r="AH6" i="6"/>
  <c r="AI6" i="6"/>
  <c r="AH5" i="6"/>
  <c r="AI5" i="6"/>
  <c r="AH4" i="6"/>
  <c r="AI4" i="6"/>
  <c r="AD18" i="6"/>
  <c r="AE18" i="6"/>
  <c r="AD17" i="6"/>
  <c r="AE17" i="6"/>
  <c r="AD16" i="6"/>
  <c r="AE16" i="6"/>
  <c r="AD15" i="6"/>
  <c r="AE15" i="6"/>
  <c r="AD14" i="6"/>
  <c r="AE14" i="6"/>
  <c r="AD13" i="6"/>
  <c r="AE13" i="6"/>
  <c r="AD12" i="6"/>
  <c r="AE12" i="6"/>
  <c r="AD11" i="6"/>
  <c r="AE11" i="6"/>
  <c r="AD10" i="6"/>
  <c r="AE10" i="6"/>
  <c r="AD9" i="6"/>
  <c r="AE9" i="6"/>
  <c r="AD8" i="6"/>
  <c r="AE8" i="6"/>
  <c r="AD7" i="6"/>
  <c r="AE7" i="6"/>
  <c r="AD6" i="6"/>
  <c r="AE6" i="6"/>
  <c r="AD5" i="6"/>
  <c r="AE5" i="6"/>
  <c r="AD4" i="6"/>
  <c r="AE4" i="6"/>
  <c r="Z5" i="6"/>
  <c r="AA5" i="6"/>
  <c r="Z6" i="6"/>
  <c r="AA6" i="6"/>
  <c r="Z7" i="6"/>
  <c r="AA7" i="6"/>
  <c r="Z8" i="6"/>
  <c r="AA8" i="6"/>
  <c r="Z9" i="6"/>
  <c r="AA9" i="6"/>
  <c r="Z10" i="6"/>
  <c r="AA10" i="6"/>
  <c r="Z11" i="6"/>
  <c r="AA11" i="6"/>
  <c r="Z12" i="6"/>
  <c r="AA12" i="6"/>
  <c r="Z13" i="6"/>
  <c r="AA13" i="6"/>
  <c r="Z14" i="6"/>
  <c r="AA14" i="6"/>
  <c r="Z15" i="6"/>
  <c r="AA15" i="6"/>
  <c r="Z16" i="6"/>
  <c r="AA16" i="6"/>
  <c r="Z17" i="6"/>
  <c r="AA17" i="6"/>
  <c r="Z18" i="6"/>
  <c r="AA18" i="6"/>
  <c r="V5" i="6"/>
  <c r="W5" i="6"/>
  <c r="V6" i="6"/>
  <c r="W6" i="6"/>
  <c r="V7" i="6"/>
  <c r="W7" i="6"/>
  <c r="V8" i="6"/>
  <c r="W8" i="6"/>
  <c r="V9" i="6"/>
  <c r="W9" i="6"/>
  <c r="V10" i="6"/>
  <c r="W10" i="6"/>
  <c r="V11" i="6"/>
  <c r="W11" i="6"/>
  <c r="V12" i="6"/>
  <c r="W12" i="6"/>
  <c r="V13" i="6"/>
  <c r="W13" i="6"/>
  <c r="V14" i="6"/>
  <c r="W14" i="6"/>
  <c r="V15" i="6"/>
  <c r="W15" i="6"/>
  <c r="V16" i="6"/>
  <c r="W16" i="6"/>
  <c r="V17" i="6"/>
  <c r="W17" i="6"/>
  <c r="V18" i="6"/>
  <c r="W18" i="6"/>
  <c r="R5" i="6"/>
  <c r="S5" i="6"/>
  <c r="R6" i="6"/>
  <c r="S6" i="6"/>
  <c r="R7" i="6"/>
  <c r="S7" i="6"/>
  <c r="R8" i="6"/>
  <c r="S8" i="6"/>
  <c r="R9" i="6"/>
  <c r="S9" i="6"/>
  <c r="R10" i="6"/>
  <c r="S10" i="6"/>
  <c r="R11" i="6"/>
  <c r="S11" i="6"/>
  <c r="R12" i="6"/>
  <c r="S12" i="6"/>
  <c r="R13" i="6"/>
  <c r="S13" i="6"/>
  <c r="R14" i="6"/>
  <c r="S14" i="6"/>
  <c r="R15" i="6"/>
  <c r="S15" i="6"/>
  <c r="R16" i="6"/>
  <c r="S16" i="6"/>
  <c r="R17" i="6"/>
  <c r="S17" i="6"/>
  <c r="R18" i="6"/>
  <c r="S18" i="6"/>
  <c r="N5" i="6"/>
  <c r="O5" i="6"/>
  <c r="N6" i="6"/>
  <c r="O6" i="6"/>
  <c r="N7" i="6"/>
  <c r="O7" i="6"/>
  <c r="N8" i="6"/>
  <c r="O8" i="6"/>
  <c r="N9" i="6"/>
  <c r="O9" i="6"/>
  <c r="N10" i="6"/>
  <c r="O10" i="6"/>
  <c r="N11" i="6"/>
  <c r="O11" i="6"/>
  <c r="N12" i="6"/>
  <c r="O12" i="6"/>
  <c r="N13" i="6"/>
  <c r="O13" i="6"/>
  <c r="N14" i="6"/>
  <c r="O14" i="6"/>
  <c r="N15" i="6"/>
  <c r="O15" i="6"/>
  <c r="N16" i="6"/>
  <c r="O16" i="6"/>
  <c r="N17" i="6"/>
  <c r="O17" i="6"/>
  <c r="N18" i="6"/>
  <c r="O18" i="6"/>
  <c r="J5" i="6"/>
  <c r="K5" i="6"/>
  <c r="J6" i="6"/>
  <c r="K6" i="6"/>
  <c r="J7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15" i="6"/>
  <c r="K15" i="6"/>
  <c r="J16" i="6"/>
  <c r="K16" i="6"/>
  <c r="J17" i="6"/>
  <c r="K17" i="6"/>
  <c r="J18" i="6"/>
  <c r="K18" i="6"/>
  <c r="F5" i="6"/>
  <c r="G5" i="6"/>
  <c r="F6" i="6"/>
  <c r="G6" i="6"/>
  <c r="F7" i="6"/>
  <c r="G7" i="6"/>
  <c r="F8" i="6"/>
  <c r="G8" i="6"/>
  <c r="F9" i="6"/>
  <c r="G9" i="6"/>
  <c r="F10" i="6"/>
  <c r="G10" i="6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Z4" i="6"/>
  <c r="AA4" i="6"/>
  <c r="V4" i="6"/>
  <c r="W4" i="6"/>
  <c r="R4" i="6"/>
  <c r="S4" i="6"/>
  <c r="N4" i="6"/>
  <c r="O4" i="6"/>
  <c r="J4" i="6"/>
  <c r="K4" i="6"/>
  <c r="F4" i="6"/>
  <c r="G4" i="6"/>
  <c r="J17" i="15"/>
  <c r="K17" i="15"/>
  <c r="J16" i="15"/>
  <c r="K16" i="15"/>
  <c r="J15" i="15"/>
  <c r="K15" i="15"/>
  <c r="J14" i="15"/>
  <c r="K14" i="15"/>
  <c r="J13" i="15"/>
  <c r="K13" i="15"/>
  <c r="J11" i="15"/>
  <c r="K11" i="15"/>
  <c r="J10" i="15"/>
  <c r="K10" i="15"/>
  <c r="J9" i="15"/>
  <c r="K9" i="15"/>
  <c r="J8" i="15"/>
  <c r="K8" i="15"/>
  <c r="J7" i="15"/>
  <c r="K7" i="15"/>
  <c r="J6" i="15"/>
  <c r="K6" i="15"/>
  <c r="J5" i="15"/>
  <c r="K5" i="15"/>
  <c r="J4" i="15"/>
  <c r="K4" i="15"/>
  <c r="J3" i="15"/>
  <c r="K3" i="15"/>
</calcChain>
</file>

<file path=xl/sharedStrings.xml><?xml version="1.0" encoding="utf-8"?>
<sst xmlns="http://schemas.openxmlformats.org/spreadsheetml/2006/main" count="3094" uniqueCount="143">
  <si>
    <t>ID</t>
  </si>
  <si>
    <t>Cohort</t>
  </si>
  <si>
    <t>Group</t>
  </si>
  <si>
    <t>Height (m)</t>
  </si>
  <si>
    <t>BMI (kg/m2)</t>
  </si>
  <si>
    <t>Pre</t>
  </si>
  <si>
    <t>Post</t>
  </si>
  <si>
    <t>LBM (kg)</t>
  </si>
  <si>
    <t>Fat Mass (kg)</t>
  </si>
  <si>
    <t>Leg Press 1RM (kg)</t>
  </si>
  <si>
    <t>Knee Extension 1RM (kg)</t>
  </si>
  <si>
    <t>Bench Press 1RM (kg)</t>
  </si>
  <si>
    <t>Wk 4</t>
  </si>
  <si>
    <t>Wk 8</t>
  </si>
  <si>
    <t>Mid</t>
  </si>
  <si>
    <t>VO2peak (l/min)</t>
  </si>
  <si>
    <t>CSCS 1</t>
  </si>
  <si>
    <t>CSCS 2</t>
  </si>
  <si>
    <t>CSCS 3</t>
  </si>
  <si>
    <t>CSCS 4</t>
  </si>
  <si>
    <t>CSCS 5</t>
  </si>
  <si>
    <t>CSCS 6</t>
  </si>
  <si>
    <t>CSCS 7</t>
  </si>
  <si>
    <t>CSCS 8</t>
  </si>
  <si>
    <t>CSCS 9</t>
  </si>
  <si>
    <t>CSCS 10</t>
  </si>
  <si>
    <t>CSCS 11</t>
  </si>
  <si>
    <t>CSCS 12</t>
  </si>
  <si>
    <t>CSCS 13</t>
  </si>
  <si>
    <t>CSCS 14</t>
  </si>
  <si>
    <t>CSCS 15</t>
  </si>
  <si>
    <t>RES</t>
  </si>
  <si>
    <t>END</t>
  </si>
  <si>
    <t>PRE</t>
  </si>
  <si>
    <t>N/A</t>
  </si>
  <si>
    <t>Peak Power (W)</t>
  </si>
  <si>
    <t>Max Aerobic Power (W) 
[Wfinal + (t/150) *25)</t>
  </si>
  <si>
    <t>Wk 6</t>
  </si>
  <si>
    <t>Leg Lean Mass (kg)</t>
  </si>
  <si>
    <t>Upper Body Lean Mass (kg)</t>
  </si>
  <si>
    <t>CSCS 16</t>
  </si>
  <si>
    <t>CSCS 17</t>
  </si>
  <si>
    <t>CSCS 18</t>
  </si>
  <si>
    <t>CSCS 19</t>
  </si>
  <si>
    <t>CSCS 20</t>
  </si>
  <si>
    <t>CSCS 21</t>
  </si>
  <si>
    <t>CSCS 22</t>
  </si>
  <si>
    <t>CSCS 23</t>
  </si>
  <si>
    <t>CSCS 24</t>
  </si>
  <si>
    <t>CSCS 25</t>
  </si>
  <si>
    <t>CSCS 26</t>
  </si>
  <si>
    <t>CSCS 27</t>
  </si>
  <si>
    <t>CSCS 28</t>
  </si>
  <si>
    <t>CSCS 29</t>
  </si>
  <si>
    <t>CSCS 30</t>
  </si>
  <si>
    <t>Avg</t>
  </si>
  <si>
    <t>STD</t>
  </si>
  <si>
    <t>SEM</t>
  </si>
  <si>
    <t>dPre-Post</t>
  </si>
  <si>
    <t>% Change</t>
  </si>
  <si>
    <t>CMJ Peak Velocity</t>
  </si>
  <si>
    <t>CMJ Peak Power (W)</t>
  </si>
  <si>
    <t>CMJ Peak Power (W/kg))</t>
  </si>
  <si>
    <t>CMJ Height (cm)</t>
  </si>
  <si>
    <t>SJ Peak Velocity</t>
  </si>
  <si>
    <t>SJ Peak Power (W)</t>
  </si>
  <si>
    <t>SJ Peak Power (W/kg))</t>
  </si>
  <si>
    <t>SJ Height (cm)</t>
  </si>
  <si>
    <t>IMTP Peak Force (N)</t>
  </si>
  <si>
    <t>IMTP Peak Force (N/kg)</t>
  </si>
  <si>
    <t>VL Prox Muscle Thickness (cm)</t>
  </si>
  <si>
    <t>VL Prox Pennation Angle (cm)</t>
  </si>
  <si>
    <t>VL Prox Fascicle Length (cm)</t>
  </si>
  <si>
    <t>VL Mid Muscle Thickness (cm)</t>
  </si>
  <si>
    <t>VL Mid Pennation Angle (cm)</t>
  </si>
  <si>
    <t>VL Mid Fascicle Length (cm)</t>
  </si>
  <si>
    <t>VL Dist Muscle Thickness (cm)</t>
  </si>
  <si>
    <t>VL Dist Pennation Angle (cm)</t>
  </si>
  <si>
    <t>VL Dist Fascicle Length (cm)</t>
  </si>
  <si>
    <t>Wk 2</t>
  </si>
  <si>
    <t>CSCS 31</t>
  </si>
  <si>
    <t>CSCS 32</t>
  </si>
  <si>
    <t>Protein (g/kg)</t>
  </si>
  <si>
    <t>CHO (g/kg)</t>
  </si>
  <si>
    <t>Fat (g/kg)</t>
  </si>
  <si>
    <t xml:space="preserve">OVERALL 12 WEEK AVERAGE INTAKE </t>
  </si>
  <si>
    <t>Avg RPE</t>
  </si>
  <si>
    <t>Avg RI (s)</t>
  </si>
  <si>
    <t>Baseline Diet</t>
  </si>
  <si>
    <t>Time (h)</t>
  </si>
  <si>
    <t>VL Mid Volume Estimate</t>
  </si>
  <si>
    <t>%Change</t>
  </si>
  <si>
    <t>dMid-Post</t>
  </si>
  <si>
    <t>Pre-Mid</t>
  </si>
  <si>
    <t>POST</t>
  </si>
  <si>
    <t>MID</t>
  </si>
  <si>
    <t>Body Mass</t>
  </si>
  <si>
    <t>N/a</t>
  </si>
  <si>
    <t xml:space="preserve">Max Aerobic Power (W) </t>
  </si>
  <si>
    <t>VO2peak (L/min)</t>
  </si>
  <si>
    <t>Energy (kJ)</t>
  </si>
  <si>
    <t>Wk1</t>
  </si>
  <si>
    <t>Wk2</t>
  </si>
  <si>
    <t>Wk3</t>
  </si>
  <si>
    <t>Wk4</t>
  </si>
  <si>
    <t>Wk5</t>
  </si>
  <si>
    <t>Wk6</t>
  </si>
  <si>
    <t>Wk7</t>
  </si>
  <si>
    <t>Wk8</t>
  </si>
  <si>
    <t>Wk9</t>
  </si>
  <si>
    <t>Wk10</t>
  </si>
  <si>
    <t>Wk11</t>
  </si>
  <si>
    <t>Wk12</t>
  </si>
  <si>
    <t>Training Volume Relative to Body Mass (kg/kg BM/wk)</t>
  </si>
  <si>
    <t>Avg Time to complete Set (s)</t>
  </si>
  <si>
    <t>Avg Rest Interval (s)</t>
  </si>
  <si>
    <t>Training Volume Relative to Body Mass (kJ/kg BM/wk)</t>
  </si>
  <si>
    <t>Avg training hours (h/wk)</t>
  </si>
  <si>
    <t>Avg heart rate (bpm)</t>
  </si>
  <si>
    <r>
      <t>Title</t>
    </r>
    <r>
      <rPr>
        <sz val="12"/>
        <color rgb="FF000000"/>
        <rFont val="Times New Roman"/>
        <family val="1"/>
      </rPr>
      <t>: Adaptations to Concurrent Training in Combination with High Protein Availability</t>
    </r>
  </si>
  <si>
    <r>
      <t>Journal</t>
    </r>
    <r>
      <rPr>
        <sz val="12"/>
        <color rgb="FF000000"/>
        <rFont val="Times New Roman"/>
        <family val="1"/>
      </rPr>
      <t>: Sports Medicine</t>
    </r>
  </si>
  <si>
    <r>
      <t>1</t>
    </r>
    <r>
      <rPr>
        <sz val="12"/>
        <color rgb="FF000000"/>
        <rFont val="Times New Roman"/>
        <family val="1"/>
      </rPr>
      <t xml:space="preserve">Exercise and Nutrition Research Program, Mary MacKillop Institute for Health Research, Australian Catholic University, Melbourne, VIC, Australia; 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School of Exercise Science, Australian Catholic University, Melbourne, VIC, Australia; 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Bond Institute of Health and Sport and Faculty of Health Sciences and Medicine, Bond University, Robina, Queensland, Australia; </t>
    </r>
  </si>
  <si>
    <r>
      <t>Corresponding author</t>
    </r>
    <r>
      <rPr>
        <sz val="12"/>
        <color rgb="FF000000"/>
        <rFont val="Times New Roman"/>
        <family val="1"/>
      </rPr>
      <t>: Donny Camera, Ph.D.</t>
    </r>
  </si>
  <si>
    <r>
      <t>Email</t>
    </r>
    <r>
      <rPr>
        <sz val="12"/>
        <color rgb="FF000000"/>
        <rFont val="Times New Roman"/>
        <family val="1"/>
      </rPr>
      <t>: donny.camera@acu.edu.au</t>
    </r>
  </si>
  <si>
    <t>Online Resource Data Set</t>
  </si>
  <si>
    <r>
      <t>Authors</t>
    </r>
    <r>
      <rPr>
        <sz val="12"/>
        <color rgb="FF000000"/>
        <rFont val="Times New Roman"/>
        <family val="1"/>
      </rPr>
      <t>: Baubak Shamim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Brooke L. Devlin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Ryan G. Timmins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Paul J. Tofari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Connor Lee Dow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Vernon G. Coffey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John A Hawley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Donny M. Camera</t>
    </r>
    <r>
      <rPr>
        <vertAlign val="superscript"/>
        <sz val="12"/>
        <color rgb="FF000000"/>
        <rFont val="Times New Roman"/>
        <family val="1"/>
      </rPr>
      <t>1</t>
    </r>
  </si>
  <si>
    <t>Mass (kg)</t>
  </si>
  <si>
    <t>Age (y)</t>
  </si>
  <si>
    <t>RELATIVE Leg Press 1RM (kg/kg BM)</t>
  </si>
  <si>
    <t>RELATIVE Knee Extension 1RM (kg/kg BM)</t>
  </si>
  <si>
    <t>RELATIVE Bench Press 1RM (kg/kg BM)</t>
  </si>
  <si>
    <t>Leg Press 1RM (kg/kg BM)</t>
  </si>
  <si>
    <t>Knee Extension 1RM (kg/kg BM)</t>
  </si>
  <si>
    <t>Bench Press 1RM (kg/kg BM)</t>
  </si>
  <si>
    <t>CMJ Peak Velocity (m/s)</t>
  </si>
  <si>
    <t>CMJ Peak Power (W/kg BM)</t>
  </si>
  <si>
    <t>SJ Peak Velocity (m/s)</t>
  </si>
  <si>
    <t>SJ Peak Power (W/kg BM)</t>
  </si>
  <si>
    <t>IMTP Peak Force (N/kg BM)</t>
  </si>
  <si>
    <t>Relative Peak Power (W/kg BM)</t>
  </si>
  <si>
    <t>CET</t>
  </si>
  <si>
    <t>VO2peak (mL/kg/min)</t>
  </si>
  <si>
    <t>Relative MAP (W/kg)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</si>
</sst>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8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mbria"/>
      <family val="1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Calibri"/>
      <family val="2"/>
      <charset val="129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2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45" applyNumberFormat="0" applyFill="0" applyAlignment="0" applyProtection="0"/>
    <xf numFmtId="0" fontId="10" fillId="0" borderId="46" applyNumberFormat="0" applyFill="0" applyAlignment="0" applyProtection="0"/>
    <xf numFmtId="0" fontId="11" fillId="0" borderId="4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48" applyNumberFormat="0" applyAlignment="0" applyProtection="0"/>
    <xf numFmtId="0" fontId="13" fillId="8" borderId="49" applyNumberFormat="0" applyAlignment="0" applyProtection="0"/>
    <xf numFmtId="0" fontId="14" fillId="8" borderId="48" applyNumberFormat="0" applyAlignment="0" applyProtection="0"/>
    <xf numFmtId="0" fontId="15" fillId="0" borderId="50" applyNumberFormat="0" applyFill="0" applyAlignment="0" applyProtection="0"/>
    <xf numFmtId="0" fontId="16" fillId="9" borderId="51" applyNumberFormat="0" applyAlignment="0" applyProtection="0"/>
    <xf numFmtId="0" fontId="17" fillId="0" borderId="0" applyNumberFormat="0" applyFill="0" applyBorder="0" applyAlignment="0" applyProtection="0"/>
    <xf numFmtId="0" fontId="7" fillId="10" borderId="52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53" applyNumberFormat="0" applyFill="0" applyAlignment="0" applyProtection="0"/>
    <xf numFmtId="0" fontId="1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19" fillId="34" borderId="0" applyNumberFormat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32">
    <xf numFmtId="0" fontId="0" fillId="0" borderId="0" xfId="0"/>
    <xf numFmtId="0" fontId="0" fillId="0" borderId="0" xfId="0" applyBorder="1" applyAlignment="1">
      <alignment horizontal="center" vertical="center"/>
    </xf>
    <xf numFmtId="0" fontId="4" fillId="0" borderId="0" xfId="0" applyFont="1"/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0" fillId="0" borderId="0" xfId="0" applyBorder="1"/>
    <xf numFmtId="0" fontId="0" fillId="0" borderId="26" xfId="0" applyBorder="1"/>
    <xf numFmtId="0" fontId="0" fillId="0" borderId="26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6" borderId="31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1" fontId="0" fillId="0" borderId="0" xfId="0" applyNumberFormat="1"/>
    <xf numFmtId="0" fontId="4" fillId="6" borderId="39" xfId="0" applyFont="1" applyFill="1" applyBorder="1" applyAlignment="1">
      <alignment horizontal="center" vertical="center"/>
    </xf>
    <xf numFmtId="0" fontId="0" fillId="0" borderId="25" xfId="0" applyBorder="1"/>
    <xf numFmtId="0" fontId="4" fillId="5" borderId="39" xfId="0" applyFont="1" applyFill="1" applyBorder="1" applyAlignment="1">
      <alignment horizontal="center" vertical="center"/>
    </xf>
    <xf numFmtId="0" fontId="0" fillId="0" borderId="44" xfId="0" applyFill="1" applyBorder="1" applyAlignment="1">
      <alignment horizontal="right"/>
    </xf>
    <xf numFmtId="0" fontId="0" fillId="0" borderId="25" xfId="0" applyFill="1" applyBorder="1"/>
    <xf numFmtId="0" fontId="0" fillId="0" borderId="0" xfId="0" applyFill="1" applyBorder="1"/>
    <xf numFmtId="0" fontId="0" fillId="0" borderId="0" xfId="0"/>
    <xf numFmtId="0" fontId="0" fillId="0" borderId="40" xfId="0" applyBorder="1" applyAlignment="1">
      <alignment horizontal="center" vertical="center"/>
    </xf>
    <xf numFmtId="164" fontId="0" fillId="0" borderId="0" xfId="0" applyNumberFormat="1" applyBorder="1"/>
    <xf numFmtId="2" fontId="0" fillId="0" borderId="0" xfId="0" applyNumberFormat="1" applyBorder="1"/>
    <xf numFmtId="0" fontId="4" fillId="5" borderId="19" xfId="0" applyFont="1" applyFill="1" applyBorder="1" applyAlignment="1">
      <alignment horizontal="center" vertical="center"/>
    </xf>
    <xf numFmtId="0" fontId="4" fillId="0" borderId="0" xfId="0" applyFont="1" applyBorder="1"/>
    <xf numFmtId="164" fontId="0" fillId="0" borderId="0" xfId="0" applyNumberFormat="1" applyFill="1" applyBorder="1" applyAlignment="1">
      <alignment horizontal="right" vertical="center"/>
    </xf>
    <xf numFmtId="164" fontId="0" fillId="0" borderId="26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43" xfId="0" applyBorder="1" applyAlignment="1">
      <alignment horizontal="right" vertic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4" fillId="5" borderId="56" xfId="0" applyFont="1" applyFill="1" applyBorder="1" applyAlignment="1">
      <alignment horizontal="center" vertical="center"/>
    </xf>
    <xf numFmtId="0" fontId="4" fillId="6" borderId="56" xfId="0" applyFont="1" applyFill="1" applyBorder="1" applyAlignment="1">
      <alignment horizontal="center" vertical="center"/>
    </xf>
    <xf numFmtId="164" fontId="0" fillId="0" borderId="0" xfId="0" applyNumberFormat="1"/>
    <xf numFmtId="1" fontId="0" fillId="0" borderId="0" xfId="0" applyNumberFormat="1" applyFill="1" applyBorder="1"/>
    <xf numFmtId="2" fontId="0" fillId="0" borderId="0" xfId="0" applyNumberFormat="1" applyFill="1" applyBorder="1"/>
    <xf numFmtId="1" fontId="2" fillId="3" borderId="0" xfId="2" applyNumberFormat="1"/>
    <xf numFmtId="164" fontId="2" fillId="3" borderId="0" xfId="2" applyNumberFormat="1"/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2" fontId="0" fillId="0" borderId="0" xfId="0" applyNumberFormat="1" applyFill="1"/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/>
    <xf numFmtId="0" fontId="0" fillId="0" borderId="31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/>
    <xf numFmtId="0" fontId="0" fillId="0" borderId="25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/>
    <xf numFmtId="0" fontId="0" fillId="0" borderId="44" xfId="0" applyBorder="1" applyAlignment="1">
      <alignment horizontal="right"/>
    </xf>
    <xf numFmtId="2" fontId="20" fillId="0" borderId="0" xfId="0" applyNumberFormat="1" applyFont="1" applyFill="1"/>
    <xf numFmtId="0" fontId="4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/>
    <xf numFmtId="164" fontId="0" fillId="0" borderId="1" xfId="0" applyNumberFormat="1" applyBorder="1"/>
    <xf numFmtId="0" fontId="4" fillId="0" borderId="15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0" fillId="0" borderId="0" xfId="0"/>
    <xf numFmtId="2" fontId="0" fillId="0" borderId="1" xfId="0" applyNumberFormat="1" applyFont="1" applyBorder="1"/>
    <xf numFmtId="1" fontId="0" fillId="0" borderId="1" xfId="0" applyNumberFormat="1" applyFont="1" applyBorder="1"/>
    <xf numFmtId="0" fontId="4" fillId="0" borderId="16" xfId="0" applyFont="1" applyBorder="1" applyAlignment="1">
      <alignment horizontal="center"/>
    </xf>
    <xf numFmtId="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4" fillId="0" borderId="0" xfId="0" applyFont="1" applyBorder="1"/>
    <xf numFmtId="164" fontId="0" fillId="0" borderId="0" xfId="0" applyNumberFormat="1" applyFill="1" applyBorder="1"/>
    <xf numFmtId="2" fontId="0" fillId="0" borderId="1" xfId="0" applyNumberFormat="1" applyBorder="1" applyAlignment="1">
      <alignment horizontal="center" vertical="center"/>
    </xf>
    <xf numFmtId="1" fontId="0" fillId="0" borderId="0" xfId="0" applyNumberFormat="1" applyBorder="1"/>
    <xf numFmtId="0" fontId="0" fillId="0" borderId="0" xfId="0"/>
    <xf numFmtId="0" fontId="0" fillId="0" borderId="0" xfId="0" applyBorder="1"/>
    <xf numFmtId="2" fontId="0" fillId="0" borderId="0" xfId="0" applyNumberFormat="1" applyBorder="1"/>
    <xf numFmtId="0" fontId="4" fillId="0" borderId="33" xfId="0" applyFont="1" applyBorder="1" applyAlignment="1">
      <alignment horizontal="center"/>
    </xf>
    <xf numFmtId="0" fontId="0" fillId="0" borderId="0" xfId="0"/>
    <xf numFmtId="164" fontId="0" fillId="0" borderId="42" xfId="0" applyNumberFormat="1" applyFont="1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4" fillId="39" borderId="0" xfId="0" applyFont="1" applyFill="1" applyBorder="1" applyAlignment="1">
      <alignment horizontal="center" vertical="center"/>
    </xf>
    <xf numFmtId="0" fontId="4" fillId="39" borderId="59" xfId="0" applyFont="1" applyFill="1" applyBorder="1" applyAlignment="1">
      <alignment horizontal="center" vertical="center"/>
    </xf>
    <xf numFmtId="0" fontId="4" fillId="39" borderId="57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6" fillId="42" borderId="12" xfId="0" applyFont="1" applyFill="1" applyBorder="1" applyAlignment="1">
      <alignment horizontal="center" vertical="center"/>
    </xf>
    <xf numFmtId="0" fontId="16" fillId="42" borderId="13" xfId="0" applyFont="1" applyFill="1" applyBorder="1" applyAlignment="1">
      <alignment horizontal="center" vertical="center"/>
    </xf>
    <xf numFmtId="0" fontId="16" fillId="42" borderId="17" xfId="0" applyFont="1" applyFill="1" applyBorder="1" applyAlignment="1">
      <alignment horizontal="center" vertical="center"/>
    </xf>
    <xf numFmtId="0" fontId="16" fillId="42" borderId="39" xfId="0" applyFont="1" applyFill="1" applyBorder="1" applyAlignment="1">
      <alignment horizontal="center" vertical="center"/>
    </xf>
    <xf numFmtId="0" fontId="4" fillId="38" borderId="12" xfId="0" applyFont="1" applyFill="1" applyBorder="1" applyAlignment="1">
      <alignment horizontal="center" vertical="center"/>
    </xf>
    <xf numFmtId="0" fontId="4" fillId="38" borderId="13" xfId="0" applyFont="1" applyFill="1" applyBorder="1" applyAlignment="1">
      <alignment horizontal="center" vertical="center"/>
    </xf>
    <xf numFmtId="0" fontId="4" fillId="38" borderId="17" xfId="0" applyFont="1" applyFill="1" applyBorder="1" applyAlignment="1">
      <alignment horizontal="center" vertical="center"/>
    </xf>
    <xf numFmtId="0" fontId="4" fillId="38" borderId="39" xfId="0" applyFont="1" applyFill="1" applyBorder="1" applyAlignment="1">
      <alignment horizontal="center" vertical="center"/>
    </xf>
    <xf numFmtId="0" fontId="4" fillId="38" borderId="32" xfId="0" applyFont="1" applyFill="1" applyBorder="1" applyAlignment="1">
      <alignment horizontal="center" vertical="center"/>
    </xf>
    <xf numFmtId="0" fontId="4" fillId="39" borderId="12" xfId="0" applyFont="1" applyFill="1" applyBorder="1" applyAlignment="1">
      <alignment horizontal="center" vertical="center"/>
    </xf>
    <xf numFmtId="0" fontId="4" fillId="39" borderId="13" xfId="0" applyFont="1" applyFill="1" applyBorder="1" applyAlignment="1">
      <alignment horizontal="center" vertical="center"/>
    </xf>
    <xf numFmtId="0" fontId="4" fillId="39" borderId="17" xfId="0" applyFont="1" applyFill="1" applyBorder="1" applyAlignment="1">
      <alignment horizontal="center" vertical="center"/>
    </xf>
    <xf numFmtId="0" fontId="4" fillId="39" borderId="39" xfId="0" applyFont="1" applyFill="1" applyBorder="1" applyAlignment="1">
      <alignment horizontal="center" vertical="center"/>
    </xf>
    <xf numFmtId="0" fontId="4" fillId="35" borderId="12" xfId="0" applyFont="1" applyFill="1" applyBorder="1" applyAlignment="1">
      <alignment horizontal="center" vertical="center"/>
    </xf>
    <xf numFmtId="0" fontId="4" fillId="35" borderId="13" xfId="0" applyFont="1" applyFill="1" applyBorder="1" applyAlignment="1">
      <alignment horizontal="center" vertical="center"/>
    </xf>
    <xf numFmtId="0" fontId="4" fillId="35" borderId="17" xfId="0" applyFont="1" applyFill="1" applyBorder="1" applyAlignment="1">
      <alignment horizontal="center" vertical="center"/>
    </xf>
    <xf numFmtId="0" fontId="4" fillId="35" borderId="39" xfId="0" applyFont="1" applyFill="1" applyBorder="1" applyAlignment="1">
      <alignment horizontal="center" vertical="center"/>
    </xf>
    <xf numFmtId="0" fontId="4" fillId="43" borderId="12" xfId="0" applyFont="1" applyFill="1" applyBorder="1" applyAlignment="1">
      <alignment horizontal="center" vertical="center"/>
    </xf>
    <xf numFmtId="0" fontId="4" fillId="43" borderId="13" xfId="0" applyFont="1" applyFill="1" applyBorder="1" applyAlignment="1">
      <alignment horizontal="center" vertical="center"/>
    </xf>
    <xf numFmtId="0" fontId="4" fillId="43" borderId="17" xfId="0" applyFont="1" applyFill="1" applyBorder="1" applyAlignment="1">
      <alignment horizontal="center" vertical="center"/>
    </xf>
    <xf numFmtId="0" fontId="4" fillId="43" borderId="39" xfId="0" applyFont="1" applyFill="1" applyBorder="1" applyAlignment="1">
      <alignment horizontal="center" vertical="center"/>
    </xf>
    <xf numFmtId="0" fontId="4" fillId="43" borderId="32" xfId="0" applyFont="1" applyFill="1" applyBorder="1" applyAlignment="1">
      <alignment horizontal="center" vertical="center"/>
    </xf>
    <xf numFmtId="0" fontId="4" fillId="44" borderId="12" xfId="0" applyFont="1" applyFill="1" applyBorder="1" applyAlignment="1">
      <alignment horizontal="center" vertical="center"/>
    </xf>
    <xf numFmtId="0" fontId="4" fillId="44" borderId="13" xfId="0" applyFont="1" applyFill="1" applyBorder="1" applyAlignment="1">
      <alignment horizontal="center" vertical="center"/>
    </xf>
    <xf numFmtId="0" fontId="4" fillId="44" borderId="17" xfId="0" applyFont="1" applyFill="1" applyBorder="1" applyAlignment="1">
      <alignment horizontal="center" vertical="center"/>
    </xf>
    <xf numFmtId="0" fontId="4" fillId="44" borderId="39" xfId="0" applyFont="1" applyFill="1" applyBorder="1" applyAlignment="1">
      <alignment horizontal="center" vertical="center"/>
    </xf>
    <xf numFmtId="0" fontId="4" fillId="45" borderId="12" xfId="0" applyFont="1" applyFill="1" applyBorder="1" applyAlignment="1">
      <alignment horizontal="center" vertical="center"/>
    </xf>
    <xf numFmtId="0" fontId="4" fillId="45" borderId="13" xfId="0" applyFont="1" applyFill="1" applyBorder="1" applyAlignment="1">
      <alignment horizontal="center" vertical="center"/>
    </xf>
    <xf numFmtId="0" fontId="4" fillId="45" borderId="17" xfId="0" applyFont="1" applyFill="1" applyBorder="1" applyAlignment="1">
      <alignment horizontal="center" vertical="center"/>
    </xf>
    <xf numFmtId="0" fontId="4" fillId="45" borderId="39" xfId="0" applyFont="1" applyFill="1" applyBorder="1" applyAlignment="1">
      <alignment horizontal="center" vertical="center"/>
    </xf>
    <xf numFmtId="0" fontId="16" fillId="46" borderId="12" xfId="0" applyFont="1" applyFill="1" applyBorder="1" applyAlignment="1">
      <alignment horizontal="center" vertical="center"/>
    </xf>
    <xf numFmtId="0" fontId="16" fillId="46" borderId="13" xfId="0" applyFont="1" applyFill="1" applyBorder="1" applyAlignment="1">
      <alignment horizontal="center" vertical="center"/>
    </xf>
    <xf numFmtId="0" fontId="16" fillId="46" borderId="17" xfId="0" applyFont="1" applyFill="1" applyBorder="1" applyAlignment="1">
      <alignment horizontal="center" vertical="center"/>
    </xf>
    <xf numFmtId="0" fontId="16" fillId="46" borderId="39" xfId="0" applyFont="1" applyFill="1" applyBorder="1" applyAlignment="1">
      <alignment horizontal="center" vertical="center"/>
    </xf>
    <xf numFmtId="0" fontId="16" fillId="46" borderId="32" xfId="0" applyFont="1" applyFill="1" applyBorder="1" applyAlignment="1">
      <alignment horizontal="center" vertical="center"/>
    </xf>
    <xf numFmtId="0" fontId="16" fillId="47" borderId="12" xfId="0" applyFont="1" applyFill="1" applyBorder="1" applyAlignment="1">
      <alignment horizontal="center" vertical="center"/>
    </xf>
    <xf numFmtId="0" fontId="16" fillId="47" borderId="13" xfId="0" applyFont="1" applyFill="1" applyBorder="1" applyAlignment="1">
      <alignment horizontal="center" vertical="center"/>
    </xf>
    <xf numFmtId="0" fontId="16" fillId="47" borderId="17" xfId="0" applyFont="1" applyFill="1" applyBorder="1" applyAlignment="1">
      <alignment horizontal="center" vertical="center"/>
    </xf>
    <xf numFmtId="0" fontId="16" fillId="47" borderId="39" xfId="0" applyFont="1" applyFill="1" applyBorder="1" applyAlignment="1">
      <alignment horizontal="center" vertical="center"/>
    </xf>
    <xf numFmtId="0" fontId="0" fillId="0" borderId="27" xfId="0" applyBorder="1"/>
    <xf numFmtId="164" fontId="0" fillId="0" borderId="25" xfId="0" applyNumberFormat="1" applyFill="1" applyBorder="1" applyAlignment="1">
      <alignment horizontal="right" vertical="center"/>
    </xf>
    <xf numFmtId="164" fontId="0" fillId="0" borderId="27" xfId="0" applyNumberFormat="1" applyFill="1" applyBorder="1" applyAlignment="1">
      <alignment horizontal="right" vertical="center"/>
    </xf>
    <xf numFmtId="164" fontId="0" fillId="0" borderId="29" xfId="0" applyNumberFormat="1" applyFill="1" applyBorder="1" applyAlignment="1">
      <alignment horizontal="right" vertical="center"/>
    </xf>
    <xf numFmtId="0" fontId="16" fillId="42" borderId="19" xfId="0" applyFont="1" applyFill="1" applyBorder="1" applyAlignment="1">
      <alignment horizontal="center" vertical="center"/>
    </xf>
    <xf numFmtId="0" fontId="16" fillId="42" borderId="56" xfId="0" applyFont="1" applyFill="1" applyBorder="1" applyAlignment="1">
      <alignment horizontal="center" vertical="center"/>
    </xf>
    <xf numFmtId="0" fontId="16" fillId="42" borderId="5" xfId="0" applyFont="1" applyFill="1" applyBorder="1" applyAlignment="1">
      <alignment horizontal="center" vertical="center"/>
    </xf>
    <xf numFmtId="0" fontId="16" fillId="42" borderId="63" xfId="0" applyFont="1" applyFill="1" applyBorder="1" applyAlignment="1">
      <alignment horizontal="center" vertical="center"/>
    </xf>
    <xf numFmtId="0" fontId="16" fillId="42" borderId="6" xfId="0" applyFont="1" applyFill="1" applyBorder="1" applyAlignment="1">
      <alignment horizontal="center" vertical="center"/>
    </xf>
    <xf numFmtId="0" fontId="16" fillId="42" borderId="7" xfId="0" applyFont="1" applyFill="1" applyBorder="1" applyAlignment="1">
      <alignment horizontal="center" vertical="center"/>
    </xf>
    <xf numFmtId="0" fontId="21" fillId="38" borderId="12" xfId="0" applyFont="1" applyFill="1" applyBorder="1" applyAlignment="1">
      <alignment horizontal="center" vertical="center"/>
    </xf>
    <xf numFmtId="0" fontId="21" fillId="38" borderId="13" xfId="0" applyFont="1" applyFill="1" applyBorder="1" applyAlignment="1">
      <alignment horizontal="center" vertical="center"/>
    </xf>
    <xf numFmtId="0" fontId="21" fillId="38" borderId="17" xfId="0" applyFont="1" applyFill="1" applyBorder="1" applyAlignment="1">
      <alignment horizontal="center" vertical="center"/>
    </xf>
    <xf numFmtId="0" fontId="21" fillId="38" borderId="19" xfId="0" applyFont="1" applyFill="1" applyBorder="1" applyAlignment="1">
      <alignment horizontal="center" vertical="center"/>
    </xf>
    <xf numFmtId="0" fontId="21" fillId="38" borderId="5" xfId="0" applyFont="1" applyFill="1" applyBorder="1" applyAlignment="1">
      <alignment horizontal="center" vertical="center"/>
    </xf>
    <xf numFmtId="0" fontId="21" fillId="38" borderId="7" xfId="0" applyFont="1" applyFill="1" applyBorder="1" applyAlignment="1">
      <alignment horizontal="center" vertical="center"/>
    </xf>
    <xf numFmtId="0" fontId="4" fillId="39" borderId="19" xfId="0" applyFont="1" applyFill="1" applyBorder="1" applyAlignment="1">
      <alignment horizontal="center" vertical="center"/>
    </xf>
    <xf numFmtId="0" fontId="21" fillId="39" borderId="5" xfId="0" applyFont="1" applyFill="1" applyBorder="1" applyAlignment="1">
      <alignment horizontal="center" vertical="center"/>
    </xf>
    <xf numFmtId="0" fontId="21" fillId="39" borderId="7" xfId="0" applyFont="1" applyFill="1" applyBorder="1" applyAlignment="1">
      <alignment horizontal="center" vertical="center"/>
    </xf>
    <xf numFmtId="0" fontId="4" fillId="39" borderId="56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16" fillId="48" borderId="12" xfId="0" applyFont="1" applyFill="1" applyBorder="1" applyAlignment="1">
      <alignment horizontal="center" vertical="center"/>
    </xf>
    <xf numFmtId="0" fontId="16" fillId="48" borderId="13" xfId="0" applyFont="1" applyFill="1" applyBorder="1" applyAlignment="1">
      <alignment horizontal="center" vertical="center"/>
    </xf>
    <xf numFmtId="0" fontId="16" fillId="48" borderId="17" xfId="0" applyFont="1" applyFill="1" applyBorder="1" applyAlignment="1">
      <alignment horizontal="center" vertical="center"/>
    </xf>
    <xf numFmtId="0" fontId="16" fillId="48" borderId="19" xfId="0" applyFont="1" applyFill="1" applyBorder="1" applyAlignment="1">
      <alignment horizontal="center" vertical="center"/>
    </xf>
    <xf numFmtId="0" fontId="16" fillId="48" borderId="5" xfId="0" applyFont="1" applyFill="1" applyBorder="1" applyAlignment="1">
      <alignment horizontal="center" vertical="center"/>
    </xf>
    <xf numFmtId="0" fontId="16" fillId="48" borderId="7" xfId="0" applyFont="1" applyFill="1" applyBorder="1" applyAlignment="1">
      <alignment horizontal="center" vertical="center"/>
    </xf>
    <xf numFmtId="0" fontId="16" fillId="38" borderId="12" xfId="0" applyFont="1" applyFill="1" applyBorder="1" applyAlignment="1">
      <alignment horizontal="center" vertical="center"/>
    </xf>
    <xf numFmtId="0" fontId="16" fillId="38" borderId="17" xfId="0" applyFont="1" applyFill="1" applyBorder="1" applyAlignment="1">
      <alignment horizontal="center" vertical="center"/>
    </xf>
    <xf numFmtId="0" fontId="16" fillId="38" borderId="56" xfId="0" applyFont="1" applyFill="1" applyBorder="1" applyAlignment="1">
      <alignment horizontal="center" vertical="center"/>
    </xf>
    <xf numFmtId="0" fontId="21" fillId="49" borderId="21" xfId="0" applyFont="1" applyFill="1" applyBorder="1" applyAlignment="1">
      <alignment horizontal="center" vertical="center"/>
    </xf>
    <xf numFmtId="0" fontId="21" fillId="49" borderId="13" xfId="0" applyFont="1" applyFill="1" applyBorder="1" applyAlignment="1">
      <alignment horizontal="center" vertical="center"/>
    </xf>
    <xf numFmtId="0" fontId="21" fillId="49" borderId="17" xfId="0" applyFont="1" applyFill="1" applyBorder="1" applyAlignment="1">
      <alignment horizontal="center" vertical="center"/>
    </xf>
    <xf numFmtId="0" fontId="21" fillId="49" borderId="19" xfId="0" applyFont="1" applyFill="1" applyBorder="1" applyAlignment="1">
      <alignment horizontal="center" vertical="center"/>
    </xf>
    <xf numFmtId="0" fontId="21" fillId="49" borderId="5" xfId="0" applyFont="1" applyFill="1" applyBorder="1" applyAlignment="1">
      <alignment horizontal="center" vertical="center"/>
    </xf>
    <xf numFmtId="0" fontId="21" fillId="49" borderId="7" xfId="0" applyFont="1" applyFill="1" applyBorder="1" applyAlignment="1">
      <alignment horizontal="center" vertical="center"/>
    </xf>
    <xf numFmtId="0" fontId="4" fillId="35" borderId="56" xfId="0" applyFont="1" applyFill="1" applyBorder="1" applyAlignment="1">
      <alignment horizontal="center" vertical="center"/>
    </xf>
    <xf numFmtId="0" fontId="4" fillId="43" borderId="56" xfId="0" applyFont="1" applyFill="1" applyBorder="1" applyAlignment="1">
      <alignment horizontal="center" vertical="center"/>
    </xf>
    <xf numFmtId="0" fontId="4" fillId="44" borderId="56" xfId="0" applyFont="1" applyFill="1" applyBorder="1" applyAlignment="1">
      <alignment horizontal="center" vertical="center"/>
    </xf>
    <xf numFmtId="0" fontId="4" fillId="45" borderId="56" xfId="0" applyFont="1" applyFill="1" applyBorder="1" applyAlignment="1">
      <alignment horizontal="center" vertical="center"/>
    </xf>
    <xf numFmtId="2" fontId="0" fillId="0" borderId="0" xfId="0" applyNumberFormat="1" applyFont="1"/>
    <xf numFmtId="0" fontId="0" fillId="0" borderId="0" xfId="0" applyFont="1"/>
    <xf numFmtId="0" fontId="0" fillId="0" borderId="1" xfId="0" applyFont="1" applyFill="1" applyBorder="1" applyAlignment="1">
      <alignment horizontal="center" vertical="center"/>
    </xf>
    <xf numFmtId="0" fontId="0" fillId="0" borderId="0" xfId="0"/>
    <xf numFmtId="0" fontId="20" fillId="0" borderId="0" xfId="0" applyFont="1" applyFill="1"/>
    <xf numFmtId="164" fontId="20" fillId="0" borderId="0" xfId="0" applyNumberFormat="1" applyFont="1" applyFill="1"/>
    <xf numFmtId="2" fontId="0" fillId="0" borderId="0" xfId="0" applyNumberFormat="1" applyFont="1" applyFill="1"/>
    <xf numFmtId="0" fontId="2" fillId="3" borderId="0" xfId="2" applyFont="1"/>
    <xf numFmtId="164" fontId="2" fillId="3" borderId="0" xfId="2" applyNumberFormat="1" applyFont="1"/>
    <xf numFmtId="2" fontId="2" fillId="3" borderId="0" xfId="2" applyNumberFormat="1" applyFont="1"/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4" fillId="5" borderId="12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2" fontId="0" fillId="0" borderId="0" xfId="0" applyNumberFormat="1"/>
    <xf numFmtId="0" fontId="4" fillId="0" borderId="56" xfId="0" applyFont="1" applyBorder="1" applyAlignment="1">
      <alignment horizontal="center" vertical="center"/>
    </xf>
    <xf numFmtId="0" fontId="21" fillId="38" borderId="6" xfId="0" applyFont="1" applyFill="1" applyBorder="1" applyAlignment="1">
      <alignment horizontal="center" vertical="center"/>
    </xf>
    <xf numFmtId="165" fontId="0" fillId="0" borderId="0" xfId="0" applyNumberFormat="1" applyBorder="1"/>
    <xf numFmtId="0" fontId="4" fillId="39" borderId="21" xfId="0" applyFont="1" applyFill="1" applyBorder="1" applyAlignment="1">
      <alignment horizontal="center" vertical="center"/>
    </xf>
    <xf numFmtId="165" fontId="0" fillId="0" borderId="25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0" xfId="0" applyNumberFormat="1" applyFill="1" applyBorder="1" applyAlignment="1">
      <alignment horizontal="right" vertical="center"/>
    </xf>
    <xf numFmtId="165" fontId="2" fillId="3" borderId="0" xfId="2" applyNumberFormat="1" applyBorder="1" applyAlignment="1">
      <alignment horizontal="right" vertical="center"/>
    </xf>
    <xf numFmtId="165" fontId="2" fillId="3" borderId="0" xfId="2" applyNumberFormat="1" applyBorder="1"/>
    <xf numFmtId="164" fontId="2" fillId="3" borderId="26" xfId="2" applyNumberForma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2" fontId="3" fillId="0" borderId="0" xfId="3" applyNumberFormat="1" applyFill="1" applyBorder="1"/>
    <xf numFmtId="0" fontId="21" fillId="39" borderId="6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65" fontId="0" fillId="0" borderId="25" xfId="0" applyNumberFormat="1" applyFill="1" applyBorder="1"/>
    <xf numFmtId="165" fontId="0" fillId="0" borderId="0" xfId="0" applyNumberFormat="1" applyFill="1" applyBorder="1"/>
    <xf numFmtId="0" fontId="21" fillId="38" borderId="6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6" borderId="41" xfId="0" applyFont="1" applyFill="1" applyBorder="1" applyAlignment="1">
      <alignment horizontal="center" vertical="center"/>
    </xf>
    <xf numFmtId="165" fontId="0" fillId="0" borderId="43" xfId="0" applyNumberFormat="1" applyBorder="1"/>
    <xf numFmtId="165" fontId="0" fillId="0" borderId="1" xfId="0" applyNumberFormat="1" applyBorder="1"/>
    <xf numFmtId="165" fontId="0" fillId="0" borderId="44" xfId="0" applyNumberFormat="1" applyBorder="1"/>
    <xf numFmtId="165" fontId="0" fillId="0" borderId="42" xfId="0" applyNumberFormat="1" applyBorder="1"/>
    <xf numFmtId="165" fontId="0" fillId="0" borderId="40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7" xfId="0" applyNumberFormat="1" applyBorder="1"/>
    <xf numFmtId="165" fontId="0" fillId="0" borderId="0" xfId="0" applyNumberFormat="1"/>
    <xf numFmtId="0" fontId="0" fillId="0" borderId="27" xfId="0" applyFill="1" applyBorder="1"/>
    <xf numFmtId="0" fontId="0" fillId="0" borderId="9" xfId="0" applyBorder="1" applyAlignment="1">
      <alignment horizontal="right" vertical="center"/>
    </xf>
    <xf numFmtId="0" fontId="0" fillId="0" borderId="11" xfId="0" applyFill="1" applyBorder="1" applyAlignment="1">
      <alignment horizontal="right"/>
    </xf>
    <xf numFmtId="0" fontId="0" fillId="0" borderId="28" xfId="0" applyBorder="1"/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4" fillId="35" borderId="62" xfId="0" applyFont="1" applyFill="1" applyBorder="1" applyAlignment="1">
      <alignment horizontal="center" vertical="center"/>
    </xf>
    <xf numFmtId="0" fontId="0" fillId="0" borderId="28" xfId="0" applyFill="1" applyBorder="1"/>
    <xf numFmtId="165" fontId="0" fillId="0" borderId="28" xfId="0" applyNumberFormat="1" applyFill="1" applyBorder="1" applyAlignment="1">
      <alignment horizontal="right" vertical="center"/>
    </xf>
    <xf numFmtId="165" fontId="0" fillId="0" borderId="59" xfId="0" applyNumberFormat="1" applyFill="1" applyBorder="1"/>
    <xf numFmtId="165" fontId="0" fillId="0" borderId="60" xfId="0" applyNumberFormat="1" applyFill="1" applyBorder="1"/>
    <xf numFmtId="164" fontId="0" fillId="0" borderId="57" xfId="0" applyNumberFormat="1" applyFill="1" applyBorder="1" applyAlignment="1">
      <alignment horizontal="right" vertical="center"/>
    </xf>
    <xf numFmtId="164" fontId="0" fillId="0" borderId="59" xfId="0" applyNumberFormat="1" applyFill="1" applyBorder="1" applyAlignment="1">
      <alignment horizontal="right" vertical="center"/>
    </xf>
    <xf numFmtId="165" fontId="0" fillId="0" borderId="60" xfId="0" applyNumberFormat="1" applyFill="1" applyBorder="1" applyAlignment="1">
      <alignment horizontal="right" vertical="center"/>
    </xf>
    <xf numFmtId="165" fontId="0" fillId="0" borderId="27" xfId="0" applyNumberFormat="1" applyFill="1" applyBorder="1"/>
    <xf numFmtId="165" fontId="0" fillId="0" borderId="28" xfId="0" applyNumberFormat="1" applyFill="1" applyBorder="1"/>
    <xf numFmtId="165" fontId="0" fillId="0" borderId="59" xfId="0" applyNumberFormat="1" applyBorder="1"/>
    <xf numFmtId="165" fontId="0" fillId="0" borderId="60" xfId="0" applyNumberFormat="1" applyBorder="1"/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164" fontId="0" fillId="0" borderId="1" xfId="0" applyNumberFormat="1" applyFont="1" applyFill="1" applyBorder="1"/>
    <xf numFmtId="2" fontId="0" fillId="0" borderId="1" xfId="0" applyNumberFormat="1" applyFont="1" applyFill="1" applyBorder="1"/>
    <xf numFmtId="1" fontId="0" fillId="0" borderId="1" xfId="0" applyNumberFormat="1" applyFont="1" applyFill="1" applyBorder="1"/>
    <xf numFmtId="164" fontId="0" fillId="0" borderId="1" xfId="0" applyNumberFormat="1" applyFont="1" applyBorder="1"/>
    <xf numFmtId="0" fontId="0" fillId="0" borderId="1" xfId="0" applyFont="1" applyBorder="1"/>
    <xf numFmtId="0" fontId="0" fillId="0" borderId="40" xfId="0" applyFont="1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68" xfId="0" applyFont="1" applyFill="1" applyBorder="1" applyAlignment="1">
      <alignment horizontal="center" vertical="center"/>
    </xf>
    <xf numFmtId="164" fontId="0" fillId="0" borderId="43" xfId="0" applyNumberFormat="1" applyFont="1" applyFill="1" applyBorder="1"/>
    <xf numFmtId="2" fontId="0" fillId="0" borderId="44" xfId="0" applyNumberFormat="1" applyFont="1" applyFill="1" applyBorder="1"/>
    <xf numFmtId="164" fontId="0" fillId="0" borderId="43" xfId="0" applyNumberFormat="1" applyFont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2" fontId="0" fillId="0" borderId="13" xfId="0" applyNumberFormat="1" applyFont="1" applyFill="1" applyBorder="1"/>
    <xf numFmtId="1" fontId="0" fillId="0" borderId="13" xfId="0" applyNumberFormat="1" applyFont="1" applyBorder="1"/>
    <xf numFmtId="0" fontId="0" fillId="0" borderId="13" xfId="0" applyFont="1" applyBorder="1"/>
    <xf numFmtId="2" fontId="0" fillId="0" borderId="13" xfId="0" applyNumberFormat="1" applyFont="1" applyBorder="1"/>
    <xf numFmtId="2" fontId="0" fillId="0" borderId="17" xfId="0" applyNumberFormat="1" applyFont="1" applyFill="1" applyBorder="1"/>
    <xf numFmtId="164" fontId="0" fillId="0" borderId="54" xfId="0" applyNumberFormat="1" applyFont="1" applyFill="1" applyBorder="1"/>
    <xf numFmtId="164" fontId="0" fillId="0" borderId="3" xfId="0" applyNumberFormat="1" applyFont="1" applyFill="1" applyBorder="1"/>
    <xf numFmtId="2" fontId="0" fillId="0" borderId="3" xfId="0" applyNumberFormat="1" applyFont="1" applyFill="1" applyBorder="1"/>
    <xf numFmtId="1" fontId="0" fillId="0" borderId="3" xfId="0" applyNumberFormat="1" applyFont="1" applyFill="1" applyBorder="1"/>
    <xf numFmtId="164" fontId="2" fillId="3" borderId="3" xfId="2" applyNumberFormat="1" applyFont="1" applyBorder="1"/>
    <xf numFmtId="2" fontId="2" fillId="3" borderId="3" xfId="2" applyNumberFormat="1" applyFont="1" applyBorder="1"/>
    <xf numFmtId="2" fontId="0" fillId="0" borderId="64" xfId="0" applyNumberFormat="1" applyFont="1" applyFill="1" applyBorder="1"/>
    <xf numFmtId="0" fontId="4" fillId="5" borderId="8" xfId="0" applyFont="1" applyFill="1" applyBorder="1" applyAlignment="1">
      <alignment horizontal="center" vertical="center"/>
    </xf>
    <xf numFmtId="0" fontId="4" fillId="5" borderId="69" xfId="0" applyFont="1" applyFill="1" applyBorder="1" applyAlignment="1">
      <alignment horizontal="center" vertical="center"/>
    </xf>
    <xf numFmtId="0" fontId="4" fillId="6" borderId="70" xfId="0" applyFont="1" applyFill="1" applyBorder="1" applyAlignment="1">
      <alignment horizontal="center" vertical="center"/>
    </xf>
    <xf numFmtId="0" fontId="4" fillId="6" borderId="69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/>
    </xf>
    <xf numFmtId="0" fontId="4" fillId="6" borderId="63" xfId="0" applyFont="1" applyFill="1" applyBorder="1" applyAlignment="1">
      <alignment horizontal="center" vertical="center"/>
    </xf>
    <xf numFmtId="2" fontId="0" fillId="0" borderId="4" xfId="0" applyNumberFormat="1" applyFont="1" applyFill="1" applyBorder="1"/>
    <xf numFmtId="2" fontId="0" fillId="0" borderId="40" xfId="0" applyNumberFormat="1" applyFont="1" applyFill="1" applyBorder="1"/>
    <xf numFmtId="2" fontId="0" fillId="0" borderId="19" xfId="0" applyNumberFormat="1" applyFont="1" applyFill="1" applyBorder="1"/>
    <xf numFmtId="164" fontId="0" fillId="0" borderId="2" xfId="0" applyNumberFormat="1" applyFont="1" applyFill="1" applyBorder="1"/>
    <xf numFmtId="164" fontId="0" fillId="0" borderId="42" xfId="0" applyNumberFormat="1" applyFont="1" applyBorder="1"/>
    <xf numFmtId="164" fontId="0" fillId="0" borderId="21" xfId="0" applyNumberFormat="1" applyFont="1" applyBorder="1"/>
    <xf numFmtId="0" fontId="2" fillId="3" borderId="2" xfId="2" applyFont="1" applyBorder="1"/>
    <xf numFmtId="2" fontId="0" fillId="0" borderId="42" xfId="0" applyNumberFormat="1" applyFont="1" applyFill="1" applyBorder="1"/>
    <xf numFmtId="2" fontId="0" fillId="0" borderId="42" xfId="0" applyNumberFormat="1" applyFont="1" applyBorder="1"/>
    <xf numFmtId="2" fontId="0" fillId="0" borderId="21" xfId="0" applyNumberFormat="1" applyFont="1" applyBorder="1"/>
    <xf numFmtId="0" fontId="4" fillId="6" borderId="8" xfId="0" applyFont="1" applyFill="1" applyBorder="1" applyAlignment="1">
      <alignment horizontal="center" vertical="center"/>
    </xf>
    <xf numFmtId="1" fontId="0" fillId="0" borderId="54" xfId="0" applyNumberFormat="1" applyFont="1" applyFill="1" applyBorder="1"/>
    <xf numFmtId="1" fontId="0" fillId="0" borderId="43" xfId="0" applyNumberFormat="1" applyFont="1" applyFill="1" applyBorder="1"/>
    <xf numFmtId="1" fontId="0" fillId="0" borderId="43" xfId="0" applyNumberFormat="1" applyFont="1" applyBorder="1"/>
    <xf numFmtId="1" fontId="0" fillId="0" borderId="12" xfId="0" applyNumberFormat="1" applyFont="1" applyBorder="1"/>
    <xf numFmtId="0" fontId="0" fillId="0" borderId="54" xfId="0" applyFont="1" applyFill="1" applyBorder="1"/>
    <xf numFmtId="0" fontId="0" fillId="0" borderId="43" xfId="0" applyFont="1" applyFill="1" applyBorder="1"/>
    <xf numFmtId="0" fontId="0" fillId="0" borderId="43" xfId="0" applyFont="1" applyBorder="1"/>
    <xf numFmtId="0" fontId="0" fillId="0" borderId="12" xfId="0" applyFont="1" applyBorder="1"/>
    <xf numFmtId="2" fontId="2" fillId="3" borderId="4" xfId="2" applyNumberFormat="1" applyFont="1" applyBorder="1"/>
    <xf numFmtId="1" fontId="0" fillId="0" borderId="2" xfId="0" applyNumberFormat="1" applyFont="1" applyFill="1" applyBorder="1"/>
    <xf numFmtId="1" fontId="0" fillId="0" borderId="42" xfId="0" applyNumberFormat="1" applyFont="1" applyFill="1" applyBorder="1"/>
    <xf numFmtId="1" fontId="0" fillId="0" borderId="42" xfId="0" applyNumberFormat="1" applyFont="1" applyBorder="1"/>
    <xf numFmtId="1" fontId="0" fillId="0" borderId="21" xfId="0" applyNumberFormat="1" applyFont="1" applyBorder="1"/>
    <xf numFmtId="0" fontId="2" fillId="3" borderId="54" xfId="2" applyFont="1" applyBorder="1"/>
    <xf numFmtId="2" fontId="2" fillId="3" borderId="64" xfId="2" applyNumberFormat="1" applyFont="1" applyBorder="1"/>
    <xf numFmtId="0" fontId="0" fillId="0" borderId="25" xfId="0" applyBorder="1" applyAlignment="1">
      <alignment horizontal="right"/>
    </xf>
    <xf numFmtId="2" fontId="0" fillId="0" borderId="0" xfId="0" applyNumberFormat="1" applyFont="1" applyBorder="1"/>
    <xf numFmtId="1" fontId="0" fillId="0" borderId="0" xfId="0" applyNumberFormat="1" applyBorder="1" applyAlignment="1">
      <alignment horizontal="right"/>
    </xf>
    <xf numFmtId="1" fontId="0" fillId="0" borderId="26" xfId="0" applyNumberForma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 applyBorder="1"/>
    <xf numFmtId="0" fontId="0" fillId="0" borderId="27" xfId="0" applyBorder="1" applyAlignment="1">
      <alignment horizontal="right"/>
    </xf>
    <xf numFmtId="0" fontId="0" fillId="0" borderId="28" xfId="0" applyFont="1" applyBorder="1"/>
    <xf numFmtId="2" fontId="0" fillId="0" borderId="28" xfId="0" applyNumberFormat="1" applyFont="1" applyBorder="1"/>
    <xf numFmtId="1" fontId="0" fillId="0" borderId="29" xfId="0" applyNumberFormat="1" applyBorder="1" applyAlignment="1">
      <alignment horizontal="right"/>
    </xf>
    <xf numFmtId="1" fontId="0" fillId="0" borderId="25" xfId="0" applyNumberFormat="1" applyBorder="1" applyAlignment="1">
      <alignment horizontal="right"/>
    </xf>
    <xf numFmtId="1" fontId="0" fillId="0" borderId="27" xfId="0" applyNumberFormat="1" applyBorder="1" applyAlignment="1">
      <alignment horizontal="right"/>
    </xf>
    <xf numFmtId="0" fontId="4" fillId="50" borderId="12" xfId="0" applyFont="1" applyFill="1" applyBorder="1" applyAlignment="1">
      <alignment horizontal="center" vertical="center"/>
    </xf>
    <xf numFmtId="0" fontId="4" fillId="50" borderId="13" xfId="0" applyFont="1" applyFill="1" applyBorder="1" applyAlignment="1">
      <alignment horizontal="center" vertical="center"/>
    </xf>
    <xf numFmtId="0" fontId="4" fillId="50" borderId="17" xfId="0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0" fontId="2" fillId="0" borderId="0" xfId="2" applyFill="1" applyAlignment="1">
      <alignment horizontal="right"/>
    </xf>
    <xf numFmtId="0" fontId="2" fillId="3" borderId="25" xfId="2" applyBorder="1"/>
    <xf numFmtId="0" fontId="2" fillId="3" borderId="0" xfId="2" applyBorder="1"/>
    <xf numFmtId="0" fontId="0" fillId="0" borderId="59" xfId="0" applyFill="1" applyBorder="1"/>
    <xf numFmtId="0" fontId="0" fillId="0" borderId="60" xfId="0" applyFill="1" applyBorder="1"/>
    <xf numFmtId="0" fontId="0" fillId="0" borderId="60" xfId="0" applyFill="1" applyBorder="1" applyAlignment="1">
      <alignment horizontal="right" vertical="center"/>
    </xf>
    <xf numFmtId="164" fontId="0" fillId="0" borderId="60" xfId="0" applyNumberFormat="1" applyFill="1" applyBorder="1" applyAlignment="1">
      <alignment horizontal="right" vertical="center"/>
    </xf>
    <xf numFmtId="164" fontId="0" fillId="0" borderId="28" xfId="0" applyNumberFormat="1" applyFill="1" applyBorder="1" applyAlignment="1">
      <alignment horizontal="right" vertical="center"/>
    </xf>
    <xf numFmtId="0" fontId="4" fillId="39" borderId="5" xfId="0" applyFont="1" applyFill="1" applyBorder="1" applyAlignment="1">
      <alignment horizontal="center" vertical="center"/>
    </xf>
    <xf numFmtId="0" fontId="4" fillId="39" borderId="63" xfId="0" applyFont="1" applyFill="1" applyBorder="1" applyAlignment="1">
      <alignment horizontal="center" vertical="center"/>
    </xf>
    <xf numFmtId="0" fontId="16" fillId="42" borderId="8" xfId="0" applyFont="1" applyFill="1" applyBorder="1" applyAlignment="1">
      <alignment horizontal="center" vertical="center"/>
    </xf>
    <xf numFmtId="0" fontId="16" fillId="42" borderId="71" xfId="0" applyFont="1" applyFill="1" applyBorder="1" applyAlignment="1">
      <alignment horizontal="center" vertical="center"/>
    </xf>
    <xf numFmtId="0" fontId="16" fillId="42" borderId="69" xfId="0" applyFont="1" applyFill="1" applyBorder="1" applyAlignment="1">
      <alignment horizontal="center" vertical="center"/>
    </xf>
    <xf numFmtId="0" fontId="21" fillId="38" borderId="8" xfId="0" applyFont="1" applyFill="1" applyBorder="1" applyAlignment="1">
      <alignment horizontal="center" vertical="center"/>
    </xf>
    <xf numFmtId="0" fontId="21" fillId="38" borderId="71" xfId="0" applyFont="1" applyFill="1" applyBorder="1" applyAlignment="1">
      <alignment horizontal="center" vertical="center"/>
    </xf>
    <xf numFmtId="0" fontId="21" fillId="38" borderId="69" xfId="0" applyFont="1" applyFill="1" applyBorder="1" applyAlignment="1">
      <alignment horizontal="center" vertical="center"/>
    </xf>
    <xf numFmtId="0" fontId="4" fillId="39" borderId="8" xfId="0" applyFont="1" applyFill="1" applyBorder="1" applyAlignment="1">
      <alignment horizontal="center" vertical="center"/>
    </xf>
    <xf numFmtId="0" fontId="4" fillId="39" borderId="71" xfId="0" applyFont="1" applyFill="1" applyBorder="1" applyAlignment="1">
      <alignment horizontal="center" vertical="center"/>
    </xf>
    <xf numFmtId="0" fontId="4" fillId="39" borderId="69" xfId="0" applyFont="1" applyFill="1" applyBorder="1" applyAlignment="1">
      <alignment horizontal="center" vertical="center"/>
    </xf>
    <xf numFmtId="0" fontId="2" fillId="3" borderId="26" xfId="2" applyBorder="1"/>
    <xf numFmtId="0" fontId="0" fillId="0" borderId="29" xfId="0" applyFill="1" applyBorder="1"/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2" fontId="0" fillId="0" borderId="37" xfId="0" applyNumberFormat="1" applyFont="1" applyBorder="1"/>
    <xf numFmtId="0" fontId="4" fillId="0" borderId="1" xfId="0" applyFont="1" applyFill="1" applyBorder="1" applyAlignment="1">
      <alignment horizontal="center" wrapText="1"/>
    </xf>
    <xf numFmtId="0" fontId="4" fillId="36" borderId="1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36" borderId="44" xfId="0" applyFont="1" applyFill="1" applyBorder="1" applyAlignment="1">
      <alignment horizontal="center" wrapText="1"/>
    </xf>
    <xf numFmtId="164" fontId="0" fillId="0" borderId="44" xfId="0" applyNumberFormat="1" applyFont="1" applyBorder="1"/>
    <xf numFmtId="2" fontId="0" fillId="0" borderId="44" xfId="0" applyNumberFormat="1" applyFont="1" applyBorder="1"/>
    <xf numFmtId="164" fontId="0" fillId="0" borderId="67" xfId="0" applyNumberFormat="1" applyFont="1" applyFill="1" applyBorder="1"/>
    <xf numFmtId="2" fontId="0" fillId="0" borderId="17" xfId="0" applyNumberFormat="1" applyFont="1" applyBorder="1"/>
    <xf numFmtId="0" fontId="4" fillId="0" borderId="40" xfId="0" applyFont="1" applyFill="1" applyBorder="1" applyAlignment="1">
      <alignment horizontal="center" wrapText="1"/>
    </xf>
    <xf numFmtId="2" fontId="0" fillId="0" borderId="40" xfId="0" applyNumberFormat="1" applyFont="1" applyBorder="1"/>
    <xf numFmtId="0" fontId="4" fillId="36" borderId="43" xfId="0" applyFont="1" applyFill="1" applyBorder="1" applyAlignment="1">
      <alignment horizontal="center" wrapText="1"/>
    </xf>
    <xf numFmtId="2" fontId="0" fillId="0" borderId="43" xfId="0" applyNumberFormat="1" applyFont="1" applyBorder="1"/>
    <xf numFmtId="2" fontId="0" fillId="0" borderId="12" xfId="0" applyNumberFormat="1" applyFont="1" applyBorder="1"/>
    <xf numFmtId="0" fontId="4" fillId="0" borderId="72" xfId="0" applyFont="1" applyFill="1" applyBorder="1" applyAlignment="1">
      <alignment horizontal="center" vertical="center"/>
    </xf>
    <xf numFmtId="1" fontId="0" fillId="0" borderId="0" xfId="0" applyNumberFormat="1" applyFill="1"/>
    <xf numFmtId="0" fontId="22" fillId="51" borderId="29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74" xfId="0" applyNumberFormat="1" applyFont="1" applyFill="1" applyBorder="1"/>
    <xf numFmtId="164" fontId="0" fillId="0" borderId="75" xfId="0" applyNumberFormat="1" applyFont="1" applyFill="1" applyBorder="1"/>
    <xf numFmtId="164" fontId="0" fillId="0" borderId="73" xfId="0" applyNumberFormat="1" applyFont="1" applyFill="1" applyBorder="1"/>
    <xf numFmtId="0" fontId="0" fillId="0" borderId="18" xfId="0" applyBorder="1" applyAlignment="1">
      <alignment horizontal="center" vertical="center"/>
    </xf>
    <xf numFmtId="164" fontId="0" fillId="0" borderId="76" xfId="0" applyNumberFormat="1" applyFont="1" applyFill="1" applyBorder="1"/>
    <xf numFmtId="0" fontId="23" fillId="52" borderId="0" xfId="0" applyFont="1" applyFill="1" applyAlignment="1">
      <alignment horizontal="justify" vertical="center"/>
    </xf>
    <xf numFmtId="0" fontId="24" fillId="52" borderId="0" xfId="0" applyFont="1" applyFill="1" applyAlignment="1">
      <alignment horizontal="justify" vertical="center"/>
    </xf>
    <xf numFmtId="0" fontId="25" fillId="52" borderId="0" xfId="0" applyFont="1" applyFill="1" applyAlignment="1">
      <alignment horizontal="justify" vertical="center"/>
    </xf>
    <xf numFmtId="0" fontId="26" fillId="52" borderId="0" xfId="0" applyFont="1" applyFill="1" applyAlignment="1">
      <alignment horizontal="justify" vertical="center"/>
    </xf>
    <xf numFmtId="0" fontId="27" fillId="0" borderId="0" xfId="0" applyFont="1"/>
    <xf numFmtId="0" fontId="4" fillId="0" borderId="4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36" borderId="43" xfId="0" applyFont="1" applyFill="1" applyBorder="1" applyAlignment="1">
      <alignment horizontal="center" vertical="center" wrapText="1"/>
    </xf>
    <xf numFmtId="0" fontId="4" fillId="36" borderId="1" xfId="0" applyFont="1" applyFill="1" applyBorder="1" applyAlignment="1">
      <alignment horizontal="center" vertical="center" wrapText="1"/>
    </xf>
    <xf numFmtId="0" fontId="4" fillId="36" borderId="44" xfId="0" applyFont="1" applyFill="1" applyBorder="1" applyAlignment="1">
      <alignment horizontal="center" vertical="center" wrapText="1"/>
    </xf>
    <xf numFmtId="164" fontId="0" fillId="0" borderId="40" xfId="0" applyNumberFormat="1" applyFont="1" applyBorder="1"/>
    <xf numFmtId="164" fontId="0" fillId="0" borderId="40" xfId="0" applyNumberFormat="1" applyFont="1" applyFill="1" applyBorder="1"/>
    <xf numFmtId="164" fontId="0" fillId="0" borderId="37" xfId="0" applyNumberFormat="1" applyFont="1" applyBorder="1"/>
    <xf numFmtId="164" fontId="0" fillId="0" borderId="13" xfId="0" applyNumberFormat="1" applyFont="1" applyFill="1" applyBorder="1"/>
    <xf numFmtId="164" fontId="0" fillId="0" borderId="19" xfId="0" applyNumberFormat="1" applyFont="1" applyFill="1" applyBorder="1"/>
    <xf numFmtId="1" fontId="0" fillId="0" borderId="0" xfId="0" applyNumberFormat="1" applyFont="1" applyFill="1" applyBorder="1"/>
    <xf numFmtId="164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2" fillId="53" borderId="4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/>
    </xf>
    <xf numFmtId="0" fontId="4" fillId="38" borderId="9" xfId="0" applyFont="1" applyFill="1" applyBorder="1" applyAlignment="1">
      <alignment horizontal="center" vertical="center"/>
    </xf>
    <xf numFmtId="0" fontId="4" fillId="38" borderId="10" xfId="0" applyFont="1" applyFill="1" applyBorder="1" applyAlignment="1">
      <alignment horizontal="center" vertical="center"/>
    </xf>
    <xf numFmtId="0" fontId="4" fillId="38" borderId="18" xfId="0" applyFont="1" applyFill="1" applyBorder="1" applyAlignment="1">
      <alignment horizontal="center" vertical="center"/>
    </xf>
    <xf numFmtId="0" fontId="4" fillId="38" borderId="11" xfId="0" applyFont="1" applyFill="1" applyBorder="1" applyAlignment="1">
      <alignment horizontal="center" vertical="center"/>
    </xf>
    <xf numFmtId="0" fontId="4" fillId="39" borderId="9" xfId="0" applyFont="1" applyFill="1" applyBorder="1" applyAlignment="1">
      <alignment horizontal="center" vertical="center"/>
    </xf>
    <xf numFmtId="0" fontId="4" fillId="39" borderId="10" xfId="0" applyFont="1" applyFill="1" applyBorder="1" applyAlignment="1">
      <alignment horizontal="center" vertical="center"/>
    </xf>
    <xf numFmtId="0" fontId="4" fillId="39" borderId="18" xfId="0" applyFont="1" applyFill="1" applyBorder="1" applyAlignment="1">
      <alignment horizontal="center" vertical="center"/>
    </xf>
    <xf numFmtId="0" fontId="4" fillId="39" borderId="11" xfId="0" applyFont="1" applyFill="1" applyBorder="1" applyAlignment="1">
      <alignment horizontal="center" vertical="center"/>
    </xf>
    <xf numFmtId="0" fontId="4" fillId="45" borderId="9" xfId="0" applyFont="1" applyFill="1" applyBorder="1" applyAlignment="1">
      <alignment horizontal="center" vertical="center"/>
    </xf>
    <xf numFmtId="0" fontId="4" fillId="45" borderId="10" xfId="0" applyFont="1" applyFill="1" applyBorder="1" applyAlignment="1">
      <alignment horizontal="center" vertical="center"/>
    </xf>
    <xf numFmtId="0" fontId="4" fillId="45" borderId="18" xfId="0" applyFont="1" applyFill="1" applyBorder="1" applyAlignment="1">
      <alignment horizontal="center" vertical="center"/>
    </xf>
    <xf numFmtId="0" fontId="4" fillId="45" borderId="11" xfId="0" applyFont="1" applyFill="1" applyBorder="1" applyAlignment="1">
      <alignment horizontal="center" vertical="center"/>
    </xf>
    <xf numFmtId="0" fontId="16" fillId="46" borderId="9" xfId="0" applyFont="1" applyFill="1" applyBorder="1" applyAlignment="1">
      <alignment horizontal="center" vertical="center"/>
    </xf>
    <xf numFmtId="0" fontId="16" fillId="46" borderId="10" xfId="0" applyFont="1" applyFill="1" applyBorder="1" applyAlignment="1">
      <alignment horizontal="center" vertical="center"/>
    </xf>
    <xf numFmtId="0" fontId="16" fillId="46" borderId="18" xfId="0" applyFont="1" applyFill="1" applyBorder="1" applyAlignment="1">
      <alignment horizontal="center" vertical="center"/>
    </xf>
    <xf numFmtId="0" fontId="16" fillId="46" borderId="11" xfId="0" applyFont="1" applyFill="1" applyBorder="1" applyAlignment="1">
      <alignment horizontal="center" vertical="center"/>
    </xf>
    <xf numFmtId="0" fontId="4" fillId="35" borderId="9" xfId="0" applyFont="1" applyFill="1" applyBorder="1" applyAlignment="1">
      <alignment horizontal="center" vertical="center"/>
    </xf>
    <xf numFmtId="0" fontId="4" fillId="35" borderId="10" xfId="0" applyFont="1" applyFill="1" applyBorder="1" applyAlignment="1">
      <alignment horizontal="center" vertical="center"/>
    </xf>
    <xf numFmtId="0" fontId="4" fillId="35" borderId="18" xfId="0" applyFont="1" applyFill="1" applyBorder="1" applyAlignment="1">
      <alignment horizontal="center" vertical="center"/>
    </xf>
    <xf numFmtId="0" fontId="4" fillId="35" borderId="11" xfId="0" applyFont="1" applyFill="1" applyBorder="1" applyAlignment="1">
      <alignment horizontal="center" vertical="center"/>
    </xf>
    <xf numFmtId="0" fontId="4" fillId="43" borderId="9" xfId="0" applyFont="1" applyFill="1" applyBorder="1" applyAlignment="1">
      <alignment horizontal="center" vertical="center"/>
    </xf>
    <xf numFmtId="0" fontId="4" fillId="43" borderId="10" xfId="0" applyFont="1" applyFill="1" applyBorder="1" applyAlignment="1">
      <alignment horizontal="center" vertical="center"/>
    </xf>
    <xf numFmtId="0" fontId="4" fillId="43" borderId="18" xfId="0" applyFont="1" applyFill="1" applyBorder="1" applyAlignment="1">
      <alignment horizontal="center" vertical="center"/>
    </xf>
    <xf numFmtId="0" fontId="4" fillId="43" borderId="11" xfId="0" applyFont="1" applyFill="1" applyBorder="1" applyAlignment="1">
      <alignment horizontal="center" vertical="center"/>
    </xf>
    <xf numFmtId="0" fontId="4" fillId="44" borderId="9" xfId="0" applyFont="1" applyFill="1" applyBorder="1" applyAlignment="1">
      <alignment horizontal="center" vertical="center"/>
    </xf>
    <xf numFmtId="0" fontId="4" fillId="44" borderId="10" xfId="0" applyFont="1" applyFill="1" applyBorder="1" applyAlignment="1">
      <alignment horizontal="center" vertical="center"/>
    </xf>
    <xf numFmtId="0" fontId="4" fillId="44" borderId="18" xfId="0" applyFont="1" applyFill="1" applyBorder="1" applyAlignment="1">
      <alignment horizontal="center" vertical="center"/>
    </xf>
    <xf numFmtId="0" fontId="4" fillId="44" borderId="11" xfId="0" applyFont="1" applyFill="1" applyBorder="1" applyAlignment="1">
      <alignment horizontal="center" vertical="center"/>
    </xf>
    <xf numFmtId="0" fontId="16" fillId="42" borderId="9" xfId="0" applyFont="1" applyFill="1" applyBorder="1" applyAlignment="1">
      <alignment horizontal="center" vertical="center"/>
    </xf>
    <xf numFmtId="0" fontId="16" fillId="42" borderId="10" xfId="0" applyFont="1" applyFill="1" applyBorder="1" applyAlignment="1">
      <alignment horizontal="center" vertical="center"/>
    </xf>
    <xf numFmtId="0" fontId="16" fillId="42" borderId="18" xfId="0" applyFont="1" applyFill="1" applyBorder="1" applyAlignment="1">
      <alignment horizontal="center" vertical="center"/>
    </xf>
    <xf numFmtId="0" fontId="16" fillId="42" borderId="11" xfId="0" applyFont="1" applyFill="1" applyBorder="1" applyAlignment="1">
      <alignment horizontal="center" vertical="center"/>
    </xf>
    <xf numFmtId="0" fontId="4" fillId="37" borderId="9" xfId="0" applyFont="1" applyFill="1" applyBorder="1" applyAlignment="1">
      <alignment horizontal="center" vertical="center"/>
    </xf>
    <xf numFmtId="0" fontId="4" fillId="37" borderId="10" xfId="0" applyFont="1" applyFill="1" applyBorder="1" applyAlignment="1">
      <alignment horizontal="center" vertical="center"/>
    </xf>
    <xf numFmtId="0" fontId="4" fillId="37" borderId="18" xfId="0" applyFont="1" applyFill="1" applyBorder="1" applyAlignment="1">
      <alignment horizontal="center" vertical="center"/>
    </xf>
    <xf numFmtId="0" fontId="4" fillId="37" borderId="11" xfId="0" applyFont="1" applyFill="1" applyBorder="1" applyAlignment="1">
      <alignment horizontal="center" vertical="center"/>
    </xf>
    <xf numFmtId="0" fontId="4" fillId="37" borderId="20" xfId="0" applyFont="1" applyFill="1" applyBorder="1" applyAlignment="1">
      <alignment horizontal="center" vertical="center"/>
    </xf>
    <xf numFmtId="0" fontId="4" fillId="40" borderId="9" xfId="0" applyFont="1" applyFill="1" applyBorder="1" applyAlignment="1">
      <alignment horizontal="center" vertical="center"/>
    </xf>
    <xf numFmtId="0" fontId="4" fillId="40" borderId="10" xfId="0" applyFont="1" applyFill="1" applyBorder="1" applyAlignment="1">
      <alignment horizontal="center" vertical="center"/>
    </xf>
    <xf numFmtId="0" fontId="4" fillId="40" borderId="18" xfId="0" applyFont="1" applyFill="1" applyBorder="1" applyAlignment="1">
      <alignment horizontal="center" vertical="center"/>
    </xf>
    <xf numFmtId="0" fontId="4" fillId="40" borderId="11" xfId="0" applyFont="1" applyFill="1" applyBorder="1" applyAlignment="1">
      <alignment horizontal="center" vertical="center"/>
    </xf>
    <xf numFmtId="0" fontId="4" fillId="40" borderId="20" xfId="0" applyFont="1" applyFill="1" applyBorder="1" applyAlignment="1">
      <alignment horizontal="center" vertical="center"/>
    </xf>
    <xf numFmtId="0" fontId="4" fillId="39" borderId="0" xfId="0" applyFont="1" applyFill="1" applyBorder="1" applyAlignment="1">
      <alignment horizontal="center" vertical="center" wrapText="1"/>
    </xf>
    <xf numFmtId="0" fontId="16" fillId="47" borderId="9" xfId="0" applyFont="1" applyFill="1" applyBorder="1" applyAlignment="1">
      <alignment horizontal="center" vertical="center"/>
    </xf>
    <xf numFmtId="0" fontId="16" fillId="47" borderId="10" xfId="0" applyFont="1" applyFill="1" applyBorder="1" applyAlignment="1">
      <alignment horizontal="center" vertical="center"/>
    </xf>
    <xf numFmtId="0" fontId="16" fillId="47" borderId="18" xfId="0" applyFont="1" applyFill="1" applyBorder="1" applyAlignment="1">
      <alignment horizontal="center" vertical="center"/>
    </xf>
    <xf numFmtId="0" fontId="16" fillId="47" borderId="11" xfId="0" applyFont="1" applyFill="1" applyBorder="1" applyAlignment="1">
      <alignment horizontal="center" vertical="center"/>
    </xf>
    <xf numFmtId="0" fontId="4" fillId="41" borderId="9" xfId="0" applyFont="1" applyFill="1" applyBorder="1" applyAlignment="1">
      <alignment horizontal="center" vertical="center"/>
    </xf>
    <xf numFmtId="0" fontId="4" fillId="41" borderId="10" xfId="0" applyFont="1" applyFill="1" applyBorder="1" applyAlignment="1">
      <alignment horizontal="center" vertical="center"/>
    </xf>
    <xf numFmtId="0" fontId="4" fillId="41" borderId="18" xfId="0" applyFont="1" applyFill="1" applyBorder="1" applyAlignment="1">
      <alignment horizontal="center" vertical="center"/>
    </xf>
    <xf numFmtId="0" fontId="4" fillId="41" borderId="11" xfId="0" applyFont="1" applyFill="1" applyBorder="1" applyAlignment="1">
      <alignment horizontal="center" vertical="center"/>
    </xf>
    <xf numFmtId="0" fontId="4" fillId="41" borderId="20" xfId="0" applyFont="1" applyFill="1" applyBorder="1" applyAlignment="1">
      <alignment horizontal="center" vertical="center"/>
    </xf>
    <xf numFmtId="0" fontId="16" fillId="42" borderId="22" xfId="0" applyFont="1" applyFill="1" applyBorder="1" applyAlignment="1">
      <alignment horizontal="center" vertical="center"/>
    </xf>
    <xf numFmtId="0" fontId="16" fillId="42" borderId="23" xfId="0" applyFont="1" applyFill="1" applyBorder="1" applyAlignment="1">
      <alignment horizontal="center" vertical="center"/>
    </xf>
    <xf numFmtId="0" fontId="16" fillId="42" borderId="24" xfId="0" applyFont="1" applyFill="1" applyBorder="1" applyAlignment="1">
      <alignment horizontal="center" vertical="center"/>
    </xf>
    <xf numFmtId="0" fontId="21" fillId="38" borderId="22" xfId="0" applyFont="1" applyFill="1" applyBorder="1" applyAlignment="1">
      <alignment horizontal="center" vertical="center"/>
    </xf>
    <xf numFmtId="0" fontId="21" fillId="38" borderId="23" xfId="0" applyFont="1" applyFill="1" applyBorder="1" applyAlignment="1">
      <alignment horizontal="center" vertical="center"/>
    </xf>
    <xf numFmtId="0" fontId="21" fillId="38" borderId="24" xfId="0" applyFont="1" applyFill="1" applyBorder="1" applyAlignment="1">
      <alignment horizontal="center" vertical="center"/>
    </xf>
    <xf numFmtId="0" fontId="4" fillId="39" borderId="22" xfId="0" applyFont="1" applyFill="1" applyBorder="1" applyAlignment="1">
      <alignment horizontal="center" vertical="center"/>
    </xf>
    <xf numFmtId="0" fontId="4" fillId="39" borderId="23" xfId="0" applyFont="1" applyFill="1" applyBorder="1" applyAlignment="1">
      <alignment horizontal="center" vertical="center"/>
    </xf>
    <xf numFmtId="0" fontId="4" fillId="39" borderId="59" xfId="0" applyFont="1" applyFill="1" applyBorder="1" applyAlignment="1">
      <alignment horizontal="center" vertical="center"/>
    </xf>
    <xf numFmtId="0" fontId="4" fillId="39" borderId="60" xfId="0" applyFont="1" applyFill="1" applyBorder="1" applyAlignment="1">
      <alignment horizontal="center" vertical="center"/>
    </xf>
    <xf numFmtId="0" fontId="4" fillId="39" borderId="57" xfId="0" applyFont="1" applyFill="1" applyBorder="1" applyAlignment="1">
      <alignment horizontal="center" vertical="center"/>
    </xf>
    <xf numFmtId="0" fontId="4" fillId="39" borderId="24" xfId="0" applyFont="1" applyFill="1" applyBorder="1" applyAlignment="1">
      <alignment horizontal="center" vertical="center"/>
    </xf>
    <xf numFmtId="0" fontId="16" fillId="42" borderId="59" xfId="0" applyFont="1" applyFill="1" applyBorder="1" applyAlignment="1">
      <alignment horizontal="center" vertical="center"/>
    </xf>
    <xf numFmtId="0" fontId="16" fillId="42" borderId="60" xfId="0" applyFont="1" applyFill="1" applyBorder="1" applyAlignment="1">
      <alignment horizontal="center" vertical="center"/>
    </xf>
    <xf numFmtId="0" fontId="16" fillId="42" borderId="57" xfId="0" applyFont="1" applyFill="1" applyBorder="1" applyAlignment="1">
      <alignment horizontal="center" vertical="center"/>
    </xf>
    <xf numFmtId="0" fontId="21" fillId="38" borderId="60" xfId="0" applyFont="1" applyFill="1" applyBorder="1" applyAlignment="1">
      <alignment horizontal="center" vertical="center"/>
    </xf>
    <xf numFmtId="0" fontId="21" fillId="38" borderId="59" xfId="0" applyFont="1" applyFill="1" applyBorder="1" applyAlignment="1">
      <alignment horizontal="center" vertical="center"/>
    </xf>
    <xf numFmtId="0" fontId="21" fillId="38" borderId="5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35" borderId="22" xfId="0" applyFont="1" applyFill="1" applyBorder="1" applyAlignment="1">
      <alignment horizontal="center" vertical="center"/>
    </xf>
    <xf numFmtId="0" fontId="4" fillId="35" borderId="23" xfId="0" applyFont="1" applyFill="1" applyBorder="1" applyAlignment="1">
      <alignment horizontal="center" vertical="center"/>
    </xf>
    <xf numFmtId="0" fontId="4" fillId="35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69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4" borderId="22" xfId="0" applyFont="1" applyFill="1" applyBorder="1" applyAlignment="1">
      <alignment horizontal="center" vertical="center"/>
    </xf>
    <xf numFmtId="0" fontId="4" fillId="44" borderId="23" xfId="0" applyFont="1" applyFill="1" applyBorder="1" applyAlignment="1">
      <alignment horizontal="center" vertical="center"/>
    </xf>
    <xf numFmtId="0" fontId="4" fillId="44" borderId="2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45" borderId="22" xfId="0" applyFont="1" applyFill="1" applyBorder="1" applyAlignment="1">
      <alignment horizontal="center" vertical="center"/>
    </xf>
    <xf numFmtId="0" fontId="4" fillId="45" borderId="23" xfId="0" applyFont="1" applyFill="1" applyBorder="1" applyAlignment="1">
      <alignment horizontal="center" vertical="center"/>
    </xf>
    <xf numFmtId="0" fontId="4" fillId="45" borderId="24" xfId="0" applyFont="1" applyFill="1" applyBorder="1" applyAlignment="1">
      <alignment horizontal="center" vertical="center"/>
    </xf>
    <xf numFmtId="0" fontId="16" fillId="38" borderId="9" xfId="0" applyFont="1" applyFill="1" applyBorder="1" applyAlignment="1">
      <alignment horizontal="center" vertical="center"/>
    </xf>
    <xf numFmtId="0" fontId="16" fillId="38" borderId="23" xfId="0" applyFont="1" applyFill="1" applyBorder="1" applyAlignment="1">
      <alignment horizontal="center" vertical="center"/>
    </xf>
    <xf numFmtId="0" fontId="16" fillId="38" borderId="11" xfId="0" applyFont="1" applyFill="1" applyBorder="1" applyAlignment="1">
      <alignment horizontal="center" vertical="center"/>
    </xf>
    <xf numFmtId="0" fontId="4" fillId="43" borderId="23" xfId="0" applyFont="1" applyFill="1" applyBorder="1" applyAlignment="1">
      <alignment horizontal="center" vertical="center"/>
    </xf>
    <xf numFmtId="0" fontId="21" fillId="49" borderId="25" xfId="0" applyFont="1" applyFill="1" applyBorder="1" applyAlignment="1">
      <alignment horizontal="center" vertical="center" wrapText="1"/>
    </xf>
    <xf numFmtId="0" fontId="21" fillId="49" borderId="0" xfId="0" applyFont="1" applyFill="1" applyBorder="1" applyAlignment="1">
      <alignment horizontal="center" vertical="center" wrapText="1"/>
    </xf>
    <xf numFmtId="0" fontId="16" fillId="48" borderId="22" xfId="0" applyFont="1" applyFill="1" applyBorder="1" applyAlignment="1">
      <alignment horizontal="center" vertical="center"/>
    </xf>
    <xf numFmtId="0" fontId="16" fillId="48" borderId="23" xfId="0" applyFont="1" applyFill="1" applyBorder="1" applyAlignment="1">
      <alignment horizontal="center" vertical="center"/>
    </xf>
    <xf numFmtId="0" fontId="16" fillId="48" borderId="24" xfId="0" applyFont="1" applyFill="1" applyBorder="1" applyAlignment="1">
      <alignment horizontal="center" vertical="center"/>
    </xf>
    <xf numFmtId="0" fontId="4" fillId="50" borderId="22" xfId="0" applyFont="1" applyFill="1" applyBorder="1" applyAlignment="1">
      <alignment horizontal="center" vertical="center" wrapText="1"/>
    </xf>
    <xf numFmtId="0" fontId="4" fillId="50" borderId="23" xfId="0" applyFont="1" applyFill="1" applyBorder="1" applyAlignment="1">
      <alignment horizontal="center" vertical="center" wrapText="1"/>
    </xf>
    <xf numFmtId="0" fontId="4" fillId="50" borderId="24" xfId="0" applyFont="1" applyFill="1" applyBorder="1" applyAlignment="1">
      <alignment horizontal="center" vertical="center" wrapText="1"/>
    </xf>
    <xf numFmtId="0" fontId="16" fillId="48" borderId="9" xfId="0" applyFont="1" applyFill="1" applyBorder="1" applyAlignment="1">
      <alignment horizontal="center" vertical="center"/>
    </xf>
    <xf numFmtId="0" fontId="16" fillId="48" borderId="10" xfId="0" applyFont="1" applyFill="1" applyBorder="1" applyAlignment="1">
      <alignment horizontal="center" vertical="center"/>
    </xf>
    <xf numFmtId="0" fontId="16" fillId="48" borderId="18" xfId="0" applyFont="1" applyFill="1" applyBorder="1" applyAlignment="1">
      <alignment horizontal="center" vertical="center"/>
    </xf>
    <xf numFmtId="0" fontId="16" fillId="48" borderId="59" xfId="0" applyFont="1" applyFill="1" applyBorder="1" applyAlignment="1">
      <alignment horizontal="center" vertical="center"/>
    </xf>
    <xf numFmtId="0" fontId="16" fillId="48" borderId="60" xfId="0" applyFont="1" applyFill="1" applyBorder="1" applyAlignment="1">
      <alignment horizontal="center" vertical="center"/>
    </xf>
    <xf numFmtId="0" fontId="16" fillId="48" borderId="57" xfId="0" applyFont="1" applyFill="1" applyBorder="1" applyAlignment="1">
      <alignment horizontal="center" vertical="center"/>
    </xf>
    <xf numFmtId="0" fontId="21" fillId="49" borderId="23" xfId="0" applyFont="1" applyFill="1" applyBorder="1" applyAlignment="1">
      <alignment horizontal="center" vertical="center" wrapText="1"/>
    </xf>
    <xf numFmtId="0" fontId="21" fillId="49" borderId="2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36" borderId="22" xfId="0" applyFont="1" applyFill="1" applyBorder="1" applyAlignment="1">
      <alignment horizontal="center"/>
    </xf>
    <xf numFmtId="0" fontId="4" fillId="36" borderId="23" xfId="0" applyFont="1" applyFill="1" applyBorder="1" applyAlignment="1">
      <alignment horizontal="center"/>
    </xf>
    <xf numFmtId="0" fontId="4" fillId="36" borderId="24" xfId="0" applyFont="1" applyFill="1" applyBorder="1" applyAlignment="1">
      <alignment horizontal="center"/>
    </xf>
    <xf numFmtId="0" fontId="4" fillId="36" borderId="59" xfId="0" applyFont="1" applyFill="1" applyBorder="1" applyAlignment="1">
      <alignment horizontal="center"/>
    </xf>
    <xf numFmtId="0" fontId="4" fillId="36" borderId="60" xfId="0" applyFont="1" applyFill="1" applyBorder="1" applyAlignment="1">
      <alignment horizontal="center"/>
    </xf>
    <xf numFmtId="0" fontId="4" fillId="36" borderId="57" xfId="0" applyFont="1" applyFill="1" applyBorder="1" applyAlignment="1">
      <alignment horizontal="center"/>
    </xf>
    <xf numFmtId="0" fontId="0" fillId="36" borderId="59" xfId="0" applyFill="1" applyBorder="1" applyAlignment="1">
      <alignment horizontal="center"/>
    </xf>
    <xf numFmtId="0" fontId="0" fillId="36" borderId="60" xfId="0" applyFill="1" applyBorder="1" applyAlignment="1">
      <alignment horizontal="center"/>
    </xf>
    <xf numFmtId="0" fontId="0" fillId="36" borderId="57" xfId="0" applyFill="1" applyBorder="1" applyAlignment="1">
      <alignment horizontal="center"/>
    </xf>
    <xf numFmtId="0" fontId="4" fillId="36" borderId="0" xfId="0" applyFont="1" applyFill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64" fontId="0" fillId="0" borderId="0" xfId="0" applyNumberFormat="1" applyFont="1"/>
    <xf numFmtId="0" fontId="0" fillId="0" borderId="0" xfId="0" applyFont="1" applyAlignment="1">
      <alignment horizontal="right"/>
    </xf>
    <xf numFmtId="0" fontId="16" fillId="38" borderId="22" xfId="0" applyFont="1" applyFill="1" applyBorder="1" applyAlignment="1">
      <alignment horizontal="center" vertical="center"/>
    </xf>
    <xf numFmtId="0" fontId="16" fillId="38" borderId="24" xfId="0" applyFont="1" applyFill="1" applyBorder="1" applyAlignment="1">
      <alignment horizontal="center" vertical="center"/>
    </xf>
    <xf numFmtId="0" fontId="16" fillId="38" borderId="13" xfId="0" applyFont="1" applyFill="1" applyBorder="1" applyAlignment="1">
      <alignment horizontal="center" vertical="center"/>
    </xf>
    <xf numFmtId="0" fontId="16" fillId="38" borderId="19" xfId="0" applyFont="1" applyFill="1" applyBorder="1" applyAlignment="1">
      <alignment horizontal="center" vertical="center"/>
    </xf>
    <xf numFmtId="0" fontId="16" fillId="38" borderId="5" xfId="0" applyFont="1" applyFill="1" applyBorder="1" applyAlignment="1">
      <alignment horizontal="center" vertical="center"/>
    </xf>
    <xf numFmtId="0" fontId="16" fillId="38" borderId="7" xfId="0" applyFont="1" applyFill="1" applyBorder="1" applyAlignment="1">
      <alignment horizontal="center" vertical="center"/>
    </xf>
    <xf numFmtId="0" fontId="21" fillId="49" borderId="22" xfId="0" applyFont="1" applyFill="1" applyBorder="1" applyAlignment="1">
      <alignment horizontal="center" vertical="center" wrapText="1"/>
    </xf>
    <xf numFmtId="0" fontId="16" fillId="38" borderId="59" xfId="0" applyFont="1" applyFill="1" applyBorder="1" applyAlignment="1">
      <alignment horizontal="center" vertical="center"/>
    </xf>
    <xf numFmtId="0" fontId="16" fillId="38" borderId="60" xfId="0" applyFont="1" applyFill="1" applyBorder="1" applyAlignment="1">
      <alignment horizontal="center" vertical="center"/>
    </xf>
    <xf numFmtId="0" fontId="16" fillId="38" borderId="57" xfId="0" applyFont="1" applyFill="1" applyBorder="1" applyAlignment="1">
      <alignment horizontal="center" vertical="center"/>
    </xf>
    <xf numFmtId="0" fontId="4" fillId="5" borderId="6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0" fillId="0" borderId="28" xfId="0" applyFont="1" applyFill="1" applyBorder="1"/>
    <xf numFmtId="164" fontId="0" fillId="0" borderId="28" xfId="0" applyNumberFormat="1" applyFont="1" applyFill="1" applyBorder="1"/>
    <xf numFmtId="0" fontId="0" fillId="0" borderId="25" xfId="0" applyFont="1" applyFill="1" applyBorder="1" applyAlignment="1">
      <alignment horizontal="right"/>
    </xf>
    <xf numFmtId="164" fontId="0" fillId="0" borderId="26" xfId="0" applyNumberFormat="1" applyFont="1" applyFill="1" applyBorder="1" applyAlignment="1">
      <alignment horizontal="right" vertical="center"/>
    </xf>
    <xf numFmtId="164" fontId="0" fillId="0" borderId="25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right"/>
    </xf>
    <xf numFmtId="2" fontId="0" fillId="0" borderId="28" xfId="0" applyNumberFormat="1" applyFont="1" applyFill="1" applyBorder="1"/>
    <xf numFmtId="164" fontId="0" fillId="0" borderId="29" xfId="0" applyNumberFormat="1" applyFont="1" applyFill="1" applyBorder="1" applyAlignment="1">
      <alignment horizontal="right" vertical="center"/>
    </xf>
    <xf numFmtId="164" fontId="0" fillId="0" borderId="27" xfId="0" applyNumberFormat="1" applyFont="1" applyFill="1" applyBorder="1" applyAlignment="1">
      <alignment horizontal="right" vertical="center"/>
    </xf>
    <xf numFmtId="164" fontId="0" fillId="0" borderId="28" xfId="0" applyNumberFormat="1" applyFont="1" applyFill="1" applyBorder="1" applyAlignment="1">
      <alignment horizontal="right" vertical="center"/>
    </xf>
    <xf numFmtId="0" fontId="4" fillId="5" borderId="61" xfId="0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right"/>
    </xf>
    <xf numFmtId="2" fontId="0" fillId="0" borderId="26" xfId="0" applyNumberFormat="1" applyFont="1" applyFill="1" applyBorder="1"/>
    <xf numFmtId="2" fontId="0" fillId="0" borderId="29" xfId="0" applyNumberFormat="1" applyFont="1" applyFill="1" applyBorder="1" applyAlignment="1">
      <alignment horizontal="right"/>
    </xf>
    <xf numFmtId="2" fontId="0" fillId="0" borderId="25" xfId="0" applyNumberFormat="1" applyFill="1" applyBorder="1" applyAlignment="1">
      <alignment horizontal="right" vertical="center"/>
    </xf>
  </cellXfs>
  <cellStyles count="325">
    <cellStyle name="20% - Accent1" xfId="60" builtinId="30" customBuiltin="1"/>
    <cellStyle name="20% - Accent2" xfId="64" builtinId="34" customBuiltin="1"/>
    <cellStyle name="20% - Accent3" xfId="68" builtinId="38" customBuiltin="1"/>
    <cellStyle name="20% - Accent4" xfId="72" builtinId="42" customBuiltin="1"/>
    <cellStyle name="20% - Accent5" xfId="76" builtinId="46" customBuiltin="1"/>
    <cellStyle name="20% - Accent6" xfId="80" builtinId="50" customBuiltin="1"/>
    <cellStyle name="40% - Accent1" xfId="61" builtinId="31" customBuiltin="1"/>
    <cellStyle name="40% - Accent2" xfId="65" builtinId="35" customBuiltin="1"/>
    <cellStyle name="40% - Accent3" xfId="69" builtinId="39" customBuiltin="1"/>
    <cellStyle name="40% - Accent4" xfId="73" builtinId="43" customBuiltin="1"/>
    <cellStyle name="40% - Accent5" xfId="77" builtinId="47" customBuiltin="1"/>
    <cellStyle name="40% - Accent6" xfId="81" builtinId="51" customBuiltin="1"/>
    <cellStyle name="60% - Accent1" xfId="62" builtinId="32" customBuiltin="1"/>
    <cellStyle name="60% - Accent2" xfId="66" builtinId="36" customBuiltin="1"/>
    <cellStyle name="60% - Accent3" xfId="70" builtinId="40" customBuiltin="1"/>
    <cellStyle name="60% - Accent4" xfId="74" builtinId="44" customBuiltin="1"/>
    <cellStyle name="60% - Accent5" xfId="78" builtinId="48" customBuiltin="1"/>
    <cellStyle name="60% - Accent6" xfId="82" builtinId="52" customBuiltin="1"/>
    <cellStyle name="Accent1" xfId="59" builtinId="29" customBuiltin="1"/>
    <cellStyle name="Accent2" xfId="63" builtinId="33" customBuiltin="1"/>
    <cellStyle name="Accent3" xfId="67" builtinId="37" customBuiltin="1"/>
    <cellStyle name="Accent4" xfId="71" builtinId="41" customBuiltin="1"/>
    <cellStyle name="Accent5" xfId="75" builtinId="45" customBuiltin="1"/>
    <cellStyle name="Accent6" xfId="79" builtinId="49" customBuiltin="1"/>
    <cellStyle name="Bad" xfId="2" builtinId="27" customBuiltin="1"/>
    <cellStyle name="Calculation" xfId="52" builtinId="22" customBuiltin="1"/>
    <cellStyle name="Check Cell" xfId="54" builtinId="23" customBuiltin="1"/>
    <cellStyle name="Explanatory Text" xfId="57" builtinId="53" customBuilti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Good" xfId="1" builtinId="26" customBuiltin="1"/>
    <cellStyle name="Heading 1" xfId="46" builtinId="16" customBuiltin="1"/>
    <cellStyle name="Heading 2" xfId="47" builtinId="17" customBuiltin="1"/>
    <cellStyle name="Heading 3" xfId="48" builtinId="18" customBuiltin="1"/>
    <cellStyle name="Heading 4" xfId="49" builtinId="19" customBuilti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Input" xfId="50" builtinId="20" customBuiltin="1"/>
    <cellStyle name="Linked Cell" xfId="53" builtinId="24" customBuiltin="1"/>
    <cellStyle name="Neutral" xfId="3" builtinId="28" customBuiltin="1"/>
    <cellStyle name="Normal" xfId="0" builtinId="0"/>
    <cellStyle name="Normal 2" xfId="83"/>
    <cellStyle name="Note" xfId="56" builtinId="10" customBuiltin="1"/>
    <cellStyle name="Output" xfId="51" builtinId="21" customBuiltin="1"/>
    <cellStyle name="Title" xfId="45" builtinId="15" customBuiltin="1"/>
    <cellStyle name="Total" xfId="58" builtinId="25" customBuiltin="1"/>
    <cellStyle name="Warning Text" xfId="5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00214626/Dropbox/ACU/Concurrent%20Satellite%20Cell/Data/Concurrent%20Satellite%20Cell%20Master%20Data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 Contact Info"/>
      <sheetName val="Pre Charactersitics"/>
      <sheetName val="Charactersitics"/>
      <sheetName val="DXA"/>
      <sheetName val="Ultrasound (L+R avg)"/>
      <sheetName val="Strength"/>
      <sheetName val="Strength Relative"/>
      <sheetName val="Performance"/>
      <sheetName val="Performance old "/>
      <sheetName val="VO2peak"/>
      <sheetName val="Wingate"/>
      <sheetName val="Diet"/>
      <sheetName val="Training Volume ResEx"/>
      <sheetName val="Relative Train Vol ResEx"/>
      <sheetName val="ResEx Train Etc"/>
      <sheetName val="Relative Train Vol EndEx"/>
      <sheetName val="EndEx Train Etc"/>
      <sheetName val="Time Between Session"/>
      <sheetName val="Incentive Prizes"/>
      <sheetName val="Info for JR"/>
    </sheetNames>
    <sheetDataSet>
      <sheetData sheetId="0"/>
      <sheetData sheetId="1"/>
      <sheetData sheetId="2"/>
      <sheetData sheetId="3"/>
      <sheetData sheetId="4"/>
      <sheetData sheetId="5">
        <row r="44">
          <cell r="D44" t="str">
            <v>Pre</v>
          </cell>
          <cell r="E44" t="str">
            <v>Mid</v>
          </cell>
          <cell r="F44" t="str">
            <v>Post</v>
          </cell>
        </row>
        <row r="45">
          <cell r="C45" t="str">
            <v>CON</v>
          </cell>
        </row>
        <row r="70">
          <cell r="C70" t="str">
            <v>RES</v>
          </cell>
        </row>
        <row r="95">
          <cell r="C95" t="str">
            <v>END</v>
          </cell>
        </row>
      </sheetData>
      <sheetData sheetId="6"/>
      <sheetData sheetId="7"/>
      <sheetData sheetId="8"/>
      <sheetData sheetId="9">
        <row r="78">
          <cell r="D78">
            <v>3.3650000000000002</v>
          </cell>
          <cell r="E78">
            <v>3.6559324562549587</v>
          </cell>
          <cell r="F78">
            <v>3.5766570568084717</v>
          </cell>
          <cell r="G78">
            <v>0.21165705680847172</v>
          </cell>
          <cell r="H78">
            <v>6.9357855753474018</v>
          </cell>
          <cell r="M78">
            <v>44.083333333333336</v>
          </cell>
          <cell r="N78">
            <v>47.001432736714683</v>
          </cell>
          <cell r="O78">
            <v>45.30074087778727</v>
          </cell>
          <cell r="P78">
            <v>1.2174075444539383</v>
          </cell>
          <cell r="Q78">
            <v>3.5951606926341619</v>
          </cell>
          <cell r="V78">
            <v>254.5277777777778</v>
          </cell>
          <cell r="W78">
            <v>266.44444444444446</v>
          </cell>
          <cell r="X78">
            <v>287.9444444444444</v>
          </cell>
          <cell r="Y78">
            <v>33.416666666666664</v>
          </cell>
          <cell r="Z78">
            <v>14.012559123719136</v>
          </cell>
        </row>
        <row r="80">
          <cell r="G80">
            <v>6.6361805539208937E-2</v>
          </cell>
          <cell r="H80">
            <v>2.3665398122885808</v>
          </cell>
          <cell r="P80">
            <v>0.93268237147072641</v>
          </cell>
          <cell r="Q80">
            <v>2.3598575763100187</v>
          </cell>
          <cell r="Y80">
            <v>5.1654649954799403</v>
          </cell>
          <cell r="Z80">
            <v>2.4998526433866601</v>
          </cell>
        </row>
        <row r="102">
          <cell r="D102">
            <v>3.4840000000000004</v>
          </cell>
          <cell r="F102">
            <v>3.3967517495155333</v>
          </cell>
          <cell r="G102">
            <v>-8.7248250484466536E-2</v>
          </cell>
          <cell r="H102">
            <v>-1.5611953895871959</v>
          </cell>
          <cell r="M102">
            <v>46.54</v>
          </cell>
          <cell r="O102">
            <v>43.688632488250732</v>
          </cell>
          <cell r="P102">
            <v>-2.8513675117492672</v>
          </cell>
          <cell r="Q102">
            <v>-4.76786854969082</v>
          </cell>
          <cell r="V102">
            <v>264.8</v>
          </cell>
          <cell r="X102">
            <v>252.93333333333334</v>
          </cell>
          <cell r="Y102">
            <v>-11.866666666666671</v>
          </cell>
          <cell r="Z102">
            <v>-4.472446844165475</v>
          </cell>
        </row>
        <row r="104">
          <cell r="G104">
            <v>8.1877909684750519E-2</v>
          </cell>
          <cell r="H104">
            <v>2.6852186426044846</v>
          </cell>
          <cell r="P104">
            <v>1.3872733940132009</v>
          </cell>
          <cell r="Q104">
            <v>2.9950870065066884</v>
          </cell>
          <cell r="Y104">
            <v>2.1418522040975509</v>
          </cell>
          <cell r="Z104">
            <v>0.74865652469149813</v>
          </cell>
        </row>
        <row r="128">
          <cell r="D128">
            <v>3.4589999999999996</v>
          </cell>
          <cell r="E128">
            <v>3.8211050391197205</v>
          </cell>
          <cell r="F128">
            <v>3.864911210536957</v>
          </cell>
          <cell r="G128">
            <v>0.40591121053695678</v>
          </cell>
          <cell r="H128">
            <v>11.953450743597809</v>
          </cell>
          <cell r="M128">
            <v>43.55</v>
          </cell>
          <cell r="N128">
            <v>47.413999366760251</v>
          </cell>
          <cell r="O128">
            <v>47.655604362487793</v>
          </cell>
          <cell r="P128">
            <v>4.1056043624877931</v>
          </cell>
          <cell r="Q128">
            <v>9.8070458617598373</v>
          </cell>
          <cell r="V128">
            <v>256.35000000000002</v>
          </cell>
          <cell r="W128">
            <v>291.21666666666658</v>
          </cell>
          <cell r="X128">
            <v>298.5</v>
          </cell>
          <cell r="Y128">
            <v>42.150000000000006</v>
          </cell>
          <cell r="Z128">
            <v>16.443541548161715</v>
          </cell>
        </row>
        <row r="130">
          <cell r="G130">
            <v>7.7617178328714134E-2</v>
          </cell>
          <cell r="H130">
            <v>2.1422978800703922</v>
          </cell>
          <cell r="P130">
            <v>0.88627362803197196</v>
          </cell>
          <cell r="Q130">
            <v>2.0589109700622679</v>
          </cell>
          <cell r="Y130">
            <v>4.9475926307150733</v>
          </cell>
          <cell r="Z130">
            <v>1.7667550367713407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1"/>
  <sheetViews>
    <sheetView tabSelected="1" workbookViewId="0">
      <selection activeCell="B24" sqref="B24"/>
    </sheetView>
  </sheetViews>
  <sheetFormatPr defaultColWidth="11.42578125" defaultRowHeight="15"/>
  <cols>
    <col min="1" max="1" width="94.85546875" customWidth="1"/>
  </cols>
  <sheetData>
    <row r="1" spans="1:1" ht="18.75">
      <c r="A1" s="414" t="s">
        <v>124</v>
      </c>
    </row>
    <row r="2" spans="1:1" ht="15.75">
      <c r="A2" s="415" t="s">
        <v>119</v>
      </c>
    </row>
    <row r="3" spans="1:1" ht="15.75">
      <c r="A3" s="415" t="s">
        <v>120</v>
      </c>
    </row>
    <row r="4" spans="1:1" ht="15.75">
      <c r="A4" s="416"/>
    </row>
    <row r="5" spans="1:1" ht="37.5">
      <c r="A5" s="415" t="s">
        <v>125</v>
      </c>
    </row>
    <row r="6" spans="1:1" ht="15.75">
      <c r="A6" s="416"/>
    </row>
    <row r="7" spans="1:1" ht="72">
      <c r="A7" s="417" t="s">
        <v>121</v>
      </c>
    </row>
    <row r="8" spans="1:1" ht="15.75">
      <c r="A8" s="416"/>
    </row>
    <row r="9" spans="1:1" ht="15.75">
      <c r="A9" s="415" t="s">
        <v>122</v>
      </c>
    </row>
    <row r="10" spans="1:1" ht="15.75">
      <c r="A10" s="415" t="s">
        <v>123</v>
      </c>
    </row>
    <row r="11" spans="1:1" ht="15.75">
      <c r="A11" s="41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00B0F0"/>
    <pageSetUpPr fitToPage="1"/>
  </sheetPr>
  <dimension ref="A1:K110"/>
  <sheetViews>
    <sheetView workbookViewId="0">
      <pane xSplit="1" ySplit="2" topLeftCell="B90" activePane="bottomRight" state="frozen"/>
      <selection pane="topRight" activeCell="B1" sqref="B1"/>
      <selection pane="bottomLeft" activeCell="A3" sqref="A3"/>
      <selection pane="bottomRight" activeCell="M112" sqref="M112"/>
    </sheetView>
  </sheetViews>
  <sheetFormatPr defaultColWidth="11.42578125" defaultRowHeight="15"/>
  <cols>
    <col min="4" max="4" width="9" customWidth="1"/>
    <col min="5" max="6" width="9" style="44" customWidth="1"/>
    <col min="7" max="8" width="9" customWidth="1"/>
    <col min="9" max="10" width="9" style="44" customWidth="1"/>
    <col min="11" max="11" width="9" customWidth="1"/>
  </cols>
  <sheetData>
    <row r="1" spans="1:11">
      <c r="A1" s="449" t="s">
        <v>0</v>
      </c>
      <c r="B1" s="451" t="s">
        <v>1</v>
      </c>
      <c r="C1" s="453" t="s">
        <v>2</v>
      </c>
      <c r="D1" s="558" t="s">
        <v>35</v>
      </c>
      <c r="E1" s="527"/>
      <c r="F1" s="527"/>
      <c r="G1" s="559"/>
      <c r="H1" s="583" t="s">
        <v>139</v>
      </c>
      <c r="I1" s="530"/>
      <c r="J1" s="530"/>
      <c r="K1" s="584"/>
    </row>
    <row r="2" spans="1:11" ht="15.75" thickBot="1">
      <c r="A2" s="450"/>
      <c r="B2" s="452"/>
      <c r="C2" s="454"/>
      <c r="D2" s="3" t="s">
        <v>5</v>
      </c>
      <c r="E2" s="8" t="s">
        <v>6</v>
      </c>
      <c r="F2" s="49" t="s">
        <v>58</v>
      </c>
      <c r="G2" s="8" t="s">
        <v>59</v>
      </c>
      <c r="H2" s="5" t="s">
        <v>5</v>
      </c>
      <c r="I2" s="7" t="s">
        <v>6</v>
      </c>
      <c r="J2" s="50" t="s">
        <v>58</v>
      </c>
      <c r="K2" s="7" t="s">
        <v>59</v>
      </c>
    </row>
    <row r="3" spans="1:11">
      <c r="A3" s="12" t="s">
        <v>16</v>
      </c>
      <c r="B3" s="12">
        <v>1</v>
      </c>
      <c r="C3" s="12" t="s">
        <v>140</v>
      </c>
      <c r="D3" s="28">
        <v>609.48</v>
      </c>
      <c r="E3" s="28">
        <v>766.67</v>
      </c>
      <c r="F3" s="28">
        <f>E3-D3</f>
        <v>157.18999999999994</v>
      </c>
      <c r="G3" s="51">
        <f>(F3/D3)*100</f>
        <v>25.790838091487817</v>
      </c>
      <c r="H3" s="51">
        <v>7.92</v>
      </c>
      <c r="I3" s="51">
        <v>9.4700000000000006</v>
      </c>
      <c r="J3" s="51">
        <f>I3-H3</f>
        <v>1.5500000000000007</v>
      </c>
      <c r="K3" s="51">
        <f>(J3/H3)*100</f>
        <v>19.57070707070708</v>
      </c>
    </row>
    <row r="4" spans="1:11">
      <c r="A4" s="12" t="s">
        <v>17</v>
      </c>
      <c r="B4" s="12">
        <v>1</v>
      </c>
      <c r="C4" s="12" t="s">
        <v>31</v>
      </c>
      <c r="D4" s="28">
        <v>660.96</v>
      </c>
      <c r="E4" s="28">
        <v>754.82</v>
      </c>
      <c r="F4" s="28">
        <f t="shared" ref="F4:F17" si="0">E4-D4</f>
        <v>93.860000000000014</v>
      </c>
      <c r="G4" s="51">
        <f t="shared" ref="G4:G34" si="1">(F4/D4)*100</f>
        <v>14.200556765916245</v>
      </c>
      <c r="H4" s="51">
        <v>10.17</v>
      </c>
      <c r="I4" s="51">
        <v>11.27</v>
      </c>
      <c r="J4" s="51">
        <f t="shared" ref="J4:J17" si="2">I4-H4</f>
        <v>1.0999999999999996</v>
      </c>
      <c r="K4" s="51">
        <f t="shared" ref="K4:K17" si="3">(J4/H4)*100</f>
        <v>10.816125860373644</v>
      </c>
    </row>
    <row r="5" spans="1:11">
      <c r="A5" s="12" t="s">
        <v>18</v>
      </c>
      <c r="B5" s="12">
        <v>1</v>
      </c>
      <c r="C5" s="12" t="s">
        <v>140</v>
      </c>
      <c r="D5" s="28">
        <v>759.48</v>
      </c>
      <c r="E5" s="28">
        <v>750.87</v>
      </c>
      <c r="F5" s="28">
        <f t="shared" si="0"/>
        <v>-8.6100000000000136</v>
      </c>
      <c r="G5" s="51">
        <f t="shared" si="1"/>
        <v>-1.1336704060673111</v>
      </c>
      <c r="H5" s="51">
        <v>12.06</v>
      </c>
      <c r="I5" s="51">
        <v>11.55</v>
      </c>
      <c r="J5" s="51">
        <f t="shared" si="2"/>
        <v>-0.50999999999999979</v>
      </c>
      <c r="K5" s="51">
        <f t="shared" si="3"/>
        <v>-4.2288557213930327</v>
      </c>
    </row>
    <row r="6" spans="1:11">
      <c r="A6" s="12" t="s">
        <v>19</v>
      </c>
      <c r="B6" s="12">
        <v>1</v>
      </c>
      <c r="C6" s="12" t="s">
        <v>140</v>
      </c>
      <c r="D6" s="28">
        <v>850.53</v>
      </c>
      <c r="E6" s="28">
        <v>955.62</v>
      </c>
      <c r="F6" s="28">
        <f t="shared" si="0"/>
        <v>105.09000000000003</v>
      </c>
      <c r="G6" s="51">
        <f t="shared" si="1"/>
        <v>12.355825191351279</v>
      </c>
      <c r="H6" s="51">
        <v>10.63</v>
      </c>
      <c r="I6" s="51">
        <v>11.87</v>
      </c>
      <c r="J6" s="51">
        <f t="shared" si="2"/>
        <v>1.2399999999999984</v>
      </c>
      <c r="K6" s="51">
        <f t="shared" si="3"/>
        <v>11.665098777046081</v>
      </c>
    </row>
    <row r="7" spans="1:11">
      <c r="A7" s="12" t="s">
        <v>20</v>
      </c>
      <c r="B7" s="12">
        <v>1</v>
      </c>
      <c r="C7" s="12" t="s">
        <v>32</v>
      </c>
      <c r="D7" s="28">
        <v>968.33</v>
      </c>
      <c r="E7" s="52">
        <v>895.42</v>
      </c>
      <c r="F7" s="28">
        <f t="shared" si="0"/>
        <v>-72.910000000000082</v>
      </c>
      <c r="G7" s="51">
        <f t="shared" si="1"/>
        <v>-7.5294579327295521</v>
      </c>
      <c r="H7" s="51">
        <v>10.19</v>
      </c>
      <c r="I7" s="110">
        <v>9.6300000000000008</v>
      </c>
      <c r="J7" s="51">
        <f t="shared" si="2"/>
        <v>-0.55999999999999872</v>
      </c>
      <c r="K7" s="51">
        <f t="shared" si="3"/>
        <v>-5.495583905789978</v>
      </c>
    </row>
    <row r="8" spans="1:11">
      <c r="A8" s="12" t="s">
        <v>21</v>
      </c>
      <c r="B8" s="12">
        <v>1</v>
      </c>
      <c r="C8" s="12" t="s">
        <v>140</v>
      </c>
      <c r="D8" s="28">
        <v>816.83</v>
      </c>
      <c r="E8" s="52">
        <v>781.45</v>
      </c>
      <c r="F8" s="28">
        <f t="shared" si="0"/>
        <v>-35.379999999999995</v>
      </c>
      <c r="G8" s="51">
        <f t="shared" si="1"/>
        <v>-4.3313786222347366</v>
      </c>
      <c r="H8" s="51">
        <v>11.5</v>
      </c>
      <c r="I8" s="110">
        <v>10.28</v>
      </c>
      <c r="J8" s="51">
        <f t="shared" si="2"/>
        <v>-1.2200000000000006</v>
      </c>
      <c r="K8" s="51">
        <f t="shared" si="3"/>
        <v>-10.608695652173919</v>
      </c>
    </row>
    <row r="9" spans="1:11">
      <c r="A9" s="12" t="s">
        <v>22</v>
      </c>
      <c r="B9" s="12">
        <v>1</v>
      </c>
      <c r="C9" s="12" t="s">
        <v>31</v>
      </c>
      <c r="D9" s="28">
        <v>987</v>
      </c>
      <c r="E9" s="52">
        <v>1134.07</v>
      </c>
      <c r="F9" s="28">
        <f t="shared" si="0"/>
        <v>147.06999999999994</v>
      </c>
      <c r="G9" s="51">
        <f t="shared" si="1"/>
        <v>14.900709219858149</v>
      </c>
      <c r="H9" s="51">
        <v>13.52</v>
      </c>
      <c r="I9" s="110">
        <v>14.73</v>
      </c>
      <c r="J9" s="51">
        <f t="shared" si="2"/>
        <v>1.2100000000000009</v>
      </c>
      <c r="K9" s="51">
        <f t="shared" si="3"/>
        <v>8.9497041420118411</v>
      </c>
    </row>
    <row r="10" spans="1:11">
      <c r="A10" s="12" t="s">
        <v>23</v>
      </c>
      <c r="B10" s="12">
        <v>1</v>
      </c>
      <c r="C10" s="12" t="s">
        <v>32</v>
      </c>
      <c r="D10" s="28">
        <v>856.62</v>
      </c>
      <c r="E10" s="28">
        <v>925.6</v>
      </c>
      <c r="F10" s="28">
        <f t="shared" si="0"/>
        <v>68.980000000000018</v>
      </c>
      <c r="G10" s="51">
        <f t="shared" si="1"/>
        <v>8.0525787396978838</v>
      </c>
      <c r="H10" s="51">
        <v>10.71</v>
      </c>
      <c r="I10" s="51">
        <v>11.02</v>
      </c>
      <c r="J10" s="51">
        <f t="shared" si="2"/>
        <v>0.30999999999999872</v>
      </c>
      <c r="K10" s="51">
        <f t="shared" si="3"/>
        <v>2.8944911297852354</v>
      </c>
    </row>
    <row r="11" spans="1:11">
      <c r="A11" s="12" t="s">
        <v>24</v>
      </c>
      <c r="B11" s="12">
        <v>1</v>
      </c>
      <c r="C11" s="12" t="s">
        <v>140</v>
      </c>
      <c r="D11" s="28">
        <v>881.18</v>
      </c>
      <c r="E11" s="28">
        <v>891.33</v>
      </c>
      <c r="F11" s="28">
        <f t="shared" si="0"/>
        <v>10.150000000000091</v>
      </c>
      <c r="G11" s="51">
        <f t="shared" si="1"/>
        <v>1.1518645452688543</v>
      </c>
      <c r="H11" s="51">
        <v>11.44</v>
      </c>
      <c r="I11" s="51">
        <v>10.6</v>
      </c>
      <c r="J11" s="51">
        <f t="shared" si="2"/>
        <v>-0.83999999999999986</v>
      </c>
      <c r="K11" s="51">
        <f t="shared" si="3"/>
        <v>-7.3426573426573407</v>
      </c>
    </row>
    <row r="12" spans="1:11">
      <c r="A12" s="12" t="s">
        <v>25</v>
      </c>
      <c r="B12" s="12">
        <v>1</v>
      </c>
      <c r="C12" s="12" t="s">
        <v>32</v>
      </c>
      <c r="D12" s="54" t="s">
        <v>97</v>
      </c>
      <c r="E12" s="54">
        <v>865.77</v>
      </c>
      <c r="F12" s="54" t="e">
        <f t="shared" si="0"/>
        <v>#VALUE!</v>
      </c>
      <c r="G12" s="55" t="e">
        <f t="shared" si="1"/>
        <v>#VALUE!</v>
      </c>
      <c r="H12" s="55" t="s">
        <v>97</v>
      </c>
      <c r="I12" s="55">
        <v>9.73</v>
      </c>
      <c r="J12" s="55" t="e">
        <f t="shared" si="2"/>
        <v>#VALUE!</v>
      </c>
      <c r="K12" s="55" t="e">
        <f>(J12/H12)*100</f>
        <v>#VALUE!</v>
      </c>
    </row>
    <row r="13" spans="1:11">
      <c r="A13" s="12" t="s">
        <v>26</v>
      </c>
      <c r="B13" s="12">
        <v>1</v>
      </c>
      <c r="C13" s="12" t="s">
        <v>31</v>
      </c>
      <c r="D13" s="28">
        <v>704.43</v>
      </c>
      <c r="E13" s="28">
        <v>844.25</v>
      </c>
      <c r="F13" s="28">
        <f t="shared" si="0"/>
        <v>139.82000000000005</v>
      </c>
      <c r="G13" s="51">
        <f t="shared" si="1"/>
        <v>19.848671975923804</v>
      </c>
      <c r="H13" s="51">
        <v>10.210000000000001</v>
      </c>
      <c r="I13" s="51">
        <v>11.73</v>
      </c>
      <c r="J13" s="51">
        <f t="shared" si="2"/>
        <v>1.5199999999999996</v>
      </c>
      <c r="K13" s="51">
        <f t="shared" si="3"/>
        <v>14.887365328109691</v>
      </c>
    </row>
    <row r="14" spans="1:11">
      <c r="A14" s="13" t="s">
        <v>27</v>
      </c>
      <c r="B14" s="12">
        <v>1</v>
      </c>
      <c r="C14" s="12" t="s">
        <v>32</v>
      </c>
      <c r="D14" s="28">
        <v>766.11</v>
      </c>
      <c r="E14" s="28">
        <v>891.24</v>
      </c>
      <c r="F14" s="28">
        <f t="shared" si="0"/>
        <v>125.13</v>
      </c>
      <c r="G14" s="51">
        <f t="shared" si="1"/>
        <v>16.33316364490739</v>
      </c>
      <c r="H14" s="51">
        <v>9.58</v>
      </c>
      <c r="I14" s="51">
        <v>10.87</v>
      </c>
      <c r="J14" s="51">
        <f t="shared" si="2"/>
        <v>1.2899999999999991</v>
      </c>
      <c r="K14" s="51">
        <f t="shared" si="3"/>
        <v>13.465553235908134</v>
      </c>
    </row>
    <row r="15" spans="1:11">
      <c r="A15" s="13" t="s">
        <v>28</v>
      </c>
      <c r="B15" s="12">
        <v>1</v>
      </c>
      <c r="C15" s="12" t="s">
        <v>32</v>
      </c>
      <c r="D15" s="28">
        <v>759.65</v>
      </c>
      <c r="E15" s="28">
        <v>839.75</v>
      </c>
      <c r="F15" s="28">
        <f t="shared" si="0"/>
        <v>80.100000000000023</v>
      </c>
      <c r="G15" s="51">
        <f t="shared" si="1"/>
        <v>10.544329625485425</v>
      </c>
      <c r="H15" s="51">
        <v>10.41</v>
      </c>
      <c r="I15" s="51">
        <v>11.35</v>
      </c>
      <c r="J15" s="51">
        <f t="shared" si="2"/>
        <v>0.9399999999999995</v>
      </c>
      <c r="K15" s="51">
        <f t="shared" si="3"/>
        <v>9.029779058597498</v>
      </c>
    </row>
    <row r="16" spans="1:11">
      <c r="A16" s="12" t="s">
        <v>29</v>
      </c>
      <c r="B16" s="12">
        <v>1</v>
      </c>
      <c r="C16" s="12" t="s">
        <v>140</v>
      </c>
      <c r="D16" s="28">
        <v>1116.74</v>
      </c>
      <c r="E16" s="28">
        <v>1123.78</v>
      </c>
      <c r="F16" s="28">
        <f t="shared" si="0"/>
        <v>7.0399999999999636</v>
      </c>
      <c r="G16" s="51">
        <f t="shared" si="1"/>
        <v>0.63040636137327966</v>
      </c>
      <c r="H16" s="51">
        <v>11.76</v>
      </c>
      <c r="I16" s="51">
        <v>11.46</v>
      </c>
      <c r="J16" s="51">
        <f t="shared" si="2"/>
        <v>-0.29999999999999893</v>
      </c>
      <c r="K16" s="51">
        <f t="shared" si="3"/>
        <v>-2.5510204081632564</v>
      </c>
    </row>
    <row r="17" spans="1:11">
      <c r="A17" s="12" t="s">
        <v>30</v>
      </c>
      <c r="B17" s="12">
        <v>1</v>
      </c>
      <c r="C17" s="12" t="s">
        <v>31</v>
      </c>
      <c r="D17" s="54">
        <v>834.49</v>
      </c>
      <c r="E17" s="54" t="s">
        <v>97</v>
      </c>
      <c r="F17" s="54" t="e">
        <f t="shared" si="0"/>
        <v>#VALUE!</v>
      </c>
      <c r="G17" s="55" t="e">
        <f t="shared" si="1"/>
        <v>#VALUE!</v>
      </c>
      <c r="H17" s="55">
        <v>9.07</v>
      </c>
      <c r="I17" s="55" t="s">
        <v>97</v>
      </c>
      <c r="J17" s="55" t="e">
        <f t="shared" si="2"/>
        <v>#VALUE!</v>
      </c>
      <c r="K17" s="55" t="e">
        <f t="shared" si="3"/>
        <v>#VALUE!</v>
      </c>
    </row>
    <row r="18" spans="1:11">
      <c r="A18" s="71" t="s">
        <v>40</v>
      </c>
      <c r="B18" s="72">
        <v>2</v>
      </c>
      <c r="C18" s="71" t="s">
        <v>31</v>
      </c>
      <c r="D18" s="28">
        <v>1038.58</v>
      </c>
      <c r="E18" s="28">
        <v>1100.06</v>
      </c>
      <c r="F18" s="28">
        <f t="shared" ref="F18:F34" si="4">E18-D18</f>
        <v>61.480000000000018</v>
      </c>
      <c r="G18" s="51">
        <f t="shared" si="1"/>
        <v>5.9196210210094575</v>
      </c>
      <c r="H18" s="51">
        <v>11.05</v>
      </c>
      <c r="I18" s="51">
        <v>11.11</v>
      </c>
      <c r="J18" s="51">
        <f t="shared" ref="J18:J34" si="5">I18-H18</f>
        <v>5.9999999999998721E-2</v>
      </c>
      <c r="K18" s="51">
        <f t="shared" ref="K18:K34" si="6">(J18/H18)*100</f>
        <v>0.54298642533935482</v>
      </c>
    </row>
    <row r="19" spans="1:11">
      <c r="A19" s="71" t="s">
        <v>41</v>
      </c>
      <c r="B19" s="72">
        <v>2</v>
      </c>
      <c r="C19" s="71" t="s">
        <v>140</v>
      </c>
      <c r="D19" s="28">
        <v>708.4</v>
      </c>
      <c r="E19" s="28">
        <v>751.56</v>
      </c>
      <c r="F19" s="28">
        <f t="shared" si="4"/>
        <v>43.159999999999968</v>
      </c>
      <c r="G19" s="51">
        <f t="shared" si="1"/>
        <v>6.0926030491247838</v>
      </c>
      <c r="H19" s="51">
        <v>9.57</v>
      </c>
      <c r="I19" s="51">
        <v>9.98</v>
      </c>
      <c r="J19" s="51">
        <f t="shared" si="5"/>
        <v>0.41000000000000014</v>
      </c>
      <c r="K19" s="51">
        <f t="shared" si="6"/>
        <v>4.2842215256008371</v>
      </c>
    </row>
    <row r="20" spans="1:11">
      <c r="A20" s="71" t="s">
        <v>42</v>
      </c>
      <c r="B20" s="72">
        <v>2</v>
      </c>
      <c r="C20" s="71" t="s">
        <v>140</v>
      </c>
      <c r="D20" s="28">
        <v>740.1</v>
      </c>
      <c r="E20" s="28">
        <v>707.62</v>
      </c>
      <c r="F20" s="28">
        <f t="shared" si="4"/>
        <v>-32.480000000000018</v>
      </c>
      <c r="G20" s="51">
        <f t="shared" si="1"/>
        <v>-4.3885961356573455</v>
      </c>
      <c r="H20" s="51">
        <v>11.56</v>
      </c>
      <c r="I20" s="51">
        <v>11.06</v>
      </c>
      <c r="J20" s="51">
        <f t="shared" si="5"/>
        <v>-0.5</v>
      </c>
      <c r="K20" s="51">
        <f t="shared" si="6"/>
        <v>-4.3252595155709344</v>
      </c>
    </row>
    <row r="21" spans="1:11">
      <c r="A21" s="71" t="s">
        <v>43</v>
      </c>
      <c r="B21" s="72">
        <v>2</v>
      </c>
      <c r="C21" s="71" t="s">
        <v>31</v>
      </c>
      <c r="D21" s="28">
        <v>698.64</v>
      </c>
      <c r="E21" s="28">
        <v>840.44</v>
      </c>
      <c r="F21" s="28">
        <f t="shared" si="4"/>
        <v>141.80000000000007</v>
      </c>
      <c r="G21" s="51">
        <f t="shared" si="1"/>
        <v>20.296576205198683</v>
      </c>
      <c r="H21" s="51">
        <v>10.43</v>
      </c>
      <c r="I21" s="51">
        <v>11.51</v>
      </c>
      <c r="J21" s="51">
        <f t="shared" si="5"/>
        <v>1.08</v>
      </c>
      <c r="K21" s="51">
        <f t="shared" si="6"/>
        <v>10.354745925215724</v>
      </c>
    </row>
    <row r="22" spans="1:11">
      <c r="A22" s="71" t="s">
        <v>44</v>
      </c>
      <c r="B22" s="72">
        <v>2</v>
      </c>
      <c r="C22" s="71" t="s">
        <v>32</v>
      </c>
      <c r="D22" s="28">
        <v>631.74</v>
      </c>
      <c r="E22" s="28">
        <v>631.20000000000005</v>
      </c>
      <c r="F22" s="28">
        <f t="shared" si="4"/>
        <v>-0.53999999999996362</v>
      </c>
      <c r="G22" s="51">
        <f t="shared" si="1"/>
        <v>-8.5478203058214394E-2</v>
      </c>
      <c r="H22" s="51">
        <v>8.1</v>
      </c>
      <c r="I22" s="51">
        <v>8.1999999999999993</v>
      </c>
      <c r="J22" s="51">
        <f t="shared" si="5"/>
        <v>9.9999999999999645E-2</v>
      </c>
      <c r="K22" s="51">
        <f t="shared" si="6"/>
        <v>1.2345679012345634</v>
      </c>
    </row>
    <row r="23" spans="1:11">
      <c r="A23" s="71" t="s">
        <v>45</v>
      </c>
      <c r="B23" s="72">
        <v>2</v>
      </c>
      <c r="C23" s="71" t="s">
        <v>32</v>
      </c>
      <c r="D23" s="28">
        <v>810.55</v>
      </c>
      <c r="E23" s="28">
        <v>873.7</v>
      </c>
      <c r="F23" s="28">
        <f t="shared" si="4"/>
        <v>63.150000000000091</v>
      </c>
      <c r="G23" s="51">
        <f t="shared" si="1"/>
        <v>7.7910061069644181</v>
      </c>
      <c r="H23" s="51">
        <v>9.2100000000000009</v>
      </c>
      <c r="I23" s="51">
        <v>9.82</v>
      </c>
      <c r="J23" s="51">
        <f t="shared" si="5"/>
        <v>0.60999999999999943</v>
      </c>
      <c r="K23" s="51">
        <f t="shared" si="6"/>
        <v>6.6232356134636197</v>
      </c>
    </row>
    <row r="24" spans="1:11">
      <c r="A24" s="71" t="s">
        <v>46</v>
      </c>
      <c r="B24" s="72">
        <v>2</v>
      </c>
      <c r="C24" s="71" t="s">
        <v>140</v>
      </c>
      <c r="D24" s="28">
        <v>844.44</v>
      </c>
      <c r="E24" s="28">
        <v>825.31</v>
      </c>
      <c r="F24" s="28">
        <f t="shared" si="4"/>
        <v>-19.130000000000109</v>
      </c>
      <c r="G24" s="51">
        <f t="shared" si="1"/>
        <v>-2.2654066600350653</v>
      </c>
      <c r="H24" s="51">
        <v>12.6</v>
      </c>
      <c r="I24" s="51">
        <v>11.62</v>
      </c>
      <c r="J24" s="51">
        <f t="shared" si="5"/>
        <v>-0.98000000000000043</v>
      </c>
      <c r="K24" s="51">
        <f t="shared" si="6"/>
        <v>-7.7777777777777821</v>
      </c>
    </row>
    <row r="25" spans="1:11">
      <c r="A25" s="71" t="s">
        <v>47</v>
      </c>
      <c r="B25" s="72">
        <v>2</v>
      </c>
      <c r="C25" s="71" t="s">
        <v>31</v>
      </c>
      <c r="D25" s="28">
        <v>748</v>
      </c>
      <c r="E25" s="28">
        <v>744.81</v>
      </c>
      <c r="F25" s="28">
        <f t="shared" si="4"/>
        <v>-3.1900000000000546</v>
      </c>
      <c r="G25" s="51">
        <f t="shared" si="1"/>
        <v>-0.42647058823530143</v>
      </c>
      <c r="H25" s="51">
        <v>10.69</v>
      </c>
      <c r="I25" s="51">
        <v>10.79</v>
      </c>
      <c r="J25" s="51">
        <f t="shared" si="5"/>
        <v>9.9999999999999645E-2</v>
      </c>
      <c r="K25" s="51">
        <f t="shared" si="6"/>
        <v>0.93545369504209208</v>
      </c>
    </row>
    <row r="26" spans="1:11">
      <c r="A26" s="71" t="s">
        <v>48</v>
      </c>
      <c r="B26" s="72">
        <v>2</v>
      </c>
      <c r="C26" s="71" t="s">
        <v>32</v>
      </c>
      <c r="D26" s="28">
        <v>993.32</v>
      </c>
      <c r="E26" s="28">
        <v>1112.47</v>
      </c>
      <c r="F26" s="28">
        <f t="shared" si="4"/>
        <v>119.14999999999998</v>
      </c>
      <c r="G26" s="51">
        <f t="shared" si="1"/>
        <v>11.995127451375183</v>
      </c>
      <c r="H26" s="51">
        <v>13.42</v>
      </c>
      <c r="I26" s="51">
        <v>14.64</v>
      </c>
      <c r="J26" s="51">
        <f t="shared" si="5"/>
        <v>1.2200000000000006</v>
      </c>
      <c r="K26" s="51">
        <f t="shared" si="6"/>
        <v>9.0909090909090953</v>
      </c>
    </row>
    <row r="27" spans="1:11">
      <c r="A27" s="71" t="s">
        <v>49</v>
      </c>
      <c r="B27" s="72">
        <v>2</v>
      </c>
      <c r="C27" s="71" t="s">
        <v>32</v>
      </c>
      <c r="D27" s="28">
        <v>985.4</v>
      </c>
      <c r="E27" s="28">
        <v>1025.72</v>
      </c>
      <c r="F27" s="28">
        <f t="shared" si="4"/>
        <v>40.32000000000005</v>
      </c>
      <c r="G27" s="51">
        <f t="shared" si="1"/>
        <v>4.0917393951694798</v>
      </c>
      <c r="H27" s="51">
        <v>11.87</v>
      </c>
      <c r="I27" s="51">
        <v>11.66</v>
      </c>
      <c r="J27" s="51">
        <f t="shared" si="5"/>
        <v>-0.20999999999999908</v>
      </c>
      <c r="K27" s="51">
        <f t="shared" si="6"/>
        <v>-1.7691659646166729</v>
      </c>
    </row>
    <row r="28" spans="1:11">
      <c r="A28" s="71" t="s">
        <v>50</v>
      </c>
      <c r="B28" s="72">
        <v>2</v>
      </c>
      <c r="C28" s="71" t="s">
        <v>140</v>
      </c>
      <c r="D28" s="28">
        <v>654.69000000000005</v>
      </c>
      <c r="E28" s="28">
        <v>907.79</v>
      </c>
      <c r="F28" s="28">
        <f>E28-D28</f>
        <v>253.09999999999991</v>
      </c>
      <c r="G28" s="51">
        <f t="shared" si="1"/>
        <v>38.659518245276374</v>
      </c>
      <c r="H28" s="51">
        <v>8.85</v>
      </c>
      <c r="I28" s="51">
        <v>11.35</v>
      </c>
      <c r="J28" s="51">
        <f t="shared" si="5"/>
        <v>2.5</v>
      </c>
      <c r="K28" s="51">
        <f t="shared" si="6"/>
        <v>28.248587570621471</v>
      </c>
    </row>
    <row r="29" spans="1:11">
      <c r="A29" s="72" t="s">
        <v>51</v>
      </c>
      <c r="B29" s="72">
        <v>2</v>
      </c>
      <c r="C29" s="71" t="s">
        <v>31</v>
      </c>
      <c r="D29" s="28">
        <v>718.02</v>
      </c>
      <c r="E29" s="28">
        <v>923.97</v>
      </c>
      <c r="F29" s="28">
        <f t="shared" si="4"/>
        <v>205.95000000000005</v>
      </c>
      <c r="G29" s="51">
        <f t="shared" si="1"/>
        <v>28.683045040528128</v>
      </c>
      <c r="H29" s="51">
        <v>10.72</v>
      </c>
      <c r="I29" s="51">
        <v>13.59</v>
      </c>
      <c r="J29" s="51">
        <f t="shared" si="5"/>
        <v>2.8699999999999992</v>
      </c>
      <c r="K29" s="51">
        <f t="shared" si="6"/>
        <v>26.772388059701484</v>
      </c>
    </row>
    <row r="30" spans="1:11">
      <c r="A30" s="72" t="s">
        <v>52</v>
      </c>
      <c r="B30" s="72">
        <v>2</v>
      </c>
      <c r="C30" s="71" t="s">
        <v>140</v>
      </c>
      <c r="D30" s="28">
        <v>853.22</v>
      </c>
      <c r="E30" s="28">
        <v>852.59</v>
      </c>
      <c r="F30" s="28">
        <f t="shared" si="4"/>
        <v>-0.62999999999999545</v>
      </c>
      <c r="G30" s="51">
        <f t="shared" si="1"/>
        <v>-7.3837931600290133E-2</v>
      </c>
      <c r="H30" s="51">
        <v>10.039999999999999</v>
      </c>
      <c r="I30" s="51">
        <v>10.27</v>
      </c>
      <c r="J30" s="51">
        <f t="shared" si="5"/>
        <v>0.23000000000000043</v>
      </c>
      <c r="K30" s="51">
        <f t="shared" si="6"/>
        <v>2.2908366533864588</v>
      </c>
    </row>
    <row r="31" spans="1:11">
      <c r="A31" s="71" t="s">
        <v>53</v>
      </c>
      <c r="B31" s="72">
        <v>2</v>
      </c>
      <c r="C31" s="71" t="s">
        <v>140</v>
      </c>
      <c r="D31" s="28">
        <v>980.85</v>
      </c>
      <c r="E31" s="28">
        <v>924.05</v>
      </c>
      <c r="F31" s="28">
        <f t="shared" si="4"/>
        <v>-56.800000000000068</v>
      </c>
      <c r="G31" s="51">
        <f t="shared" si="1"/>
        <v>-5.7908956517306489</v>
      </c>
      <c r="H31" s="51">
        <v>10.32</v>
      </c>
      <c r="I31" s="51">
        <v>10.15</v>
      </c>
      <c r="J31" s="51">
        <f t="shared" si="5"/>
        <v>-0.16999999999999993</v>
      </c>
      <c r="K31" s="51">
        <f t="shared" si="6"/>
        <v>-1.6472868217054255</v>
      </c>
    </row>
    <row r="32" spans="1:11">
      <c r="A32" s="69" t="s">
        <v>54</v>
      </c>
      <c r="B32" s="68">
        <v>2</v>
      </c>
      <c r="C32" s="69" t="s">
        <v>32</v>
      </c>
      <c r="D32" s="28">
        <v>603.46</v>
      </c>
      <c r="E32" s="28">
        <v>683.57</v>
      </c>
      <c r="F32" s="28">
        <f t="shared" si="4"/>
        <v>80.110000000000014</v>
      </c>
      <c r="G32" s="51">
        <f t="shared" si="1"/>
        <v>13.275113512080338</v>
      </c>
      <c r="H32" s="51">
        <v>9.73</v>
      </c>
      <c r="I32" s="51">
        <v>10.52</v>
      </c>
      <c r="J32" s="51">
        <f t="shared" si="5"/>
        <v>0.78999999999999915</v>
      </c>
      <c r="K32" s="51">
        <f t="shared" si="6"/>
        <v>8.1192189105858077</v>
      </c>
    </row>
    <row r="33" spans="1:11">
      <c r="A33" s="71" t="s">
        <v>80</v>
      </c>
      <c r="B33" s="72">
        <v>2</v>
      </c>
      <c r="C33" s="71" t="s">
        <v>31</v>
      </c>
      <c r="D33" s="28">
        <v>956.6</v>
      </c>
      <c r="E33" s="28">
        <v>1051.77</v>
      </c>
      <c r="F33" s="28">
        <f t="shared" si="4"/>
        <v>95.169999999999959</v>
      </c>
      <c r="G33" s="51">
        <f t="shared" si="1"/>
        <v>9.9487769182521397</v>
      </c>
      <c r="H33" s="51">
        <v>11.96</v>
      </c>
      <c r="I33" s="51">
        <v>12.67</v>
      </c>
      <c r="J33" s="51">
        <f t="shared" si="5"/>
        <v>0.70999999999999908</v>
      </c>
      <c r="K33" s="51">
        <f t="shared" si="6"/>
        <v>5.93645484949832</v>
      </c>
    </row>
    <row r="34" spans="1:11">
      <c r="A34" s="71" t="s">
        <v>81</v>
      </c>
      <c r="B34" s="72">
        <v>2</v>
      </c>
      <c r="C34" s="71" t="s">
        <v>31</v>
      </c>
      <c r="D34" s="28">
        <v>1131.47</v>
      </c>
      <c r="E34" s="28">
        <v>1274.07</v>
      </c>
      <c r="F34" s="28">
        <f t="shared" si="4"/>
        <v>142.59999999999991</v>
      </c>
      <c r="G34" s="51">
        <f t="shared" si="1"/>
        <v>12.603073877345391</v>
      </c>
      <c r="H34" s="51">
        <v>13.63</v>
      </c>
      <c r="I34" s="51">
        <v>14.81</v>
      </c>
      <c r="J34" s="51">
        <f t="shared" si="5"/>
        <v>1.1799999999999997</v>
      </c>
      <c r="K34" s="51">
        <f t="shared" si="6"/>
        <v>8.6573734409391019</v>
      </c>
    </row>
    <row r="41" spans="1:11" ht="15.75" thickBot="1"/>
    <row r="42" spans="1:11" s="44" customFormat="1">
      <c r="A42" s="449" t="s">
        <v>0</v>
      </c>
      <c r="B42" s="451" t="s">
        <v>1</v>
      </c>
      <c r="C42" s="453" t="s">
        <v>2</v>
      </c>
      <c r="D42" s="558" t="s">
        <v>35</v>
      </c>
      <c r="E42" s="527"/>
      <c r="F42" s="527"/>
      <c r="G42" s="559"/>
      <c r="H42" s="583" t="s">
        <v>139</v>
      </c>
      <c r="I42" s="530"/>
      <c r="J42" s="530"/>
      <c r="K42" s="584"/>
    </row>
    <row r="43" spans="1:11" s="44" customFormat="1" ht="15.75" thickBot="1">
      <c r="A43" s="450"/>
      <c r="B43" s="452"/>
      <c r="C43" s="454"/>
      <c r="D43" s="3" t="s">
        <v>5</v>
      </c>
      <c r="E43" s="8" t="s">
        <v>6</v>
      </c>
      <c r="F43" s="49" t="s">
        <v>58</v>
      </c>
      <c r="G43" s="8" t="s">
        <v>59</v>
      </c>
      <c r="H43" s="5" t="s">
        <v>5</v>
      </c>
      <c r="I43" s="7" t="s">
        <v>6</v>
      </c>
      <c r="J43" s="50" t="s">
        <v>58</v>
      </c>
      <c r="K43" s="7" t="s">
        <v>59</v>
      </c>
    </row>
    <row r="44" spans="1:11" s="44" customFormat="1">
      <c r="A44" s="12" t="s">
        <v>16</v>
      </c>
      <c r="B44" s="12">
        <v>1</v>
      </c>
      <c r="C44" s="12" t="s">
        <v>140</v>
      </c>
      <c r="D44" s="51">
        <v>609.48</v>
      </c>
      <c r="E44" s="51">
        <v>766.67</v>
      </c>
      <c r="F44" s="51">
        <v>157.18999999999994</v>
      </c>
      <c r="G44" s="51">
        <v>25.790838091487799</v>
      </c>
      <c r="H44" s="51">
        <v>7.92</v>
      </c>
      <c r="I44" s="51">
        <v>9.4700000000000006</v>
      </c>
      <c r="J44" s="51">
        <v>1.5500000000000007</v>
      </c>
      <c r="K44" s="51">
        <v>19.57070707070708</v>
      </c>
    </row>
    <row r="45" spans="1:11" s="44" customFormat="1">
      <c r="A45" s="12" t="s">
        <v>18</v>
      </c>
      <c r="B45" s="12">
        <v>1</v>
      </c>
      <c r="C45" s="12" t="s">
        <v>140</v>
      </c>
      <c r="D45" s="51">
        <v>759.48</v>
      </c>
      <c r="E45" s="51">
        <v>750.87</v>
      </c>
      <c r="F45" s="51">
        <v>-8.6100000000000136</v>
      </c>
      <c r="G45" s="51">
        <v>-1.1336704060673111</v>
      </c>
      <c r="H45" s="51">
        <v>12.06</v>
      </c>
      <c r="I45" s="51">
        <v>11.55</v>
      </c>
      <c r="J45" s="51">
        <v>-0.50999999999999979</v>
      </c>
      <c r="K45" s="51">
        <v>-4.2288557213930327</v>
      </c>
    </row>
    <row r="46" spans="1:11" s="44" customFormat="1">
      <c r="A46" s="12" t="s">
        <v>19</v>
      </c>
      <c r="B46" s="12">
        <v>1</v>
      </c>
      <c r="C46" s="12" t="s">
        <v>140</v>
      </c>
      <c r="D46" s="51">
        <v>850.53</v>
      </c>
      <c r="E46" s="51">
        <v>955.62</v>
      </c>
      <c r="F46" s="51">
        <v>105.09000000000003</v>
      </c>
      <c r="G46" s="51">
        <v>12.355825191351279</v>
      </c>
      <c r="H46" s="51">
        <v>10.63</v>
      </c>
      <c r="I46" s="51">
        <v>11.87</v>
      </c>
      <c r="J46" s="51">
        <v>1.2399999999999984</v>
      </c>
      <c r="K46" s="51">
        <v>11.665098777046081</v>
      </c>
    </row>
    <row r="47" spans="1:11" s="44" customFormat="1">
      <c r="A47" s="12" t="s">
        <v>21</v>
      </c>
      <c r="B47" s="12">
        <v>1</v>
      </c>
      <c r="C47" s="12" t="s">
        <v>140</v>
      </c>
      <c r="D47" s="51">
        <v>816.83</v>
      </c>
      <c r="E47" s="110">
        <v>781.45</v>
      </c>
      <c r="F47" s="51">
        <v>-35.379999999999995</v>
      </c>
      <c r="G47" s="51">
        <v>-4.3313786222347366</v>
      </c>
      <c r="H47" s="51">
        <v>11.5</v>
      </c>
      <c r="I47" s="110">
        <v>10.28</v>
      </c>
      <c r="J47" s="51">
        <v>-1.2200000000000006</v>
      </c>
      <c r="K47" s="51">
        <v>-10.608695652173919</v>
      </c>
    </row>
    <row r="48" spans="1:11" s="44" customFormat="1">
      <c r="A48" s="12" t="s">
        <v>24</v>
      </c>
      <c r="B48" s="12">
        <v>1</v>
      </c>
      <c r="C48" s="12" t="s">
        <v>140</v>
      </c>
      <c r="D48" s="51">
        <v>881.18</v>
      </c>
      <c r="E48" s="51">
        <v>891.33</v>
      </c>
      <c r="F48" s="51">
        <v>10.150000000000091</v>
      </c>
      <c r="G48" s="51">
        <v>1.1518645452688543</v>
      </c>
      <c r="H48" s="51">
        <v>11.44</v>
      </c>
      <c r="I48" s="51">
        <v>10.6</v>
      </c>
      <c r="J48" s="51">
        <v>-0.83999999999999986</v>
      </c>
      <c r="K48" s="51">
        <v>-7.3426573426573407</v>
      </c>
    </row>
    <row r="49" spans="1:11" s="44" customFormat="1">
      <c r="A49" s="12" t="s">
        <v>29</v>
      </c>
      <c r="B49" s="12">
        <v>1</v>
      </c>
      <c r="C49" s="12" t="s">
        <v>140</v>
      </c>
      <c r="D49" s="51">
        <v>1116.74</v>
      </c>
      <c r="E49" s="51">
        <v>1123.78</v>
      </c>
      <c r="F49" s="51">
        <v>7.0399999999999636</v>
      </c>
      <c r="G49" s="51">
        <v>0.63040636137327966</v>
      </c>
      <c r="H49" s="51">
        <v>11.76</v>
      </c>
      <c r="I49" s="51">
        <v>11.46</v>
      </c>
      <c r="J49" s="51">
        <v>-0.29999999999999893</v>
      </c>
      <c r="K49" s="51">
        <v>-2.5510204081632564</v>
      </c>
    </row>
    <row r="50" spans="1:11" s="79" customFormat="1">
      <c r="A50" s="71" t="s">
        <v>41</v>
      </c>
      <c r="B50" s="72">
        <v>2</v>
      </c>
      <c r="C50" s="71" t="s">
        <v>140</v>
      </c>
      <c r="D50" s="51">
        <v>708.4</v>
      </c>
      <c r="E50" s="51">
        <v>751.56</v>
      </c>
      <c r="F50" s="51">
        <v>43.159999999999968</v>
      </c>
      <c r="G50" s="51">
        <v>6.0926030491247838</v>
      </c>
      <c r="H50" s="51">
        <v>9.57</v>
      </c>
      <c r="I50" s="51">
        <v>9.98</v>
      </c>
      <c r="J50" s="51">
        <v>0.41000000000000014</v>
      </c>
      <c r="K50" s="51">
        <v>4.2842215256008371</v>
      </c>
    </row>
    <row r="51" spans="1:11" s="79" customFormat="1">
      <c r="A51" s="71" t="s">
        <v>42</v>
      </c>
      <c r="B51" s="72">
        <v>2</v>
      </c>
      <c r="C51" s="71" t="s">
        <v>140</v>
      </c>
      <c r="D51" s="51">
        <v>740.1</v>
      </c>
      <c r="E51" s="51">
        <v>707.62</v>
      </c>
      <c r="F51" s="51">
        <v>-32.480000000000018</v>
      </c>
      <c r="G51" s="51">
        <v>-4.3885961356573455</v>
      </c>
      <c r="H51" s="51">
        <v>11.56</v>
      </c>
      <c r="I51" s="51">
        <v>11.06</v>
      </c>
      <c r="J51" s="51">
        <v>-0.5</v>
      </c>
      <c r="K51" s="51">
        <v>-4.3252595155709344</v>
      </c>
    </row>
    <row r="52" spans="1:11" s="79" customFormat="1">
      <c r="A52" s="71" t="s">
        <v>46</v>
      </c>
      <c r="B52" s="72">
        <v>2</v>
      </c>
      <c r="C52" s="71" t="s">
        <v>140</v>
      </c>
      <c r="D52" s="51">
        <v>844.44</v>
      </c>
      <c r="E52" s="51">
        <v>825.31</v>
      </c>
      <c r="F52" s="51">
        <v>-19.130000000000109</v>
      </c>
      <c r="G52" s="51">
        <v>-2.2654066600350653</v>
      </c>
      <c r="H52" s="51">
        <v>12.6</v>
      </c>
      <c r="I52" s="51">
        <v>11.62</v>
      </c>
      <c r="J52" s="51">
        <v>-0.98000000000000043</v>
      </c>
      <c r="K52" s="51">
        <v>-7.7777777777777821</v>
      </c>
    </row>
    <row r="53" spans="1:11" s="79" customFormat="1">
      <c r="A53" s="71" t="s">
        <v>50</v>
      </c>
      <c r="B53" s="72">
        <v>2</v>
      </c>
      <c r="C53" s="71" t="s">
        <v>140</v>
      </c>
      <c r="D53" s="51">
        <v>654.69000000000005</v>
      </c>
      <c r="E53" s="51">
        <v>907.79</v>
      </c>
      <c r="F53" s="51">
        <v>253.1</v>
      </c>
      <c r="G53" s="51">
        <v>38.659518245276374</v>
      </c>
      <c r="H53" s="51">
        <v>8.85</v>
      </c>
      <c r="I53" s="51">
        <v>11.35</v>
      </c>
      <c r="J53" s="51">
        <v>2.5</v>
      </c>
      <c r="K53" s="51">
        <v>28.248587570621471</v>
      </c>
    </row>
    <row r="54" spans="1:11" s="79" customFormat="1">
      <c r="A54" s="72" t="s">
        <v>52</v>
      </c>
      <c r="B54" s="72">
        <v>2</v>
      </c>
      <c r="C54" s="71" t="s">
        <v>140</v>
      </c>
      <c r="D54" s="51">
        <v>853.22</v>
      </c>
      <c r="E54" s="51">
        <v>852.59</v>
      </c>
      <c r="F54" s="51">
        <v>-0.62999999999999545</v>
      </c>
      <c r="G54" s="51">
        <v>-7.3837931600290133E-2</v>
      </c>
      <c r="H54" s="51">
        <v>10.039999999999999</v>
      </c>
      <c r="I54" s="51">
        <v>10.27</v>
      </c>
      <c r="J54" s="51">
        <v>0.23000000000000043</v>
      </c>
      <c r="K54" s="51">
        <v>2.2908366533864588</v>
      </c>
    </row>
    <row r="55" spans="1:11" s="79" customFormat="1">
      <c r="A55" s="71" t="s">
        <v>53</v>
      </c>
      <c r="B55" s="72">
        <v>2</v>
      </c>
      <c r="C55" s="71" t="s">
        <v>140</v>
      </c>
      <c r="D55" s="51">
        <v>980.85</v>
      </c>
      <c r="E55" s="51">
        <v>924.05</v>
      </c>
      <c r="F55" s="51">
        <v>-56.800000000000068</v>
      </c>
      <c r="G55" s="51">
        <v>-5.7908956517306489</v>
      </c>
      <c r="H55" s="51">
        <v>10.32</v>
      </c>
      <c r="I55" s="51">
        <v>10.15</v>
      </c>
      <c r="J55" s="51">
        <v>-0.16999999999999993</v>
      </c>
      <c r="K55" s="51">
        <v>-1.6472868217054255</v>
      </c>
    </row>
    <row r="57" spans="1:11">
      <c r="C57" s="40" t="s">
        <v>55</v>
      </c>
      <c r="D57" s="37">
        <f>AVERAGE(D44:D55)</f>
        <v>817.995</v>
      </c>
      <c r="E57" s="78">
        <f t="shared" ref="E57:K57" si="7">AVERAGE(E44:E55)</f>
        <v>853.21999999999991</v>
      </c>
      <c r="F57" s="78">
        <f t="shared" si="7"/>
        <v>35.224999999999987</v>
      </c>
      <c r="G57" s="78">
        <f>AVERAGE(G44:G55)</f>
        <v>5.5581058397130816</v>
      </c>
      <c r="H57" s="78">
        <f t="shared" si="7"/>
        <v>10.687499999999998</v>
      </c>
      <c r="I57" s="78">
        <f t="shared" si="7"/>
        <v>10.805</v>
      </c>
      <c r="J57" s="78">
        <f t="shared" si="7"/>
        <v>0.11750000000000001</v>
      </c>
      <c r="K57" s="78">
        <f t="shared" si="7"/>
        <v>2.2981581964933535</v>
      </c>
    </row>
    <row r="58" spans="1:11">
      <c r="C58" s="40" t="s">
        <v>56</v>
      </c>
      <c r="D58" s="38">
        <f>STDEV(D44:D55)</f>
        <v>139.61388993805846</v>
      </c>
      <c r="E58" s="75">
        <f t="shared" ref="E58:K58" si="8">STDEV(E44:E55)</f>
        <v>116.21549654139872</v>
      </c>
      <c r="F58" s="75">
        <f t="shared" si="8"/>
        <v>91.904791199667855</v>
      </c>
      <c r="G58" s="75">
        <f t="shared" si="8"/>
        <v>13.679790812869859</v>
      </c>
      <c r="H58" s="75">
        <f t="shared" si="8"/>
        <v>1.3987405048829031</v>
      </c>
      <c r="I58" s="75">
        <f t="shared" si="8"/>
        <v>0.77695793731941243</v>
      </c>
      <c r="J58" s="75">
        <f t="shared" si="8"/>
        <v>1.1293129447910917</v>
      </c>
      <c r="K58" s="75">
        <f t="shared" si="8"/>
        <v>11.870739943997496</v>
      </c>
    </row>
    <row r="59" spans="1:11">
      <c r="C59" s="40" t="s">
        <v>57</v>
      </c>
      <c r="D59" s="38">
        <f>D58/SQRT(12)</f>
        <v>40.303058469174424</v>
      </c>
      <c r="E59" s="75">
        <f t="shared" ref="E59:K59" si="9">E58/SQRT(12)</f>
        <v>33.548524106091286</v>
      </c>
      <c r="F59" s="75">
        <f t="shared" si="9"/>
        <v>26.530627969472295</v>
      </c>
      <c r="G59" s="75">
        <f t="shared" si="9"/>
        <v>3.9490154541340914</v>
      </c>
      <c r="H59" s="75">
        <f t="shared" si="9"/>
        <v>0.40378160351028863</v>
      </c>
      <c r="I59" s="75">
        <f t="shared" si="9"/>
        <v>0.22428843713018959</v>
      </c>
      <c r="J59" s="75">
        <f t="shared" si="9"/>
        <v>0.3260045663372329</v>
      </c>
      <c r="K59" s="75">
        <f t="shared" si="9"/>
        <v>3.4267874510734986</v>
      </c>
    </row>
    <row r="67" spans="1:11" ht="15.75" thickBot="1"/>
    <row r="68" spans="1:11" s="44" customFormat="1">
      <c r="A68" s="449" t="s">
        <v>0</v>
      </c>
      <c r="B68" s="451" t="s">
        <v>1</v>
      </c>
      <c r="C68" s="453" t="s">
        <v>2</v>
      </c>
      <c r="D68" s="558" t="s">
        <v>35</v>
      </c>
      <c r="E68" s="527"/>
      <c r="F68" s="527"/>
      <c r="G68" s="559"/>
      <c r="H68" s="583" t="s">
        <v>139</v>
      </c>
      <c r="I68" s="530"/>
      <c r="J68" s="530"/>
      <c r="K68" s="584"/>
    </row>
    <row r="69" spans="1:11" s="44" customFormat="1" ht="15.75" thickBot="1">
      <c r="A69" s="450"/>
      <c r="B69" s="452"/>
      <c r="C69" s="454"/>
      <c r="D69" s="3" t="s">
        <v>5</v>
      </c>
      <c r="E69" s="8" t="s">
        <v>6</v>
      </c>
      <c r="F69" s="49" t="s">
        <v>58</v>
      </c>
      <c r="G69" s="8" t="s">
        <v>59</v>
      </c>
      <c r="H69" s="5" t="s">
        <v>5</v>
      </c>
      <c r="I69" s="7" t="s">
        <v>6</v>
      </c>
      <c r="J69" s="50" t="s">
        <v>58</v>
      </c>
      <c r="K69" s="7" t="s">
        <v>59</v>
      </c>
    </row>
    <row r="70" spans="1:11" s="44" customFormat="1">
      <c r="A70" s="12" t="s">
        <v>17</v>
      </c>
      <c r="B70" s="12">
        <v>1</v>
      </c>
      <c r="C70" s="12" t="s">
        <v>31</v>
      </c>
      <c r="D70" s="51">
        <v>660.96</v>
      </c>
      <c r="E70" s="51">
        <v>754.82</v>
      </c>
      <c r="F70" s="51">
        <v>93.860000000000014</v>
      </c>
      <c r="G70" s="51">
        <v>14.200556765916245</v>
      </c>
      <c r="H70" s="51">
        <v>10.17</v>
      </c>
      <c r="I70" s="51">
        <v>11.27</v>
      </c>
      <c r="J70" s="51">
        <v>1.0999999999999996</v>
      </c>
      <c r="K70" s="51">
        <v>10.816125860373644</v>
      </c>
    </row>
    <row r="71" spans="1:11" s="44" customFormat="1">
      <c r="A71" s="12" t="s">
        <v>22</v>
      </c>
      <c r="B71" s="12">
        <v>1</v>
      </c>
      <c r="C71" s="12" t="s">
        <v>31</v>
      </c>
      <c r="D71" s="51">
        <v>987</v>
      </c>
      <c r="E71" s="110">
        <v>1134.07</v>
      </c>
      <c r="F71" s="51">
        <v>147.06999999999994</v>
      </c>
      <c r="G71" s="51">
        <v>14.900709219858149</v>
      </c>
      <c r="H71" s="51">
        <v>13.52</v>
      </c>
      <c r="I71" s="110">
        <v>14.73</v>
      </c>
      <c r="J71" s="51">
        <v>1.2100000000000009</v>
      </c>
      <c r="K71" s="51">
        <v>8.9497041420118411</v>
      </c>
    </row>
    <row r="72" spans="1:11" s="44" customFormat="1">
      <c r="A72" s="12" t="s">
        <v>26</v>
      </c>
      <c r="B72" s="12">
        <v>1</v>
      </c>
      <c r="C72" s="12" t="s">
        <v>31</v>
      </c>
      <c r="D72" s="51">
        <v>704.43</v>
      </c>
      <c r="E72" s="51">
        <v>844.25</v>
      </c>
      <c r="F72" s="51">
        <v>139.82000000000005</v>
      </c>
      <c r="G72" s="51">
        <v>19.848671975923804</v>
      </c>
      <c r="H72" s="51">
        <v>10.210000000000001</v>
      </c>
      <c r="I72" s="51">
        <v>11.73</v>
      </c>
      <c r="J72" s="51">
        <v>1.5199999999999996</v>
      </c>
      <c r="K72" s="51">
        <v>14.887365328109691</v>
      </c>
    </row>
    <row r="73" spans="1:11" s="44" customFormat="1">
      <c r="A73" s="12" t="s">
        <v>30</v>
      </c>
      <c r="B73" s="12">
        <v>1</v>
      </c>
      <c r="C73" s="12" t="s">
        <v>31</v>
      </c>
      <c r="D73" s="54">
        <v>834.49</v>
      </c>
      <c r="E73" s="54" t="s">
        <v>97</v>
      </c>
      <c r="F73" s="54"/>
      <c r="G73" s="55"/>
      <c r="H73" s="55">
        <v>9.07</v>
      </c>
      <c r="I73" s="55" t="s">
        <v>97</v>
      </c>
      <c r="J73" s="55"/>
      <c r="K73" s="55"/>
    </row>
    <row r="74" spans="1:11" s="79" customFormat="1">
      <c r="A74" s="71" t="s">
        <v>40</v>
      </c>
      <c r="B74" s="72">
        <v>2</v>
      </c>
      <c r="C74" s="71" t="s">
        <v>31</v>
      </c>
      <c r="D74" s="51">
        <v>1038.58</v>
      </c>
      <c r="E74" s="51">
        <v>1100.06</v>
      </c>
      <c r="F74" s="51">
        <v>61.480000000000018</v>
      </c>
      <c r="G74" s="51">
        <v>5.9196210210094575</v>
      </c>
      <c r="H74" s="51">
        <v>11.05</v>
      </c>
      <c r="I74" s="51">
        <v>11.11</v>
      </c>
      <c r="J74" s="51">
        <v>5.9999999999998721E-2</v>
      </c>
      <c r="K74" s="51">
        <v>0.54298642533935482</v>
      </c>
    </row>
    <row r="75" spans="1:11" s="79" customFormat="1">
      <c r="A75" s="71" t="s">
        <v>43</v>
      </c>
      <c r="B75" s="72">
        <v>2</v>
      </c>
      <c r="C75" s="71" t="s">
        <v>31</v>
      </c>
      <c r="D75" s="51">
        <v>698.64</v>
      </c>
      <c r="E75" s="51">
        <v>840.44</v>
      </c>
      <c r="F75" s="51">
        <v>141.80000000000007</v>
      </c>
      <c r="G75" s="51">
        <v>20.296576205198683</v>
      </c>
      <c r="H75" s="51">
        <v>10.43</v>
      </c>
      <c r="I75" s="51">
        <v>11.51</v>
      </c>
      <c r="J75" s="51">
        <v>1.08</v>
      </c>
      <c r="K75" s="51">
        <v>10.354745925215724</v>
      </c>
    </row>
    <row r="76" spans="1:11" s="79" customFormat="1">
      <c r="A76" s="71" t="s">
        <v>47</v>
      </c>
      <c r="B76" s="72">
        <v>2</v>
      </c>
      <c r="C76" s="71" t="s">
        <v>31</v>
      </c>
      <c r="D76" s="51">
        <v>748</v>
      </c>
      <c r="E76" s="51">
        <v>744.81</v>
      </c>
      <c r="F76" s="51">
        <v>-3.1900000000000546</v>
      </c>
      <c r="G76" s="51">
        <v>-0.42647058823530143</v>
      </c>
      <c r="H76" s="51">
        <v>10.69</v>
      </c>
      <c r="I76" s="51">
        <v>10.79</v>
      </c>
      <c r="J76" s="51">
        <v>9.9999999999999645E-2</v>
      </c>
      <c r="K76" s="51">
        <v>0.93545369504209208</v>
      </c>
    </row>
    <row r="77" spans="1:11" s="79" customFormat="1">
      <c r="A77" s="72" t="s">
        <v>51</v>
      </c>
      <c r="B77" s="72">
        <v>2</v>
      </c>
      <c r="C77" s="71" t="s">
        <v>31</v>
      </c>
      <c r="D77" s="51">
        <v>718.02</v>
      </c>
      <c r="E77" s="51">
        <v>923.97</v>
      </c>
      <c r="F77" s="51">
        <v>205.95000000000005</v>
      </c>
      <c r="G77" s="51">
        <v>28.683045040528128</v>
      </c>
      <c r="H77" s="51">
        <v>10.72</v>
      </c>
      <c r="I77" s="51">
        <v>13.59</v>
      </c>
      <c r="J77" s="51">
        <v>2.8699999999999992</v>
      </c>
      <c r="K77" s="51">
        <v>26.772388059701484</v>
      </c>
    </row>
    <row r="78" spans="1:11" s="79" customFormat="1">
      <c r="A78" s="71" t="s">
        <v>80</v>
      </c>
      <c r="B78" s="72">
        <v>2</v>
      </c>
      <c r="C78" s="71" t="s">
        <v>31</v>
      </c>
      <c r="D78" s="51">
        <v>956.6</v>
      </c>
      <c r="E78" s="51">
        <v>1051.77</v>
      </c>
      <c r="F78" s="51">
        <v>95.169999999999959</v>
      </c>
      <c r="G78" s="51">
        <v>9.9487769182521397</v>
      </c>
      <c r="H78" s="51">
        <v>11.96</v>
      </c>
      <c r="I78" s="51">
        <v>12.67</v>
      </c>
      <c r="J78" s="51">
        <v>0.70999999999999908</v>
      </c>
      <c r="K78" s="51">
        <v>5.93645484949832</v>
      </c>
    </row>
    <row r="79" spans="1:11" s="79" customFormat="1">
      <c r="A79" s="71" t="s">
        <v>81</v>
      </c>
      <c r="B79" s="72">
        <v>2</v>
      </c>
      <c r="C79" s="71" t="s">
        <v>31</v>
      </c>
      <c r="D79" s="51">
        <v>1131.47</v>
      </c>
      <c r="E79" s="51">
        <v>1274.07</v>
      </c>
      <c r="F79" s="51">
        <v>142.59999999999991</v>
      </c>
      <c r="G79" s="51">
        <v>12.603073877345391</v>
      </c>
      <c r="H79" s="51">
        <v>13.63</v>
      </c>
      <c r="I79" s="51">
        <v>14.81</v>
      </c>
      <c r="J79" s="51">
        <v>1.1799999999999997</v>
      </c>
      <c r="K79" s="51">
        <v>8.6573734409391019</v>
      </c>
    </row>
    <row r="81" spans="1:11">
      <c r="C81" s="40" t="s">
        <v>55</v>
      </c>
      <c r="D81" s="37">
        <f>AVERAGE(D70:D79)</f>
        <v>847.81900000000007</v>
      </c>
      <c r="E81" s="78">
        <f t="shared" ref="E81:K81" si="10">AVERAGE(E70:E79)</f>
        <v>963.13999999999987</v>
      </c>
      <c r="F81" s="78">
        <f t="shared" si="10"/>
        <v>113.83999999999999</v>
      </c>
      <c r="G81" s="78">
        <f>AVERAGE(G70:G79)</f>
        <v>13.997173381755188</v>
      </c>
      <c r="H81" s="78">
        <f t="shared" si="10"/>
        <v>11.145</v>
      </c>
      <c r="I81" s="78">
        <f t="shared" si="10"/>
        <v>12.467777777777778</v>
      </c>
      <c r="J81" s="78">
        <f t="shared" si="10"/>
        <v>1.0922222222222218</v>
      </c>
      <c r="K81" s="78">
        <f t="shared" si="10"/>
        <v>9.7613997473590288</v>
      </c>
    </row>
    <row r="82" spans="1:11">
      <c r="C82" s="40" t="s">
        <v>56</v>
      </c>
      <c r="D82" s="38">
        <f>STDEV(D70:D79)</f>
        <v>167.58833368638054</v>
      </c>
      <c r="E82" s="75">
        <f t="shared" ref="E82:K82" si="11">STDEV(E70:E79)</f>
        <v>185.16429036129094</v>
      </c>
      <c r="F82" s="75">
        <f t="shared" si="11"/>
        <v>60.26784424550128</v>
      </c>
      <c r="G82" s="75">
        <f t="shared" si="11"/>
        <v>8.5299213418613675</v>
      </c>
      <c r="H82" s="75">
        <f t="shared" si="11"/>
        <v>1.4726563301282125</v>
      </c>
      <c r="I82" s="75">
        <f t="shared" si="11"/>
        <v>1.5595975264293109</v>
      </c>
      <c r="J82" s="75">
        <f t="shared" si="11"/>
        <v>0.83376821985756011</v>
      </c>
      <c r="K82" s="75">
        <f t="shared" si="11"/>
        <v>7.8779609398992063</v>
      </c>
    </row>
    <row r="83" spans="1:11">
      <c r="C83" s="40" t="s">
        <v>57</v>
      </c>
      <c r="D83" s="115">
        <f>D82/SQRT(9)</f>
        <v>55.862777895460177</v>
      </c>
      <c r="E83" s="115">
        <f t="shared" ref="E83" si="12">E82/SQRT(9)</f>
        <v>61.721430120430313</v>
      </c>
      <c r="F83" s="115">
        <f t="shared" ref="F83" si="13">F82/SQRT(9)</f>
        <v>20.089281415167093</v>
      </c>
      <c r="G83" s="115">
        <f t="shared" ref="G83" si="14">G82/SQRT(9)</f>
        <v>2.8433071139537893</v>
      </c>
      <c r="H83" s="115">
        <f t="shared" ref="H83" si="15">H82/SQRT(9)</f>
        <v>0.49088544337607082</v>
      </c>
      <c r="I83" s="115">
        <f t="shared" ref="I83" si="16">I82/SQRT(9)</f>
        <v>0.51986584214310361</v>
      </c>
      <c r="J83" s="115">
        <f t="shared" ref="J83" si="17">J82/SQRT(9)</f>
        <v>0.27792273995252004</v>
      </c>
      <c r="K83" s="115">
        <f t="shared" ref="K83" si="18">K82/SQRT(9)</f>
        <v>2.625986979966402</v>
      </c>
    </row>
    <row r="93" spans="1:11" ht="15.75" thickBot="1"/>
    <row r="94" spans="1:11" s="44" customFormat="1">
      <c r="A94" s="449" t="s">
        <v>0</v>
      </c>
      <c r="B94" s="451" t="s">
        <v>1</v>
      </c>
      <c r="C94" s="453" t="s">
        <v>2</v>
      </c>
      <c r="D94" s="558" t="s">
        <v>35</v>
      </c>
      <c r="E94" s="527"/>
      <c r="F94" s="527"/>
      <c r="G94" s="559"/>
      <c r="H94" s="583" t="s">
        <v>139</v>
      </c>
      <c r="I94" s="530"/>
      <c r="J94" s="530"/>
      <c r="K94" s="584"/>
    </row>
    <row r="95" spans="1:11" s="44" customFormat="1" ht="15.75" thickBot="1">
      <c r="A95" s="450"/>
      <c r="B95" s="452"/>
      <c r="C95" s="454"/>
      <c r="D95" s="3" t="s">
        <v>5</v>
      </c>
      <c r="E95" s="8" t="s">
        <v>6</v>
      </c>
      <c r="F95" s="49" t="s">
        <v>58</v>
      </c>
      <c r="G95" s="8" t="s">
        <v>59</v>
      </c>
      <c r="H95" s="5" t="s">
        <v>5</v>
      </c>
      <c r="I95" s="7" t="s">
        <v>6</v>
      </c>
      <c r="J95" s="50" t="s">
        <v>58</v>
      </c>
      <c r="K95" s="7" t="s">
        <v>59</v>
      </c>
    </row>
    <row r="96" spans="1:11" s="44" customFormat="1">
      <c r="A96" s="12" t="s">
        <v>20</v>
      </c>
      <c r="B96" s="12">
        <v>1</v>
      </c>
      <c r="C96" s="12" t="s">
        <v>32</v>
      </c>
      <c r="D96" s="28">
        <v>968.33</v>
      </c>
      <c r="E96" s="52">
        <v>895.42</v>
      </c>
      <c r="F96" s="67">
        <f t="shared" ref="F96:F105" si="19">E96-D96</f>
        <v>-72.910000000000082</v>
      </c>
      <c r="G96" s="67">
        <f t="shared" ref="G96:G105" si="20">(F96/D96)*100</f>
        <v>-7.5294579327295521</v>
      </c>
      <c r="H96" s="117">
        <v>10.19</v>
      </c>
      <c r="I96" s="34">
        <v>9.6300000000000008</v>
      </c>
      <c r="J96" s="117">
        <f t="shared" ref="J96:J105" si="21">I96-H96</f>
        <v>-0.55999999999999872</v>
      </c>
      <c r="K96" s="51">
        <f t="shared" ref="K96:K97" si="22">(J96/H96)*100</f>
        <v>-5.495583905789978</v>
      </c>
    </row>
    <row r="97" spans="1:11" s="44" customFormat="1">
      <c r="A97" s="12" t="s">
        <v>23</v>
      </c>
      <c r="B97" s="12">
        <v>1</v>
      </c>
      <c r="C97" s="12" t="s">
        <v>32</v>
      </c>
      <c r="D97" s="28">
        <v>856.62</v>
      </c>
      <c r="E97" s="28">
        <v>925.6</v>
      </c>
      <c r="F97" s="67">
        <f t="shared" si="19"/>
        <v>68.980000000000018</v>
      </c>
      <c r="G97" s="67">
        <f t="shared" si="20"/>
        <v>8.0525787396978838</v>
      </c>
      <c r="H97" s="117">
        <v>10.71</v>
      </c>
      <c r="I97" s="117">
        <v>11.02</v>
      </c>
      <c r="J97" s="117">
        <f t="shared" si="21"/>
        <v>0.30999999999999872</v>
      </c>
      <c r="K97" s="51">
        <f t="shared" si="22"/>
        <v>2.8944911297852354</v>
      </c>
    </row>
    <row r="98" spans="1:11" s="44" customFormat="1">
      <c r="A98" s="58" t="s">
        <v>25</v>
      </c>
      <c r="B98" s="58">
        <v>1</v>
      </c>
      <c r="C98" s="58" t="s">
        <v>32</v>
      </c>
      <c r="D98" s="54" t="s">
        <v>97</v>
      </c>
      <c r="E98" s="54">
        <v>865.77</v>
      </c>
      <c r="F98" s="54"/>
      <c r="G98" s="55"/>
      <c r="H98" s="55" t="s">
        <v>97</v>
      </c>
      <c r="I98" s="55">
        <v>9.73</v>
      </c>
      <c r="J98" s="55"/>
      <c r="K98" s="55"/>
    </row>
    <row r="99" spans="1:11" s="44" customFormat="1">
      <c r="A99" s="13" t="s">
        <v>27</v>
      </c>
      <c r="B99" s="12">
        <v>1</v>
      </c>
      <c r="C99" s="12" t="s">
        <v>32</v>
      </c>
      <c r="D99" s="28">
        <v>766.11</v>
      </c>
      <c r="E99" s="28">
        <v>891.24</v>
      </c>
      <c r="F99" s="67">
        <f t="shared" si="19"/>
        <v>125.13</v>
      </c>
      <c r="G99" s="67">
        <f t="shared" si="20"/>
        <v>16.33316364490739</v>
      </c>
      <c r="H99" s="117">
        <v>9.58</v>
      </c>
      <c r="I99" s="117">
        <v>10.87</v>
      </c>
      <c r="J99" s="117">
        <f t="shared" si="21"/>
        <v>1.2899999999999991</v>
      </c>
      <c r="K99" s="51">
        <f t="shared" ref="K99:K105" si="23">(J99/H99)*100</f>
        <v>13.465553235908134</v>
      </c>
    </row>
    <row r="100" spans="1:11" s="44" customFormat="1">
      <c r="A100" s="13" t="s">
        <v>28</v>
      </c>
      <c r="B100" s="12">
        <v>1</v>
      </c>
      <c r="C100" s="12" t="s">
        <v>32</v>
      </c>
      <c r="D100" s="28">
        <v>759.65</v>
      </c>
      <c r="E100" s="28">
        <v>839.75</v>
      </c>
      <c r="F100" s="67">
        <f t="shared" si="19"/>
        <v>80.100000000000023</v>
      </c>
      <c r="G100" s="67">
        <f t="shared" si="20"/>
        <v>10.544329625485425</v>
      </c>
      <c r="H100" s="117">
        <v>10.41</v>
      </c>
      <c r="I100" s="117">
        <v>11.35</v>
      </c>
      <c r="J100" s="117">
        <f t="shared" si="21"/>
        <v>0.9399999999999995</v>
      </c>
      <c r="K100" s="51">
        <f t="shared" si="23"/>
        <v>9.029779058597498</v>
      </c>
    </row>
    <row r="101" spans="1:11" s="79" customFormat="1">
      <c r="A101" s="71" t="s">
        <v>44</v>
      </c>
      <c r="B101" s="72">
        <v>2</v>
      </c>
      <c r="C101" s="71" t="s">
        <v>32</v>
      </c>
      <c r="D101" s="28">
        <v>631.74</v>
      </c>
      <c r="E101" s="117">
        <v>631.20000000000005</v>
      </c>
      <c r="F101" s="67">
        <f t="shared" si="19"/>
        <v>-0.53999999999996362</v>
      </c>
      <c r="G101" s="67">
        <f t="shared" si="20"/>
        <v>-8.5478203058214394E-2</v>
      </c>
      <c r="H101" s="117">
        <v>8.1</v>
      </c>
      <c r="I101" s="117">
        <v>8.1999999999999993</v>
      </c>
      <c r="J101" s="117">
        <f t="shared" si="21"/>
        <v>9.9999999999999645E-2</v>
      </c>
      <c r="K101" s="51">
        <f t="shared" si="23"/>
        <v>1.2345679012345634</v>
      </c>
    </row>
    <row r="102" spans="1:11" s="79" customFormat="1">
      <c r="A102" s="71" t="s">
        <v>45</v>
      </c>
      <c r="B102" s="72">
        <v>2</v>
      </c>
      <c r="C102" s="71" t="s">
        <v>32</v>
      </c>
      <c r="D102" s="117">
        <v>810.55</v>
      </c>
      <c r="E102" s="117">
        <v>873.7</v>
      </c>
      <c r="F102" s="67">
        <f t="shared" si="19"/>
        <v>63.150000000000091</v>
      </c>
      <c r="G102" s="67">
        <f t="shared" si="20"/>
        <v>7.7910061069644181</v>
      </c>
      <c r="H102" s="117">
        <v>9.2100000000000009</v>
      </c>
      <c r="I102" s="117">
        <v>9.82</v>
      </c>
      <c r="J102" s="117">
        <f t="shared" si="21"/>
        <v>0.60999999999999943</v>
      </c>
      <c r="K102" s="51">
        <f t="shared" si="23"/>
        <v>6.6232356134636197</v>
      </c>
    </row>
    <row r="103" spans="1:11" s="79" customFormat="1">
      <c r="A103" s="71" t="s">
        <v>48</v>
      </c>
      <c r="B103" s="72">
        <v>2</v>
      </c>
      <c r="C103" s="71" t="s">
        <v>32</v>
      </c>
      <c r="D103" s="117">
        <v>993.32</v>
      </c>
      <c r="E103" s="117">
        <v>1112.47</v>
      </c>
      <c r="F103" s="67">
        <f t="shared" si="19"/>
        <v>119.14999999999998</v>
      </c>
      <c r="G103" s="67">
        <f t="shared" si="20"/>
        <v>11.995127451375183</v>
      </c>
      <c r="H103" s="117">
        <v>13.42</v>
      </c>
      <c r="I103" s="117">
        <v>14.64</v>
      </c>
      <c r="J103" s="117">
        <f t="shared" si="21"/>
        <v>1.2200000000000006</v>
      </c>
      <c r="K103" s="51">
        <f t="shared" si="23"/>
        <v>9.0909090909090953</v>
      </c>
    </row>
    <row r="104" spans="1:11" s="79" customFormat="1">
      <c r="A104" s="71" t="s">
        <v>49</v>
      </c>
      <c r="B104" s="72">
        <v>2</v>
      </c>
      <c r="C104" s="71" t="s">
        <v>32</v>
      </c>
      <c r="D104" s="117">
        <v>985.4</v>
      </c>
      <c r="E104" s="117">
        <v>1025.72</v>
      </c>
      <c r="F104" s="67">
        <f t="shared" si="19"/>
        <v>40.32000000000005</v>
      </c>
      <c r="G104" s="67">
        <f t="shared" si="20"/>
        <v>4.0917393951694798</v>
      </c>
      <c r="H104" s="117">
        <v>11.87</v>
      </c>
      <c r="I104" s="117">
        <v>11.66</v>
      </c>
      <c r="J104" s="117">
        <f t="shared" si="21"/>
        <v>-0.20999999999999908</v>
      </c>
      <c r="K104" s="51">
        <f t="shared" si="23"/>
        <v>-1.7691659646166729</v>
      </c>
    </row>
    <row r="105" spans="1:11" s="79" customFormat="1">
      <c r="A105" s="69" t="s">
        <v>54</v>
      </c>
      <c r="B105" s="68">
        <v>2</v>
      </c>
      <c r="C105" s="69" t="s">
        <v>32</v>
      </c>
      <c r="D105" s="117">
        <v>603.46</v>
      </c>
      <c r="E105" s="117">
        <v>683.57</v>
      </c>
      <c r="F105" s="67">
        <f t="shared" si="19"/>
        <v>80.110000000000014</v>
      </c>
      <c r="G105" s="67">
        <f t="shared" si="20"/>
        <v>13.275113512080338</v>
      </c>
      <c r="H105" s="117">
        <v>9.73</v>
      </c>
      <c r="I105" s="117">
        <v>10.52</v>
      </c>
      <c r="J105" s="117">
        <f t="shared" si="21"/>
        <v>0.78999999999999915</v>
      </c>
      <c r="K105" s="51">
        <f t="shared" si="23"/>
        <v>8.1192189105858077</v>
      </c>
    </row>
    <row r="106" spans="1:11" s="79" customFormat="1">
      <c r="A106" s="77"/>
      <c r="B106" s="74"/>
      <c r="C106" s="74"/>
      <c r="D106" s="28"/>
      <c r="E106" s="28"/>
      <c r="F106" s="67"/>
      <c r="G106" s="67"/>
      <c r="K106" s="51"/>
    </row>
    <row r="108" spans="1:11">
      <c r="C108" s="40" t="s">
        <v>55</v>
      </c>
      <c r="D108" s="38">
        <f>AVERAGE(D96:D105)</f>
        <v>819.46444444444433</v>
      </c>
      <c r="E108" s="75">
        <f t="shared" ref="E108:H108" si="24">AVERAGE(E96:E105)</f>
        <v>874.44400000000007</v>
      </c>
      <c r="F108" s="75">
        <f t="shared" si="24"/>
        <v>55.943333333333349</v>
      </c>
      <c r="G108" s="75">
        <f t="shared" si="24"/>
        <v>7.1631247044324828</v>
      </c>
      <c r="H108" s="75">
        <f t="shared" si="24"/>
        <v>10.357777777777779</v>
      </c>
      <c r="I108" s="75">
        <f>AVERAGE(I96:I105)</f>
        <v>10.744</v>
      </c>
      <c r="J108" s="75">
        <f>AVERAGE(J96:J105)</f>
        <v>0.49888888888888872</v>
      </c>
      <c r="K108" s="75">
        <f>AVERAGE(K96:K105)</f>
        <v>4.7992227855641438</v>
      </c>
    </row>
    <row r="109" spans="1:11">
      <c r="C109" s="40" t="s">
        <v>56</v>
      </c>
      <c r="D109" s="38">
        <f>STDEV(D96:D105)</f>
        <v>145.6469063446865</v>
      </c>
      <c r="E109" s="75">
        <f t="shared" ref="E109:K109" si="25">STDEV(E96:E105)</f>
        <v>141.32697793886831</v>
      </c>
      <c r="F109" s="75">
        <f t="shared" si="25"/>
        <v>61.45016029271202</v>
      </c>
      <c r="G109" s="75">
        <f t="shared" si="25"/>
        <v>7.3761424414630783</v>
      </c>
      <c r="H109" s="75">
        <f t="shared" si="25"/>
        <v>1.5505223134300368</v>
      </c>
      <c r="I109" s="75">
        <f t="shared" si="25"/>
        <v>1.7036640253028552</v>
      </c>
      <c r="J109" s="75">
        <f t="shared" si="25"/>
        <v>0.63797422448803565</v>
      </c>
      <c r="K109" s="75">
        <f t="shared" si="25"/>
        <v>6.0335768928410118</v>
      </c>
    </row>
    <row r="110" spans="1:11">
      <c r="C110" s="40" t="s">
        <v>57</v>
      </c>
      <c r="D110" s="38">
        <f>D109/SQRT(9)</f>
        <v>48.548968781562166</v>
      </c>
      <c r="E110" s="115">
        <f t="shared" ref="E110:K110" si="26">E109/SQRT(9)</f>
        <v>47.108992646289437</v>
      </c>
      <c r="F110" s="115">
        <f t="shared" si="26"/>
        <v>20.483386764237341</v>
      </c>
      <c r="G110" s="115">
        <f t="shared" si="26"/>
        <v>2.4587141471543594</v>
      </c>
      <c r="H110" s="115">
        <f t="shared" si="26"/>
        <v>0.51684077114334559</v>
      </c>
      <c r="I110" s="115">
        <f t="shared" si="26"/>
        <v>0.56788800843428511</v>
      </c>
      <c r="J110" s="115">
        <f t="shared" si="26"/>
        <v>0.21265807482934521</v>
      </c>
      <c r="K110" s="115">
        <f t="shared" si="26"/>
        <v>2.0111922976136705</v>
      </c>
    </row>
  </sheetData>
  <autoFilter ref="A1:C34"/>
  <mergeCells count="20">
    <mergeCell ref="H94:K94"/>
    <mergeCell ref="A94:A95"/>
    <mergeCell ref="B94:B95"/>
    <mergeCell ref="C94:C95"/>
    <mergeCell ref="D94:G94"/>
    <mergeCell ref="A42:A43"/>
    <mergeCell ref="B42:B43"/>
    <mergeCell ref="C42:C43"/>
    <mergeCell ref="D42:G42"/>
    <mergeCell ref="H42:K42"/>
    <mergeCell ref="A68:A69"/>
    <mergeCell ref="B68:B69"/>
    <mergeCell ref="C68:C69"/>
    <mergeCell ref="D68:G68"/>
    <mergeCell ref="H68:K68"/>
    <mergeCell ref="A1:A2"/>
    <mergeCell ref="B1:B2"/>
    <mergeCell ref="C1:C2"/>
    <mergeCell ref="D1:G1"/>
    <mergeCell ref="H1:K1"/>
  </mergeCells>
  <pageMargins left="0.75" right="0.75" top="1" bottom="1" header="0.5" footer="0.5"/>
  <pageSetup scale="18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0070C0"/>
  </sheetPr>
  <dimension ref="A1:K114"/>
  <sheetViews>
    <sheetView workbookViewId="0">
      <selection activeCell="H99" sqref="H99"/>
    </sheetView>
  </sheetViews>
  <sheetFormatPr defaultColWidth="11.42578125" defaultRowHeight="15"/>
  <cols>
    <col min="1" max="4" width="11.42578125" style="214"/>
    <col min="5" max="5" width="13.42578125" style="214" bestFit="1" customWidth="1"/>
    <col min="6" max="16384" width="11.42578125" style="214"/>
  </cols>
  <sheetData>
    <row r="1" spans="1:11">
      <c r="A1" s="449" t="s">
        <v>0</v>
      </c>
      <c r="B1" s="451" t="s">
        <v>1</v>
      </c>
      <c r="C1" s="453" t="s">
        <v>2</v>
      </c>
      <c r="D1" s="585" t="s">
        <v>88</v>
      </c>
      <c r="E1" s="586"/>
      <c r="F1" s="586"/>
      <c r="G1" s="586"/>
      <c r="H1" s="587" t="s">
        <v>85</v>
      </c>
      <c r="I1" s="588"/>
      <c r="J1" s="588"/>
      <c r="K1" s="589"/>
    </row>
    <row r="2" spans="1:11" ht="15.95" customHeight="1" thickBot="1">
      <c r="A2" s="450"/>
      <c r="B2" s="452"/>
      <c r="C2" s="454"/>
      <c r="D2" s="393" t="s">
        <v>100</v>
      </c>
      <c r="E2" s="391" t="s">
        <v>82</v>
      </c>
      <c r="F2" s="391" t="s">
        <v>83</v>
      </c>
      <c r="G2" s="399" t="s">
        <v>84</v>
      </c>
      <c r="H2" s="401" t="s">
        <v>100</v>
      </c>
      <c r="I2" s="392" t="s">
        <v>82</v>
      </c>
      <c r="J2" s="392" t="s">
        <v>83</v>
      </c>
      <c r="K2" s="394" t="s">
        <v>84</v>
      </c>
    </row>
    <row r="3" spans="1:11">
      <c r="A3" s="225" t="s">
        <v>16</v>
      </c>
      <c r="B3" s="225">
        <v>1</v>
      </c>
      <c r="C3" s="292" t="s">
        <v>140</v>
      </c>
      <c r="D3" s="300">
        <v>7623.2</v>
      </c>
      <c r="E3" s="93">
        <v>1.2906666666666666</v>
      </c>
      <c r="F3" s="93">
        <v>3.0306666666666668</v>
      </c>
      <c r="G3" s="400">
        <v>0.7466666666666667</v>
      </c>
      <c r="H3" s="300">
        <v>11212.988095238095</v>
      </c>
      <c r="I3" s="289">
        <v>2.1679175746897279</v>
      </c>
      <c r="J3" s="289">
        <v>4.4138497859383943</v>
      </c>
      <c r="K3" s="395">
        <v>0.90213443378000358</v>
      </c>
    </row>
    <row r="4" spans="1:11">
      <c r="A4" s="225" t="s">
        <v>17</v>
      </c>
      <c r="B4" s="225">
        <v>1</v>
      </c>
      <c r="C4" s="292" t="s">
        <v>31</v>
      </c>
      <c r="D4" s="300">
        <v>15411.1</v>
      </c>
      <c r="E4" s="93">
        <v>2.9242424242424243</v>
      </c>
      <c r="F4" s="93">
        <v>5.8621212121212114</v>
      </c>
      <c r="G4" s="400">
        <v>2.1818181818181817</v>
      </c>
      <c r="H4" s="402">
        <v>12920.550000000003</v>
      </c>
      <c r="I4" s="93">
        <v>2.4446428571428571</v>
      </c>
      <c r="J4" s="93">
        <v>4.8066919191919206</v>
      </c>
      <c r="K4" s="396">
        <v>1.7925865800865797</v>
      </c>
    </row>
    <row r="5" spans="1:11">
      <c r="A5" s="225" t="s">
        <v>18</v>
      </c>
      <c r="B5" s="225">
        <v>1</v>
      </c>
      <c r="C5" s="292" t="s">
        <v>140</v>
      </c>
      <c r="D5" s="300">
        <v>8373.7000000000007</v>
      </c>
      <c r="E5" s="93">
        <v>1.2516129032258063</v>
      </c>
      <c r="F5" s="93">
        <v>3.7935483870967741</v>
      </c>
      <c r="G5" s="400">
        <v>1.3193548387096774</v>
      </c>
      <c r="H5" s="402">
        <v>11030.767857142855</v>
      </c>
      <c r="I5" s="93">
        <v>2.3497311827956984</v>
      </c>
      <c r="J5" s="93">
        <v>4.1211789554531499</v>
      </c>
      <c r="K5" s="396">
        <v>1.7573924731182793</v>
      </c>
    </row>
    <row r="6" spans="1:11">
      <c r="A6" s="225" t="s">
        <v>19</v>
      </c>
      <c r="B6" s="225">
        <v>1</v>
      </c>
      <c r="C6" s="292" t="s">
        <v>140</v>
      </c>
      <c r="D6" s="300">
        <v>13990</v>
      </c>
      <c r="E6" s="93">
        <v>2.95</v>
      </c>
      <c r="F6" s="93">
        <v>4.0137499999999999</v>
      </c>
      <c r="G6" s="400">
        <v>1.3787499999999999</v>
      </c>
      <c r="H6" s="402">
        <v>13497.630952380952</v>
      </c>
      <c r="I6" s="93">
        <v>2.1763392857142851</v>
      </c>
      <c r="J6" s="93">
        <v>3.9330357142857144</v>
      </c>
      <c r="K6" s="396">
        <v>1.4241071428571432</v>
      </c>
    </row>
    <row r="7" spans="1:11">
      <c r="A7" s="225" t="s">
        <v>20</v>
      </c>
      <c r="B7" s="225">
        <v>1</v>
      </c>
      <c r="C7" s="292" t="s">
        <v>32</v>
      </c>
      <c r="D7" s="300">
        <v>8245.9</v>
      </c>
      <c r="E7" s="93">
        <v>0.76881720430107525</v>
      </c>
      <c r="F7" s="93">
        <v>2.3870967741935485</v>
      </c>
      <c r="G7" s="400">
        <v>0.92956989247311828</v>
      </c>
      <c r="H7" s="402">
        <v>11865.497619047621</v>
      </c>
      <c r="I7" s="93">
        <v>1.9677291346646189</v>
      </c>
      <c r="J7" s="93">
        <v>2.4580773169482844</v>
      </c>
      <c r="K7" s="396">
        <v>1.2938940092165903</v>
      </c>
    </row>
    <row r="8" spans="1:11">
      <c r="A8" s="225" t="s">
        <v>21</v>
      </c>
      <c r="B8" s="225">
        <v>1</v>
      </c>
      <c r="C8" s="292" t="s">
        <v>140</v>
      </c>
      <c r="D8" s="300">
        <v>8940.5</v>
      </c>
      <c r="E8" s="93">
        <v>0.91666666666666663</v>
      </c>
      <c r="F8" s="93">
        <v>3</v>
      </c>
      <c r="G8" s="400">
        <v>0.99358974358974361</v>
      </c>
      <c r="H8" s="402">
        <v>11838.416666666666</v>
      </c>
      <c r="I8" s="93">
        <v>2.1714456052691342</v>
      </c>
      <c r="J8" s="93">
        <v>3.8483846241199173</v>
      </c>
      <c r="K8" s="396">
        <v>1.511814861079567</v>
      </c>
    </row>
    <row r="9" spans="1:11">
      <c r="A9" s="225" t="s">
        <v>22</v>
      </c>
      <c r="B9" s="225">
        <v>1</v>
      </c>
      <c r="C9" s="292" t="s">
        <v>31</v>
      </c>
      <c r="D9" s="300">
        <v>10318</v>
      </c>
      <c r="E9" s="93">
        <v>1.4930555555555556</v>
      </c>
      <c r="F9" s="93">
        <v>4.2222222222222223</v>
      </c>
      <c r="G9" s="400">
        <v>1.0972222222222223</v>
      </c>
      <c r="H9" s="402">
        <v>11839.416666666666</v>
      </c>
      <c r="I9" s="93">
        <v>2.1813822751322753</v>
      </c>
      <c r="J9" s="93">
        <v>3.4933862433862428</v>
      </c>
      <c r="K9" s="396">
        <v>1.763227513227513</v>
      </c>
    </row>
    <row r="10" spans="1:11">
      <c r="A10" s="225" t="s">
        <v>23</v>
      </c>
      <c r="B10" s="225">
        <v>1</v>
      </c>
      <c r="C10" s="292" t="s">
        <v>32</v>
      </c>
      <c r="D10" s="300">
        <v>10942</v>
      </c>
      <c r="E10" s="93">
        <v>1.5150000000000001</v>
      </c>
      <c r="F10" s="93">
        <v>3.8225000000000002</v>
      </c>
      <c r="G10" s="400">
        <v>1.2175</v>
      </c>
      <c r="H10" s="402">
        <v>12442.725</v>
      </c>
      <c r="I10" s="93">
        <v>2.1534672619047623</v>
      </c>
      <c r="J10" s="93">
        <v>3.1311420992116119</v>
      </c>
      <c r="K10" s="396">
        <v>1.67202380952381</v>
      </c>
    </row>
    <row r="11" spans="1:11">
      <c r="A11" s="225" t="s">
        <v>24</v>
      </c>
      <c r="B11" s="225">
        <v>1</v>
      </c>
      <c r="C11" s="292" t="s">
        <v>140</v>
      </c>
      <c r="D11" s="300">
        <v>11414.5</v>
      </c>
      <c r="E11" s="93">
        <v>1.9657534246575343</v>
      </c>
      <c r="F11" s="93">
        <v>4.8219178082191778</v>
      </c>
      <c r="G11" s="400">
        <v>1.226027397260274</v>
      </c>
      <c r="H11" s="402">
        <v>13065.392857142857</v>
      </c>
      <c r="I11" s="93">
        <v>2.2036386986301357</v>
      </c>
      <c r="J11" s="93">
        <v>4.9674474070450065</v>
      </c>
      <c r="K11" s="396">
        <v>1.6730471298108283</v>
      </c>
    </row>
    <row r="12" spans="1:11">
      <c r="A12" s="225" t="s">
        <v>25</v>
      </c>
      <c r="B12" s="225">
        <v>1</v>
      </c>
      <c r="C12" s="292" t="s">
        <v>32</v>
      </c>
      <c r="D12" s="300">
        <v>7062.9</v>
      </c>
      <c r="E12" s="93">
        <v>1.009090909090909</v>
      </c>
      <c r="F12" s="93">
        <v>2.5272727272727273</v>
      </c>
      <c r="G12" s="400">
        <v>0.53068181818181825</v>
      </c>
      <c r="H12" s="402">
        <v>9202.734523809524</v>
      </c>
      <c r="I12" s="93">
        <v>1.790083874458875</v>
      </c>
      <c r="J12" s="93">
        <v>2.7795319264069271</v>
      </c>
      <c r="K12" s="396">
        <v>0.6856872294372296</v>
      </c>
    </row>
    <row r="13" spans="1:11">
      <c r="A13" s="225" t="s">
        <v>26</v>
      </c>
      <c r="B13" s="225">
        <v>1</v>
      </c>
      <c r="C13" s="292" t="s">
        <v>31</v>
      </c>
      <c r="D13" s="300">
        <v>12549.1</v>
      </c>
      <c r="E13" s="93">
        <v>1.5279411764705884</v>
      </c>
      <c r="F13" s="93">
        <v>4.6749999999999998</v>
      </c>
      <c r="G13" s="400">
        <v>2.0264705882352945</v>
      </c>
      <c r="H13" s="402">
        <v>11947.773809523807</v>
      </c>
      <c r="I13" s="93">
        <v>2.2285889355742303</v>
      </c>
      <c r="J13" s="93">
        <v>4.2034488795518214</v>
      </c>
      <c r="K13" s="396">
        <v>1.2561449579831934</v>
      </c>
    </row>
    <row r="14" spans="1:11">
      <c r="A14" s="226" t="s">
        <v>27</v>
      </c>
      <c r="B14" s="225">
        <v>1</v>
      </c>
      <c r="C14" s="292" t="s">
        <v>32</v>
      </c>
      <c r="D14" s="300">
        <v>8118</v>
      </c>
      <c r="E14" s="93">
        <v>0.80740740740740746</v>
      </c>
      <c r="F14" s="93">
        <v>2.5876543209876544</v>
      </c>
      <c r="G14" s="400">
        <v>1.1246913580246913</v>
      </c>
      <c r="H14" s="402">
        <v>9374.7142857142862</v>
      </c>
      <c r="I14" s="93">
        <v>1.9888300999412099</v>
      </c>
      <c r="J14" s="93">
        <v>2.8872721928277505</v>
      </c>
      <c r="K14" s="396">
        <v>0.94708994708994731</v>
      </c>
    </row>
    <row r="15" spans="1:11">
      <c r="A15" s="226" t="s">
        <v>28</v>
      </c>
      <c r="B15" s="225">
        <v>1</v>
      </c>
      <c r="C15" s="292" t="s">
        <v>32</v>
      </c>
      <c r="D15" s="300">
        <v>8297.4</v>
      </c>
      <c r="E15" s="93">
        <v>1.4333333333333333</v>
      </c>
      <c r="F15" s="93">
        <v>2.3733333333333335</v>
      </c>
      <c r="G15" s="400">
        <v>0.9</v>
      </c>
      <c r="H15" s="402">
        <v>10829.886904761905</v>
      </c>
      <c r="I15" s="93">
        <v>2.196825396825397</v>
      </c>
      <c r="J15" s="93">
        <v>2.6696825396825394</v>
      </c>
      <c r="K15" s="396">
        <v>1.5357142857142858</v>
      </c>
    </row>
    <row r="16" spans="1:11">
      <c r="A16" s="225" t="s">
        <v>29</v>
      </c>
      <c r="B16" s="225">
        <v>1</v>
      </c>
      <c r="C16" s="292" t="s">
        <v>140</v>
      </c>
      <c r="D16" s="300">
        <v>9273</v>
      </c>
      <c r="E16" s="93">
        <v>1.7391304347826086</v>
      </c>
      <c r="F16" s="93">
        <v>2.4945652173913042</v>
      </c>
      <c r="G16" s="400">
        <v>0.76630434782608692</v>
      </c>
      <c r="H16" s="402">
        <v>14108.345238095239</v>
      </c>
      <c r="I16" s="93">
        <v>2.2401656314699792</v>
      </c>
      <c r="J16" s="93">
        <v>4.6118012422360239</v>
      </c>
      <c r="K16" s="396">
        <v>1.0491718426501033</v>
      </c>
    </row>
    <row r="17" spans="1:11">
      <c r="A17" s="225" t="s">
        <v>30</v>
      </c>
      <c r="B17" s="225">
        <v>1</v>
      </c>
      <c r="C17" s="292" t="s">
        <v>31</v>
      </c>
      <c r="D17" s="300">
        <v>10891.5</v>
      </c>
      <c r="E17" s="93">
        <v>1.3777777777777778</v>
      </c>
      <c r="F17" s="93">
        <v>3.5555555555555554</v>
      </c>
      <c r="G17" s="400">
        <v>0.98444444444444434</v>
      </c>
      <c r="H17" s="402">
        <v>11222.869047619048</v>
      </c>
      <c r="I17" s="93">
        <v>1.9835978835978831</v>
      </c>
      <c r="J17" s="93">
        <v>2.9810846560846547</v>
      </c>
      <c r="K17" s="396">
        <v>1.0612433862433863</v>
      </c>
    </row>
    <row r="18" spans="1:11">
      <c r="A18" s="225" t="s">
        <v>40</v>
      </c>
      <c r="B18" s="226">
        <v>2</v>
      </c>
      <c r="C18" s="292" t="s">
        <v>31</v>
      </c>
      <c r="D18" s="397">
        <v>12079.2</v>
      </c>
      <c r="E18" s="93">
        <v>1.6156316916488223</v>
      </c>
      <c r="F18" s="287">
        <v>2.7462526766595285</v>
      </c>
      <c r="G18" s="323">
        <v>1.4079229122055674</v>
      </c>
      <c r="H18" s="402">
        <v>14681.76071428571</v>
      </c>
      <c r="I18" s="93">
        <v>1.9366141531559091</v>
      </c>
      <c r="J18" s="93">
        <v>3.3437595594983169</v>
      </c>
      <c r="K18" s="396">
        <v>1.6286581013561743</v>
      </c>
    </row>
    <row r="19" spans="1:11">
      <c r="A19" s="225" t="s">
        <v>41</v>
      </c>
      <c r="B19" s="226">
        <v>2</v>
      </c>
      <c r="C19" s="292" t="s">
        <v>140</v>
      </c>
      <c r="D19" s="300">
        <v>8042</v>
      </c>
      <c r="E19" s="93">
        <v>1.320754716981132</v>
      </c>
      <c r="F19" s="287">
        <v>1.9272237196765498</v>
      </c>
      <c r="G19" s="400">
        <v>1.320754716981132</v>
      </c>
      <c r="H19" s="402">
        <v>10212.023809523809</v>
      </c>
      <c r="I19" s="93">
        <v>2.024130406879733</v>
      </c>
      <c r="J19" s="93">
        <v>3.2170132203824928</v>
      </c>
      <c r="K19" s="396">
        <v>1.017199332563214</v>
      </c>
    </row>
    <row r="20" spans="1:11">
      <c r="A20" s="225" t="s">
        <v>42</v>
      </c>
      <c r="B20" s="226">
        <v>2</v>
      </c>
      <c r="C20" s="292" t="s">
        <v>140</v>
      </c>
      <c r="D20" s="298">
        <v>9169.7999999999993</v>
      </c>
      <c r="E20" s="93">
        <v>1.7347893915756631</v>
      </c>
      <c r="F20" s="287">
        <v>3.9921996879875201</v>
      </c>
      <c r="G20" s="323">
        <v>1.0336927223719676</v>
      </c>
      <c r="H20" s="402">
        <v>11426.414285714287</v>
      </c>
      <c r="I20" s="93">
        <v>2.6733526483916501</v>
      </c>
      <c r="J20" s="93">
        <v>4.1131045241809696</v>
      </c>
      <c r="K20" s="396">
        <v>1.5376643637174054</v>
      </c>
    </row>
    <row r="21" spans="1:11">
      <c r="A21" s="225" t="s">
        <v>43</v>
      </c>
      <c r="B21" s="226">
        <v>2</v>
      </c>
      <c r="C21" s="292" t="s">
        <v>31</v>
      </c>
      <c r="D21" s="300">
        <v>11788.2</v>
      </c>
      <c r="E21" s="93">
        <v>1.6141141141141142</v>
      </c>
      <c r="F21" s="287">
        <v>5.6906906906906913</v>
      </c>
      <c r="G21" s="323">
        <v>1.3291731669266773</v>
      </c>
      <c r="H21" s="402">
        <v>10610.133333333333</v>
      </c>
      <c r="I21" s="93">
        <v>2.3394287144287125</v>
      </c>
      <c r="J21" s="93">
        <v>4.1332582582582607</v>
      </c>
      <c r="K21" s="396">
        <v>1.3235199485199489</v>
      </c>
    </row>
    <row r="22" spans="1:11">
      <c r="A22" s="225" t="s">
        <v>44</v>
      </c>
      <c r="B22" s="226">
        <v>2</v>
      </c>
      <c r="C22" s="292" t="s">
        <v>32</v>
      </c>
      <c r="D22" s="300">
        <v>4846</v>
      </c>
      <c r="E22" s="93">
        <v>0.60880829015544036</v>
      </c>
      <c r="F22" s="287">
        <v>2.150259067357513</v>
      </c>
      <c r="G22" s="323">
        <v>0.51051051051051055</v>
      </c>
      <c r="H22" s="402">
        <v>9055.7857142857138</v>
      </c>
      <c r="I22" s="93">
        <v>1.8541820873427095</v>
      </c>
      <c r="J22" s="93">
        <v>2.7862077473476439</v>
      </c>
      <c r="K22" s="396">
        <v>0.9765914137675793</v>
      </c>
    </row>
    <row r="23" spans="1:11">
      <c r="A23" s="225" t="s">
        <v>45</v>
      </c>
      <c r="B23" s="226">
        <v>2</v>
      </c>
      <c r="C23" s="292" t="s">
        <v>32</v>
      </c>
      <c r="D23" s="300">
        <v>10269.799999999999</v>
      </c>
      <c r="E23" s="93">
        <v>1.3310580204778155</v>
      </c>
      <c r="F23" s="287">
        <v>2.9419795221843006</v>
      </c>
      <c r="G23" s="323">
        <v>1.2681347150259068</v>
      </c>
      <c r="H23" s="402">
        <v>13708.180952380952</v>
      </c>
      <c r="I23" s="93">
        <v>2.0272224930927996</v>
      </c>
      <c r="J23" s="93">
        <v>3.492131209708</v>
      </c>
      <c r="K23" s="396">
        <v>1.1086868194376724</v>
      </c>
    </row>
    <row r="24" spans="1:11">
      <c r="A24" s="225" t="s">
        <v>46</v>
      </c>
      <c r="B24" s="226">
        <v>2</v>
      </c>
      <c r="C24" s="292" t="s">
        <v>140</v>
      </c>
      <c r="D24" s="300">
        <v>8461.5</v>
      </c>
      <c r="E24" s="93">
        <v>1.3669172932330829</v>
      </c>
      <c r="F24" s="287">
        <v>3.5488721804511276</v>
      </c>
      <c r="G24" s="323">
        <v>0.83617747440273027</v>
      </c>
      <c r="H24" s="402">
        <v>9863.302380952382</v>
      </c>
      <c r="I24" s="93">
        <v>2.2620516093546508</v>
      </c>
      <c r="J24" s="93">
        <v>4.0112208575268404</v>
      </c>
      <c r="K24" s="396">
        <v>0.96332082794979101</v>
      </c>
    </row>
    <row r="25" spans="1:11">
      <c r="A25" s="225" t="s">
        <v>47</v>
      </c>
      <c r="B25" s="226">
        <v>2</v>
      </c>
      <c r="C25" s="292" t="s">
        <v>31</v>
      </c>
      <c r="D25" s="300">
        <v>10088</v>
      </c>
      <c r="E25" s="93">
        <v>1.5208034433285509</v>
      </c>
      <c r="F25" s="287">
        <v>3.715925394548063</v>
      </c>
      <c r="G25" s="323">
        <v>1.6541353383458646</v>
      </c>
      <c r="H25" s="402">
        <v>10630.785714285714</v>
      </c>
      <c r="I25" s="93">
        <v>1.9221835075493616</v>
      </c>
      <c r="J25" s="93">
        <v>3.7340301974448327</v>
      </c>
      <c r="K25" s="396">
        <v>1.3660586185693788</v>
      </c>
    </row>
    <row r="26" spans="1:11">
      <c r="A26" s="225" t="s">
        <v>48</v>
      </c>
      <c r="B26" s="226">
        <v>2</v>
      </c>
      <c r="C26" s="292" t="s">
        <v>32</v>
      </c>
      <c r="D26" s="300">
        <v>10976</v>
      </c>
      <c r="E26" s="93">
        <v>1.5081521739130437</v>
      </c>
      <c r="F26" s="287">
        <v>4.5788043478260869</v>
      </c>
      <c r="G26" s="323">
        <v>1.4203730272596844</v>
      </c>
      <c r="H26" s="402">
        <v>10307.107142857143</v>
      </c>
      <c r="I26" s="93">
        <v>2.143342391304349</v>
      </c>
      <c r="J26" s="93">
        <v>3.7035778985507255</v>
      </c>
      <c r="K26" s="396">
        <v>0.98198110766045588</v>
      </c>
    </row>
    <row r="27" spans="1:11">
      <c r="A27" s="225" t="s">
        <v>49</v>
      </c>
      <c r="B27" s="226">
        <v>2</v>
      </c>
      <c r="C27" s="292" t="s">
        <v>32</v>
      </c>
      <c r="D27" s="300">
        <v>9948</v>
      </c>
      <c r="E27" s="93">
        <v>1.290400972053463</v>
      </c>
      <c r="F27" s="287">
        <v>3.3171324422843256</v>
      </c>
      <c r="G27" s="323">
        <v>1.2907608695652175</v>
      </c>
      <c r="H27" s="402">
        <v>9571.3892857142873</v>
      </c>
      <c r="I27" s="93">
        <v>2.0314326216513341</v>
      </c>
      <c r="J27" s="93">
        <v>2.0497888098131107</v>
      </c>
      <c r="K27" s="396">
        <v>1.2772088179135568</v>
      </c>
    </row>
    <row r="28" spans="1:11">
      <c r="A28" s="225" t="s">
        <v>50</v>
      </c>
      <c r="B28" s="226">
        <v>2</v>
      </c>
      <c r="C28" s="292" t="s">
        <v>140</v>
      </c>
      <c r="D28" s="300">
        <v>9868</v>
      </c>
      <c r="E28" s="93">
        <v>1.3978494623655913</v>
      </c>
      <c r="F28" s="287">
        <v>3.8696236559139781</v>
      </c>
      <c r="G28" s="323">
        <v>1.1421628189550426</v>
      </c>
      <c r="H28" s="402">
        <v>11462.438095238091</v>
      </c>
      <c r="I28" s="93">
        <v>2.2529800140975254</v>
      </c>
      <c r="J28" s="93">
        <v>4.5723187270998329</v>
      </c>
      <c r="K28" s="396">
        <v>0.84510451785797391</v>
      </c>
    </row>
    <row r="29" spans="1:11">
      <c r="A29" s="226" t="s">
        <v>51</v>
      </c>
      <c r="B29" s="226">
        <v>2</v>
      </c>
      <c r="C29" s="292" t="s">
        <v>31</v>
      </c>
      <c r="D29" s="300">
        <v>9230</v>
      </c>
      <c r="E29" s="93">
        <v>2.0150375939849625</v>
      </c>
      <c r="F29" s="287">
        <v>3.2781954887218046</v>
      </c>
      <c r="G29" s="323">
        <v>1.182795698924731</v>
      </c>
      <c r="H29" s="402">
        <v>10272.154761904761</v>
      </c>
      <c r="I29" s="93">
        <v>2.0698174006444683</v>
      </c>
      <c r="J29" s="93">
        <v>3.438954529180092</v>
      </c>
      <c r="K29" s="396">
        <v>1.6578947368421051</v>
      </c>
    </row>
    <row r="30" spans="1:11">
      <c r="A30" s="226" t="s">
        <v>52</v>
      </c>
      <c r="B30" s="226">
        <v>2</v>
      </c>
      <c r="C30" s="292" t="s">
        <v>140</v>
      </c>
      <c r="D30" s="300">
        <v>14782</v>
      </c>
      <c r="E30" s="390">
        <v>1.6068883610451308</v>
      </c>
      <c r="F30" s="287">
        <v>4.2220902612826601</v>
      </c>
      <c r="G30" s="323">
        <v>1.700751879699248</v>
      </c>
      <c r="H30" s="402">
        <v>9423.1309523809505</v>
      </c>
      <c r="I30" s="93">
        <v>2.0654761904761902</v>
      </c>
      <c r="J30" s="93">
        <v>1.8031331297364543</v>
      </c>
      <c r="K30" s="396">
        <v>1.0275845492591336</v>
      </c>
    </row>
    <row r="31" spans="1:11">
      <c r="A31" s="225" t="s">
        <v>53</v>
      </c>
      <c r="B31" s="226">
        <v>2</v>
      </c>
      <c r="C31" s="292" t="s">
        <v>140</v>
      </c>
      <c r="D31" s="300">
        <v>12006</v>
      </c>
      <c r="E31" s="93">
        <v>1.4391534391534391</v>
      </c>
      <c r="F31" s="287">
        <v>3.0380952380952384</v>
      </c>
      <c r="G31" s="323">
        <v>1.1947743467933492</v>
      </c>
      <c r="H31" s="402">
        <v>9998.3773809523791</v>
      </c>
      <c r="I31" s="93">
        <v>2.0950743260267086</v>
      </c>
      <c r="J31" s="93">
        <v>1.9565885613504659</v>
      </c>
      <c r="K31" s="396">
        <v>0.87588813303099045</v>
      </c>
    </row>
    <row r="32" spans="1:11">
      <c r="A32" s="227" t="s">
        <v>54</v>
      </c>
      <c r="B32" s="228">
        <v>2</v>
      </c>
      <c r="C32" s="293" t="s">
        <v>32</v>
      </c>
      <c r="D32" s="300">
        <v>9113</v>
      </c>
      <c r="E32" s="93">
        <v>2.2366288492706645</v>
      </c>
      <c r="F32" s="287">
        <v>4.3598055105348461</v>
      </c>
      <c r="G32" s="323">
        <v>0.75132275132275128</v>
      </c>
      <c r="H32" s="402">
        <v>9153.4761904761908</v>
      </c>
      <c r="I32" s="93">
        <v>2.069923593424404</v>
      </c>
      <c r="J32" s="93">
        <v>4.2031334413830352</v>
      </c>
      <c r="K32" s="396">
        <v>1.2828972756039201</v>
      </c>
    </row>
    <row r="33" spans="1:11">
      <c r="A33" s="225" t="s">
        <v>80</v>
      </c>
      <c r="B33" s="226">
        <v>2</v>
      </c>
      <c r="C33" s="292" t="s">
        <v>31</v>
      </c>
      <c r="D33" s="300">
        <v>9841</v>
      </c>
      <c r="E33" s="93">
        <v>1.3171355498721227</v>
      </c>
      <c r="F33" s="287">
        <v>3.5421994884910486</v>
      </c>
      <c r="G33" s="323">
        <v>1.5235008103727714</v>
      </c>
      <c r="H33" s="402">
        <v>10623.77023809524</v>
      </c>
      <c r="I33" s="93">
        <v>2.2246833516015116</v>
      </c>
      <c r="J33" s="93">
        <v>2.7464224820362935</v>
      </c>
      <c r="K33" s="396">
        <v>1.2793660942637926</v>
      </c>
    </row>
    <row r="34" spans="1:11" ht="15.75" thickBot="1">
      <c r="A34" s="225" t="s">
        <v>81</v>
      </c>
      <c r="B34" s="226">
        <v>2</v>
      </c>
      <c r="C34" s="292" t="s">
        <v>31</v>
      </c>
      <c r="D34" s="301">
        <v>11041.7</v>
      </c>
      <c r="E34" s="306">
        <v>1.6209773539928485</v>
      </c>
      <c r="F34" s="303">
        <v>3.3492252681764003</v>
      </c>
      <c r="G34" s="324">
        <v>1.1636828644501278</v>
      </c>
      <c r="H34" s="403">
        <v>12425.761904761905</v>
      </c>
      <c r="I34" s="306">
        <v>2.168880186162665</v>
      </c>
      <c r="J34" s="306">
        <v>2.8858476644531463</v>
      </c>
      <c r="K34" s="398">
        <v>1.5857738804699468</v>
      </c>
    </row>
    <row r="45" spans="1:11" ht="15.75" thickBot="1"/>
    <row r="46" spans="1:11">
      <c r="A46" s="449" t="s">
        <v>0</v>
      </c>
      <c r="B46" s="451" t="s">
        <v>1</v>
      </c>
      <c r="C46" s="453" t="s">
        <v>2</v>
      </c>
      <c r="D46" s="585" t="s">
        <v>88</v>
      </c>
      <c r="E46" s="586"/>
      <c r="F46" s="586"/>
      <c r="G46" s="586"/>
      <c r="H46" s="587" t="s">
        <v>85</v>
      </c>
      <c r="I46" s="588"/>
      <c r="J46" s="588"/>
      <c r="K46" s="589"/>
    </row>
    <row r="47" spans="1:11" ht="30.75" thickBot="1">
      <c r="A47" s="450"/>
      <c r="B47" s="452"/>
      <c r="C47" s="454"/>
      <c r="D47" s="419" t="s">
        <v>100</v>
      </c>
      <c r="E47" s="420" t="s">
        <v>82</v>
      </c>
      <c r="F47" s="420" t="s">
        <v>83</v>
      </c>
      <c r="G47" s="421" t="s">
        <v>84</v>
      </c>
      <c r="H47" s="422" t="s">
        <v>100</v>
      </c>
      <c r="I47" s="423" t="s">
        <v>82</v>
      </c>
      <c r="J47" s="423" t="s">
        <v>83</v>
      </c>
      <c r="K47" s="424" t="s">
        <v>84</v>
      </c>
    </row>
    <row r="48" spans="1:11">
      <c r="A48" s="225" t="s">
        <v>16</v>
      </c>
      <c r="B48" s="225">
        <v>1</v>
      </c>
      <c r="C48" s="292" t="s">
        <v>140</v>
      </c>
      <c r="D48" s="300">
        <v>7623.2</v>
      </c>
      <c r="E48" s="289">
        <v>1.2906666666666666</v>
      </c>
      <c r="F48" s="289">
        <v>3.0306666666666668</v>
      </c>
      <c r="G48" s="425">
        <v>0.7466666666666667</v>
      </c>
      <c r="H48" s="300">
        <v>11212.988095238095</v>
      </c>
      <c r="I48" s="289">
        <v>2.1679175746897279</v>
      </c>
      <c r="J48" s="289">
        <v>4.4138497859383943</v>
      </c>
      <c r="K48" s="395">
        <v>0.90213443378000358</v>
      </c>
    </row>
    <row r="49" spans="1:11">
      <c r="A49" s="225" t="s">
        <v>18</v>
      </c>
      <c r="B49" s="225">
        <v>1</v>
      </c>
      <c r="C49" s="292" t="s">
        <v>140</v>
      </c>
      <c r="D49" s="300">
        <v>8373.7000000000007</v>
      </c>
      <c r="E49" s="289">
        <v>1.2516129032258063</v>
      </c>
      <c r="F49" s="289">
        <v>3.7935483870967741</v>
      </c>
      <c r="G49" s="425">
        <v>1.3193548387096774</v>
      </c>
      <c r="H49" s="402">
        <v>11030.767857142855</v>
      </c>
      <c r="I49" s="93">
        <v>2.3497311827956984</v>
      </c>
      <c r="J49" s="93">
        <v>4.1211789554531499</v>
      </c>
      <c r="K49" s="396">
        <v>1.7573924731182793</v>
      </c>
    </row>
    <row r="50" spans="1:11">
      <c r="A50" s="225" t="s">
        <v>19</v>
      </c>
      <c r="B50" s="225">
        <v>1</v>
      </c>
      <c r="C50" s="292" t="s">
        <v>140</v>
      </c>
      <c r="D50" s="300">
        <v>13990</v>
      </c>
      <c r="E50" s="289">
        <v>2.95</v>
      </c>
      <c r="F50" s="289">
        <v>4.0137499999999999</v>
      </c>
      <c r="G50" s="425">
        <v>1.3787499999999999</v>
      </c>
      <c r="H50" s="402">
        <v>13497.630952380952</v>
      </c>
      <c r="I50" s="93">
        <v>2.1763392857142851</v>
      </c>
      <c r="J50" s="93">
        <v>3.9330357142857144</v>
      </c>
      <c r="K50" s="396">
        <v>1.4241071428571432</v>
      </c>
    </row>
    <row r="51" spans="1:11">
      <c r="A51" s="225" t="s">
        <v>21</v>
      </c>
      <c r="B51" s="225">
        <v>1</v>
      </c>
      <c r="C51" s="292" t="s">
        <v>140</v>
      </c>
      <c r="D51" s="300">
        <v>8940.5</v>
      </c>
      <c r="E51" s="289">
        <v>0.91666666666666663</v>
      </c>
      <c r="F51" s="289">
        <v>3</v>
      </c>
      <c r="G51" s="425">
        <v>0.99358974358974361</v>
      </c>
      <c r="H51" s="402">
        <v>11838.416666666666</v>
      </c>
      <c r="I51" s="93">
        <v>2.1714456052691342</v>
      </c>
      <c r="J51" s="93">
        <v>3.8483846241199173</v>
      </c>
      <c r="K51" s="396">
        <v>1.511814861079567</v>
      </c>
    </row>
    <row r="52" spans="1:11">
      <c r="A52" s="225" t="s">
        <v>24</v>
      </c>
      <c r="B52" s="225">
        <v>1</v>
      </c>
      <c r="C52" s="292" t="s">
        <v>140</v>
      </c>
      <c r="D52" s="300">
        <v>11414.5</v>
      </c>
      <c r="E52" s="289">
        <v>1.9657534246575343</v>
      </c>
      <c r="F52" s="289">
        <v>4.8219178082191778</v>
      </c>
      <c r="G52" s="425">
        <v>1.226027397260274</v>
      </c>
      <c r="H52" s="402">
        <v>13065.392857142857</v>
      </c>
      <c r="I52" s="93">
        <v>2.2036386986301357</v>
      </c>
      <c r="J52" s="93">
        <v>4.9674474070450065</v>
      </c>
      <c r="K52" s="396">
        <v>1.6730471298108283</v>
      </c>
    </row>
    <row r="53" spans="1:11">
      <c r="A53" s="225" t="s">
        <v>29</v>
      </c>
      <c r="B53" s="225">
        <v>1</v>
      </c>
      <c r="C53" s="292" t="s">
        <v>140</v>
      </c>
      <c r="D53" s="300">
        <v>9273</v>
      </c>
      <c r="E53" s="289">
        <v>1.7391304347826086</v>
      </c>
      <c r="F53" s="289">
        <v>2.4945652173913042</v>
      </c>
      <c r="G53" s="425">
        <v>0.76630434782608692</v>
      </c>
      <c r="H53" s="402">
        <v>14108.345238095239</v>
      </c>
      <c r="I53" s="93">
        <v>2.2401656314699792</v>
      </c>
      <c r="J53" s="93">
        <v>4.6118012422360239</v>
      </c>
      <c r="K53" s="396">
        <v>1.0491718426501033</v>
      </c>
    </row>
    <row r="54" spans="1:11">
      <c r="A54" s="225" t="s">
        <v>41</v>
      </c>
      <c r="B54" s="226">
        <v>2</v>
      </c>
      <c r="C54" s="292" t="s">
        <v>140</v>
      </c>
      <c r="D54" s="300">
        <v>8042</v>
      </c>
      <c r="E54" s="289">
        <v>1.320754716981132</v>
      </c>
      <c r="F54" s="286">
        <v>1.9272237196765498</v>
      </c>
      <c r="G54" s="425">
        <v>1.320754716981132</v>
      </c>
      <c r="H54" s="402">
        <v>10212.023809523809</v>
      </c>
      <c r="I54" s="93">
        <v>2.024130406879733</v>
      </c>
      <c r="J54" s="93">
        <v>3.2170132203824928</v>
      </c>
      <c r="K54" s="396">
        <v>1.017199332563214</v>
      </c>
    </row>
    <row r="55" spans="1:11">
      <c r="A55" s="225" t="s">
        <v>42</v>
      </c>
      <c r="B55" s="226">
        <v>2</v>
      </c>
      <c r="C55" s="292" t="s">
        <v>140</v>
      </c>
      <c r="D55" s="298">
        <v>9169.7999999999993</v>
      </c>
      <c r="E55" s="289">
        <v>1.7347893915756631</v>
      </c>
      <c r="F55" s="286">
        <v>3.9921996879875201</v>
      </c>
      <c r="G55" s="426">
        <v>1.0336927223719676</v>
      </c>
      <c r="H55" s="402">
        <v>11426.414285714287</v>
      </c>
      <c r="I55" s="93">
        <v>2.6733526483916501</v>
      </c>
      <c r="J55" s="93">
        <v>4.1131045241809696</v>
      </c>
      <c r="K55" s="396">
        <v>1.5376643637174054</v>
      </c>
    </row>
    <row r="56" spans="1:11">
      <c r="A56" s="225" t="s">
        <v>46</v>
      </c>
      <c r="B56" s="226">
        <v>2</v>
      </c>
      <c r="C56" s="292" t="s">
        <v>140</v>
      </c>
      <c r="D56" s="300">
        <v>8461.5</v>
      </c>
      <c r="E56" s="289">
        <v>1.3669172932330829</v>
      </c>
      <c r="F56" s="286">
        <v>3.5488721804511276</v>
      </c>
      <c r="G56" s="426">
        <v>0.83617747440273027</v>
      </c>
      <c r="H56" s="402">
        <v>9863.302380952382</v>
      </c>
      <c r="I56" s="93">
        <v>2.2620516093546508</v>
      </c>
      <c r="J56" s="93">
        <v>4.0112208575268404</v>
      </c>
      <c r="K56" s="396">
        <v>0.96332082794979101</v>
      </c>
    </row>
    <row r="57" spans="1:11">
      <c r="A57" s="225" t="s">
        <v>50</v>
      </c>
      <c r="B57" s="226">
        <v>2</v>
      </c>
      <c r="C57" s="292" t="s">
        <v>140</v>
      </c>
      <c r="D57" s="300">
        <v>9868</v>
      </c>
      <c r="E57" s="289">
        <v>1.3978494623655913</v>
      </c>
      <c r="F57" s="286">
        <v>3.8696236559139781</v>
      </c>
      <c r="G57" s="426">
        <v>1.1421628189550426</v>
      </c>
      <c r="H57" s="402">
        <v>11462.438095238091</v>
      </c>
      <c r="I57" s="93">
        <v>2.2529800140975254</v>
      </c>
      <c r="J57" s="93">
        <v>4.5723187270998329</v>
      </c>
      <c r="K57" s="396">
        <v>0.84510451785797391</v>
      </c>
    </row>
    <row r="58" spans="1:11">
      <c r="A58" s="226" t="s">
        <v>52</v>
      </c>
      <c r="B58" s="226">
        <v>2</v>
      </c>
      <c r="C58" s="292" t="s">
        <v>140</v>
      </c>
      <c r="D58" s="300">
        <v>14782</v>
      </c>
      <c r="E58" s="427">
        <v>1.6068883610451308</v>
      </c>
      <c r="F58" s="286">
        <v>4.2220902612826601</v>
      </c>
      <c r="G58" s="426">
        <v>1.700751879699248</v>
      </c>
      <c r="H58" s="402">
        <v>9423.1309523809505</v>
      </c>
      <c r="I58" s="93">
        <v>2.0654761904761902</v>
      </c>
      <c r="J58" s="93">
        <v>1.8031331297364543</v>
      </c>
      <c r="K58" s="396">
        <v>1.0275845492591336</v>
      </c>
    </row>
    <row r="59" spans="1:11" ht="15.75" thickBot="1">
      <c r="A59" s="225" t="s">
        <v>53</v>
      </c>
      <c r="B59" s="226">
        <v>2</v>
      </c>
      <c r="C59" s="292" t="s">
        <v>140</v>
      </c>
      <c r="D59" s="301">
        <v>12006</v>
      </c>
      <c r="E59" s="302">
        <v>1.4391534391534391</v>
      </c>
      <c r="F59" s="428">
        <v>3.0380952380952384</v>
      </c>
      <c r="G59" s="429">
        <v>1.1947743467933492</v>
      </c>
      <c r="H59" s="403">
        <v>9998.3773809523791</v>
      </c>
      <c r="I59" s="306">
        <v>2.0950743260267086</v>
      </c>
      <c r="J59" s="306">
        <v>1.9565885613504659</v>
      </c>
      <c r="K59" s="398">
        <v>0.87588813303099045</v>
      </c>
    </row>
    <row r="61" spans="1:11">
      <c r="C61" s="109" t="s">
        <v>55</v>
      </c>
      <c r="D61" s="430">
        <f t="shared" ref="D61:G61" si="0">AVERAGE(D48:D59)</f>
        <v>10162.016666666666</v>
      </c>
      <c r="E61" s="431">
        <f t="shared" si="0"/>
        <v>1.5816818966961101</v>
      </c>
      <c r="F61" s="431">
        <f t="shared" si="0"/>
        <v>3.4793794018984161</v>
      </c>
      <c r="G61" s="431">
        <f t="shared" si="0"/>
        <v>1.1382505794379931</v>
      </c>
      <c r="H61" s="430">
        <f>AVERAGE(H48:H59)</f>
        <v>11428.269047619047</v>
      </c>
      <c r="I61" s="431">
        <f t="shared" ref="I61:K61" si="1">AVERAGE(I48:I59)</f>
        <v>2.2235252644829511</v>
      </c>
      <c r="J61" s="431">
        <f t="shared" si="1"/>
        <v>3.7974230624462719</v>
      </c>
      <c r="K61" s="431">
        <f t="shared" si="1"/>
        <v>1.2153691339728696</v>
      </c>
    </row>
    <row r="62" spans="1:11">
      <c r="C62" s="109" t="s">
        <v>56</v>
      </c>
      <c r="D62" s="432">
        <f t="shared" ref="D62:G62" si="2">STDEV(D48:D59)</f>
        <v>2361.6246125508746</v>
      </c>
      <c r="E62" s="432">
        <f t="shared" si="2"/>
        <v>0.51104784487501265</v>
      </c>
      <c r="F62" s="432">
        <f t="shared" si="2"/>
        <v>0.80697600691855809</v>
      </c>
      <c r="G62" s="432">
        <f t="shared" si="2"/>
        <v>0.28059327282706781</v>
      </c>
      <c r="H62" s="432">
        <f>STDEV(H48:H59)</f>
        <v>1492.7865545514962</v>
      </c>
      <c r="I62" s="432">
        <f t="shared" ref="I62:K62" si="3">STDEV(I48:I59)</f>
        <v>0.16802741476909352</v>
      </c>
      <c r="J62" s="432">
        <f t="shared" si="3"/>
        <v>0.99938724849190752</v>
      </c>
      <c r="K62" s="432">
        <f t="shared" si="3"/>
        <v>0.33773681397483069</v>
      </c>
    </row>
    <row r="63" spans="1:11">
      <c r="C63" s="109" t="s">
        <v>57</v>
      </c>
      <c r="D63" s="432">
        <f t="shared" ref="D63:G63" si="4">D62/SQRT(12)</f>
        <v>681.74230289054663</v>
      </c>
      <c r="E63" s="432">
        <f t="shared" si="4"/>
        <v>0.14752680540368335</v>
      </c>
      <c r="F63" s="432">
        <f t="shared" si="4"/>
        <v>0.23295390741199942</v>
      </c>
      <c r="G63" s="432">
        <f t="shared" si="4"/>
        <v>8.1000300799752858E-2</v>
      </c>
      <c r="H63" s="432">
        <f>H62/SQRT(12)</f>
        <v>430.9303595564802</v>
      </c>
      <c r="I63" s="432">
        <f t="shared" ref="I63:K63" si="5">I62/SQRT(12)</f>
        <v>4.8505336574086524E-2</v>
      </c>
      <c r="J63" s="432">
        <f t="shared" si="5"/>
        <v>0.28849824847074113</v>
      </c>
      <c r="K63" s="432">
        <f t="shared" si="5"/>
        <v>9.749622023180754E-2</v>
      </c>
    </row>
    <row r="71" spans="1:11" ht="15.75" thickBot="1"/>
    <row r="72" spans="1:11">
      <c r="A72" s="449" t="s">
        <v>0</v>
      </c>
      <c r="B72" s="451" t="s">
        <v>1</v>
      </c>
      <c r="C72" s="453" t="s">
        <v>2</v>
      </c>
      <c r="D72" s="585" t="s">
        <v>88</v>
      </c>
      <c r="E72" s="586"/>
      <c r="F72" s="586"/>
      <c r="G72" s="586"/>
      <c r="H72" s="587" t="s">
        <v>85</v>
      </c>
      <c r="I72" s="588"/>
      <c r="J72" s="588"/>
      <c r="K72" s="589"/>
    </row>
    <row r="73" spans="1:11" ht="30.75" thickBot="1">
      <c r="A73" s="450"/>
      <c r="B73" s="452"/>
      <c r="C73" s="454"/>
      <c r="D73" s="419" t="s">
        <v>100</v>
      </c>
      <c r="E73" s="420" t="s">
        <v>82</v>
      </c>
      <c r="F73" s="420" t="s">
        <v>83</v>
      </c>
      <c r="G73" s="421" t="s">
        <v>84</v>
      </c>
      <c r="H73" s="435" t="s">
        <v>100</v>
      </c>
      <c r="I73" s="423" t="s">
        <v>82</v>
      </c>
      <c r="J73" s="423" t="s">
        <v>83</v>
      </c>
      <c r="K73" s="424" t="s">
        <v>84</v>
      </c>
    </row>
    <row r="74" spans="1:11">
      <c r="A74" s="225" t="s">
        <v>17</v>
      </c>
      <c r="B74" s="225">
        <v>1</v>
      </c>
      <c r="C74" s="292" t="s">
        <v>31</v>
      </c>
      <c r="D74" s="300">
        <v>15411.1</v>
      </c>
      <c r="E74" s="289">
        <v>2.9242424242424243</v>
      </c>
      <c r="F74" s="289">
        <v>5.8621212121212114</v>
      </c>
      <c r="G74" s="425">
        <v>2.1818181818181817</v>
      </c>
      <c r="H74" s="402">
        <v>12920.550000000003</v>
      </c>
      <c r="I74" s="93">
        <v>2.4446428571428571</v>
      </c>
      <c r="J74" s="93">
        <v>4.8066919191919206</v>
      </c>
      <c r="K74" s="396">
        <v>1.7925865800865797</v>
      </c>
    </row>
    <row r="75" spans="1:11">
      <c r="A75" s="225" t="s">
        <v>22</v>
      </c>
      <c r="B75" s="225">
        <v>1</v>
      </c>
      <c r="C75" s="292" t="s">
        <v>31</v>
      </c>
      <c r="D75" s="300">
        <v>10318</v>
      </c>
      <c r="E75" s="289">
        <v>1.4930555555555556</v>
      </c>
      <c r="F75" s="289">
        <v>4.2222222222222223</v>
      </c>
      <c r="G75" s="425">
        <v>1.0972222222222223</v>
      </c>
      <c r="H75" s="402">
        <v>11839.416666666666</v>
      </c>
      <c r="I75" s="93">
        <v>2.1813822751322753</v>
      </c>
      <c r="J75" s="93">
        <v>3.4933862433862428</v>
      </c>
      <c r="K75" s="396">
        <v>1.763227513227513</v>
      </c>
    </row>
    <row r="76" spans="1:11">
      <c r="A76" s="225" t="s">
        <v>26</v>
      </c>
      <c r="B76" s="225">
        <v>1</v>
      </c>
      <c r="C76" s="292" t="s">
        <v>31</v>
      </c>
      <c r="D76" s="300">
        <v>12549.1</v>
      </c>
      <c r="E76" s="289">
        <v>1.5279411764705884</v>
      </c>
      <c r="F76" s="289">
        <v>4.6749999999999998</v>
      </c>
      <c r="G76" s="425">
        <v>2.0264705882352945</v>
      </c>
      <c r="H76" s="402">
        <v>11947.773809523807</v>
      </c>
      <c r="I76" s="93">
        <v>2.2285889355742303</v>
      </c>
      <c r="J76" s="93">
        <v>4.2034488795518214</v>
      </c>
      <c r="K76" s="396">
        <v>1.2561449579831934</v>
      </c>
    </row>
    <row r="77" spans="1:11">
      <c r="A77" s="225" t="s">
        <v>30</v>
      </c>
      <c r="B77" s="225">
        <v>1</v>
      </c>
      <c r="C77" s="292" t="s">
        <v>31</v>
      </c>
      <c r="D77" s="300">
        <v>10891.5</v>
      </c>
      <c r="E77" s="289">
        <v>1.3777777777777778</v>
      </c>
      <c r="F77" s="289">
        <v>3.5555555555555554</v>
      </c>
      <c r="G77" s="425">
        <v>0.98444444444444434</v>
      </c>
      <c r="H77" s="402">
        <v>11222.869047619048</v>
      </c>
      <c r="I77" s="93">
        <v>1.9835978835978831</v>
      </c>
      <c r="J77" s="93">
        <v>2.9810846560846547</v>
      </c>
      <c r="K77" s="396">
        <v>1.0612433862433863</v>
      </c>
    </row>
    <row r="78" spans="1:11">
      <c r="A78" s="225" t="s">
        <v>40</v>
      </c>
      <c r="B78" s="226">
        <v>2</v>
      </c>
      <c r="C78" s="292" t="s">
        <v>31</v>
      </c>
      <c r="D78" s="397">
        <v>12079.2</v>
      </c>
      <c r="E78" s="289">
        <v>1.6156316916488223</v>
      </c>
      <c r="F78" s="286">
        <v>2.7462526766595285</v>
      </c>
      <c r="G78" s="426">
        <v>1.4079229122055674</v>
      </c>
      <c r="H78" s="402">
        <v>14681.76071428571</v>
      </c>
      <c r="I78" s="93">
        <v>1.9366141531559091</v>
      </c>
      <c r="J78" s="93">
        <v>3.3437595594983169</v>
      </c>
      <c r="K78" s="396">
        <v>1.6286581013561743</v>
      </c>
    </row>
    <row r="79" spans="1:11">
      <c r="A79" s="225" t="s">
        <v>43</v>
      </c>
      <c r="B79" s="226">
        <v>2</v>
      </c>
      <c r="C79" s="292" t="s">
        <v>31</v>
      </c>
      <c r="D79" s="300">
        <v>11788.2</v>
      </c>
      <c r="E79" s="289">
        <v>1.6141141141141142</v>
      </c>
      <c r="F79" s="286">
        <v>5.6906906906906913</v>
      </c>
      <c r="G79" s="426">
        <v>1.3291731669266773</v>
      </c>
      <c r="H79" s="402">
        <v>10610.133333333333</v>
      </c>
      <c r="I79" s="93">
        <v>2.3394287144287125</v>
      </c>
      <c r="J79" s="93">
        <v>4.1332582582582607</v>
      </c>
      <c r="K79" s="396">
        <v>1.3235199485199489</v>
      </c>
    </row>
    <row r="80" spans="1:11">
      <c r="A80" s="225" t="s">
        <v>47</v>
      </c>
      <c r="B80" s="226">
        <v>2</v>
      </c>
      <c r="C80" s="292" t="s">
        <v>31</v>
      </c>
      <c r="D80" s="300">
        <v>10088</v>
      </c>
      <c r="E80" s="289">
        <v>1.5208034433285509</v>
      </c>
      <c r="F80" s="286">
        <v>3.715925394548063</v>
      </c>
      <c r="G80" s="426">
        <v>1.6541353383458646</v>
      </c>
      <c r="H80" s="402">
        <v>10630.785714285714</v>
      </c>
      <c r="I80" s="93">
        <v>1.9221835075493616</v>
      </c>
      <c r="J80" s="93">
        <v>3.7340301974448327</v>
      </c>
      <c r="K80" s="396">
        <v>1.3660586185693788</v>
      </c>
    </row>
    <row r="81" spans="1:11">
      <c r="A81" s="226" t="s">
        <v>51</v>
      </c>
      <c r="B81" s="226">
        <v>2</v>
      </c>
      <c r="C81" s="292" t="s">
        <v>31</v>
      </c>
      <c r="D81" s="300">
        <v>9230</v>
      </c>
      <c r="E81" s="289">
        <v>2.0150375939849625</v>
      </c>
      <c r="F81" s="286">
        <v>3.2781954887218046</v>
      </c>
      <c r="G81" s="426">
        <v>1.182795698924731</v>
      </c>
      <c r="H81" s="402">
        <v>10272.154761904761</v>
      </c>
      <c r="I81" s="93">
        <v>2.0698174006444683</v>
      </c>
      <c r="J81" s="93">
        <v>3.438954529180092</v>
      </c>
      <c r="K81" s="396">
        <v>1.6578947368421051</v>
      </c>
    </row>
    <row r="82" spans="1:11">
      <c r="A82" s="225" t="s">
        <v>80</v>
      </c>
      <c r="B82" s="226">
        <v>2</v>
      </c>
      <c r="C82" s="292" t="s">
        <v>31</v>
      </c>
      <c r="D82" s="300">
        <v>9841</v>
      </c>
      <c r="E82" s="289">
        <v>1.3171355498721227</v>
      </c>
      <c r="F82" s="286">
        <v>3.5421994884910486</v>
      </c>
      <c r="G82" s="426">
        <v>1.5235008103727714</v>
      </c>
      <c r="H82" s="402">
        <v>10623.77023809524</v>
      </c>
      <c r="I82" s="93">
        <v>2.2246833516015116</v>
      </c>
      <c r="J82" s="93">
        <v>2.7464224820362935</v>
      </c>
      <c r="K82" s="396">
        <v>1.2793660942637926</v>
      </c>
    </row>
    <row r="83" spans="1:11" ht="15.75" thickBot="1">
      <c r="A83" s="225" t="s">
        <v>81</v>
      </c>
      <c r="B83" s="226">
        <v>2</v>
      </c>
      <c r="C83" s="292" t="s">
        <v>31</v>
      </c>
      <c r="D83" s="301">
        <v>11041.7</v>
      </c>
      <c r="E83" s="302">
        <v>1.6209773539928485</v>
      </c>
      <c r="F83" s="428">
        <v>3.3492252681764003</v>
      </c>
      <c r="G83" s="429">
        <v>1.1636828644501278</v>
      </c>
      <c r="H83" s="403">
        <v>12425.761904761905</v>
      </c>
      <c r="I83" s="306">
        <v>2.168880186162665</v>
      </c>
      <c r="J83" s="306">
        <v>2.8858476644531463</v>
      </c>
      <c r="K83" s="398">
        <v>1.5857738804699468</v>
      </c>
    </row>
    <row r="85" spans="1:11">
      <c r="C85" s="109" t="s">
        <v>55</v>
      </c>
      <c r="D85" s="430">
        <f t="shared" ref="D85:G85" si="6">AVERAGE(D72:D83)</f>
        <v>11323.779999999999</v>
      </c>
      <c r="E85" s="431">
        <f t="shared" si="6"/>
        <v>1.7026716680987768</v>
      </c>
      <c r="F85" s="431">
        <f t="shared" si="6"/>
        <v>4.0637387997186529</v>
      </c>
      <c r="G85" s="431">
        <f t="shared" si="6"/>
        <v>1.4551166227945882</v>
      </c>
      <c r="H85" s="430">
        <f>AVERAGE(H72:H83)</f>
        <v>11717.497619047619</v>
      </c>
      <c r="I85" s="431">
        <f t="shared" ref="I85:K85" si="7">AVERAGE(I72:I83)</f>
        <v>2.1499819264989872</v>
      </c>
      <c r="J85" s="431">
        <f t="shared" si="7"/>
        <v>3.5766884389085574</v>
      </c>
      <c r="K85" s="431">
        <f t="shared" si="7"/>
        <v>1.4714473817562022</v>
      </c>
    </row>
    <row r="86" spans="1:11">
      <c r="C86" s="109" t="s">
        <v>56</v>
      </c>
      <c r="D86" s="432">
        <f t="shared" ref="D86:G86" si="8">STDEV(D72:D83)</f>
        <v>1775.8150290312826</v>
      </c>
      <c r="E86" s="432">
        <f t="shared" si="8"/>
        <v>0.46828763616845004</v>
      </c>
      <c r="F86" s="432">
        <f t="shared" si="8"/>
        <v>1.0432062861537692</v>
      </c>
      <c r="G86" s="432">
        <f t="shared" si="8"/>
        <v>0.39799879660226944</v>
      </c>
      <c r="H86" s="432">
        <f>STDEV(H72:H83)</f>
        <v>1363.8520534393053</v>
      </c>
      <c r="I86" s="432">
        <f t="shared" ref="I86:K86" si="9">STDEV(I72:I83)</f>
        <v>0.17235156825526443</v>
      </c>
      <c r="J86" s="432">
        <f t="shared" si="9"/>
        <v>0.6533482782041844</v>
      </c>
      <c r="K86" s="432">
        <f t="shared" si="9"/>
        <v>0.24615293219220133</v>
      </c>
    </row>
    <row r="87" spans="1:11">
      <c r="C87" s="109" t="s">
        <v>57</v>
      </c>
      <c r="D87" s="432">
        <f t="shared" ref="D87:G87" si="10">D86/SQRT(12)</f>
        <v>512.63364252109704</v>
      </c>
      <c r="E87" s="432">
        <f t="shared" si="10"/>
        <v>0.13518299640001408</v>
      </c>
      <c r="F87" s="432">
        <f t="shared" si="10"/>
        <v>0.30114771506559423</v>
      </c>
      <c r="G87" s="432">
        <f t="shared" si="10"/>
        <v>0.11489235617773369</v>
      </c>
      <c r="H87" s="432">
        <f>H86/SQRT(12)</f>
        <v>393.71017509400343</v>
      </c>
      <c r="I87" s="432">
        <f t="shared" ref="I87" si="11">I86/SQRT(12)</f>
        <v>4.9753612163715544E-2</v>
      </c>
      <c r="J87" s="432">
        <f t="shared" ref="J87" si="12">J86/SQRT(12)</f>
        <v>0.18860540214788218</v>
      </c>
      <c r="K87" s="432">
        <f t="shared" ref="K87" si="13">K86/SQRT(12)</f>
        <v>7.105823083149157E-2</v>
      </c>
    </row>
    <row r="97" spans="1:11" ht="15.75" thickBot="1"/>
    <row r="98" spans="1:11">
      <c r="A98" s="449" t="s">
        <v>0</v>
      </c>
      <c r="B98" s="451" t="s">
        <v>1</v>
      </c>
      <c r="C98" s="453" t="s">
        <v>2</v>
      </c>
      <c r="D98" s="585" t="s">
        <v>88</v>
      </c>
      <c r="E98" s="586"/>
      <c r="F98" s="586"/>
      <c r="G98" s="586"/>
      <c r="H98" s="587" t="s">
        <v>85</v>
      </c>
      <c r="I98" s="588"/>
      <c r="J98" s="588"/>
      <c r="K98" s="589"/>
    </row>
    <row r="99" spans="1:11" ht="30.75" thickBot="1">
      <c r="A99" s="450"/>
      <c r="B99" s="452"/>
      <c r="C99" s="454"/>
      <c r="D99" s="419" t="s">
        <v>100</v>
      </c>
      <c r="E99" s="420" t="s">
        <v>82</v>
      </c>
      <c r="F99" s="420" t="s">
        <v>83</v>
      </c>
      <c r="G99" s="421" t="s">
        <v>84</v>
      </c>
      <c r="H99" s="435" t="s">
        <v>100</v>
      </c>
      <c r="I99" s="423" t="s">
        <v>82</v>
      </c>
      <c r="J99" s="423" t="s">
        <v>83</v>
      </c>
      <c r="K99" s="424" t="s">
        <v>84</v>
      </c>
    </row>
    <row r="100" spans="1:11">
      <c r="A100" s="225" t="s">
        <v>20</v>
      </c>
      <c r="B100" s="225">
        <v>1</v>
      </c>
      <c r="C100" s="292" t="s">
        <v>32</v>
      </c>
      <c r="D100" s="300">
        <v>8245.9</v>
      </c>
      <c r="E100" s="289">
        <v>0.76881720430107525</v>
      </c>
      <c r="F100" s="289">
        <v>2.3870967741935485</v>
      </c>
      <c r="G100" s="425">
        <v>0.92956989247311828</v>
      </c>
      <c r="H100" s="402">
        <v>11865.497619047621</v>
      </c>
      <c r="I100" s="93">
        <v>1.9677291346646189</v>
      </c>
      <c r="J100" s="93">
        <v>2.4580773169482844</v>
      </c>
      <c r="K100" s="396">
        <v>1.2938940092165903</v>
      </c>
    </row>
    <row r="101" spans="1:11">
      <c r="A101" s="225" t="s">
        <v>23</v>
      </c>
      <c r="B101" s="225">
        <v>1</v>
      </c>
      <c r="C101" s="292" t="s">
        <v>32</v>
      </c>
      <c r="D101" s="300">
        <v>10942</v>
      </c>
      <c r="E101" s="289">
        <v>1.5150000000000001</v>
      </c>
      <c r="F101" s="289">
        <v>3.8225000000000002</v>
      </c>
      <c r="G101" s="425">
        <v>1.2175</v>
      </c>
      <c r="H101" s="402">
        <v>12442.725</v>
      </c>
      <c r="I101" s="93">
        <v>2.1534672619047623</v>
      </c>
      <c r="J101" s="93">
        <v>3.1311420992116119</v>
      </c>
      <c r="K101" s="396">
        <v>1.67202380952381</v>
      </c>
    </row>
    <row r="102" spans="1:11">
      <c r="A102" s="225" t="s">
        <v>25</v>
      </c>
      <c r="B102" s="225">
        <v>1</v>
      </c>
      <c r="C102" s="292" t="s">
        <v>32</v>
      </c>
      <c r="D102" s="300">
        <v>7062.9</v>
      </c>
      <c r="E102" s="289">
        <v>1.009090909090909</v>
      </c>
      <c r="F102" s="289">
        <v>2.5272727272727273</v>
      </c>
      <c r="G102" s="425">
        <v>0.53068181818181825</v>
      </c>
      <c r="H102" s="402">
        <v>9202.734523809524</v>
      </c>
      <c r="I102" s="93">
        <v>1.790083874458875</v>
      </c>
      <c r="J102" s="93">
        <v>2.7795319264069271</v>
      </c>
      <c r="K102" s="396">
        <v>0.6856872294372296</v>
      </c>
    </row>
    <row r="103" spans="1:11">
      <c r="A103" s="226" t="s">
        <v>27</v>
      </c>
      <c r="B103" s="225">
        <v>1</v>
      </c>
      <c r="C103" s="292" t="s">
        <v>32</v>
      </c>
      <c r="D103" s="300">
        <v>8118</v>
      </c>
      <c r="E103" s="289">
        <v>0.80740740740740746</v>
      </c>
      <c r="F103" s="289">
        <v>2.5876543209876544</v>
      </c>
      <c r="G103" s="425">
        <v>1.1246913580246913</v>
      </c>
      <c r="H103" s="402">
        <v>9374.7142857142862</v>
      </c>
      <c r="I103" s="93">
        <v>1.9888300999412099</v>
      </c>
      <c r="J103" s="93">
        <v>2.8872721928277505</v>
      </c>
      <c r="K103" s="396">
        <v>0.94708994708994731</v>
      </c>
    </row>
    <row r="104" spans="1:11">
      <c r="A104" s="226" t="s">
        <v>28</v>
      </c>
      <c r="B104" s="225">
        <v>1</v>
      </c>
      <c r="C104" s="292" t="s">
        <v>32</v>
      </c>
      <c r="D104" s="300">
        <v>8297.4</v>
      </c>
      <c r="E104" s="289">
        <v>1.4333333333333333</v>
      </c>
      <c r="F104" s="289">
        <v>2.3733333333333335</v>
      </c>
      <c r="G104" s="425">
        <v>0.9</v>
      </c>
      <c r="H104" s="402">
        <v>10829.886904761905</v>
      </c>
      <c r="I104" s="93">
        <v>2.196825396825397</v>
      </c>
      <c r="J104" s="93">
        <v>2.6696825396825394</v>
      </c>
      <c r="K104" s="396">
        <v>1.5357142857142858</v>
      </c>
    </row>
    <row r="105" spans="1:11">
      <c r="A105" s="225" t="s">
        <v>44</v>
      </c>
      <c r="B105" s="226">
        <v>2</v>
      </c>
      <c r="C105" s="292" t="s">
        <v>32</v>
      </c>
      <c r="D105" s="300">
        <v>4846</v>
      </c>
      <c r="E105" s="289">
        <v>0.60880829015544036</v>
      </c>
      <c r="F105" s="286">
        <v>2.150259067357513</v>
      </c>
      <c r="G105" s="426">
        <v>0.51051051051051055</v>
      </c>
      <c r="H105" s="402">
        <v>9055.7857142857138</v>
      </c>
      <c r="I105" s="93">
        <v>1.8541820873427095</v>
      </c>
      <c r="J105" s="93">
        <v>2.7862077473476439</v>
      </c>
      <c r="K105" s="396">
        <v>0.9765914137675793</v>
      </c>
    </row>
    <row r="106" spans="1:11">
      <c r="A106" s="225" t="s">
        <v>45</v>
      </c>
      <c r="B106" s="226">
        <v>2</v>
      </c>
      <c r="C106" s="292" t="s">
        <v>32</v>
      </c>
      <c r="D106" s="300">
        <v>10269.799999999999</v>
      </c>
      <c r="E106" s="289">
        <v>1.3310580204778155</v>
      </c>
      <c r="F106" s="286">
        <v>2.9419795221843006</v>
      </c>
      <c r="G106" s="426">
        <v>1.2681347150259068</v>
      </c>
      <c r="H106" s="402">
        <v>13708.180952380952</v>
      </c>
      <c r="I106" s="93">
        <v>2.0272224930927996</v>
      </c>
      <c r="J106" s="93">
        <v>3.492131209708</v>
      </c>
      <c r="K106" s="396">
        <v>1.1086868194376724</v>
      </c>
    </row>
    <row r="107" spans="1:11">
      <c r="A107" s="225" t="s">
        <v>48</v>
      </c>
      <c r="B107" s="226">
        <v>2</v>
      </c>
      <c r="C107" s="292" t="s">
        <v>32</v>
      </c>
      <c r="D107" s="300">
        <v>10976</v>
      </c>
      <c r="E107" s="289">
        <v>1.5081521739130437</v>
      </c>
      <c r="F107" s="286">
        <v>4.5788043478260869</v>
      </c>
      <c r="G107" s="426">
        <v>1.4203730272596844</v>
      </c>
      <c r="H107" s="402">
        <v>10307.107142857143</v>
      </c>
      <c r="I107" s="93">
        <v>2.143342391304349</v>
      </c>
      <c r="J107" s="93">
        <v>3.7035778985507255</v>
      </c>
      <c r="K107" s="396">
        <v>0.98198110766045588</v>
      </c>
    </row>
    <row r="108" spans="1:11">
      <c r="A108" s="225" t="s">
        <v>49</v>
      </c>
      <c r="B108" s="226">
        <v>2</v>
      </c>
      <c r="C108" s="292" t="s">
        <v>32</v>
      </c>
      <c r="D108" s="300">
        <v>9948</v>
      </c>
      <c r="E108" s="289">
        <v>1.290400972053463</v>
      </c>
      <c r="F108" s="286">
        <v>3.3171324422843256</v>
      </c>
      <c r="G108" s="426">
        <v>1.2907608695652175</v>
      </c>
      <c r="H108" s="402">
        <v>9571.3892857142873</v>
      </c>
      <c r="I108" s="93">
        <v>2.0314326216513341</v>
      </c>
      <c r="J108" s="93">
        <v>2.0497888098131107</v>
      </c>
      <c r="K108" s="396">
        <v>1.2772088179135568</v>
      </c>
    </row>
    <row r="109" spans="1:11" ht="15.75" thickBot="1">
      <c r="A109" s="227" t="s">
        <v>54</v>
      </c>
      <c r="B109" s="228">
        <v>2</v>
      </c>
      <c r="C109" s="293" t="s">
        <v>32</v>
      </c>
      <c r="D109" s="301">
        <v>9113</v>
      </c>
      <c r="E109" s="302">
        <v>2.2366288492706645</v>
      </c>
      <c r="F109" s="428">
        <v>4.3598055105348461</v>
      </c>
      <c r="G109" s="429">
        <v>0.75132275132275128</v>
      </c>
      <c r="H109" s="403">
        <v>9153.4761904761908</v>
      </c>
      <c r="I109" s="306">
        <v>2.069923593424404</v>
      </c>
      <c r="J109" s="306">
        <v>4.2031334413830352</v>
      </c>
      <c r="K109" s="398">
        <v>1.2828972756039201</v>
      </c>
    </row>
    <row r="110" spans="1:11">
      <c r="A110" s="433"/>
      <c r="B110" s="434"/>
      <c r="C110" s="434"/>
    </row>
    <row r="111" spans="1:11">
      <c r="C111" s="109" t="s">
        <v>55</v>
      </c>
      <c r="D111" s="430">
        <f t="shared" ref="D111:G111" si="14">AVERAGE(D98:D109)</f>
        <v>8781.9</v>
      </c>
      <c r="E111" s="431">
        <f t="shared" si="14"/>
        <v>1.2508697160003153</v>
      </c>
      <c r="F111" s="431">
        <f t="shared" si="14"/>
        <v>3.1045838045974334</v>
      </c>
      <c r="G111" s="431">
        <f t="shared" si="14"/>
        <v>0.99435449423636979</v>
      </c>
      <c r="H111" s="431">
        <f>AVERAGE(H98:H109)</f>
        <v>10551.149761904762</v>
      </c>
      <c r="I111" s="431">
        <f t="shared" ref="I111:K111" si="15">AVERAGE(I98:I109)</f>
        <v>2.0223038954610457</v>
      </c>
      <c r="J111" s="431">
        <f t="shared" si="15"/>
        <v>3.0160545181879628</v>
      </c>
      <c r="K111" s="431">
        <f t="shared" si="15"/>
        <v>1.1761774715365048</v>
      </c>
    </row>
    <row r="112" spans="1:11">
      <c r="C112" s="109" t="s">
        <v>56</v>
      </c>
      <c r="D112" s="432">
        <f t="shared" ref="D112:G112" si="16">STDEV(D98:D109)</f>
        <v>1902.4089675987116</v>
      </c>
      <c r="E112" s="432">
        <f t="shared" si="16"/>
        <v>0.47710927051919594</v>
      </c>
      <c r="F112" s="432">
        <f t="shared" si="16"/>
        <v>0.87538456605929837</v>
      </c>
      <c r="G112" s="432">
        <f t="shared" si="16"/>
        <v>0.32186045083309156</v>
      </c>
      <c r="H112" s="432">
        <f>STDEV(H98:H109)</f>
        <v>1624.8563705811691</v>
      </c>
      <c r="I112" s="432">
        <f t="shared" ref="I112:K112" si="17">STDEV(I98:I109)</f>
        <v>0.12951921458124591</v>
      </c>
      <c r="J112" s="432">
        <f t="shared" si="17"/>
        <v>0.63351557216201326</v>
      </c>
      <c r="K112" s="432">
        <f t="shared" si="17"/>
        <v>0.29547467012882972</v>
      </c>
    </row>
    <row r="113" spans="3:11">
      <c r="C113" s="109" t="s">
        <v>57</v>
      </c>
      <c r="D113" s="432">
        <f t="shared" ref="D113:G113" si="18">D112/SQRT(12)</f>
        <v>549.17816477593715</v>
      </c>
      <c r="E113" s="432">
        <f t="shared" si="18"/>
        <v>0.13772958288356188</v>
      </c>
      <c r="F113" s="432">
        <f t="shared" si="18"/>
        <v>0.25270175742938983</v>
      </c>
      <c r="G113" s="432">
        <f t="shared" si="18"/>
        <v>9.291310896498986E-2</v>
      </c>
      <c r="H113" s="432">
        <f>H112/SQRT(12)</f>
        <v>469.05563147475817</v>
      </c>
      <c r="I113" s="432">
        <f t="shared" ref="I113:K113" si="19">I112/SQRT(12)</f>
        <v>3.7388976701855613E-2</v>
      </c>
      <c r="J113" s="432">
        <f t="shared" si="19"/>
        <v>0.18288019306177908</v>
      </c>
      <c r="K113" s="432">
        <f t="shared" si="19"/>
        <v>8.5296190168797859E-2</v>
      </c>
    </row>
    <row r="114" spans="3:11">
      <c r="D114" s="223"/>
      <c r="E114" s="223"/>
      <c r="F114" s="223"/>
      <c r="G114" s="223"/>
      <c r="H114" s="223"/>
      <c r="I114" s="223"/>
      <c r="J114" s="223"/>
      <c r="K114" s="223"/>
    </row>
  </sheetData>
  <autoFilter ref="A1:C34"/>
  <mergeCells count="20">
    <mergeCell ref="A1:A2"/>
    <mergeCell ref="B1:B2"/>
    <mergeCell ref="C1:C2"/>
    <mergeCell ref="A46:A47"/>
    <mergeCell ref="B46:B47"/>
    <mergeCell ref="C46:C47"/>
    <mergeCell ref="A72:A73"/>
    <mergeCell ref="B72:B73"/>
    <mergeCell ref="C72:C73"/>
    <mergeCell ref="A98:A99"/>
    <mergeCell ref="B98:B99"/>
    <mergeCell ref="C98:C99"/>
    <mergeCell ref="D1:G1"/>
    <mergeCell ref="D46:G46"/>
    <mergeCell ref="D72:G72"/>
    <mergeCell ref="D98:G98"/>
    <mergeCell ref="H1:K1"/>
    <mergeCell ref="H46:K46"/>
    <mergeCell ref="H72:K72"/>
    <mergeCell ref="H98:K9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002060"/>
  </sheetPr>
  <dimension ref="A1:O70"/>
  <sheetViews>
    <sheetView workbookViewId="0">
      <pane xSplit="1" ySplit="1" topLeftCell="B3" activePane="bottomRight" state="frozen"/>
      <selection pane="topRight" activeCell="B1" sqref="B1"/>
      <selection pane="bottomLeft" activeCell="A3" sqref="A3"/>
      <selection pane="bottomRight" activeCell="I37" sqref="I37"/>
    </sheetView>
  </sheetViews>
  <sheetFormatPr defaultColWidth="8.85546875" defaultRowHeight="15"/>
  <cols>
    <col min="1" max="3" width="8.85546875" style="63"/>
    <col min="4" max="15" width="14.85546875" style="63" customWidth="1"/>
    <col min="16" max="16384" width="8.85546875" style="63"/>
  </cols>
  <sheetData>
    <row r="1" spans="1:15" s="57" customFormat="1">
      <c r="A1" s="549" t="s">
        <v>0</v>
      </c>
      <c r="B1" s="549" t="s">
        <v>1</v>
      </c>
      <c r="C1" s="552" t="s">
        <v>2</v>
      </c>
      <c r="D1" s="590" t="s">
        <v>113</v>
      </c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2"/>
    </row>
    <row r="2" spans="1:15" s="57" customFormat="1" ht="15.75" thickBot="1">
      <c r="A2" s="550"/>
      <c r="B2" s="550"/>
      <c r="C2" s="553"/>
      <c r="D2" s="404" t="s">
        <v>101</v>
      </c>
      <c r="E2" s="62" t="s">
        <v>102</v>
      </c>
      <c r="F2" s="62" t="s">
        <v>103</v>
      </c>
      <c r="G2" s="62" t="s">
        <v>104</v>
      </c>
      <c r="H2" s="62" t="s">
        <v>105</v>
      </c>
      <c r="I2" s="62" t="s">
        <v>106</v>
      </c>
      <c r="J2" s="62" t="s">
        <v>107</v>
      </c>
      <c r="K2" s="62" t="s">
        <v>108</v>
      </c>
      <c r="L2" s="62" t="s">
        <v>109</v>
      </c>
      <c r="M2" s="62" t="s">
        <v>110</v>
      </c>
      <c r="N2" s="62" t="s">
        <v>111</v>
      </c>
      <c r="O2" s="62" t="s">
        <v>112</v>
      </c>
    </row>
    <row r="3" spans="1:15">
      <c r="A3" s="12" t="s">
        <v>16</v>
      </c>
      <c r="B3" s="12">
        <v>1</v>
      </c>
      <c r="C3" s="12" t="s">
        <v>140</v>
      </c>
      <c r="D3" s="28">
        <v>504.05844155844159</v>
      </c>
      <c r="E3" s="28">
        <v>427.45349583066064</v>
      </c>
      <c r="F3" s="28">
        <v>375.49432474365102</v>
      </c>
      <c r="G3" s="28">
        <v>428.42509603072989</v>
      </c>
      <c r="H3" s="28">
        <v>390.58898847631247</v>
      </c>
      <c r="I3" s="28">
        <v>135.53984575835477</v>
      </c>
      <c r="J3" s="28">
        <v>197.29729729729729</v>
      </c>
      <c r="K3" s="28">
        <v>336.49509231128775</v>
      </c>
      <c r="L3" s="28">
        <v>163.39331619537276</v>
      </c>
      <c r="M3" s="28">
        <v>245.71128486404481</v>
      </c>
      <c r="N3" s="28">
        <v>196.41485275288093</v>
      </c>
      <c r="O3" s="28">
        <v>222.9643765903308</v>
      </c>
    </row>
    <row r="4" spans="1:15">
      <c r="A4" s="12" t="s">
        <v>17</v>
      </c>
      <c r="B4" s="12">
        <v>1</v>
      </c>
      <c r="C4" s="12" t="s">
        <v>31</v>
      </c>
      <c r="D4" s="28">
        <v>388.42943854324733</v>
      </c>
      <c r="E4" s="28">
        <v>367.7760968229955</v>
      </c>
      <c r="F4" s="28">
        <v>314.73496292227406</v>
      </c>
      <c r="G4" s="28">
        <v>392.5</v>
      </c>
      <c r="H4" s="28">
        <v>355.3110773899848</v>
      </c>
      <c r="I4" s="28">
        <v>126.70196671709532</v>
      </c>
      <c r="J4" s="28">
        <v>212.12574850299401</v>
      </c>
      <c r="K4" s="28">
        <v>346.41671203048452</v>
      </c>
      <c r="L4" s="28">
        <v>173.31831831831832</v>
      </c>
      <c r="M4" s="28">
        <v>266.61181955299605</v>
      </c>
      <c r="N4" s="28">
        <v>213.78787878787878</v>
      </c>
      <c r="O4" s="28">
        <v>223.07692307692309</v>
      </c>
    </row>
    <row r="5" spans="1:15">
      <c r="A5" s="12" t="s">
        <v>18</v>
      </c>
      <c r="B5" s="12">
        <v>1</v>
      </c>
      <c r="C5" s="12" t="s">
        <v>140</v>
      </c>
      <c r="D5" s="28">
        <v>458.44391785150083</v>
      </c>
      <c r="E5" s="28">
        <v>397.01892744479494</v>
      </c>
      <c r="F5" s="28">
        <v>369.42959564095213</v>
      </c>
      <c r="G5" s="28">
        <v>420.44025157232704</v>
      </c>
      <c r="H5" s="28">
        <v>391.77115987460814</v>
      </c>
      <c r="I5" s="28">
        <v>132.86163522012578</v>
      </c>
      <c r="J5" s="28">
        <v>211.33491311216432</v>
      </c>
      <c r="K5" s="28">
        <v>354.90491283676704</v>
      </c>
      <c r="L5" s="28">
        <v>164.62757527733754</v>
      </c>
      <c r="M5" s="28">
        <v>257.0699079401611</v>
      </c>
      <c r="N5" s="28">
        <v>200.71315372424723</v>
      </c>
      <c r="O5" s="28">
        <v>659.61844197138316</v>
      </c>
    </row>
    <row r="6" spans="1:15">
      <c r="A6" s="12" t="s">
        <v>19</v>
      </c>
      <c r="B6" s="12">
        <v>1</v>
      </c>
      <c r="C6" s="12" t="s">
        <v>140</v>
      </c>
      <c r="D6" s="28">
        <v>610.23720349563052</v>
      </c>
      <c r="E6" s="28">
        <v>511.52173913043481</v>
      </c>
      <c r="F6" s="28">
        <v>452.36024844720498</v>
      </c>
      <c r="G6" s="28">
        <v>543.5334158415842</v>
      </c>
      <c r="H6" s="28">
        <v>499.68866749688669</v>
      </c>
      <c r="I6" s="28">
        <v>201.18306351183065</v>
      </c>
      <c r="J6" s="28">
        <v>278.47744360902254</v>
      </c>
      <c r="K6" s="28">
        <v>427.7827597802937</v>
      </c>
      <c r="L6" s="28">
        <v>218.25980392156865</v>
      </c>
      <c r="M6" s="28">
        <v>336.54232745141837</v>
      </c>
      <c r="N6" s="28">
        <v>263.30445544554459</v>
      </c>
      <c r="O6" s="28">
        <v>279.11001236093944</v>
      </c>
    </row>
    <row r="7" spans="1:15">
      <c r="A7" s="12" t="s">
        <v>21</v>
      </c>
      <c r="B7" s="12">
        <v>1</v>
      </c>
      <c r="C7" s="12" t="s">
        <v>140</v>
      </c>
      <c r="D7" s="28">
        <v>477.1388499298738</v>
      </c>
      <c r="E7" s="28">
        <v>397.44039270687239</v>
      </c>
      <c r="F7" s="28">
        <v>356.76739461655666</v>
      </c>
      <c r="G7" s="28">
        <v>398.1223922114047</v>
      </c>
      <c r="H7" s="28">
        <v>398.64394993045892</v>
      </c>
      <c r="I7" s="28">
        <v>151.80806675938803</v>
      </c>
      <c r="J7" s="28">
        <v>228.99860917941584</v>
      </c>
      <c r="K7" s="28">
        <v>366.64457070707067</v>
      </c>
      <c r="L7" s="28">
        <v>207.43093922651931</v>
      </c>
      <c r="M7" s="28">
        <v>279.11970949161031</v>
      </c>
      <c r="N7" s="28">
        <v>218.76721763085402</v>
      </c>
      <c r="O7" s="28">
        <v>237.99862448418156</v>
      </c>
    </row>
    <row r="8" spans="1:15">
      <c r="A8" s="12" t="s">
        <v>22</v>
      </c>
      <c r="B8" s="12">
        <v>1</v>
      </c>
      <c r="C8" s="12" t="s">
        <v>31</v>
      </c>
      <c r="D8" s="28">
        <v>525.56970509383382</v>
      </c>
      <c r="E8" s="28">
        <v>458.32219251336898</v>
      </c>
      <c r="F8" s="28">
        <v>392.76004369462311</v>
      </c>
      <c r="G8" s="28">
        <v>508.01196808510639</v>
      </c>
      <c r="H8" s="28">
        <v>471.38114209827359</v>
      </c>
      <c r="I8" s="28">
        <v>165.98684210526315</v>
      </c>
      <c r="J8" s="28">
        <v>274.83638743455498</v>
      </c>
      <c r="K8" s="28">
        <v>332.212399952216</v>
      </c>
      <c r="L8" s="28">
        <v>189.42181340341656</v>
      </c>
      <c r="M8" s="28">
        <v>311.61151594791545</v>
      </c>
      <c r="N8" s="28">
        <v>238.13892529488859</v>
      </c>
      <c r="O8" s="28">
        <v>264.41677588466581</v>
      </c>
    </row>
    <row r="9" spans="1:15">
      <c r="A9" s="12" t="s">
        <v>24</v>
      </c>
      <c r="B9" s="12">
        <v>1</v>
      </c>
      <c r="C9" s="12" t="s">
        <v>140</v>
      </c>
      <c r="D9" s="28">
        <v>568.17602040816325</v>
      </c>
      <c r="E9" s="28">
        <v>557.35668789808915</v>
      </c>
      <c r="F9" s="28">
        <v>415.15151515151518</v>
      </c>
      <c r="G9" s="28">
        <v>575.19083969465657</v>
      </c>
      <c r="H9" s="28">
        <v>506.56725888324877</v>
      </c>
      <c r="I9" s="28">
        <v>181.17048346055981</v>
      </c>
      <c r="J9" s="28">
        <v>240.07633587786262</v>
      </c>
      <c r="K9" s="28">
        <v>396.03714813105677</v>
      </c>
      <c r="L9" s="28">
        <v>203.1012658227848</v>
      </c>
      <c r="M9" s="28">
        <v>303.46677434240883</v>
      </c>
      <c r="N9" s="28">
        <v>230.03184713375796</v>
      </c>
      <c r="O9" s="28">
        <v>264.70775095298603</v>
      </c>
    </row>
    <row r="10" spans="1:15">
      <c r="A10" s="12" t="s">
        <v>26</v>
      </c>
      <c r="B10" s="12">
        <v>1</v>
      </c>
      <c r="C10" s="12" t="s">
        <v>31</v>
      </c>
      <c r="D10" s="28">
        <v>407.08633093525179</v>
      </c>
      <c r="E10" s="28">
        <v>369.93534482758622</v>
      </c>
      <c r="F10" s="28">
        <v>316.27922077922079</v>
      </c>
      <c r="G10" s="28">
        <v>382.21428571428572</v>
      </c>
      <c r="H10" s="28">
        <v>343.09116809116807</v>
      </c>
      <c r="I10" s="28">
        <v>123.71428571428571</v>
      </c>
      <c r="J10" s="28">
        <v>200.89285714285714</v>
      </c>
      <c r="K10" s="28">
        <v>333.01298701298697</v>
      </c>
      <c r="L10" s="28">
        <v>166.88125894134475</v>
      </c>
      <c r="M10" s="28">
        <v>256.35323188971256</v>
      </c>
      <c r="N10" s="28">
        <v>206.10632183908046</v>
      </c>
      <c r="O10" s="28">
        <v>222.47838616714697</v>
      </c>
    </row>
    <row r="11" spans="1:15">
      <c r="A11" s="12" t="s">
        <v>29</v>
      </c>
      <c r="B11" s="12">
        <v>1</v>
      </c>
      <c r="C11" s="12" t="s">
        <v>140</v>
      </c>
      <c r="D11" s="28">
        <v>567.76859504132233</v>
      </c>
      <c r="E11" s="28">
        <v>506.67011375387796</v>
      </c>
      <c r="F11" s="28">
        <v>428.27657378740969</v>
      </c>
      <c r="G11" s="28">
        <v>509.15637860082302</v>
      </c>
      <c r="H11" s="28">
        <v>459.08624229979466</v>
      </c>
      <c r="I11" s="28">
        <v>160.61855670103094</v>
      </c>
      <c r="J11" s="28">
        <v>250.36119711042309</v>
      </c>
      <c r="K11" s="28">
        <v>399.05616078136745</v>
      </c>
      <c r="L11" s="28">
        <v>206.39175257731958</v>
      </c>
      <c r="M11" s="28">
        <v>303.15226569096535</v>
      </c>
      <c r="N11" s="28">
        <v>240.28497409326425</v>
      </c>
      <c r="O11" s="28">
        <v>267.60599793174765</v>
      </c>
    </row>
    <row r="12" spans="1:15">
      <c r="A12" s="12" t="s">
        <v>30</v>
      </c>
      <c r="B12" s="12">
        <v>1</v>
      </c>
      <c r="C12" s="12" t="s">
        <v>31</v>
      </c>
      <c r="D12" s="28">
        <v>456.06142241379314</v>
      </c>
      <c r="E12" s="28">
        <v>406.85005393743256</v>
      </c>
      <c r="F12" s="28">
        <v>374.28177882723338</v>
      </c>
      <c r="G12" s="28">
        <v>465.11375947995668</v>
      </c>
      <c r="H12" s="28">
        <v>395.23939064200215</v>
      </c>
      <c r="I12" s="28">
        <v>163.99782135076254</v>
      </c>
      <c r="J12" s="28">
        <v>208.66847826086956</v>
      </c>
      <c r="K12" s="28">
        <v>365.28544665746404</v>
      </c>
      <c r="L12" s="28">
        <v>180.89826839826839</v>
      </c>
      <c r="M12" s="28">
        <v>273.71220328966808</v>
      </c>
      <c r="N12" s="28">
        <v>224.94588744588742</v>
      </c>
      <c r="O12" s="28">
        <v>225.43290043290042</v>
      </c>
    </row>
    <row r="13" spans="1:15" s="57" customFormat="1">
      <c r="A13" s="58" t="s">
        <v>40</v>
      </c>
      <c r="B13" s="45">
        <v>2</v>
      </c>
      <c r="C13" s="58" t="s">
        <v>31</v>
      </c>
      <c r="D13" s="405">
        <v>489.12927350427356</v>
      </c>
      <c r="E13" s="405">
        <v>455.70362473347552</v>
      </c>
      <c r="F13" s="405">
        <v>370.50290135396517</v>
      </c>
      <c r="G13" s="405">
        <v>431.91207627118644</v>
      </c>
      <c r="H13" s="405">
        <v>387.39406779661016</v>
      </c>
      <c r="I13" s="405">
        <v>148.36325237592396</v>
      </c>
      <c r="J13" s="405">
        <v>207.34210526315789</v>
      </c>
      <c r="K13" s="405">
        <v>338.59316501871939</v>
      </c>
      <c r="L13" s="405">
        <v>170.78059071729959</v>
      </c>
      <c r="M13" s="405">
        <v>258.61370866673093</v>
      </c>
      <c r="N13" s="405">
        <v>212.71186440677965</v>
      </c>
      <c r="O13" s="405">
        <v>212.42038216560508</v>
      </c>
    </row>
    <row r="14" spans="1:15" s="57" customFormat="1">
      <c r="A14" s="58" t="s">
        <v>41</v>
      </c>
      <c r="B14" s="45">
        <v>2</v>
      </c>
      <c r="C14" s="58" t="s">
        <v>140</v>
      </c>
      <c r="D14" s="405">
        <v>642.01342281879192</v>
      </c>
      <c r="E14" s="405">
        <v>608.84718498659527</v>
      </c>
      <c r="F14" s="405">
        <v>419.25420424079942</v>
      </c>
      <c r="G14" s="405">
        <v>588.88888888888891</v>
      </c>
      <c r="H14" s="405">
        <v>513.21762349799724</v>
      </c>
      <c r="I14" s="405">
        <v>197.80585106382978</v>
      </c>
      <c r="J14" s="405">
        <v>287.12021136063407</v>
      </c>
      <c r="K14" s="405">
        <v>456.59849496298091</v>
      </c>
      <c r="L14" s="405">
        <v>222.84</v>
      </c>
      <c r="M14" s="405">
        <v>329.22599488864546</v>
      </c>
      <c r="N14" s="405">
        <v>263.76329787234039</v>
      </c>
      <c r="O14" s="405">
        <v>301.52116402116405</v>
      </c>
    </row>
    <row r="15" spans="1:15" s="57" customFormat="1">
      <c r="A15" s="58" t="s">
        <v>42</v>
      </c>
      <c r="B15" s="45">
        <v>2</v>
      </c>
      <c r="C15" s="58" t="s">
        <v>140</v>
      </c>
      <c r="D15" s="405">
        <v>541.56832298136646</v>
      </c>
      <c r="E15" s="405">
        <v>508.46273291925462</v>
      </c>
      <c r="F15" s="405">
        <v>433.70824524312894</v>
      </c>
      <c r="G15" s="405">
        <v>484.54404945904173</v>
      </c>
      <c r="H15" s="405">
        <v>455.87326120556412</v>
      </c>
      <c r="I15" s="405">
        <v>157.40740740740742</v>
      </c>
      <c r="J15" s="405">
        <v>258.56481481481484</v>
      </c>
      <c r="K15" s="405">
        <v>425.06332676611316</v>
      </c>
      <c r="L15" s="405">
        <v>211.99690402476782</v>
      </c>
      <c r="M15" s="405">
        <v>318.3295806360822</v>
      </c>
      <c r="N15" s="405">
        <v>251.12229102167186</v>
      </c>
      <c r="O15" s="405">
        <v>277.56211180124222</v>
      </c>
    </row>
    <row r="16" spans="1:15" s="57" customFormat="1">
      <c r="A16" s="58" t="s">
        <v>43</v>
      </c>
      <c r="B16" s="45">
        <v>2</v>
      </c>
      <c r="C16" s="58" t="s">
        <v>31</v>
      </c>
      <c r="D16" s="405">
        <v>497.33283803863299</v>
      </c>
      <c r="E16" s="405">
        <v>429.83630952380952</v>
      </c>
      <c r="F16" s="405">
        <v>391.62693602693605</v>
      </c>
      <c r="G16" s="405">
        <v>436.75595238095235</v>
      </c>
      <c r="H16" s="405">
        <v>390.37037037037038</v>
      </c>
      <c r="I16" s="405">
        <v>131.81818181818181</v>
      </c>
      <c r="J16" s="405">
        <v>227.07390648567119</v>
      </c>
      <c r="K16" s="405">
        <v>358.22774550857758</v>
      </c>
      <c r="L16" s="405">
        <v>174.17518248175182</v>
      </c>
      <c r="M16" s="405">
        <v>263.6165721071381</v>
      </c>
      <c r="N16" s="405">
        <v>208.73362445414847</v>
      </c>
      <c r="O16" s="405">
        <v>234.50292397660817</v>
      </c>
    </row>
    <row r="17" spans="1:15" s="57" customFormat="1">
      <c r="A17" s="58" t="s">
        <v>46</v>
      </c>
      <c r="B17" s="45">
        <v>2</v>
      </c>
      <c r="C17" s="58" t="s">
        <v>140</v>
      </c>
      <c r="D17" s="405">
        <v>509.76154992548442</v>
      </c>
      <c r="E17" s="405">
        <v>467.82640949554894</v>
      </c>
      <c r="F17" s="405">
        <v>367.94647660032274</v>
      </c>
      <c r="G17" s="405">
        <v>461.06194690265488</v>
      </c>
      <c r="H17" s="405">
        <v>407.22713864306786</v>
      </c>
      <c r="I17" s="405">
        <v>137.72189349112426</v>
      </c>
      <c r="J17" s="405">
        <v>230.56784660766962</v>
      </c>
      <c r="K17" s="405">
        <v>377.81414141414137</v>
      </c>
      <c r="L17" s="405">
        <v>186.03115727002967</v>
      </c>
      <c r="M17" s="405">
        <v>283.33783601242743</v>
      </c>
      <c r="N17" s="405">
        <v>230.17751479289942</v>
      </c>
      <c r="O17" s="405">
        <v>256.84480234260616</v>
      </c>
    </row>
    <row r="18" spans="1:15" s="57" customFormat="1">
      <c r="A18" s="58" t="s">
        <v>47</v>
      </c>
      <c r="B18" s="45">
        <v>2</v>
      </c>
      <c r="C18" s="58" t="s">
        <v>31</v>
      </c>
      <c r="D18" s="405">
        <v>520.72740112994347</v>
      </c>
      <c r="E18" s="405">
        <v>476.05337078651684</v>
      </c>
      <c r="F18" s="405">
        <v>390.61751973516675</v>
      </c>
      <c r="G18" s="405">
        <v>454.16666666666663</v>
      </c>
      <c r="H18" s="405">
        <v>404.13744740532962</v>
      </c>
      <c r="I18" s="405">
        <v>148.80785413744741</v>
      </c>
      <c r="J18" s="405">
        <v>233.14606741573033</v>
      </c>
      <c r="K18" s="405">
        <v>351.99158485273495</v>
      </c>
      <c r="L18" s="405">
        <v>175.54775280898875</v>
      </c>
      <c r="M18" s="405">
        <v>282.91458892724717</v>
      </c>
      <c r="N18" s="405">
        <v>229.66101694915255</v>
      </c>
      <c r="O18" s="405">
        <v>246.9675599435825</v>
      </c>
    </row>
    <row r="19" spans="1:15" s="57" customFormat="1">
      <c r="A19" s="58" t="s">
        <v>50</v>
      </c>
      <c r="B19" s="45">
        <v>2</v>
      </c>
      <c r="C19" s="58" t="s">
        <v>140</v>
      </c>
      <c r="D19" s="405">
        <v>417.92389853137513</v>
      </c>
      <c r="E19" s="405">
        <v>380.65159574468083</v>
      </c>
      <c r="F19" s="405">
        <v>350.33486460348161</v>
      </c>
      <c r="G19" s="405">
        <v>406.90224570673712</v>
      </c>
      <c r="H19" s="405">
        <v>335.4029062087186</v>
      </c>
      <c r="I19" s="405">
        <v>111.4060446780552</v>
      </c>
      <c r="J19" s="405">
        <v>192.80551905387648</v>
      </c>
      <c r="K19" s="405">
        <v>317.53161536626106</v>
      </c>
      <c r="L19" s="405">
        <v>154.9869109947644</v>
      </c>
      <c r="M19" s="405">
        <v>231.50961310230241</v>
      </c>
      <c r="N19" s="405">
        <v>187.36910994764398</v>
      </c>
      <c r="O19" s="405">
        <v>215.65359477124184</v>
      </c>
    </row>
    <row r="20" spans="1:15" s="57" customFormat="1">
      <c r="A20" s="45" t="s">
        <v>51</v>
      </c>
      <c r="B20" s="45">
        <v>2</v>
      </c>
      <c r="C20" s="58" t="s">
        <v>31</v>
      </c>
      <c r="D20" s="405">
        <v>457.7967359050445</v>
      </c>
      <c r="E20" s="405">
        <v>445.4881656804734</v>
      </c>
      <c r="F20" s="405">
        <v>384.1224654223177</v>
      </c>
      <c r="G20" s="405">
        <v>493.77761413843882</v>
      </c>
      <c r="H20" s="405">
        <v>406.46108663729814</v>
      </c>
      <c r="I20" s="405">
        <v>134.01325478645066</v>
      </c>
      <c r="J20" s="405">
        <v>236.39380530973452</v>
      </c>
      <c r="K20" s="405">
        <v>453.28940290478755</v>
      </c>
      <c r="L20" s="405">
        <v>190.14705882352942</v>
      </c>
      <c r="M20" s="405">
        <v>293.42544386597251</v>
      </c>
      <c r="N20" s="405">
        <v>237.86656891495599</v>
      </c>
      <c r="O20" s="405">
        <v>256.51851851851853</v>
      </c>
    </row>
    <row r="21" spans="1:15" s="57" customFormat="1">
      <c r="A21" s="45" t="s">
        <v>52</v>
      </c>
      <c r="B21" s="45">
        <v>2</v>
      </c>
      <c r="C21" s="58" t="s">
        <v>140</v>
      </c>
      <c r="D21" s="405">
        <v>423.30154946364718</v>
      </c>
      <c r="E21" s="405">
        <v>383.13397129186603</v>
      </c>
      <c r="F21" s="405">
        <v>335.78591672116852</v>
      </c>
      <c r="G21" s="405">
        <v>420.29940119760477</v>
      </c>
      <c r="H21" s="405">
        <v>356.03345280764637</v>
      </c>
      <c r="I21" s="405">
        <v>130.28639618138425</v>
      </c>
      <c r="J21" s="405">
        <v>197.57775119617227</v>
      </c>
      <c r="K21" s="405">
        <v>313.9995650282732</v>
      </c>
      <c r="L21" s="405">
        <v>163.9880239520958</v>
      </c>
      <c r="M21" s="405">
        <v>240.04767580452918</v>
      </c>
      <c r="N21" s="405">
        <v>194.32897862232778</v>
      </c>
      <c r="O21" s="405">
        <v>205.21327014218008</v>
      </c>
    </row>
    <row r="22" spans="1:15" s="57" customFormat="1">
      <c r="A22" s="58" t="s">
        <v>53</v>
      </c>
      <c r="B22" s="45">
        <v>2</v>
      </c>
      <c r="C22" s="58" t="s">
        <v>140</v>
      </c>
      <c r="D22" s="405">
        <v>546.26436781609198</v>
      </c>
      <c r="E22" s="405">
        <v>520.91194968553452</v>
      </c>
      <c r="F22" s="405">
        <v>430.1527804137408</v>
      </c>
      <c r="G22" s="405">
        <v>500.52246603970741</v>
      </c>
      <c r="H22" s="405">
        <v>468.23406478578892</v>
      </c>
      <c r="I22" s="405">
        <v>166.23173277661795</v>
      </c>
      <c r="J22" s="405">
        <v>244.34306569343065</v>
      </c>
      <c r="K22" s="405">
        <v>389.71838971838969</v>
      </c>
      <c r="L22" s="405">
        <v>196.25</v>
      </c>
      <c r="M22" s="405">
        <v>280.76686826686824</v>
      </c>
      <c r="N22" s="405">
        <v>231.03537981269511</v>
      </c>
      <c r="O22" s="405">
        <v>231.52965660770033</v>
      </c>
    </row>
    <row r="23" spans="1:15" s="57" customFormat="1">
      <c r="A23" s="58" t="s">
        <v>80</v>
      </c>
      <c r="B23" s="45">
        <v>2</v>
      </c>
      <c r="C23" s="58" t="s">
        <v>31</v>
      </c>
      <c r="D23" s="405">
        <v>542.73690773067335</v>
      </c>
      <c r="E23" s="405">
        <v>571.4727722772277</v>
      </c>
      <c r="F23" s="405">
        <v>437.5679012345679</v>
      </c>
      <c r="G23" s="405">
        <v>563.53013530135308</v>
      </c>
      <c r="H23" s="405">
        <v>453.97657213316899</v>
      </c>
      <c r="I23" s="405">
        <v>174.87730061349694</v>
      </c>
      <c r="J23" s="405">
        <v>253.30073349633253</v>
      </c>
      <c r="K23" s="405">
        <v>488.98618538324428</v>
      </c>
      <c r="L23" s="405">
        <v>219.29975429975428</v>
      </c>
      <c r="M23" s="405">
        <v>311.58700022336382</v>
      </c>
      <c r="N23" s="405">
        <v>235.25091799265604</v>
      </c>
      <c r="O23" s="405">
        <v>278.85085574572128</v>
      </c>
    </row>
    <row r="24" spans="1:15" s="57" customFormat="1">
      <c r="A24" s="58" t="s">
        <v>81</v>
      </c>
      <c r="B24" s="45">
        <v>2</v>
      </c>
      <c r="C24" s="58" t="s">
        <v>31</v>
      </c>
      <c r="D24" s="405">
        <v>577.25409836065569</v>
      </c>
      <c r="E24" s="405">
        <v>530.18867924528308</v>
      </c>
      <c r="F24" s="405">
        <v>441.60183310241933</v>
      </c>
      <c r="G24" s="405">
        <v>499.99999999999994</v>
      </c>
      <c r="H24" s="405">
        <v>471.93698949824972</v>
      </c>
      <c r="I24" s="405">
        <v>168.81594372801877</v>
      </c>
      <c r="J24" s="405">
        <v>257.97313084112153</v>
      </c>
      <c r="K24" s="405">
        <v>415.87204995237585</v>
      </c>
      <c r="L24" s="405">
        <v>209.26998841251449</v>
      </c>
      <c r="M24" s="405">
        <v>312.06678605288107</v>
      </c>
      <c r="N24" s="405">
        <v>246.31578947368422</v>
      </c>
      <c r="O24" s="405">
        <v>278.93192488262912</v>
      </c>
    </row>
    <row r="28" spans="1:15" ht="15.75" thickBot="1"/>
    <row r="29" spans="1:15">
      <c r="A29" s="549" t="s">
        <v>0</v>
      </c>
      <c r="B29" s="549" t="s">
        <v>1</v>
      </c>
      <c r="C29" s="552" t="s">
        <v>2</v>
      </c>
      <c r="D29" s="590" t="s">
        <v>113</v>
      </c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2"/>
    </row>
    <row r="30" spans="1:15" ht="15.75" thickBot="1">
      <c r="A30" s="550"/>
      <c r="B30" s="550"/>
      <c r="C30" s="553"/>
      <c r="D30" s="404" t="s">
        <v>101</v>
      </c>
      <c r="E30" s="62" t="s">
        <v>102</v>
      </c>
      <c r="F30" s="62" t="s">
        <v>103</v>
      </c>
      <c r="G30" s="62" t="s">
        <v>104</v>
      </c>
      <c r="H30" s="62" t="s">
        <v>105</v>
      </c>
      <c r="I30" s="62" t="s">
        <v>106</v>
      </c>
      <c r="J30" s="62" t="s">
        <v>107</v>
      </c>
      <c r="K30" s="62" t="s">
        <v>108</v>
      </c>
      <c r="L30" s="62" t="s">
        <v>109</v>
      </c>
      <c r="M30" s="62" t="s">
        <v>110</v>
      </c>
      <c r="N30" s="62" t="s">
        <v>111</v>
      </c>
      <c r="O30" s="62" t="s">
        <v>112</v>
      </c>
    </row>
    <row r="31" spans="1:15" s="64" customFormat="1">
      <c r="A31" s="12" t="s">
        <v>16</v>
      </c>
      <c r="B31" s="12">
        <v>1</v>
      </c>
      <c r="C31" s="12" t="s">
        <v>140</v>
      </c>
      <c r="D31" s="28">
        <v>504.05844155844159</v>
      </c>
      <c r="E31" s="28">
        <v>427.45349583066064</v>
      </c>
      <c r="F31" s="28">
        <v>375.49432474365102</v>
      </c>
      <c r="G31" s="28">
        <v>428.42509603072989</v>
      </c>
      <c r="H31" s="28">
        <v>390.58898847631247</v>
      </c>
      <c r="I31" s="28">
        <v>135.53984575835477</v>
      </c>
      <c r="J31" s="28">
        <v>197.29729729729729</v>
      </c>
      <c r="K31" s="28">
        <v>336.49509231128775</v>
      </c>
      <c r="L31" s="28">
        <v>163.39331619537276</v>
      </c>
      <c r="M31" s="28">
        <v>245.71128486404481</v>
      </c>
      <c r="N31" s="28">
        <v>196.41485275288093</v>
      </c>
      <c r="O31" s="28">
        <v>222.9643765903308</v>
      </c>
    </row>
    <row r="32" spans="1:15" s="64" customFormat="1">
      <c r="A32" s="12" t="s">
        <v>18</v>
      </c>
      <c r="B32" s="12">
        <v>1</v>
      </c>
      <c r="C32" s="12" t="s">
        <v>140</v>
      </c>
      <c r="D32" s="28">
        <v>458.44391785150083</v>
      </c>
      <c r="E32" s="28">
        <v>397.01892744479494</v>
      </c>
      <c r="F32" s="28">
        <v>369.42959564095213</v>
      </c>
      <c r="G32" s="28">
        <v>420.44025157232704</v>
      </c>
      <c r="H32" s="28">
        <v>391.77115987460814</v>
      </c>
      <c r="I32" s="28">
        <v>132.86163522012578</v>
      </c>
      <c r="J32" s="28">
        <v>211.33491311216432</v>
      </c>
      <c r="K32" s="28">
        <v>354.90491283676704</v>
      </c>
      <c r="L32" s="28">
        <v>164.62757527733754</v>
      </c>
      <c r="M32" s="28">
        <v>257.0699079401611</v>
      </c>
      <c r="N32" s="28">
        <v>200.71315372424723</v>
      </c>
      <c r="O32" s="28">
        <v>659.61844197138316</v>
      </c>
    </row>
    <row r="33" spans="1:15" s="64" customFormat="1">
      <c r="A33" s="12" t="s">
        <v>19</v>
      </c>
      <c r="B33" s="12">
        <v>1</v>
      </c>
      <c r="C33" s="12" t="s">
        <v>140</v>
      </c>
      <c r="D33" s="28">
        <v>610.23720349563052</v>
      </c>
      <c r="E33" s="28">
        <v>511.52173913043481</v>
      </c>
      <c r="F33" s="28">
        <v>452.36024844720498</v>
      </c>
      <c r="G33" s="28">
        <v>543.5334158415842</v>
      </c>
      <c r="H33" s="28">
        <v>499.68866749688669</v>
      </c>
      <c r="I33" s="28">
        <v>201.18306351183065</v>
      </c>
      <c r="J33" s="28">
        <v>278.47744360902254</v>
      </c>
      <c r="K33" s="28">
        <v>427.7827597802937</v>
      </c>
      <c r="L33" s="28">
        <v>218.25980392156865</v>
      </c>
      <c r="M33" s="28">
        <v>336.54232745141837</v>
      </c>
      <c r="N33" s="28">
        <v>263.30445544554459</v>
      </c>
      <c r="O33" s="28">
        <v>279.11001236093944</v>
      </c>
    </row>
    <row r="34" spans="1:15" s="64" customFormat="1">
      <c r="A34" s="12" t="s">
        <v>21</v>
      </c>
      <c r="B34" s="12">
        <v>1</v>
      </c>
      <c r="C34" s="12" t="s">
        <v>140</v>
      </c>
      <c r="D34" s="28">
        <v>477.1388499298738</v>
      </c>
      <c r="E34" s="28">
        <v>397.44039270687239</v>
      </c>
      <c r="F34" s="28">
        <v>356.76739461655666</v>
      </c>
      <c r="G34" s="28">
        <v>398.1223922114047</v>
      </c>
      <c r="H34" s="28">
        <v>398.64394993045892</v>
      </c>
      <c r="I34" s="28">
        <v>151.80806675938803</v>
      </c>
      <c r="J34" s="28">
        <v>228.99860917941584</v>
      </c>
      <c r="K34" s="28">
        <v>366.64457070707067</v>
      </c>
      <c r="L34" s="28">
        <v>207.43093922651931</v>
      </c>
      <c r="M34" s="28">
        <v>279.11970949161031</v>
      </c>
      <c r="N34" s="28">
        <v>218.76721763085402</v>
      </c>
      <c r="O34" s="28">
        <v>237.99862448418156</v>
      </c>
    </row>
    <row r="35" spans="1:15" s="64" customFormat="1">
      <c r="A35" s="12" t="s">
        <v>24</v>
      </c>
      <c r="B35" s="12">
        <v>1</v>
      </c>
      <c r="C35" s="12" t="s">
        <v>140</v>
      </c>
      <c r="D35" s="28">
        <v>568.17602040816325</v>
      </c>
      <c r="E35" s="28">
        <v>557.35668789808915</v>
      </c>
      <c r="F35" s="28">
        <v>415.15151515151518</v>
      </c>
      <c r="G35" s="28">
        <v>575.19083969465657</v>
      </c>
      <c r="H35" s="28">
        <v>506.56725888324877</v>
      </c>
      <c r="I35" s="28">
        <v>181.17048346055981</v>
      </c>
      <c r="J35" s="28">
        <v>240.07633587786262</v>
      </c>
      <c r="K35" s="28">
        <v>396.03714813105677</v>
      </c>
      <c r="L35" s="28">
        <v>203.1012658227848</v>
      </c>
      <c r="M35" s="28">
        <v>303.46677434240883</v>
      </c>
      <c r="N35" s="28">
        <v>230.03184713375796</v>
      </c>
      <c r="O35" s="28">
        <v>264.70775095298603</v>
      </c>
    </row>
    <row r="36" spans="1:15" s="64" customFormat="1">
      <c r="A36" s="12" t="s">
        <v>29</v>
      </c>
      <c r="B36" s="12">
        <v>1</v>
      </c>
      <c r="C36" s="12" t="s">
        <v>140</v>
      </c>
      <c r="D36" s="28">
        <v>567.76859504132233</v>
      </c>
      <c r="E36" s="28">
        <v>506.67011375387796</v>
      </c>
      <c r="F36" s="28">
        <v>428.27657378740969</v>
      </c>
      <c r="G36" s="28">
        <v>509.15637860082302</v>
      </c>
      <c r="H36" s="28">
        <v>459.08624229979466</v>
      </c>
      <c r="I36" s="28">
        <v>160.61855670103094</v>
      </c>
      <c r="J36" s="28">
        <v>250.36119711042309</v>
      </c>
      <c r="K36" s="28">
        <v>399.05616078136745</v>
      </c>
      <c r="L36" s="28">
        <v>206.39175257731958</v>
      </c>
      <c r="M36" s="28">
        <v>303.15226569096535</v>
      </c>
      <c r="N36" s="28">
        <v>240.28497409326425</v>
      </c>
      <c r="O36" s="28">
        <v>267.60599793174765</v>
      </c>
    </row>
    <row r="37" spans="1:15" s="57" customFormat="1">
      <c r="A37" s="58" t="s">
        <v>41</v>
      </c>
      <c r="B37" s="45">
        <v>2</v>
      </c>
      <c r="C37" s="58" t="s">
        <v>140</v>
      </c>
      <c r="D37" s="405">
        <v>642.01342281879192</v>
      </c>
      <c r="E37" s="405">
        <v>608.84718498659527</v>
      </c>
      <c r="F37" s="405">
        <v>419.25420424079942</v>
      </c>
      <c r="G37" s="405">
        <v>588.88888888888891</v>
      </c>
      <c r="H37" s="405">
        <v>513.21762349799724</v>
      </c>
      <c r="I37" s="405">
        <v>197.80585106383</v>
      </c>
      <c r="J37" s="405">
        <v>287.12021136063407</v>
      </c>
      <c r="K37" s="405">
        <v>456.59849496298091</v>
      </c>
      <c r="L37" s="405">
        <v>222.84</v>
      </c>
      <c r="M37" s="405">
        <v>329.22599488864546</v>
      </c>
      <c r="N37" s="405">
        <v>263.76329787234039</v>
      </c>
      <c r="O37" s="405">
        <v>301.52116402116405</v>
      </c>
    </row>
    <row r="38" spans="1:15" s="57" customFormat="1">
      <c r="A38" s="58" t="s">
        <v>42</v>
      </c>
      <c r="B38" s="45">
        <v>2</v>
      </c>
      <c r="C38" s="58" t="s">
        <v>140</v>
      </c>
      <c r="D38" s="405">
        <v>541.56832298136646</v>
      </c>
      <c r="E38" s="405">
        <v>508.46273291925462</v>
      </c>
      <c r="F38" s="405">
        <v>433.70824524312894</v>
      </c>
      <c r="G38" s="405">
        <v>484.54404945904173</v>
      </c>
      <c r="H38" s="405">
        <v>455.87326120556412</v>
      </c>
      <c r="I38" s="405">
        <v>157.40740740740742</v>
      </c>
      <c r="J38" s="405">
        <v>258.56481481481484</v>
      </c>
      <c r="K38" s="405">
        <v>425.06332676611316</v>
      </c>
      <c r="L38" s="405">
        <v>211.99690402476782</v>
      </c>
      <c r="M38" s="405">
        <v>318.3295806360822</v>
      </c>
      <c r="N38" s="405">
        <v>251.12229102167186</v>
      </c>
      <c r="O38" s="405">
        <v>277.56211180124222</v>
      </c>
    </row>
    <row r="39" spans="1:15" s="57" customFormat="1">
      <c r="A39" s="58" t="s">
        <v>46</v>
      </c>
      <c r="B39" s="45">
        <v>2</v>
      </c>
      <c r="C39" s="58" t="s">
        <v>140</v>
      </c>
      <c r="D39" s="405">
        <v>509.76154992548442</v>
      </c>
      <c r="E39" s="405">
        <v>467.82640949554894</v>
      </c>
      <c r="F39" s="405">
        <v>367.94647660032274</v>
      </c>
      <c r="G39" s="405">
        <v>461.06194690265488</v>
      </c>
      <c r="H39" s="405">
        <v>407.22713864306786</v>
      </c>
      <c r="I39" s="405">
        <v>137.72189349112426</v>
      </c>
      <c r="J39" s="405">
        <v>230.56784660766962</v>
      </c>
      <c r="K39" s="405">
        <v>377.81414141414137</v>
      </c>
      <c r="L39" s="405">
        <v>186.03115727002967</v>
      </c>
      <c r="M39" s="405">
        <v>283.33783601242743</v>
      </c>
      <c r="N39" s="405">
        <v>230.17751479289942</v>
      </c>
      <c r="O39" s="405">
        <v>256.84480234260616</v>
      </c>
    </row>
    <row r="40" spans="1:15" s="57" customFormat="1">
      <c r="A40" s="58" t="s">
        <v>50</v>
      </c>
      <c r="B40" s="45">
        <v>2</v>
      </c>
      <c r="C40" s="58" t="s">
        <v>140</v>
      </c>
      <c r="D40" s="405">
        <v>417.92389853137513</v>
      </c>
      <c r="E40" s="405">
        <v>380.65159574468083</v>
      </c>
      <c r="F40" s="405">
        <v>350.33486460348161</v>
      </c>
      <c r="G40" s="405">
        <v>406.90224570673712</v>
      </c>
      <c r="H40" s="405">
        <v>335.4029062087186</v>
      </c>
      <c r="I40" s="405">
        <v>111.4060446780552</v>
      </c>
      <c r="J40" s="405">
        <v>192.80551905387648</v>
      </c>
      <c r="K40" s="405">
        <v>317.53161536626106</v>
      </c>
      <c r="L40" s="405">
        <v>154.9869109947644</v>
      </c>
      <c r="M40" s="405">
        <v>231.50961310230241</v>
      </c>
      <c r="N40" s="405">
        <v>187.36910994764398</v>
      </c>
      <c r="O40" s="405">
        <v>215.65359477124184</v>
      </c>
    </row>
    <row r="41" spans="1:15" s="57" customFormat="1">
      <c r="A41" s="45" t="s">
        <v>52</v>
      </c>
      <c r="B41" s="45">
        <v>2</v>
      </c>
      <c r="C41" s="58" t="s">
        <v>140</v>
      </c>
      <c r="D41" s="405">
        <v>423.30154946364718</v>
      </c>
      <c r="E41" s="405">
        <v>383.13397129186603</v>
      </c>
      <c r="F41" s="405">
        <v>335.78591672116852</v>
      </c>
      <c r="G41" s="405">
        <v>420.29940119760477</v>
      </c>
      <c r="H41" s="405">
        <v>356.03345280764637</v>
      </c>
      <c r="I41" s="405">
        <v>130.28639618138425</v>
      </c>
      <c r="J41" s="405">
        <v>197.57775119617227</v>
      </c>
      <c r="K41" s="405">
        <v>313.9995650282732</v>
      </c>
      <c r="L41" s="405">
        <v>163.9880239520958</v>
      </c>
      <c r="M41" s="405">
        <v>240.04767580452918</v>
      </c>
      <c r="N41" s="405">
        <v>194.32897862232778</v>
      </c>
      <c r="O41" s="405">
        <v>205.21327014218008</v>
      </c>
    </row>
    <row r="42" spans="1:15" s="57" customFormat="1">
      <c r="A42" s="58" t="s">
        <v>53</v>
      </c>
      <c r="B42" s="45">
        <v>2</v>
      </c>
      <c r="C42" s="58" t="s">
        <v>140</v>
      </c>
      <c r="D42" s="405">
        <v>546.26436781609198</v>
      </c>
      <c r="E42" s="405">
        <v>520.91194968553452</v>
      </c>
      <c r="F42" s="405">
        <v>430.1527804137408</v>
      </c>
      <c r="G42" s="405">
        <v>500.52246603970741</v>
      </c>
      <c r="H42" s="405">
        <v>468.23406478578892</v>
      </c>
      <c r="I42" s="405">
        <v>166.23173277661795</v>
      </c>
      <c r="J42" s="405">
        <v>244.34306569343065</v>
      </c>
      <c r="K42" s="405">
        <v>389.71838971838969</v>
      </c>
      <c r="L42" s="405">
        <v>196.25</v>
      </c>
      <c r="M42" s="405">
        <v>280.76686826686824</v>
      </c>
      <c r="N42" s="405">
        <v>231.03537981269511</v>
      </c>
      <c r="O42" s="405">
        <v>231.52965660770033</v>
      </c>
    </row>
    <row r="44" spans="1:15">
      <c r="C44" s="40" t="s">
        <v>55</v>
      </c>
      <c r="D44" s="78">
        <f t="shared" ref="D44:O44" si="0">AVERAGE(D31:D42)</f>
        <v>522.22134498514083</v>
      </c>
      <c r="E44" s="78">
        <f t="shared" si="0"/>
        <v>472.27460007401754</v>
      </c>
      <c r="F44" s="78">
        <f t="shared" si="0"/>
        <v>394.55517835082765</v>
      </c>
      <c r="G44" s="78">
        <f t="shared" si="0"/>
        <v>478.0906143455133</v>
      </c>
      <c r="H44" s="78">
        <f t="shared" si="0"/>
        <v>431.86122617584107</v>
      </c>
      <c r="I44" s="78">
        <f t="shared" si="0"/>
        <v>155.33674808414244</v>
      </c>
      <c r="J44" s="78">
        <f t="shared" si="0"/>
        <v>234.79375040939865</v>
      </c>
      <c r="K44" s="78">
        <f t="shared" si="0"/>
        <v>380.13718148366689</v>
      </c>
      <c r="L44" s="78">
        <f t="shared" si="0"/>
        <v>191.60813743854669</v>
      </c>
      <c r="M44" s="78">
        <f t="shared" si="0"/>
        <v>284.02331987428863</v>
      </c>
      <c r="N44" s="78">
        <f t="shared" si="0"/>
        <v>225.60942273751064</v>
      </c>
      <c r="O44" s="78">
        <f t="shared" si="0"/>
        <v>285.02748366480864</v>
      </c>
    </row>
    <row r="45" spans="1:15">
      <c r="C45" s="40" t="s">
        <v>56</v>
      </c>
      <c r="D45" s="75">
        <f t="shared" ref="D45:O45" si="1">STDEV(D31:D42)</f>
        <v>70.378136038761753</v>
      </c>
      <c r="E45" s="75">
        <f t="shared" si="1"/>
        <v>75.028911943603646</v>
      </c>
      <c r="F45" s="75">
        <f t="shared" si="1"/>
        <v>39.141670940095921</v>
      </c>
      <c r="G45" s="75">
        <f t="shared" si="1"/>
        <v>66.318869127834091</v>
      </c>
      <c r="H45" s="75">
        <f t="shared" si="1"/>
        <v>59.936386472659599</v>
      </c>
      <c r="I45" s="75">
        <f t="shared" si="1"/>
        <v>27.799585706230118</v>
      </c>
      <c r="J45" s="75">
        <f t="shared" si="1"/>
        <v>31.230248647698559</v>
      </c>
      <c r="K45" s="75">
        <f t="shared" si="1"/>
        <v>44.578547630046415</v>
      </c>
      <c r="L45" s="75">
        <f t="shared" si="1"/>
        <v>24.089062143988475</v>
      </c>
      <c r="M45" s="75">
        <f t="shared" si="1"/>
        <v>35.217992398372807</v>
      </c>
      <c r="N45" s="75">
        <f t="shared" si="1"/>
        <v>26.581827099616007</v>
      </c>
      <c r="O45" s="75">
        <f t="shared" si="1"/>
        <v>121.46845625152642</v>
      </c>
    </row>
    <row r="46" spans="1:15">
      <c r="C46" s="40" t="s">
        <v>57</v>
      </c>
      <c r="D46" s="75">
        <f t="shared" ref="D46:O46" si="2">D45/SQRT(12)</f>
        <v>20.316417893521603</v>
      </c>
      <c r="E46" s="75">
        <f t="shared" si="2"/>
        <v>21.658981253822148</v>
      </c>
      <c r="F46" s="75">
        <f t="shared" si="2"/>
        <v>11.299227126898067</v>
      </c>
      <c r="G46" s="75">
        <f t="shared" si="2"/>
        <v>19.144608471653289</v>
      </c>
      <c r="H46" s="75">
        <f t="shared" si="2"/>
        <v>17.302144432121732</v>
      </c>
      <c r="I46" s="75">
        <f t="shared" si="2"/>
        <v>8.0250491454260171</v>
      </c>
      <c r="J46" s="75">
        <f t="shared" si="2"/>
        <v>9.0153962318038552</v>
      </c>
      <c r="K46" s="75">
        <f t="shared" si="2"/>
        <v>12.868718237144927</v>
      </c>
      <c r="L46" s="75">
        <f t="shared" si="2"/>
        <v>6.9539132566786854</v>
      </c>
      <c r="M46" s="75">
        <f t="shared" si="2"/>
        <v>10.166558695759369</v>
      </c>
      <c r="N46" s="75">
        <f t="shared" si="2"/>
        <v>7.6735125157576958</v>
      </c>
      <c r="O46" s="75">
        <f t="shared" si="2"/>
        <v>35.064922957433531</v>
      </c>
    </row>
    <row r="54" spans="1:15" ht="15.75" thickBot="1"/>
    <row r="55" spans="1:15">
      <c r="A55" s="549" t="s">
        <v>0</v>
      </c>
      <c r="B55" s="549" t="s">
        <v>1</v>
      </c>
      <c r="C55" s="552" t="s">
        <v>2</v>
      </c>
      <c r="D55" s="593" t="s">
        <v>113</v>
      </c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595"/>
    </row>
    <row r="56" spans="1:15" ht="15.75" thickBot="1">
      <c r="A56" s="550"/>
      <c r="B56" s="550"/>
      <c r="C56" s="553"/>
      <c r="D56" s="404" t="s">
        <v>101</v>
      </c>
      <c r="E56" s="62" t="s">
        <v>102</v>
      </c>
      <c r="F56" s="62" t="s">
        <v>103</v>
      </c>
      <c r="G56" s="62" t="s">
        <v>104</v>
      </c>
      <c r="H56" s="62" t="s">
        <v>105</v>
      </c>
      <c r="I56" s="62" t="s">
        <v>106</v>
      </c>
      <c r="J56" s="62" t="s">
        <v>107</v>
      </c>
      <c r="K56" s="62" t="s">
        <v>108</v>
      </c>
      <c r="L56" s="62" t="s">
        <v>109</v>
      </c>
      <c r="M56" s="62" t="s">
        <v>110</v>
      </c>
      <c r="N56" s="62" t="s">
        <v>111</v>
      </c>
      <c r="O56" s="62" t="s">
        <v>112</v>
      </c>
    </row>
    <row r="57" spans="1:15" s="64" customFormat="1">
      <c r="A57" s="12" t="s">
        <v>17</v>
      </c>
      <c r="B57" s="12">
        <v>1</v>
      </c>
      <c r="C57" s="12" t="s">
        <v>31</v>
      </c>
      <c r="D57" s="28">
        <v>388.42943854324733</v>
      </c>
      <c r="E57" s="28">
        <v>367.7760968229955</v>
      </c>
      <c r="F57" s="28">
        <v>314.73496292227406</v>
      </c>
      <c r="G57" s="28">
        <v>392.5</v>
      </c>
      <c r="H57" s="28">
        <v>355.3110773899848</v>
      </c>
      <c r="I57" s="28">
        <v>126.70196671709532</v>
      </c>
      <c r="J57" s="28">
        <v>212.12574850299401</v>
      </c>
      <c r="K57" s="28">
        <v>346.41671203048452</v>
      </c>
      <c r="L57" s="28">
        <v>173.31831831831832</v>
      </c>
      <c r="M57" s="28">
        <v>266.61181955299605</v>
      </c>
      <c r="N57" s="28">
        <v>213.78787878787878</v>
      </c>
      <c r="O57" s="28">
        <v>223.07692307692309</v>
      </c>
    </row>
    <row r="58" spans="1:15" s="64" customFormat="1">
      <c r="A58" s="12" t="s">
        <v>22</v>
      </c>
      <c r="B58" s="12">
        <v>1</v>
      </c>
      <c r="C58" s="12" t="s">
        <v>31</v>
      </c>
      <c r="D58" s="28">
        <v>525.56970509383382</v>
      </c>
      <c r="E58" s="28">
        <v>458.32219251336898</v>
      </c>
      <c r="F58" s="28">
        <v>392.76004369462311</v>
      </c>
      <c r="G58" s="28">
        <v>508.01196808510639</v>
      </c>
      <c r="H58" s="28">
        <v>471.38114209827359</v>
      </c>
      <c r="I58" s="28">
        <v>165.98684210526315</v>
      </c>
      <c r="J58" s="28">
        <v>274.83638743455498</v>
      </c>
      <c r="K58" s="28">
        <v>332.212399952216</v>
      </c>
      <c r="L58" s="28">
        <v>189.42181340341656</v>
      </c>
      <c r="M58" s="28">
        <v>311.61151594791545</v>
      </c>
      <c r="N58" s="28">
        <v>238.13892529488859</v>
      </c>
      <c r="O58" s="28">
        <v>264.41677588466581</v>
      </c>
    </row>
    <row r="59" spans="1:15" s="64" customFormat="1">
      <c r="A59" s="12" t="s">
        <v>26</v>
      </c>
      <c r="B59" s="12">
        <v>1</v>
      </c>
      <c r="C59" s="12" t="s">
        <v>31</v>
      </c>
      <c r="D59" s="28">
        <v>407.08633093525179</v>
      </c>
      <c r="E59" s="28">
        <v>369.93534482758622</v>
      </c>
      <c r="F59" s="28">
        <v>316.27922077922079</v>
      </c>
      <c r="G59" s="28">
        <v>382.21428571428572</v>
      </c>
      <c r="H59" s="28">
        <v>343.09116809116807</v>
      </c>
      <c r="I59" s="28">
        <v>123.71428571428571</v>
      </c>
      <c r="J59" s="28">
        <v>200.89285714285714</v>
      </c>
      <c r="K59" s="28">
        <v>333.01298701298697</v>
      </c>
      <c r="L59" s="28">
        <v>166.88125894134475</v>
      </c>
      <c r="M59" s="28">
        <v>256.35323188971256</v>
      </c>
      <c r="N59" s="28">
        <v>206.10632183908046</v>
      </c>
      <c r="O59" s="28">
        <v>222.47838616714697</v>
      </c>
    </row>
    <row r="60" spans="1:15" s="64" customFormat="1">
      <c r="A60" s="12" t="s">
        <v>30</v>
      </c>
      <c r="B60" s="12">
        <v>1</v>
      </c>
      <c r="C60" s="12" t="s">
        <v>31</v>
      </c>
      <c r="D60" s="28">
        <v>456.06142241379314</v>
      </c>
      <c r="E60" s="28">
        <v>406.85005393743256</v>
      </c>
      <c r="F60" s="28">
        <v>374.28177882723338</v>
      </c>
      <c r="G60" s="28">
        <v>465.11375947995668</v>
      </c>
      <c r="H60" s="28">
        <v>395.23939064200215</v>
      </c>
      <c r="I60" s="28">
        <v>163.99782135076254</v>
      </c>
      <c r="J60" s="28">
        <v>208.66847826086956</v>
      </c>
      <c r="K60" s="28">
        <v>365.28544665746404</v>
      </c>
      <c r="L60" s="28">
        <v>180.89826839826839</v>
      </c>
      <c r="M60" s="28">
        <v>273.71220328966808</v>
      </c>
      <c r="N60" s="28">
        <v>224.94588744588742</v>
      </c>
      <c r="O60" s="28">
        <v>225.43290043290042</v>
      </c>
    </row>
    <row r="61" spans="1:15" s="57" customFormat="1">
      <c r="A61" s="58" t="s">
        <v>40</v>
      </c>
      <c r="B61" s="45">
        <v>2</v>
      </c>
      <c r="C61" s="58" t="s">
        <v>31</v>
      </c>
      <c r="D61" s="405">
        <v>489.12927350427356</v>
      </c>
      <c r="E61" s="405">
        <v>455.70362473347552</v>
      </c>
      <c r="F61" s="405">
        <v>370.50290135396517</v>
      </c>
      <c r="G61" s="405">
        <v>431.91207627118644</v>
      </c>
      <c r="H61" s="405">
        <v>387.39406779661016</v>
      </c>
      <c r="I61" s="405">
        <v>148.36325237592396</v>
      </c>
      <c r="J61" s="405">
        <v>207.34210526315789</v>
      </c>
      <c r="K61" s="405">
        <v>338.59316501871939</v>
      </c>
      <c r="L61" s="405">
        <v>170.78059071729959</v>
      </c>
      <c r="M61" s="405">
        <v>258.61370866673093</v>
      </c>
      <c r="N61" s="405">
        <v>212.71186440677965</v>
      </c>
      <c r="O61" s="405">
        <v>212.42038216560508</v>
      </c>
    </row>
    <row r="62" spans="1:15" s="57" customFormat="1">
      <c r="A62" s="58" t="s">
        <v>43</v>
      </c>
      <c r="B62" s="45">
        <v>2</v>
      </c>
      <c r="C62" s="58" t="s">
        <v>31</v>
      </c>
      <c r="D62" s="405">
        <v>497.33283803863299</v>
      </c>
      <c r="E62" s="405">
        <v>429.83630952380952</v>
      </c>
      <c r="F62" s="405">
        <v>391.62693602693605</v>
      </c>
      <c r="G62" s="405">
        <v>436.75595238095235</v>
      </c>
      <c r="H62" s="405">
        <v>390.37037037037038</v>
      </c>
      <c r="I62" s="405">
        <v>131.81818181818181</v>
      </c>
      <c r="J62" s="405">
        <v>227.07390648567119</v>
      </c>
      <c r="K62" s="405">
        <v>358.22774550857758</v>
      </c>
      <c r="L62" s="405">
        <v>174.17518248175182</v>
      </c>
      <c r="M62" s="405">
        <v>263.6165721071381</v>
      </c>
      <c r="N62" s="405">
        <v>208.73362445414847</v>
      </c>
      <c r="O62" s="405">
        <v>234.50292397660817</v>
      </c>
    </row>
    <row r="63" spans="1:15" s="57" customFormat="1">
      <c r="A63" s="58" t="s">
        <v>47</v>
      </c>
      <c r="B63" s="45">
        <v>2</v>
      </c>
      <c r="C63" s="58" t="s">
        <v>31</v>
      </c>
      <c r="D63" s="405">
        <v>520.72740112994347</v>
      </c>
      <c r="E63" s="405">
        <v>476.05337078651684</v>
      </c>
      <c r="F63" s="405">
        <v>390.61751973516675</v>
      </c>
      <c r="G63" s="405">
        <v>454.16666666666663</v>
      </c>
      <c r="H63" s="405">
        <v>404.13744740532962</v>
      </c>
      <c r="I63" s="405">
        <v>148.80785413744741</v>
      </c>
      <c r="J63" s="405">
        <v>233.14606741573033</v>
      </c>
      <c r="K63" s="405">
        <v>351.99158485273495</v>
      </c>
      <c r="L63" s="405">
        <v>175.54775280898875</v>
      </c>
      <c r="M63" s="405">
        <v>282.91458892724717</v>
      </c>
      <c r="N63" s="405">
        <v>229.66101694915255</v>
      </c>
      <c r="O63" s="405">
        <v>246.9675599435825</v>
      </c>
    </row>
    <row r="64" spans="1:15" s="57" customFormat="1">
      <c r="A64" s="45" t="s">
        <v>51</v>
      </c>
      <c r="B64" s="45">
        <v>2</v>
      </c>
      <c r="C64" s="58" t="s">
        <v>31</v>
      </c>
      <c r="D64" s="405">
        <v>457.7967359050445</v>
      </c>
      <c r="E64" s="405">
        <v>445.4881656804734</v>
      </c>
      <c r="F64" s="405">
        <v>384.1224654223177</v>
      </c>
      <c r="G64" s="405">
        <v>493.77761413843882</v>
      </c>
      <c r="H64" s="405">
        <v>406.46108663729814</v>
      </c>
      <c r="I64" s="405">
        <v>134.01325478645066</v>
      </c>
      <c r="J64" s="405">
        <v>236.39380530973452</v>
      </c>
      <c r="K64" s="405">
        <v>453.28940290478755</v>
      </c>
      <c r="L64" s="405">
        <v>190.14705882352942</v>
      </c>
      <c r="M64" s="405">
        <v>293.42544386597251</v>
      </c>
      <c r="N64" s="405">
        <v>237.86656891495599</v>
      </c>
      <c r="O64" s="405">
        <v>256.51851851851853</v>
      </c>
    </row>
    <row r="65" spans="1:15" s="57" customFormat="1">
      <c r="A65" s="58" t="s">
        <v>80</v>
      </c>
      <c r="B65" s="45">
        <v>2</v>
      </c>
      <c r="C65" s="58" t="s">
        <v>31</v>
      </c>
      <c r="D65" s="405">
        <v>542.73690773067335</v>
      </c>
      <c r="E65" s="405">
        <v>571.4727722772277</v>
      </c>
      <c r="F65" s="405">
        <v>437.5679012345679</v>
      </c>
      <c r="G65" s="405">
        <v>563.53013530135308</v>
      </c>
      <c r="H65" s="405">
        <v>453.97657213316899</v>
      </c>
      <c r="I65" s="405">
        <v>174.87730061349694</v>
      </c>
      <c r="J65" s="405">
        <v>253.30073349633253</v>
      </c>
      <c r="K65" s="405">
        <v>488.98618538324428</v>
      </c>
      <c r="L65" s="405">
        <v>219.29975429975428</v>
      </c>
      <c r="M65" s="405">
        <v>311.58700022336382</v>
      </c>
      <c r="N65" s="405">
        <v>235.25091799265604</v>
      </c>
      <c r="O65" s="405">
        <v>278.85085574572128</v>
      </c>
    </row>
    <row r="66" spans="1:15" s="57" customFormat="1">
      <c r="A66" s="58" t="s">
        <v>81</v>
      </c>
      <c r="B66" s="45">
        <v>2</v>
      </c>
      <c r="C66" s="58" t="s">
        <v>31</v>
      </c>
      <c r="D66" s="405">
        <v>577.25409836065569</v>
      </c>
      <c r="E66" s="405">
        <v>530.18867924528308</v>
      </c>
      <c r="F66" s="405">
        <v>441.60183310241933</v>
      </c>
      <c r="G66" s="405">
        <v>499.99999999999994</v>
      </c>
      <c r="H66" s="405">
        <v>471.93698949824972</v>
      </c>
      <c r="I66" s="405">
        <v>168.81594372801877</v>
      </c>
      <c r="J66" s="405">
        <v>257.97313084112153</v>
      </c>
      <c r="K66" s="405">
        <v>415.87204995237585</v>
      </c>
      <c r="L66" s="405">
        <v>209.26998841251449</v>
      </c>
      <c r="M66" s="405">
        <v>312.06678605288107</v>
      </c>
      <c r="N66" s="405">
        <v>246.31578947368422</v>
      </c>
      <c r="O66" s="405">
        <v>278.93192488262912</v>
      </c>
    </row>
    <row r="67" spans="1:15" s="57" customFormat="1">
      <c r="A67" s="83"/>
      <c r="B67" s="84"/>
      <c r="C67" s="83"/>
    </row>
    <row r="68" spans="1:15">
      <c r="C68" s="40" t="s">
        <v>55</v>
      </c>
      <c r="D68" s="78">
        <f t="shared" ref="D68:O68" si="3">AVERAGE(D57:D66)</f>
        <v>486.21241516553494</v>
      </c>
      <c r="E68" s="78">
        <f t="shared" si="3"/>
        <v>451.16266103481695</v>
      </c>
      <c r="F68" s="78">
        <f t="shared" si="3"/>
        <v>381.40955630987241</v>
      </c>
      <c r="G68" s="78">
        <f t="shared" si="3"/>
        <v>462.79824580379466</v>
      </c>
      <c r="H68" s="78">
        <f t="shared" si="3"/>
        <v>407.92993120624561</v>
      </c>
      <c r="I68" s="78">
        <f t="shared" si="3"/>
        <v>148.70967033469262</v>
      </c>
      <c r="J68" s="78">
        <f t="shared" si="3"/>
        <v>231.17532201530236</v>
      </c>
      <c r="K68" s="78">
        <f t="shared" si="3"/>
        <v>378.38876792735908</v>
      </c>
      <c r="L68" s="78">
        <f t="shared" si="3"/>
        <v>184.97399866051865</v>
      </c>
      <c r="M68" s="78">
        <f t="shared" si="3"/>
        <v>283.05128705236257</v>
      </c>
      <c r="N68" s="78">
        <f t="shared" si="3"/>
        <v>225.35187955591118</v>
      </c>
      <c r="O68" s="78">
        <f t="shared" si="3"/>
        <v>244.35971507943009</v>
      </c>
    </row>
    <row r="69" spans="1:15">
      <c r="C69" s="40" t="s">
        <v>56</v>
      </c>
      <c r="D69" s="75">
        <f t="shared" ref="D69:O69" si="4">STDEV(D57:D66)</f>
        <v>59.530608044470014</v>
      </c>
      <c r="E69" s="75">
        <f t="shared" si="4"/>
        <v>64.474695638381007</v>
      </c>
      <c r="F69" s="75">
        <f t="shared" si="4"/>
        <v>42.110261500158799</v>
      </c>
      <c r="G69" s="75">
        <f t="shared" si="4"/>
        <v>55.460222267725399</v>
      </c>
      <c r="H69" s="75">
        <f t="shared" si="4"/>
        <v>44.8747787552971</v>
      </c>
      <c r="I69" s="75">
        <f t="shared" si="4"/>
        <v>18.949582993443798</v>
      </c>
      <c r="J69" s="75">
        <f t="shared" si="4"/>
        <v>24.75743929852538</v>
      </c>
      <c r="K69" s="75">
        <f t="shared" si="4"/>
        <v>55.094853811856098</v>
      </c>
      <c r="L69" s="75">
        <f t="shared" si="4"/>
        <v>17.326380940268635</v>
      </c>
      <c r="M69" s="75">
        <f t="shared" si="4"/>
        <v>22.668330105573318</v>
      </c>
      <c r="N69" s="75">
        <f t="shared" si="4"/>
        <v>14.206375545884828</v>
      </c>
      <c r="O69" s="75">
        <f t="shared" si="4"/>
        <v>24.379068754586022</v>
      </c>
    </row>
    <row r="70" spans="1:15">
      <c r="C70" s="40" t="s">
        <v>57</v>
      </c>
      <c r="D70" s="75">
        <f t="shared" ref="D70:O70" si="5">D69/SQRT(10)</f>
        <v>18.825231191526754</v>
      </c>
      <c r="E70" s="75">
        <f t="shared" si="5"/>
        <v>20.388688966340791</v>
      </c>
      <c r="F70" s="75">
        <f t="shared" si="5"/>
        <v>13.316433920580074</v>
      </c>
      <c r="G70" s="75">
        <f t="shared" si="5"/>
        <v>17.53806219052009</v>
      </c>
      <c r="H70" s="75">
        <f t="shared" si="5"/>
        <v>14.190651036287461</v>
      </c>
      <c r="I70" s="75">
        <f t="shared" si="5"/>
        <v>5.9923842969673959</v>
      </c>
      <c r="J70" s="75">
        <f t="shared" si="5"/>
        <v>7.8289897216701521</v>
      </c>
      <c r="K70" s="75">
        <f t="shared" si="5"/>
        <v>17.422522539947522</v>
      </c>
      <c r="L70" s="75">
        <f t="shared" si="5"/>
        <v>5.4790827378978699</v>
      </c>
      <c r="M70" s="75">
        <f t="shared" si="5"/>
        <v>7.1683553886176821</v>
      </c>
      <c r="N70" s="75">
        <f t="shared" si="5"/>
        <v>4.4924504020713956</v>
      </c>
      <c r="O70" s="75">
        <f t="shared" si="5"/>
        <v>7.7093384498336324</v>
      </c>
    </row>
  </sheetData>
  <autoFilter ref="A3:C24"/>
  <mergeCells count="12">
    <mergeCell ref="A55:A56"/>
    <mergeCell ref="B55:B56"/>
    <mergeCell ref="C55:C56"/>
    <mergeCell ref="D55:O55"/>
    <mergeCell ref="A29:A30"/>
    <mergeCell ref="B29:B30"/>
    <mergeCell ref="C29:C30"/>
    <mergeCell ref="D1:O1"/>
    <mergeCell ref="A1:A2"/>
    <mergeCell ref="B1:B2"/>
    <mergeCell ref="C1:C2"/>
    <mergeCell ref="D29:O29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7030A0"/>
  </sheetPr>
  <dimension ref="A1:G62"/>
  <sheetViews>
    <sheetView workbookViewId="0">
      <selection activeCell="N36" sqref="N36"/>
    </sheetView>
  </sheetViews>
  <sheetFormatPr defaultColWidth="8.85546875" defaultRowHeight="15"/>
  <cols>
    <col min="4" max="4" width="23.140625" bestFit="1" customWidth="1"/>
    <col min="5" max="5" width="16.42578125" bestFit="1" customWidth="1"/>
    <col min="6" max="6" width="7.28515625" bestFit="1" customWidth="1"/>
  </cols>
  <sheetData>
    <row r="1" spans="1:7" ht="15.75" thickBot="1">
      <c r="A1" s="549" t="s">
        <v>0</v>
      </c>
      <c r="B1" s="549" t="s">
        <v>1</v>
      </c>
      <c r="C1" s="552" t="s">
        <v>2</v>
      </c>
    </row>
    <row r="2" spans="1:7">
      <c r="A2" s="550"/>
      <c r="B2" s="550"/>
      <c r="C2" s="553"/>
      <c r="D2" s="90" t="s">
        <v>114</v>
      </c>
      <c r="E2" s="90" t="s">
        <v>115</v>
      </c>
      <c r="F2" s="95" t="s">
        <v>86</v>
      </c>
    </row>
    <row r="3" spans="1:7">
      <c r="A3" s="71" t="s">
        <v>16</v>
      </c>
      <c r="B3" s="71">
        <v>1</v>
      </c>
      <c r="C3" s="71" t="s">
        <v>140</v>
      </c>
      <c r="D3" s="94">
        <v>43.921180555555544</v>
      </c>
      <c r="E3" s="94">
        <v>182.75912698412694</v>
      </c>
      <c r="F3" s="94">
        <v>7.0875748910675389</v>
      </c>
    </row>
    <row r="4" spans="1:7">
      <c r="A4" s="71" t="s">
        <v>17</v>
      </c>
      <c r="B4" s="71">
        <v>1</v>
      </c>
      <c r="C4" s="71" t="s">
        <v>31</v>
      </c>
      <c r="D4" s="94">
        <v>36.329547930283226</v>
      </c>
      <c r="E4" s="94">
        <v>182.4033742877493</v>
      </c>
      <c r="F4" s="94">
        <v>6.5633884803921561</v>
      </c>
    </row>
    <row r="5" spans="1:7">
      <c r="A5" s="71" t="s">
        <v>18</v>
      </c>
      <c r="B5" s="71">
        <v>1</v>
      </c>
      <c r="C5" s="71" t="s">
        <v>140</v>
      </c>
      <c r="D5" s="94">
        <v>44.314944172113293</v>
      </c>
      <c r="E5" s="94">
        <v>185.99292328042327</v>
      </c>
      <c r="F5" s="94">
        <v>7.4864276960784322</v>
      </c>
    </row>
    <row r="6" spans="1:7">
      <c r="A6" s="71" t="s">
        <v>19</v>
      </c>
      <c r="B6" s="71">
        <v>1</v>
      </c>
      <c r="C6" s="71" t="s">
        <v>140</v>
      </c>
      <c r="D6" s="94">
        <v>32.53518129474012</v>
      </c>
      <c r="E6" s="94">
        <v>181.2330586080586</v>
      </c>
      <c r="F6" s="94">
        <v>7.6327264239028949</v>
      </c>
    </row>
    <row r="7" spans="1:7">
      <c r="A7" s="71" t="s">
        <v>21</v>
      </c>
      <c r="B7" s="71">
        <v>1</v>
      </c>
      <c r="C7" s="71" t="s">
        <v>140</v>
      </c>
      <c r="D7" s="94">
        <v>52.545731209150318</v>
      </c>
      <c r="E7" s="94">
        <v>182.78804563492065</v>
      </c>
      <c r="F7" s="94">
        <v>7.5343001089324604</v>
      </c>
    </row>
    <row r="8" spans="1:7">
      <c r="A8" s="71" t="s">
        <v>22</v>
      </c>
      <c r="B8" s="71">
        <v>1</v>
      </c>
      <c r="C8" s="71" t="s">
        <v>31</v>
      </c>
      <c r="D8" s="94">
        <v>44.15893246187364</v>
      </c>
      <c r="E8" s="94">
        <v>184.42936507936508</v>
      </c>
      <c r="F8" s="94">
        <v>7.0627791394335517</v>
      </c>
    </row>
    <row r="9" spans="1:7">
      <c r="A9" s="71" t="s">
        <v>24</v>
      </c>
      <c r="B9" s="71">
        <v>1</v>
      </c>
      <c r="C9" s="71" t="s">
        <v>140</v>
      </c>
      <c r="D9" s="94">
        <v>62.808276921879873</v>
      </c>
      <c r="E9" s="94">
        <v>183.80233134920636</v>
      </c>
      <c r="F9" s="94">
        <v>7.2272263071895422</v>
      </c>
    </row>
    <row r="10" spans="1:7">
      <c r="A10" s="71" t="s">
        <v>26</v>
      </c>
      <c r="B10" s="71">
        <v>1</v>
      </c>
      <c r="C10" s="71" t="s">
        <v>31</v>
      </c>
      <c r="D10" s="94">
        <v>46.308551198257078</v>
      </c>
      <c r="E10" s="94">
        <v>190.70373677248676</v>
      </c>
      <c r="F10" s="94">
        <v>7.9674700435729839</v>
      </c>
    </row>
    <row r="11" spans="1:7">
      <c r="A11" s="71" t="s">
        <v>29</v>
      </c>
      <c r="B11" s="71">
        <v>1</v>
      </c>
      <c r="C11" s="71" t="s">
        <v>140</v>
      </c>
      <c r="D11" s="94">
        <v>36.848597494553381</v>
      </c>
      <c r="E11" s="94">
        <v>182.9289351851852</v>
      </c>
      <c r="F11" s="94">
        <v>6.5675040849673207</v>
      </c>
    </row>
    <row r="12" spans="1:7">
      <c r="A12" s="71" t="s">
        <v>30</v>
      </c>
      <c r="B12" s="71">
        <v>1</v>
      </c>
      <c r="C12" s="71" t="s">
        <v>31</v>
      </c>
      <c r="D12" s="94">
        <v>46.717980664488003</v>
      </c>
      <c r="E12" s="94">
        <v>183.32299933862433</v>
      </c>
      <c r="F12" s="94">
        <v>7.7760212418300654</v>
      </c>
      <c r="G12" s="85"/>
    </row>
    <row r="13" spans="1:7">
      <c r="A13" s="71" t="s">
        <v>40</v>
      </c>
      <c r="B13" s="72">
        <v>2</v>
      </c>
      <c r="C13" s="71" t="s">
        <v>31</v>
      </c>
      <c r="D13" s="94">
        <v>36.966237745098034</v>
      </c>
      <c r="E13" s="94">
        <v>182.76448412698414</v>
      </c>
      <c r="F13" s="94">
        <v>6.7713575708061002</v>
      </c>
    </row>
    <row r="14" spans="1:7">
      <c r="A14" s="71" t="s">
        <v>41</v>
      </c>
      <c r="B14" s="72">
        <v>2</v>
      </c>
      <c r="C14" s="71" t="s">
        <v>140</v>
      </c>
      <c r="D14" s="94">
        <v>35.12198393246188</v>
      </c>
      <c r="E14" s="94">
        <v>187.13435846560844</v>
      </c>
      <c r="F14" s="94">
        <v>7.1543641067538113</v>
      </c>
    </row>
    <row r="15" spans="1:7">
      <c r="A15" s="71" t="s">
        <v>42</v>
      </c>
      <c r="B15" s="72">
        <v>2</v>
      </c>
      <c r="C15" s="71" t="s">
        <v>140</v>
      </c>
      <c r="D15" s="94">
        <v>33.535021786492379</v>
      </c>
      <c r="E15" s="94">
        <v>186.23414351851855</v>
      </c>
      <c r="F15" s="94">
        <v>7.0099877450980399</v>
      </c>
    </row>
    <row r="16" spans="1:7">
      <c r="A16" s="71" t="s">
        <v>43</v>
      </c>
      <c r="B16" s="72">
        <v>2</v>
      </c>
      <c r="C16" s="71" t="s">
        <v>31</v>
      </c>
      <c r="D16" s="94">
        <v>47.389079520697159</v>
      </c>
      <c r="E16" s="94">
        <v>182.79444444444445</v>
      </c>
      <c r="F16" s="94">
        <v>7.75693082788671</v>
      </c>
    </row>
    <row r="17" spans="1:6">
      <c r="A17" s="71" t="s">
        <v>46</v>
      </c>
      <c r="B17" s="72">
        <v>2</v>
      </c>
      <c r="C17" s="71" t="s">
        <v>140</v>
      </c>
      <c r="D17" s="94">
        <v>39.690672657952071</v>
      </c>
      <c r="E17" s="94">
        <v>186.57737764550265</v>
      </c>
      <c r="F17" s="94">
        <v>7.1976171023965145</v>
      </c>
    </row>
    <row r="18" spans="1:6">
      <c r="A18" s="71" t="s">
        <v>47</v>
      </c>
      <c r="B18" s="72">
        <v>2</v>
      </c>
      <c r="C18" s="71" t="s">
        <v>31</v>
      </c>
      <c r="D18" s="94">
        <v>37.76499572051042</v>
      </c>
      <c r="E18" s="94">
        <v>185.6875496031746</v>
      </c>
      <c r="F18" s="94">
        <v>7.3335784313725503</v>
      </c>
    </row>
    <row r="19" spans="1:6">
      <c r="A19" s="71" t="s">
        <v>50</v>
      </c>
      <c r="B19" s="72">
        <v>2</v>
      </c>
      <c r="C19" s="71" t="s">
        <v>140</v>
      </c>
      <c r="D19" s="94">
        <v>43.859340958605664</v>
      </c>
      <c r="E19" s="94">
        <v>185.99966931216932</v>
      </c>
      <c r="F19" s="94">
        <v>6.8931781045751634</v>
      </c>
    </row>
    <row r="20" spans="1:6">
      <c r="A20" s="72" t="s">
        <v>51</v>
      </c>
      <c r="B20" s="72">
        <v>2</v>
      </c>
      <c r="C20" s="71" t="s">
        <v>31</v>
      </c>
      <c r="D20" s="94">
        <v>34.321922657952065</v>
      </c>
      <c r="E20" s="94">
        <v>183.81693121693124</v>
      </c>
      <c r="F20" s="94">
        <v>5.581515522875816</v>
      </c>
    </row>
    <row r="21" spans="1:6">
      <c r="A21" s="72" t="s">
        <v>52</v>
      </c>
      <c r="B21" s="72">
        <v>2</v>
      </c>
      <c r="C21" s="71" t="s">
        <v>140</v>
      </c>
      <c r="D21" s="94">
        <v>45.320125272331154</v>
      </c>
      <c r="E21" s="94">
        <v>181.42951388888889</v>
      </c>
      <c r="F21" s="94">
        <v>7.6400190631808274</v>
      </c>
    </row>
    <row r="22" spans="1:6">
      <c r="A22" s="71" t="s">
        <v>53</v>
      </c>
      <c r="B22" s="72">
        <v>2</v>
      </c>
      <c r="C22" s="71" t="s">
        <v>140</v>
      </c>
      <c r="D22" s="94">
        <v>34.337009803921568</v>
      </c>
      <c r="E22" s="94">
        <v>188.13111136548636</v>
      </c>
      <c r="F22" s="94">
        <v>6.9838643790849675</v>
      </c>
    </row>
    <row r="23" spans="1:6">
      <c r="A23" s="71" t="s">
        <v>80</v>
      </c>
      <c r="B23" s="72">
        <v>2</v>
      </c>
      <c r="C23" s="71" t="s">
        <v>31</v>
      </c>
      <c r="D23" s="94">
        <v>36.198270697167757</v>
      </c>
      <c r="E23" s="94">
        <v>186.66832010582013</v>
      </c>
      <c r="F23" s="94">
        <v>7.4773060613134135</v>
      </c>
    </row>
    <row r="24" spans="1:6">
      <c r="A24" s="71" t="s">
        <v>81</v>
      </c>
      <c r="B24" s="72">
        <v>2</v>
      </c>
      <c r="C24" s="71" t="s">
        <v>31</v>
      </c>
      <c r="D24" s="94">
        <v>38.065434368191724</v>
      </c>
      <c r="E24" s="94">
        <v>184.1541832010582</v>
      </c>
      <c r="F24" s="94">
        <v>7.8087214052287566</v>
      </c>
    </row>
    <row r="28" spans="1:6" ht="15.75" thickBot="1"/>
    <row r="29" spans="1:6">
      <c r="D29" s="90" t="s">
        <v>114</v>
      </c>
      <c r="E29" s="90" t="s">
        <v>87</v>
      </c>
      <c r="F29" s="95" t="s">
        <v>86</v>
      </c>
    </row>
    <row r="30" spans="1:6">
      <c r="A30" s="71" t="s">
        <v>16</v>
      </c>
      <c r="B30" s="71">
        <v>1</v>
      </c>
      <c r="C30" s="71" t="s">
        <v>140</v>
      </c>
      <c r="D30" s="94">
        <v>43.921180555555544</v>
      </c>
      <c r="E30" s="94">
        <v>182.75912698412694</v>
      </c>
      <c r="F30" s="94">
        <v>7.0875748910675389</v>
      </c>
    </row>
    <row r="31" spans="1:6">
      <c r="A31" s="71" t="s">
        <v>18</v>
      </c>
      <c r="B31" s="71">
        <v>1</v>
      </c>
      <c r="C31" s="71" t="s">
        <v>140</v>
      </c>
      <c r="D31" s="94">
        <v>44.314944172113293</v>
      </c>
      <c r="E31" s="94">
        <v>185.99292328042327</v>
      </c>
      <c r="F31" s="94">
        <v>7.4864276960784322</v>
      </c>
    </row>
    <row r="32" spans="1:6">
      <c r="A32" s="71" t="s">
        <v>19</v>
      </c>
      <c r="B32" s="71">
        <v>1</v>
      </c>
      <c r="C32" s="71" t="s">
        <v>140</v>
      </c>
      <c r="D32" s="94">
        <v>32.53518129474012</v>
      </c>
      <c r="E32" s="94">
        <v>181.2330586080586</v>
      </c>
      <c r="F32" s="94">
        <v>7.6327264239028949</v>
      </c>
    </row>
    <row r="33" spans="1:6">
      <c r="A33" s="71" t="s">
        <v>21</v>
      </c>
      <c r="B33" s="71">
        <v>1</v>
      </c>
      <c r="C33" s="71" t="s">
        <v>140</v>
      </c>
      <c r="D33" s="94">
        <v>52.545731209150318</v>
      </c>
      <c r="E33" s="94">
        <v>182.78804563492065</v>
      </c>
      <c r="F33" s="94">
        <v>7.5343001089324604</v>
      </c>
    </row>
    <row r="34" spans="1:6">
      <c r="A34" s="71" t="s">
        <v>24</v>
      </c>
      <c r="B34" s="71">
        <v>1</v>
      </c>
      <c r="C34" s="71" t="s">
        <v>140</v>
      </c>
      <c r="D34" s="94">
        <v>62.808276921879873</v>
      </c>
      <c r="E34" s="94">
        <v>183.80233134920636</v>
      </c>
      <c r="F34" s="94">
        <v>7.2272263071895422</v>
      </c>
    </row>
    <row r="35" spans="1:6">
      <c r="A35" s="71" t="s">
        <v>29</v>
      </c>
      <c r="B35" s="71">
        <v>1</v>
      </c>
      <c r="C35" s="71" t="s">
        <v>140</v>
      </c>
      <c r="D35" s="94">
        <v>36.848597494553381</v>
      </c>
      <c r="E35" s="94">
        <v>182.9289351851852</v>
      </c>
      <c r="F35" s="94">
        <v>6.5675040849673207</v>
      </c>
    </row>
    <row r="36" spans="1:6">
      <c r="A36" s="71" t="s">
        <v>41</v>
      </c>
      <c r="B36" s="72">
        <v>2</v>
      </c>
      <c r="C36" s="71" t="s">
        <v>140</v>
      </c>
      <c r="D36" s="94">
        <v>35.12198393246188</v>
      </c>
      <c r="E36" s="94">
        <v>187.13435846560844</v>
      </c>
      <c r="F36" s="94">
        <v>7.1543641067538113</v>
      </c>
    </row>
    <row r="37" spans="1:6">
      <c r="A37" s="71" t="s">
        <v>42</v>
      </c>
      <c r="B37" s="72">
        <v>2</v>
      </c>
      <c r="C37" s="71" t="s">
        <v>140</v>
      </c>
      <c r="D37" s="94">
        <v>33.535021786492379</v>
      </c>
      <c r="E37" s="94">
        <v>186.23414351851855</v>
      </c>
      <c r="F37" s="94">
        <v>7.0099877450980399</v>
      </c>
    </row>
    <row r="38" spans="1:6">
      <c r="A38" s="71" t="s">
        <v>46</v>
      </c>
      <c r="B38" s="72">
        <v>2</v>
      </c>
      <c r="C38" s="71" t="s">
        <v>140</v>
      </c>
      <c r="D38" s="94">
        <v>39.690672657952071</v>
      </c>
      <c r="E38" s="94">
        <v>186.57737764550265</v>
      </c>
      <c r="F38" s="94">
        <v>7.1976171023965145</v>
      </c>
    </row>
    <row r="39" spans="1:6">
      <c r="A39" s="71" t="s">
        <v>50</v>
      </c>
      <c r="B39" s="72">
        <v>2</v>
      </c>
      <c r="C39" s="71" t="s">
        <v>140</v>
      </c>
      <c r="D39" s="94">
        <v>43.859340958605664</v>
      </c>
      <c r="E39" s="94">
        <v>185.99966931216932</v>
      </c>
      <c r="F39" s="94">
        <v>6.8931781045751634</v>
      </c>
    </row>
    <row r="40" spans="1:6">
      <c r="A40" s="72" t="s">
        <v>52</v>
      </c>
      <c r="B40" s="72">
        <v>2</v>
      </c>
      <c r="C40" s="71" t="s">
        <v>140</v>
      </c>
      <c r="D40" s="94">
        <v>45.320125272331154</v>
      </c>
      <c r="E40" s="94">
        <v>181.42951388888889</v>
      </c>
      <c r="F40" s="94">
        <v>7.6400190631808274</v>
      </c>
    </row>
    <row r="41" spans="1:6">
      <c r="A41" s="71" t="s">
        <v>53</v>
      </c>
      <c r="B41" s="72">
        <v>2</v>
      </c>
      <c r="C41" s="71" t="s">
        <v>140</v>
      </c>
      <c r="D41" s="94">
        <v>34.337009803921568</v>
      </c>
      <c r="E41" s="94">
        <v>188.13111136548636</v>
      </c>
      <c r="F41" s="94">
        <v>6.9838643790849675</v>
      </c>
    </row>
    <row r="43" spans="1:6">
      <c r="C43" s="40" t="s">
        <v>55</v>
      </c>
      <c r="D43" s="96">
        <f t="shared" ref="D43:F43" si="0">AVERAGE(D30:D41)</f>
        <v>42.069838838313103</v>
      </c>
      <c r="E43" s="96">
        <f t="shared" si="0"/>
        <v>184.58421626984125</v>
      </c>
      <c r="F43" s="96">
        <f t="shared" si="0"/>
        <v>7.2012325011022922</v>
      </c>
    </row>
    <row r="44" spans="1:6">
      <c r="C44" s="40" t="s">
        <v>56</v>
      </c>
      <c r="D44" s="112">
        <f t="shared" ref="D44:F44" si="1">STDEV(D30:D41)</f>
        <v>8.8769656010248426</v>
      </c>
      <c r="E44" s="112">
        <f t="shared" si="1"/>
        <v>2.3521264871219354</v>
      </c>
      <c r="F44" s="112">
        <f t="shared" si="1"/>
        <v>0.32573373184427235</v>
      </c>
    </row>
    <row r="45" spans="1:6">
      <c r="C45" s="40" t="s">
        <v>57</v>
      </c>
      <c r="D45" s="75">
        <f t="shared" ref="D45:F45" si="2">D44/SQRT(12)</f>
        <v>2.5625592396693708</v>
      </c>
      <c r="E45" s="75">
        <f t="shared" si="2"/>
        <v>0.67900043025394918</v>
      </c>
      <c r="F45" s="75">
        <f t="shared" si="2"/>
        <v>9.4031228882216017E-2</v>
      </c>
    </row>
    <row r="46" spans="1:6" s="92" customFormat="1">
      <c r="C46" s="40"/>
    </row>
    <row r="47" spans="1:6" ht="15.75" thickBot="1"/>
    <row r="48" spans="1:6">
      <c r="D48" s="90" t="s">
        <v>114</v>
      </c>
      <c r="E48" s="90" t="s">
        <v>87</v>
      </c>
      <c r="F48" s="95" t="s">
        <v>86</v>
      </c>
    </row>
    <row r="49" spans="1:6">
      <c r="A49" s="71" t="s">
        <v>17</v>
      </c>
      <c r="B49" s="71">
        <v>1</v>
      </c>
      <c r="C49" s="71" t="s">
        <v>31</v>
      </c>
      <c r="D49" s="94">
        <v>36.329547930283226</v>
      </c>
      <c r="E49" s="94">
        <v>182.4033742877493</v>
      </c>
      <c r="F49" s="94">
        <v>6.5633884803921561</v>
      </c>
    </row>
    <row r="50" spans="1:6">
      <c r="A50" s="71" t="s">
        <v>22</v>
      </c>
      <c r="B50" s="71">
        <v>1</v>
      </c>
      <c r="C50" s="71" t="s">
        <v>31</v>
      </c>
      <c r="D50" s="94">
        <v>44.15893246187364</v>
      </c>
      <c r="E50" s="94">
        <v>184.42936507936508</v>
      </c>
      <c r="F50" s="94">
        <v>7.0627791394335517</v>
      </c>
    </row>
    <row r="51" spans="1:6">
      <c r="A51" s="71" t="s">
        <v>26</v>
      </c>
      <c r="B51" s="71">
        <v>1</v>
      </c>
      <c r="C51" s="71" t="s">
        <v>31</v>
      </c>
      <c r="D51" s="94">
        <v>46.308551198257078</v>
      </c>
      <c r="E51" s="94">
        <v>190.70373677248676</v>
      </c>
      <c r="F51" s="94">
        <v>7.9674700435729839</v>
      </c>
    </row>
    <row r="52" spans="1:6">
      <c r="A52" s="71" t="s">
        <v>30</v>
      </c>
      <c r="B52" s="71">
        <v>1</v>
      </c>
      <c r="C52" s="71" t="s">
        <v>31</v>
      </c>
      <c r="D52" s="94">
        <v>46.717980664488003</v>
      </c>
      <c r="E52" s="94">
        <v>183.32299933862433</v>
      </c>
      <c r="F52" s="94">
        <v>7.7760212418300654</v>
      </c>
    </row>
    <row r="53" spans="1:6">
      <c r="A53" s="71" t="s">
        <v>40</v>
      </c>
      <c r="B53" s="72">
        <v>2</v>
      </c>
      <c r="C53" s="71" t="s">
        <v>31</v>
      </c>
      <c r="D53" s="94">
        <v>36.966237745098034</v>
      </c>
      <c r="E53" s="94">
        <v>182.76448412698414</v>
      </c>
      <c r="F53" s="94">
        <v>6.7713575708061002</v>
      </c>
    </row>
    <row r="54" spans="1:6">
      <c r="A54" s="71" t="s">
        <v>43</v>
      </c>
      <c r="B54" s="72">
        <v>2</v>
      </c>
      <c r="C54" s="71" t="s">
        <v>31</v>
      </c>
      <c r="D54" s="94">
        <v>47.389079520697159</v>
      </c>
      <c r="E54" s="94">
        <v>182.79444444444445</v>
      </c>
      <c r="F54" s="94">
        <v>7.75693082788671</v>
      </c>
    </row>
    <row r="55" spans="1:6">
      <c r="A55" s="71" t="s">
        <v>47</v>
      </c>
      <c r="B55" s="72">
        <v>2</v>
      </c>
      <c r="C55" s="71" t="s">
        <v>31</v>
      </c>
      <c r="D55" s="94">
        <v>37.76499572051042</v>
      </c>
      <c r="E55" s="94">
        <v>185.6875496031746</v>
      </c>
      <c r="F55" s="94">
        <v>7.3335784313725503</v>
      </c>
    </row>
    <row r="56" spans="1:6">
      <c r="A56" s="72" t="s">
        <v>51</v>
      </c>
      <c r="B56" s="72">
        <v>2</v>
      </c>
      <c r="C56" s="71" t="s">
        <v>31</v>
      </c>
      <c r="D56" s="94">
        <v>34.321922657952065</v>
      </c>
      <c r="E56" s="94">
        <v>183.81693121693124</v>
      </c>
      <c r="F56" s="94">
        <v>5.581515522875816</v>
      </c>
    </row>
    <row r="57" spans="1:6">
      <c r="A57" s="71" t="s">
        <v>80</v>
      </c>
      <c r="B57" s="72">
        <v>2</v>
      </c>
      <c r="C57" s="71" t="s">
        <v>31</v>
      </c>
      <c r="D57" s="94">
        <v>36.198270697167757</v>
      </c>
      <c r="E57" s="94">
        <v>186.66832010582013</v>
      </c>
      <c r="F57" s="94">
        <v>7.4773060613134135</v>
      </c>
    </row>
    <row r="58" spans="1:6">
      <c r="A58" s="71" t="s">
        <v>81</v>
      </c>
      <c r="B58" s="72">
        <v>2</v>
      </c>
      <c r="C58" s="71" t="s">
        <v>31</v>
      </c>
      <c r="D58" s="94">
        <v>38.065434368191724</v>
      </c>
      <c r="E58" s="94">
        <v>184.1541832010582</v>
      </c>
      <c r="F58" s="94">
        <v>7.8087214052287566</v>
      </c>
    </row>
    <row r="60" spans="1:6">
      <c r="C60" s="40" t="s">
        <v>55</v>
      </c>
      <c r="D60" s="96">
        <f t="shared" ref="D60:F60" si="3">AVERAGE(D49:D58)</f>
        <v>40.422095296451914</v>
      </c>
      <c r="E60" s="96">
        <f t="shared" si="3"/>
        <v>184.67453881766383</v>
      </c>
      <c r="F60" s="96">
        <f t="shared" si="3"/>
        <v>7.2099068724712101</v>
      </c>
    </row>
    <row r="61" spans="1:6">
      <c r="C61" s="40" t="s">
        <v>56</v>
      </c>
      <c r="D61" s="112">
        <f t="shared" ref="D61:F61" si="4">STDEV(D49:D58)</f>
        <v>5.0897509385143263</v>
      </c>
      <c r="E61" s="112">
        <f t="shared" si="4"/>
        <v>2.5074747066513394</v>
      </c>
      <c r="F61" s="112">
        <f t="shared" si="4"/>
        <v>0.73956555934115165</v>
      </c>
    </row>
    <row r="62" spans="1:6">
      <c r="C62" s="40" t="s">
        <v>57</v>
      </c>
      <c r="D62" s="75">
        <f t="shared" ref="D62:F62" si="5">D61/SQRT(10)</f>
        <v>1.6095205688684895</v>
      </c>
      <c r="E62" s="75">
        <f t="shared" si="5"/>
        <v>0.79293312482807909</v>
      </c>
      <c r="F62" s="75">
        <f t="shared" si="5"/>
        <v>0.23387116465344557</v>
      </c>
    </row>
  </sheetData>
  <autoFilter ref="A1:C24"/>
  <mergeCells count="3">
    <mergeCell ref="A1:A2"/>
    <mergeCell ref="B1:B2"/>
    <mergeCell ref="C1:C2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00000"/>
  </sheetPr>
  <dimension ref="A1:P78"/>
  <sheetViews>
    <sheetView workbookViewId="0">
      <selection activeCell="Q14" sqref="Q14"/>
    </sheetView>
  </sheetViews>
  <sheetFormatPr defaultColWidth="8.85546875" defaultRowHeight="15"/>
  <sheetData>
    <row r="1" spans="1:16" s="64" customFormat="1">
      <c r="D1" s="596" t="s">
        <v>116</v>
      </c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</row>
    <row r="2" spans="1:16" ht="15.75" thickBot="1">
      <c r="A2" s="61" t="s">
        <v>0</v>
      </c>
      <c r="B2" s="61" t="s">
        <v>1</v>
      </c>
      <c r="C2" s="61" t="s">
        <v>2</v>
      </c>
      <c r="D2" s="406" t="s">
        <v>101</v>
      </c>
      <c r="E2" s="407" t="s">
        <v>102</v>
      </c>
      <c r="F2" s="406" t="s">
        <v>103</v>
      </c>
      <c r="G2" s="407" t="s">
        <v>104</v>
      </c>
      <c r="H2" s="406" t="s">
        <v>105</v>
      </c>
      <c r="I2" s="407" t="s">
        <v>106</v>
      </c>
      <c r="J2" s="406" t="s">
        <v>107</v>
      </c>
      <c r="K2" s="407" t="s">
        <v>108</v>
      </c>
      <c r="L2" s="406" t="s">
        <v>109</v>
      </c>
      <c r="M2" s="407" t="s">
        <v>110</v>
      </c>
      <c r="N2" s="406" t="s">
        <v>111</v>
      </c>
      <c r="O2" s="407" t="s">
        <v>112</v>
      </c>
    </row>
    <row r="3" spans="1:16">
      <c r="A3" s="12" t="s">
        <v>16</v>
      </c>
      <c r="B3" s="13">
        <v>1</v>
      </c>
      <c r="C3" s="36" t="s">
        <v>140</v>
      </c>
      <c r="D3" s="89">
        <v>12.47854356306892</v>
      </c>
      <c r="E3" s="89">
        <v>39.996579734929455</v>
      </c>
      <c r="F3" s="89">
        <v>34.711168164313221</v>
      </c>
      <c r="G3" s="89">
        <v>52.956298200514141</v>
      </c>
      <c r="H3" s="89">
        <v>50.424448217317476</v>
      </c>
      <c r="I3" s="89">
        <v>36.179633143580006</v>
      </c>
      <c r="J3" s="89">
        <v>48.879528222409434</v>
      </c>
      <c r="K3" s="89">
        <v>50.607826810990836</v>
      </c>
      <c r="L3" s="89">
        <v>31.522684897451832</v>
      </c>
      <c r="M3" s="89">
        <v>45.911330049261082</v>
      </c>
      <c r="N3" s="89">
        <v>54.563265306122446</v>
      </c>
      <c r="O3" s="89">
        <v>56.343558282208591</v>
      </c>
    </row>
    <row r="4" spans="1:16">
      <c r="A4" s="12" t="s">
        <v>18</v>
      </c>
      <c r="B4" s="13">
        <v>1</v>
      </c>
      <c r="C4" s="36" t="s">
        <v>140</v>
      </c>
      <c r="D4" s="89">
        <v>44.629142556549183</v>
      </c>
      <c r="E4" s="89">
        <v>46.624605678233436</v>
      </c>
      <c r="F4" s="89">
        <v>38.66028708133971</v>
      </c>
      <c r="G4" s="89">
        <v>57.562254259501962</v>
      </c>
      <c r="H4" s="89">
        <v>55.005336179295625</v>
      </c>
      <c r="I4" s="89">
        <v>43.062352012628253</v>
      </c>
      <c r="J4" s="89">
        <v>56.218487394957982</v>
      </c>
      <c r="K4" s="89">
        <v>64.122621564482031</v>
      </c>
      <c r="L4" s="89">
        <v>40.546184738955823</v>
      </c>
      <c r="M4" s="89">
        <v>60.031695721077654</v>
      </c>
      <c r="N4" s="89">
        <v>68.085998951232312</v>
      </c>
      <c r="O4" s="89">
        <v>66.317443687794665</v>
      </c>
    </row>
    <row r="5" spans="1:16">
      <c r="A5" s="12" t="s">
        <v>19</v>
      </c>
      <c r="B5" s="13">
        <v>1</v>
      </c>
      <c r="C5" s="36" t="s">
        <v>140</v>
      </c>
      <c r="D5" s="89">
        <v>49.983305509181967</v>
      </c>
      <c r="E5" s="89">
        <v>50.086956521739133</v>
      </c>
      <c r="F5" s="89">
        <v>43.092269326683294</v>
      </c>
      <c r="G5" s="89">
        <v>66.062370062370064</v>
      </c>
      <c r="H5" s="89">
        <v>62.821782178217823</v>
      </c>
      <c r="I5" s="89">
        <v>46.155763239875391</v>
      </c>
      <c r="J5" s="89">
        <v>62.15862632869991</v>
      </c>
      <c r="K5" s="89">
        <v>65.323978539001246</v>
      </c>
      <c r="L5" s="89">
        <v>38.608907870652835</v>
      </c>
      <c r="M5" s="89">
        <v>59.483818107333057</v>
      </c>
      <c r="N5" s="89">
        <v>72.664188351920686</v>
      </c>
      <c r="O5" s="89">
        <v>53.515189088654679</v>
      </c>
      <c r="P5" s="65"/>
    </row>
    <row r="6" spans="1:16">
      <c r="A6" s="12" t="s">
        <v>20</v>
      </c>
      <c r="B6" s="13">
        <v>1</v>
      </c>
      <c r="C6" s="36" t="s">
        <v>32</v>
      </c>
      <c r="D6" s="89">
        <v>37.812828601472134</v>
      </c>
      <c r="E6" s="89">
        <v>25.935687928307857</v>
      </c>
      <c r="F6" s="89">
        <v>34.899894625922023</v>
      </c>
      <c r="G6" s="89">
        <v>53.779971791255285</v>
      </c>
      <c r="H6" s="89">
        <v>50.439676398170953</v>
      </c>
      <c r="I6" s="89">
        <v>36.475583864118903</v>
      </c>
      <c r="J6" s="89">
        <v>51.428571428571431</v>
      </c>
      <c r="K6" s="89">
        <v>51.023288637967546</v>
      </c>
      <c r="L6" s="89">
        <v>32.869198312236286</v>
      </c>
      <c r="M6" s="89">
        <v>47.65449438202247</v>
      </c>
      <c r="N6" s="89">
        <v>59.2</v>
      </c>
      <c r="O6" s="89">
        <v>58.221594918842612</v>
      </c>
    </row>
    <row r="7" spans="1:16">
      <c r="A7" s="12" t="s">
        <v>21</v>
      </c>
      <c r="B7" s="13">
        <v>1</v>
      </c>
      <c r="C7" s="36" t="s">
        <v>140</v>
      </c>
      <c r="D7" s="89">
        <v>34.929577464788736</v>
      </c>
      <c r="E7" s="89">
        <v>35.988805970149244</v>
      </c>
      <c r="F7" s="89">
        <v>31.021542738012513</v>
      </c>
      <c r="G7" s="89">
        <v>46.786206896551725</v>
      </c>
      <c r="H7" s="89">
        <v>45.020613834173155</v>
      </c>
      <c r="I7" s="89">
        <v>31.967435549525099</v>
      </c>
      <c r="J7" s="89">
        <v>49.554655870445337</v>
      </c>
      <c r="K7" s="89">
        <v>53.644524236983841</v>
      </c>
      <c r="L7" s="89">
        <v>33.695506371562708</v>
      </c>
      <c r="M7" s="89">
        <v>48.361381753764391</v>
      </c>
      <c r="N7" s="89">
        <v>57.66990291262136</v>
      </c>
      <c r="O7" s="89">
        <v>60.319148936170208</v>
      </c>
    </row>
    <row r="8" spans="1:16">
      <c r="A8" s="12" t="s">
        <v>23</v>
      </c>
      <c r="B8" s="13">
        <v>1</v>
      </c>
      <c r="C8" s="36" t="s">
        <v>32</v>
      </c>
      <c r="D8" s="89">
        <v>44.416562107904639</v>
      </c>
      <c r="E8" s="89">
        <v>43.658940397351003</v>
      </c>
      <c r="F8" s="89">
        <v>37.088685015290523</v>
      </c>
      <c r="G8" s="89">
        <v>56.737817156665322</v>
      </c>
      <c r="H8" s="89">
        <v>53.975903614457835</v>
      </c>
      <c r="I8" s="89">
        <v>38.559423769507795</v>
      </c>
      <c r="J8" s="89">
        <v>51.754244139046087</v>
      </c>
      <c r="K8" s="89">
        <v>67.490967482938586</v>
      </c>
      <c r="L8" s="89">
        <v>40.28846153846154</v>
      </c>
      <c r="M8" s="89">
        <v>61.37549407114625</v>
      </c>
      <c r="N8" s="89">
        <v>72.95508274231679</v>
      </c>
      <c r="O8" s="89">
        <v>68.317063647012887</v>
      </c>
    </row>
    <row r="9" spans="1:16">
      <c r="A9" s="12" t="s">
        <v>24</v>
      </c>
      <c r="B9" s="13">
        <v>1</v>
      </c>
      <c r="C9" s="36" t="s">
        <v>140</v>
      </c>
      <c r="D9" s="89">
        <v>41.18449083936941</v>
      </c>
      <c r="E9" s="89">
        <v>40.356687898089163</v>
      </c>
      <c r="F9" s="89">
        <v>35.041322314049587</v>
      </c>
      <c r="G9" s="89">
        <v>53.582342954159593</v>
      </c>
      <c r="H9" s="89">
        <v>49.861635220125798</v>
      </c>
      <c r="I9" s="89">
        <v>36.264009962640102</v>
      </c>
      <c r="J9" s="89">
        <v>53.410404624277454</v>
      </c>
      <c r="K9" s="89">
        <v>53.656931303990142</v>
      </c>
      <c r="L9" s="89">
        <v>35.003076923076925</v>
      </c>
      <c r="M9" s="89">
        <v>48.903436988543369</v>
      </c>
      <c r="N9" s="89">
        <v>58.445344129554663</v>
      </c>
      <c r="O9" s="89">
        <v>59.88014382740711</v>
      </c>
    </row>
    <row r="10" spans="1:16">
      <c r="A10" s="12" t="s">
        <v>25</v>
      </c>
      <c r="B10" s="13">
        <v>1</v>
      </c>
      <c r="C10" s="36" t="s">
        <v>32</v>
      </c>
      <c r="D10" s="89">
        <v>20.403587443946186</v>
      </c>
      <c r="E10" s="89">
        <v>31.487141259783822</v>
      </c>
      <c r="F10" s="89">
        <v>27.067334446299391</v>
      </c>
      <c r="G10" s="89">
        <v>41.574452283698484</v>
      </c>
      <c r="H10" s="89">
        <v>40.163629602082565</v>
      </c>
      <c r="I10" s="89">
        <v>28.593663146192327</v>
      </c>
      <c r="J10" s="89">
        <v>45.869242199108463</v>
      </c>
      <c r="K10" s="89">
        <v>46.693999254565782</v>
      </c>
      <c r="L10" s="89">
        <v>28.737430167597765</v>
      </c>
      <c r="M10" s="89">
        <v>42.985074626865675</v>
      </c>
      <c r="N10" s="89">
        <v>35.416433761878146</v>
      </c>
      <c r="O10" s="89">
        <v>49.921436588103248</v>
      </c>
    </row>
    <row r="11" spans="1:16">
      <c r="A11" s="13" t="s">
        <v>27</v>
      </c>
      <c r="B11" s="13">
        <v>1</v>
      </c>
      <c r="C11" s="36" t="s">
        <v>32</v>
      </c>
      <c r="D11" s="89">
        <v>34.307241523650063</v>
      </c>
      <c r="E11" s="89">
        <v>35.244407622203802</v>
      </c>
      <c r="F11" s="89">
        <v>30.270270270270267</v>
      </c>
      <c r="G11" s="89">
        <v>46.244864420706655</v>
      </c>
      <c r="H11" s="89">
        <v>43.671970624235001</v>
      </c>
      <c r="I11" s="89">
        <v>31.833740831295838</v>
      </c>
      <c r="J11" s="89">
        <v>46.811594202898554</v>
      </c>
      <c r="K11" s="89">
        <v>49.813160032493911</v>
      </c>
      <c r="L11" s="89">
        <v>31.395490554539915</v>
      </c>
      <c r="M11" s="89">
        <v>46.280857952246052</v>
      </c>
      <c r="N11" s="89">
        <v>55.650060753341435</v>
      </c>
      <c r="O11" s="89">
        <v>56.025848142164783</v>
      </c>
    </row>
    <row r="12" spans="1:16">
      <c r="A12" s="13" t="s">
        <v>28</v>
      </c>
      <c r="B12" s="13">
        <v>1</v>
      </c>
      <c r="C12" s="36" t="s">
        <v>32</v>
      </c>
      <c r="D12" s="89">
        <v>48.695652173913047</v>
      </c>
      <c r="E12" s="89">
        <v>49.57823129251701</v>
      </c>
      <c r="F12" s="89">
        <v>42.793220338983048</v>
      </c>
      <c r="G12" s="89">
        <v>64.615384615384613</v>
      </c>
      <c r="H12" s="89">
        <v>63.456345634563448</v>
      </c>
      <c r="I12" s="89">
        <v>45.519125683060111</v>
      </c>
      <c r="J12" s="89">
        <v>75.955456570155903</v>
      </c>
      <c r="K12" s="89">
        <v>80.179856115107924</v>
      </c>
      <c r="L12" s="89">
        <v>48.885906040268459</v>
      </c>
      <c r="M12" s="89">
        <v>74.690582959641262</v>
      </c>
      <c r="N12" s="89">
        <v>89.046126287505587</v>
      </c>
      <c r="O12" s="89">
        <v>86.167637830569248</v>
      </c>
    </row>
    <row r="13" spans="1:16">
      <c r="A13" s="12" t="s">
        <v>29</v>
      </c>
      <c r="B13" s="13">
        <v>1</v>
      </c>
      <c r="C13" s="36" t="s">
        <v>140</v>
      </c>
      <c r="D13" s="89">
        <v>45.779625779625782</v>
      </c>
      <c r="E13" s="89">
        <v>47.416666666666664</v>
      </c>
      <c r="F13" s="89">
        <v>41.465968586387433</v>
      </c>
      <c r="G13" s="89">
        <v>62.9364803887539</v>
      </c>
      <c r="H13" s="89">
        <v>60.851505711318801</v>
      </c>
      <c r="I13" s="89">
        <v>22.726326742976067</v>
      </c>
      <c r="J13" s="89">
        <v>62.934443288241411</v>
      </c>
      <c r="K13" s="89">
        <v>60.765781303897903</v>
      </c>
      <c r="L13" s="89">
        <v>43.311053984575835</v>
      </c>
      <c r="M13" s="89">
        <v>55.037593984962399</v>
      </c>
      <c r="N13" s="89">
        <v>70.749318801089913</v>
      </c>
      <c r="O13" s="89">
        <v>63.603664743807251</v>
      </c>
    </row>
    <row r="14" spans="1:16">
      <c r="A14" s="71" t="s">
        <v>41</v>
      </c>
      <c r="B14" s="72">
        <v>2</v>
      </c>
      <c r="C14" s="36" t="s">
        <v>140</v>
      </c>
      <c r="D14" s="89">
        <v>36.409335727109514</v>
      </c>
      <c r="E14" s="89">
        <v>36.92307692307692</v>
      </c>
      <c r="F14" s="89">
        <v>27.304116865869851</v>
      </c>
      <c r="G14" s="89">
        <v>44.603497356649044</v>
      </c>
      <c r="H14" s="89">
        <v>45.525446133509583</v>
      </c>
      <c r="I14" s="89">
        <v>33.856295319709957</v>
      </c>
      <c r="J14" s="89">
        <v>47.958115183246079</v>
      </c>
      <c r="K14" s="89">
        <v>49.169204001739892</v>
      </c>
      <c r="L14" s="89">
        <v>30.931923331130204</v>
      </c>
      <c r="M14" s="89">
        <v>44.306095979247722</v>
      </c>
      <c r="N14" s="89">
        <v>56.027874564459921</v>
      </c>
      <c r="O14" s="89">
        <v>41.037613488975353</v>
      </c>
    </row>
    <row r="15" spans="1:16">
      <c r="A15" s="71" t="s">
        <v>42</v>
      </c>
      <c r="B15" s="72">
        <v>2</v>
      </c>
      <c r="C15" s="36" t="s">
        <v>140</v>
      </c>
      <c r="D15" s="89">
        <v>56.556053811659197</v>
      </c>
      <c r="E15" s="89">
        <v>59.37888198757765</v>
      </c>
      <c r="F15" s="89">
        <v>38.315132605304214</v>
      </c>
      <c r="G15" s="89">
        <v>69.235537190082653</v>
      </c>
      <c r="H15" s="89">
        <v>68.731808731808727</v>
      </c>
      <c r="I15" s="89">
        <v>48.604471858134161</v>
      </c>
      <c r="J15" s="89">
        <v>71.595092024539881</v>
      </c>
      <c r="K15" s="89">
        <v>73.336771531717375</v>
      </c>
      <c r="L15" s="89">
        <v>42.031029619181943</v>
      </c>
      <c r="M15" s="89">
        <v>65.460154241645256</v>
      </c>
      <c r="N15" s="89">
        <v>83.889457523029691</v>
      </c>
      <c r="O15" s="89">
        <v>85.342960288808655</v>
      </c>
    </row>
    <row r="16" spans="1:16">
      <c r="A16" s="71" t="s">
        <v>44</v>
      </c>
      <c r="B16" s="72">
        <v>2</v>
      </c>
      <c r="C16" s="36" t="s">
        <v>32</v>
      </c>
      <c r="D16" s="89">
        <v>35.706311721769005</v>
      </c>
      <c r="E16" s="89">
        <v>36.596112311015119</v>
      </c>
      <c r="F16" s="89">
        <v>27.062621045836021</v>
      </c>
      <c r="G16" s="89">
        <v>48.340498710232161</v>
      </c>
      <c r="H16" s="89">
        <v>46.974536037980144</v>
      </c>
      <c r="I16" s="89">
        <v>33.648736228127021</v>
      </c>
      <c r="J16" s="89">
        <v>52.653594771241842</v>
      </c>
      <c r="K16" s="89">
        <v>55.985915492957744</v>
      </c>
      <c r="L16" s="89">
        <v>34.621409921671024</v>
      </c>
      <c r="M16" s="89">
        <v>50.889774236387787</v>
      </c>
      <c r="N16" s="89">
        <v>63.964989059080956</v>
      </c>
      <c r="O16" s="89">
        <v>64.648074369189914</v>
      </c>
    </row>
    <row r="17" spans="1:15">
      <c r="A17" s="71" t="s">
        <v>45</v>
      </c>
      <c r="B17" s="72">
        <v>2</v>
      </c>
      <c r="C17" s="36" t="s">
        <v>32</v>
      </c>
      <c r="D17" s="89">
        <v>32.187381941820931</v>
      </c>
      <c r="E17" s="89">
        <v>22.227272727272727</v>
      </c>
      <c r="F17" s="89">
        <v>25.244040862656075</v>
      </c>
      <c r="G17" s="89">
        <v>42.500953107129241</v>
      </c>
      <c r="H17" s="89">
        <v>43.86458729554964</v>
      </c>
      <c r="I17" s="89">
        <v>31.254968767745599</v>
      </c>
      <c r="J17" s="89">
        <v>53.881278538812779</v>
      </c>
      <c r="K17" s="89">
        <v>56.196226415094344</v>
      </c>
      <c r="L17" s="89">
        <v>32</v>
      </c>
      <c r="M17" s="89">
        <v>49.068276122218023</v>
      </c>
      <c r="N17" s="89">
        <v>61.732283464566912</v>
      </c>
      <c r="O17" s="89">
        <v>61.678004535147387</v>
      </c>
    </row>
    <row r="18" spans="1:15">
      <c r="A18" s="71" t="s">
        <v>46</v>
      </c>
      <c r="B18" s="72">
        <v>2</v>
      </c>
      <c r="C18" s="36" t="s">
        <v>140</v>
      </c>
      <c r="D18" s="89">
        <v>45.482434438396837</v>
      </c>
      <c r="E18" s="89">
        <v>46.5161923454367</v>
      </c>
      <c r="F18" s="89">
        <v>33.76737381126555</v>
      </c>
      <c r="G18" s="89">
        <v>59.766309639727361</v>
      </c>
      <c r="H18" s="89">
        <v>59.445255474452551</v>
      </c>
      <c r="I18" s="89">
        <v>39.610486891385769</v>
      </c>
      <c r="J18" s="89">
        <v>63.376623376623378</v>
      </c>
      <c r="K18" s="89">
        <v>64.451890856869326</v>
      </c>
      <c r="L18" s="89">
        <v>39.773691654879769</v>
      </c>
      <c r="M18" s="89">
        <v>57.690140845070424</v>
      </c>
      <c r="N18" s="89">
        <v>72.869080779944298</v>
      </c>
      <c r="O18" s="89">
        <v>72.56074766355141</v>
      </c>
    </row>
    <row r="19" spans="1:15">
      <c r="A19" s="71" t="s">
        <v>48</v>
      </c>
      <c r="B19" s="72">
        <v>2</v>
      </c>
      <c r="C19" s="36" t="s">
        <v>32</v>
      </c>
      <c r="D19" s="89">
        <v>47.071524966261805</v>
      </c>
      <c r="E19" s="89">
        <v>48.44919786096257</v>
      </c>
      <c r="F19" s="89">
        <v>36</v>
      </c>
      <c r="G19" s="89">
        <v>63.954002653693053</v>
      </c>
      <c r="H19" s="89">
        <v>62.321031569586495</v>
      </c>
      <c r="I19" s="89">
        <v>47.805536799459823</v>
      </c>
      <c r="J19" s="89">
        <v>70.585082626172408</v>
      </c>
      <c r="K19" s="89">
        <v>73.405405405405403</v>
      </c>
      <c r="L19" s="89">
        <v>44.680851063829785</v>
      </c>
      <c r="M19" s="89">
        <v>65.261293179805136</v>
      </c>
      <c r="N19" s="89">
        <v>81.818181818181827</v>
      </c>
      <c r="O19" s="89">
        <v>80.824923211935072</v>
      </c>
    </row>
    <row r="20" spans="1:15">
      <c r="A20" s="71" t="s">
        <v>49</v>
      </c>
      <c r="B20" s="72">
        <v>2</v>
      </c>
      <c r="C20" s="36" t="s">
        <v>32</v>
      </c>
      <c r="D20" s="89">
        <v>41.691264459513363</v>
      </c>
      <c r="E20" s="89">
        <v>42.833399287692913</v>
      </c>
      <c r="F20" s="89">
        <v>31.530791788856305</v>
      </c>
      <c r="G20" s="89">
        <v>53.374660984114676</v>
      </c>
      <c r="H20" s="89">
        <v>53.12380222307398</v>
      </c>
      <c r="I20" s="89">
        <v>38.465116279069768</v>
      </c>
      <c r="J20" s="89">
        <v>60.393670397529903</v>
      </c>
      <c r="K20" s="89">
        <v>64.471482889733835</v>
      </c>
      <c r="L20" s="89">
        <v>38.115863562533839</v>
      </c>
      <c r="M20" s="89">
        <v>56.064492488090885</v>
      </c>
      <c r="N20" s="89">
        <v>73.368580060422957</v>
      </c>
      <c r="O20" s="89">
        <v>73.67463026166098</v>
      </c>
    </row>
    <row r="21" spans="1:15">
      <c r="A21" s="71" t="s">
        <v>50</v>
      </c>
      <c r="B21" s="72">
        <v>2</v>
      </c>
      <c r="C21" s="36" t="s">
        <v>140</v>
      </c>
      <c r="D21" s="89">
        <v>38.759415152857777</v>
      </c>
      <c r="E21" s="89">
        <v>28.288367978770452</v>
      </c>
      <c r="F21" s="89">
        <v>28.58115183246073</v>
      </c>
      <c r="G21" s="89">
        <v>49.991311902693312</v>
      </c>
      <c r="H21" s="89">
        <v>50.428015564202326</v>
      </c>
      <c r="I21" s="89">
        <v>35.997417688831504</v>
      </c>
      <c r="J21" s="89">
        <v>53.68691189050471</v>
      </c>
      <c r="K21" s="89">
        <v>55.677083333333336</v>
      </c>
      <c r="L21" s="89">
        <v>34.227330779054917</v>
      </c>
      <c r="M21" s="89">
        <v>49.196956889264584</v>
      </c>
      <c r="N21" s="89">
        <v>61.608040201005032</v>
      </c>
      <c r="O21" s="89">
        <v>61.573033707865164</v>
      </c>
    </row>
    <row r="22" spans="1:15">
      <c r="A22" s="72" t="s">
        <v>52</v>
      </c>
      <c r="B22" s="72">
        <v>2</v>
      </c>
      <c r="C22" s="36" t="s">
        <v>140</v>
      </c>
      <c r="D22" s="89">
        <v>32.535885167464116</v>
      </c>
      <c r="E22" s="89">
        <v>33.105095541401276</v>
      </c>
      <c r="F22" s="89">
        <v>25.086774386594854</v>
      </c>
      <c r="G22" s="89">
        <v>44.521465143757382</v>
      </c>
      <c r="H22" s="89">
        <v>32.4375</v>
      </c>
      <c r="I22" s="89">
        <v>30.2651738361815</v>
      </c>
      <c r="J22" s="89">
        <v>47.619801980198027</v>
      </c>
      <c r="K22" s="89">
        <v>49.937007874015748</v>
      </c>
      <c r="L22" s="89">
        <v>12.684085510688835</v>
      </c>
      <c r="M22" s="89">
        <v>45.684795553791197</v>
      </c>
      <c r="N22" s="89">
        <v>58.5788839823364</v>
      </c>
      <c r="O22" s="89">
        <v>58.056777289084373</v>
      </c>
    </row>
    <row r="23" spans="1:15">
      <c r="A23" s="71" t="s">
        <v>53</v>
      </c>
      <c r="B23" s="72">
        <v>2</v>
      </c>
      <c r="C23" s="36" t="s">
        <v>140</v>
      </c>
      <c r="D23" s="89">
        <v>31.387826086956522</v>
      </c>
      <c r="E23" s="89">
        <v>32.761506276150627</v>
      </c>
      <c r="F23" s="89">
        <v>24.486373165618446</v>
      </c>
      <c r="G23" s="89">
        <v>40.221837088388213</v>
      </c>
      <c r="H23" s="89">
        <v>41.591144932549291</v>
      </c>
      <c r="I23" s="89">
        <v>29.854469854469855</v>
      </c>
      <c r="J23" s="89">
        <v>50.493179433368311</v>
      </c>
      <c r="K23" s="89">
        <v>52.027972027972034</v>
      </c>
      <c r="L23" s="89">
        <v>66.171792152704143</v>
      </c>
      <c r="M23" s="89">
        <v>48.806290207290921</v>
      </c>
      <c r="N23" s="89">
        <v>61.970407795019845</v>
      </c>
      <c r="O23" s="89">
        <v>62.475355969331872</v>
      </c>
    </row>
    <row r="24" spans="1:15">
      <c r="A24" s="69" t="s">
        <v>54</v>
      </c>
      <c r="B24" s="68">
        <v>2</v>
      </c>
      <c r="C24" s="87" t="s">
        <v>32</v>
      </c>
      <c r="D24" s="89">
        <v>48.596112311015126</v>
      </c>
      <c r="E24" s="89">
        <v>50.18181818181818</v>
      </c>
      <c r="F24" s="89">
        <v>37.080994386527671</v>
      </c>
      <c r="G24" s="89">
        <v>67.272727272727266</v>
      </c>
      <c r="H24" s="89">
        <v>56.048237476808907</v>
      </c>
      <c r="I24" s="89">
        <v>46.193548387096776</v>
      </c>
      <c r="J24" s="89">
        <v>70.166756320602474</v>
      </c>
      <c r="K24" s="89">
        <v>71.096774193548384</v>
      </c>
      <c r="L24" s="89">
        <v>43.945469125902164</v>
      </c>
      <c r="M24" s="89">
        <v>63.66826156299841</v>
      </c>
      <c r="N24" s="89">
        <v>79.854318418314264</v>
      </c>
      <c r="O24" s="89">
        <v>77.469942498693143</v>
      </c>
    </row>
    <row r="25" spans="1:15">
      <c r="D25" s="66"/>
    </row>
    <row r="26" spans="1:15">
      <c r="D26" s="66"/>
    </row>
    <row r="27" spans="1:15">
      <c r="D27" s="66"/>
    </row>
    <row r="28" spans="1:15">
      <c r="D28" s="596" t="s">
        <v>116</v>
      </c>
      <c r="E28" s="596"/>
      <c r="F28" s="596"/>
      <c r="G28" s="596"/>
      <c r="H28" s="596"/>
      <c r="I28" s="596"/>
      <c r="J28" s="596"/>
      <c r="K28" s="596"/>
      <c r="L28" s="596"/>
      <c r="M28" s="596"/>
      <c r="N28" s="596"/>
      <c r="O28" s="596"/>
    </row>
    <row r="29" spans="1:15" ht="15.75" thickBot="1">
      <c r="A29" s="61" t="s">
        <v>0</v>
      </c>
      <c r="B29" s="61" t="s">
        <v>1</v>
      </c>
      <c r="C29" s="61" t="s">
        <v>2</v>
      </c>
      <c r="D29" s="406" t="s">
        <v>101</v>
      </c>
      <c r="E29" s="407" t="s">
        <v>102</v>
      </c>
      <c r="F29" s="406" t="s">
        <v>103</v>
      </c>
      <c r="G29" s="407" t="s">
        <v>104</v>
      </c>
      <c r="H29" s="406" t="s">
        <v>105</v>
      </c>
      <c r="I29" s="407" t="s">
        <v>106</v>
      </c>
      <c r="J29" s="406" t="s">
        <v>107</v>
      </c>
      <c r="K29" s="407" t="s">
        <v>108</v>
      </c>
      <c r="L29" s="406" t="s">
        <v>109</v>
      </c>
      <c r="M29" s="407" t="s">
        <v>110</v>
      </c>
      <c r="N29" s="406" t="s">
        <v>111</v>
      </c>
      <c r="O29" s="407" t="s">
        <v>112</v>
      </c>
    </row>
    <row r="30" spans="1:15" s="88" customFormat="1">
      <c r="A30" s="71" t="s">
        <v>16</v>
      </c>
      <c r="B30" s="72">
        <v>1</v>
      </c>
      <c r="C30" s="36" t="s">
        <v>140</v>
      </c>
      <c r="D30" s="89">
        <v>12.47854356306892</v>
      </c>
      <c r="E30" s="89">
        <v>39.996579734929455</v>
      </c>
      <c r="F30" s="89">
        <v>34.711168164313221</v>
      </c>
      <c r="G30" s="89">
        <v>52.956298200514141</v>
      </c>
      <c r="H30" s="89">
        <v>50.424448217317476</v>
      </c>
      <c r="I30" s="89">
        <v>36.179633143580006</v>
      </c>
      <c r="J30" s="89">
        <v>48.879528222409434</v>
      </c>
      <c r="K30" s="89">
        <v>50.607826810990836</v>
      </c>
      <c r="L30" s="89">
        <v>31.522684897451832</v>
      </c>
      <c r="M30" s="89">
        <v>45.911330049261082</v>
      </c>
      <c r="N30" s="89">
        <v>54.563265306122446</v>
      </c>
      <c r="O30" s="89">
        <v>56.343558282208591</v>
      </c>
    </row>
    <row r="31" spans="1:15" s="88" customFormat="1">
      <c r="A31" s="71" t="s">
        <v>18</v>
      </c>
      <c r="B31" s="72">
        <v>1</v>
      </c>
      <c r="C31" s="36" t="s">
        <v>140</v>
      </c>
      <c r="D31" s="89">
        <v>44.629142556549183</v>
      </c>
      <c r="E31" s="89">
        <v>46.624605678233436</v>
      </c>
      <c r="F31" s="89">
        <v>38.66028708133971</v>
      </c>
      <c r="G31" s="89">
        <v>57.562254259501962</v>
      </c>
      <c r="H31" s="89">
        <v>55.005336179295625</v>
      </c>
      <c r="I31" s="89">
        <v>43.062352012628253</v>
      </c>
      <c r="J31" s="89">
        <v>56.218487394957982</v>
      </c>
      <c r="K31" s="89">
        <v>64.122621564482031</v>
      </c>
      <c r="L31" s="89">
        <v>40.546184738955823</v>
      </c>
      <c r="M31" s="89">
        <v>60.031695721077654</v>
      </c>
      <c r="N31" s="89">
        <v>68.085998951232312</v>
      </c>
      <c r="O31" s="89">
        <v>66.317443687794665</v>
      </c>
    </row>
    <row r="32" spans="1:15" s="88" customFormat="1">
      <c r="A32" s="71" t="s">
        <v>19</v>
      </c>
      <c r="B32" s="72">
        <v>1</v>
      </c>
      <c r="C32" s="36" t="s">
        <v>140</v>
      </c>
      <c r="D32" s="89">
        <v>49.983305509181967</v>
      </c>
      <c r="E32" s="89">
        <v>50.086956521739133</v>
      </c>
      <c r="F32" s="89">
        <v>43.092269326683294</v>
      </c>
      <c r="G32" s="89">
        <v>66.062370062370064</v>
      </c>
      <c r="H32" s="89">
        <v>62.821782178217823</v>
      </c>
      <c r="I32" s="89">
        <v>46.155763239875391</v>
      </c>
      <c r="J32" s="89">
        <v>62.15862632869991</v>
      </c>
      <c r="K32" s="89">
        <v>65.323978539001246</v>
      </c>
      <c r="L32" s="89">
        <v>38.608907870652835</v>
      </c>
      <c r="M32" s="89">
        <v>59.483818107333057</v>
      </c>
      <c r="N32" s="89">
        <v>72.664188351920686</v>
      </c>
      <c r="O32" s="89">
        <v>53.515189088654679</v>
      </c>
    </row>
    <row r="33" spans="1:15" s="88" customFormat="1">
      <c r="A33" s="71" t="s">
        <v>21</v>
      </c>
      <c r="B33" s="72">
        <v>1</v>
      </c>
      <c r="C33" s="36" t="s">
        <v>140</v>
      </c>
      <c r="D33" s="89">
        <v>34.929577464788736</v>
      </c>
      <c r="E33" s="89">
        <v>35.988805970149244</v>
      </c>
      <c r="F33" s="89">
        <v>31.021542738012513</v>
      </c>
      <c r="G33" s="89">
        <v>46.786206896551725</v>
      </c>
      <c r="H33" s="89">
        <v>45.020613834173155</v>
      </c>
      <c r="I33" s="89">
        <v>31.967435549525099</v>
      </c>
      <c r="J33" s="89">
        <v>49.554655870445337</v>
      </c>
      <c r="K33" s="89">
        <v>53.644524236983841</v>
      </c>
      <c r="L33" s="89">
        <v>33.695506371562708</v>
      </c>
      <c r="M33" s="89">
        <v>48.361381753764391</v>
      </c>
      <c r="N33" s="89">
        <v>57.66990291262136</v>
      </c>
      <c r="O33" s="89">
        <v>60.319148936170208</v>
      </c>
    </row>
    <row r="34" spans="1:15" s="88" customFormat="1">
      <c r="A34" s="71" t="s">
        <v>24</v>
      </c>
      <c r="B34" s="72">
        <v>1</v>
      </c>
      <c r="C34" s="36" t="s">
        <v>140</v>
      </c>
      <c r="D34" s="89">
        <v>41.18449083936941</v>
      </c>
      <c r="E34" s="89">
        <v>40.356687898089163</v>
      </c>
      <c r="F34" s="89">
        <v>35.041322314049587</v>
      </c>
      <c r="G34" s="89">
        <v>53.582342954159593</v>
      </c>
      <c r="H34" s="89">
        <v>49.861635220125798</v>
      </c>
      <c r="I34" s="89">
        <v>36.264009962640102</v>
      </c>
      <c r="J34" s="89">
        <v>53.410404624277454</v>
      </c>
      <c r="K34" s="89">
        <v>53.656931303990142</v>
      </c>
      <c r="L34" s="89">
        <v>35.003076923076925</v>
      </c>
      <c r="M34" s="89">
        <v>48.903436988543369</v>
      </c>
      <c r="N34" s="89">
        <v>58.445344129554663</v>
      </c>
      <c r="O34" s="89">
        <v>59.88014382740711</v>
      </c>
    </row>
    <row r="35" spans="1:15" s="88" customFormat="1">
      <c r="A35" s="71" t="s">
        <v>29</v>
      </c>
      <c r="B35" s="72">
        <v>1</v>
      </c>
      <c r="C35" s="36" t="s">
        <v>140</v>
      </c>
      <c r="D35" s="89">
        <v>45.779625779625782</v>
      </c>
      <c r="E35" s="89">
        <v>47.416666666666664</v>
      </c>
      <c r="F35" s="89">
        <v>41.465968586387433</v>
      </c>
      <c r="G35" s="89">
        <v>62.9364803887539</v>
      </c>
      <c r="H35" s="89">
        <v>60.851505711318801</v>
      </c>
      <c r="I35" s="89">
        <v>22.726326742976067</v>
      </c>
      <c r="J35" s="89">
        <v>62.934443288241411</v>
      </c>
      <c r="K35" s="89">
        <v>60.765781303897903</v>
      </c>
      <c r="L35" s="89">
        <v>43.311053984575835</v>
      </c>
      <c r="M35" s="89">
        <v>55.037593984962399</v>
      </c>
      <c r="N35" s="89">
        <v>70.749318801089913</v>
      </c>
      <c r="O35" s="89">
        <v>63.603664743807251</v>
      </c>
    </row>
    <row r="36" spans="1:15" s="88" customFormat="1">
      <c r="A36" s="71" t="s">
        <v>41</v>
      </c>
      <c r="B36" s="72">
        <v>2</v>
      </c>
      <c r="C36" s="36" t="s">
        <v>140</v>
      </c>
      <c r="D36" s="89">
        <v>36.409335727109514</v>
      </c>
      <c r="E36" s="89">
        <v>36.92307692307692</v>
      </c>
      <c r="F36" s="89">
        <v>27.304116865869851</v>
      </c>
      <c r="G36" s="89">
        <v>44.603497356649044</v>
      </c>
      <c r="H36" s="89">
        <v>45.525446133509583</v>
      </c>
      <c r="I36" s="89">
        <v>33.856295319709957</v>
      </c>
      <c r="J36" s="89">
        <v>47.958115183246079</v>
      </c>
      <c r="K36" s="89">
        <v>49.169204001739892</v>
      </c>
      <c r="L36" s="89">
        <v>30.931923331130204</v>
      </c>
      <c r="M36" s="89">
        <v>44.306095979247722</v>
      </c>
      <c r="N36" s="89">
        <v>56.027874564459921</v>
      </c>
      <c r="O36" s="89">
        <v>41.037613488975353</v>
      </c>
    </row>
    <row r="37" spans="1:15" s="88" customFormat="1">
      <c r="A37" s="71" t="s">
        <v>42</v>
      </c>
      <c r="B37" s="72">
        <v>2</v>
      </c>
      <c r="C37" s="36" t="s">
        <v>140</v>
      </c>
      <c r="D37" s="89">
        <v>56.556053811659197</v>
      </c>
      <c r="E37" s="89">
        <v>59.37888198757765</v>
      </c>
      <c r="F37" s="89">
        <v>38.315132605304214</v>
      </c>
      <c r="G37" s="89">
        <v>69.235537190082653</v>
      </c>
      <c r="H37" s="89">
        <v>68.731808731808727</v>
      </c>
      <c r="I37" s="89">
        <v>48.604471858134161</v>
      </c>
      <c r="J37" s="89">
        <v>71.595092024539881</v>
      </c>
      <c r="K37" s="89">
        <v>73.336771531717375</v>
      </c>
      <c r="L37" s="89">
        <v>42.031029619181943</v>
      </c>
      <c r="M37" s="89">
        <v>65.460154241645256</v>
      </c>
      <c r="N37" s="89">
        <v>83.889457523029691</v>
      </c>
      <c r="O37" s="89">
        <v>85.342960288808655</v>
      </c>
    </row>
    <row r="38" spans="1:15" s="88" customFormat="1">
      <c r="A38" s="71" t="s">
        <v>46</v>
      </c>
      <c r="B38" s="72">
        <v>2</v>
      </c>
      <c r="C38" s="36" t="s">
        <v>140</v>
      </c>
      <c r="D38" s="89">
        <v>45.482434438396837</v>
      </c>
      <c r="E38" s="89">
        <v>46.5161923454367</v>
      </c>
      <c r="F38" s="89">
        <v>33.76737381126555</v>
      </c>
      <c r="G38" s="89">
        <v>59.766309639727361</v>
      </c>
      <c r="H38" s="89">
        <v>59.445255474452551</v>
      </c>
      <c r="I38" s="89">
        <v>39.610486891385769</v>
      </c>
      <c r="J38" s="89">
        <v>63.376623376623378</v>
      </c>
      <c r="K38" s="89">
        <v>64.451890856869326</v>
      </c>
      <c r="L38" s="89">
        <v>39.773691654879769</v>
      </c>
      <c r="M38" s="89">
        <v>57.690140845070424</v>
      </c>
      <c r="N38" s="89">
        <v>72.869080779944298</v>
      </c>
      <c r="O38" s="89">
        <v>72.56074766355141</v>
      </c>
    </row>
    <row r="39" spans="1:15" s="88" customFormat="1">
      <c r="A39" s="71" t="s">
        <v>50</v>
      </c>
      <c r="B39" s="72">
        <v>2</v>
      </c>
      <c r="C39" s="36" t="s">
        <v>140</v>
      </c>
      <c r="D39" s="89">
        <v>38.759415152857777</v>
      </c>
      <c r="E39" s="89">
        <v>28.288367978770452</v>
      </c>
      <c r="F39" s="89">
        <v>28.58115183246073</v>
      </c>
      <c r="G39" s="89">
        <v>49.991311902693312</v>
      </c>
      <c r="H39" s="89">
        <v>50.428015564202326</v>
      </c>
      <c r="I39" s="89">
        <v>35.997417688831504</v>
      </c>
      <c r="J39" s="89">
        <v>53.68691189050471</v>
      </c>
      <c r="K39" s="89">
        <v>55.677083333333336</v>
      </c>
      <c r="L39" s="89">
        <v>34.227330779054917</v>
      </c>
      <c r="M39" s="89">
        <v>49.196956889264584</v>
      </c>
      <c r="N39" s="89">
        <v>61.608040201005032</v>
      </c>
      <c r="O39" s="89">
        <v>61.573033707865164</v>
      </c>
    </row>
    <row r="40" spans="1:15" s="88" customFormat="1">
      <c r="A40" s="72" t="s">
        <v>52</v>
      </c>
      <c r="B40" s="72">
        <v>2</v>
      </c>
      <c r="C40" s="36" t="s">
        <v>140</v>
      </c>
      <c r="D40" s="89">
        <v>32.535885167464116</v>
      </c>
      <c r="E40" s="89">
        <v>33.105095541401276</v>
      </c>
      <c r="F40" s="89">
        <v>25.086774386594854</v>
      </c>
      <c r="G40" s="89">
        <v>44.521465143757382</v>
      </c>
      <c r="H40" s="89">
        <v>32.4375</v>
      </c>
      <c r="I40" s="89">
        <v>30.2651738361815</v>
      </c>
      <c r="J40" s="89">
        <v>47.619801980198027</v>
      </c>
      <c r="K40" s="89">
        <v>49.937007874015748</v>
      </c>
      <c r="L40" s="89">
        <v>12.684085510688835</v>
      </c>
      <c r="M40" s="89">
        <v>45.684795553791197</v>
      </c>
      <c r="N40" s="89">
        <v>58.5788839823364</v>
      </c>
      <c r="O40" s="89">
        <v>58.056777289084373</v>
      </c>
    </row>
    <row r="41" spans="1:15" s="88" customFormat="1">
      <c r="A41" s="71" t="s">
        <v>53</v>
      </c>
      <c r="B41" s="72">
        <v>2</v>
      </c>
      <c r="C41" s="36" t="s">
        <v>140</v>
      </c>
      <c r="D41" s="89">
        <v>31.387826086956522</v>
      </c>
      <c r="E41" s="89">
        <v>32.761506276150627</v>
      </c>
      <c r="F41" s="89">
        <v>24.486373165618446</v>
      </c>
      <c r="G41" s="89">
        <v>40.221837088388213</v>
      </c>
      <c r="H41" s="89">
        <v>41.591144932549291</v>
      </c>
      <c r="I41" s="89">
        <v>29.854469854469855</v>
      </c>
      <c r="J41" s="89">
        <v>50.493179433368311</v>
      </c>
      <c r="K41" s="89">
        <v>52.027972027972034</v>
      </c>
      <c r="L41" s="89">
        <v>66.171792152704143</v>
      </c>
      <c r="M41" s="89">
        <v>48.806290207290921</v>
      </c>
      <c r="N41" s="89">
        <v>61.970407795019845</v>
      </c>
      <c r="O41" s="89">
        <v>62.475355969331872</v>
      </c>
    </row>
    <row r="44" spans="1:15">
      <c r="C44" s="40" t="s">
        <v>55</v>
      </c>
      <c r="D44" s="37">
        <f>AVERAGE(D30:D41)</f>
        <v>39.176303008085661</v>
      </c>
      <c r="E44" s="78">
        <f t="shared" ref="E44:O44" si="0">AVERAGE(E30:E41)</f>
        <v>41.453618626851728</v>
      </c>
      <c r="F44" s="78">
        <f t="shared" si="0"/>
        <v>33.461123406491609</v>
      </c>
      <c r="G44" s="78">
        <f t="shared" si="0"/>
        <v>54.018825923595784</v>
      </c>
      <c r="H44" s="78">
        <f t="shared" si="0"/>
        <v>51.845374348080924</v>
      </c>
      <c r="I44" s="78">
        <f t="shared" si="0"/>
        <v>36.211986341661472</v>
      </c>
      <c r="J44" s="78">
        <f t="shared" si="0"/>
        <v>55.657155801459339</v>
      </c>
      <c r="K44" s="78">
        <f t="shared" si="0"/>
        <v>57.726799448749482</v>
      </c>
      <c r="L44" s="78">
        <f t="shared" si="0"/>
        <v>37.375605652826316</v>
      </c>
      <c r="M44" s="78">
        <f t="shared" si="0"/>
        <v>52.406140860104337</v>
      </c>
      <c r="N44" s="78">
        <f t="shared" si="0"/>
        <v>64.760146941528035</v>
      </c>
      <c r="O44" s="78">
        <f t="shared" si="0"/>
        <v>61.752136414471615</v>
      </c>
    </row>
    <row r="45" spans="1:15">
      <c r="C45" s="40" t="s">
        <v>56</v>
      </c>
      <c r="D45" s="38">
        <f>STDEV(D30:D41)</f>
        <v>11.198112447650306</v>
      </c>
      <c r="E45" s="75">
        <f t="shared" ref="E45:O45" si="1">STDEV(E30:E41)</f>
        <v>8.8218065338969485</v>
      </c>
      <c r="F45" s="75">
        <f t="shared" si="1"/>
        <v>6.2517846574929292</v>
      </c>
      <c r="G45" s="75">
        <f t="shared" si="1"/>
        <v>9.2479264321436219</v>
      </c>
      <c r="H45" s="75">
        <f t="shared" si="1"/>
        <v>10.138961589903559</v>
      </c>
      <c r="I45" s="75">
        <f t="shared" si="1"/>
        <v>7.3372685422562123</v>
      </c>
      <c r="J45" s="75">
        <f t="shared" si="1"/>
        <v>7.6976888136107693</v>
      </c>
      <c r="K45" s="75">
        <f t="shared" si="1"/>
        <v>7.6944903312548476</v>
      </c>
      <c r="L45" s="75">
        <f t="shared" si="1"/>
        <v>12.128028569661401</v>
      </c>
      <c r="M45" s="75">
        <f t="shared" si="1"/>
        <v>6.8646104524133582</v>
      </c>
      <c r="N45" s="75">
        <f t="shared" si="1"/>
        <v>8.8799794080822902</v>
      </c>
      <c r="O45" s="75">
        <f t="shared" si="1"/>
        <v>10.632639829910183</v>
      </c>
    </row>
    <row r="46" spans="1:15">
      <c r="C46" s="40" t="s">
        <v>57</v>
      </c>
      <c r="D46" s="38">
        <f>D45/SQRT(12)</f>
        <v>3.232616618033302</v>
      </c>
      <c r="E46" s="75">
        <f t="shared" ref="E46:O46" si="2">E45/SQRT(12)</f>
        <v>2.5466361885421014</v>
      </c>
      <c r="F46" s="75">
        <f t="shared" si="2"/>
        <v>1.8047347774595577</v>
      </c>
      <c r="G46" s="75">
        <f t="shared" si="2"/>
        <v>2.6696464075219879</v>
      </c>
      <c r="H46" s="75">
        <f t="shared" si="2"/>
        <v>2.9268661016170481</v>
      </c>
      <c r="I46" s="75">
        <f t="shared" si="2"/>
        <v>2.1180869839940986</v>
      </c>
      <c r="J46" s="75">
        <f t="shared" si="2"/>
        <v>2.2221313543380745</v>
      </c>
      <c r="K46" s="75">
        <f t="shared" si="2"/>
        <v>2.2212080320134797</v>
      </c>
      <c r="L46" s="75">
        <f t="shared" si="2"/>
        <v>3.5010602797167412</v>
      </c>
      <c r="M46" s="75">
        <f t="shared" si="2"/>
        <v>1.9816423462913857</v>
      </c>
      <c r="N46" s="75">
        <f t="shared" si="2"/>
        <v>2.5634292508273222</v>
      </c>
      <c r="O46" s="75">
        <f t="shared" si="2"/>
        <v>3.0693787339974903</v>
      </c>
    </row>
    <row r="49" spans="1:15">
      <c r="D49" s="596" t="s">
        <v>116</v>
      </c>
      <c r="E49" s="596"/>
      <c r="F49" s="596"/>
      <c r="G49" s="596"/>
      <c r="H49" s="596"/>
      <c r="I49" s="596"/>
      <c r="J49" s="596"/>
      <c r="K49" s="596"/>
      <c r="L49" s="596"/>
      <c r="M49" s="596"/>
      <c r="N49" s="596"/>
      <c r="O49" s="596"/>
    </row>
    <row r="50" spans="1:15" ht="15.75" thickBot="1">
      <c r="A50" s="61" t="s">
        <v>0</v>
      </c>
      <c r="B50" s="61" t="s">
        <v>1</v>
      </c>
      <c r="C50" s="61" t="s">
        <v>2</v>
      </c>
      <c r="D50" s="406" t="s">
        <v>101</v>
      </c>
      <c r="E50" s="407" t="s">
        <v>102</v>
      </c>
      <c r="F50" s="406" t="s">
        <v>103</v>
      </c>
      <c r="G50" s="407" t="s">
        <v>104</v>
      </c>
      <c r="H50" s="406" t="s">
        <v>105</v>
      </c>
      <c r="I50" s="407" t="s">
        <v>106</v>
      </c>
      <c r="J50" s="406" t="s">
        <v>107</v>
      </c>
      <c r="K50" s="407" t="s">
        <v>108</v>
      </c>
      <c r="L50" s="406" t="s">
        <v>109</v>
      </c>
      <c r="M50" s="407" t="s">
        <v>110</v>
      </c>
      <c r="N50" s="406" t="s">
        <v>111</v>
      </c>
      <c r="O50" s="407" t="s">
        <v>112</v>
      </c>
    </row>
    <row r="51" spans="1:15" s="88" customFormat="1">
      <c r="A51" s="71" t="s">
        <v>20</v>
      </c>
      <c r="B51" s="72">
        <v>1</v>
      </c>
      <c r="C51" s="36" t="s">
        <v>32</v>
      </c>
      <c r="D51" s="89">
        <v>37.812828601472134</v>
      </c>
      <c r="E51" s="89">
        <v>25.935687928307857</v>
      </c>
      <c r="F51" s="89">
        <v>34.899894625922023</v>
      </c>
      <c r="G51" s="89">
        <v>53.779971791255285</v>
      </c>
      <c r="H51" s="89">
        <v>50.439676398170953</v>
      </c>
      <c r="I51" s="89">
        <v>36.475583864118903</v>
      </c>
      <c r="J51" s="89">
        <v>51.428571428571431</v>
      </c>
      <c r="K51" s="89">
        <v>51.023288637967546</v>
      </c>
      <c r="L51" s="89">
        <v>32.869198312236286</v>
      </c>
      <c r="M51" s="89">
        <v>47.65449438202247</v>
      </c>
      <c r="N51" s="89">
        <v>59.2</v>
      </c>
      <c r="O51" s="89">
        <v>58.221594918842612</v>
      </c>
    </row>
    <row r="52" spans="1:15" s="88" customFormat="1">
      <c r="A52" s="71" t="s">
        <v>23</v>
      </c>
      <c r="B52" s="72">
        <v>1</v>
      </c>
      <c r="C52" s="36" t="s">
        <v>32</v>
      </c>
      <c r="D52" s="89">
        <v>44.416562107904639</v>
      </c>
      <c r="E52" s="89">
        <v>43.658940397351003</v>
      </c>
      <c r="F52" s="89">
        <v>37.088685015290523</v>
      </c>
      <c r="G52" s="89">
        <v>56.737817156665322</v>
      </c>
      <c r="H52" s="89">
        <v>53.975903614457835</v>
      </c>
      <c r="I52" s="89">
        <v>38.559423769507795</v>
      </c>
      <c r="J52" s="89">
        <v>51.754244139046087</v>
      </c>
      <c r="K52" s="89">
        <v>67.490967482938586</v>
      </c>
      <c r="L52" s="89">
        <v>40.28846153846154</v>
      </c>
      <c r="M52" s="89">
        <v>61.37549407114625</v>
      </c>
      <c r="N52" s="89">
        <v>72.95508274231679</v>
      </c>
      <c r="O52" s="89">
        <v>68.317063647012887</v>
      </c>
    </row>
    <row r="53" spans="1:15" s="88" customFormat="1">
      <c r="A53" s="71" t="s">
        <v>25</v>
      </c>
      <c r="B53" s="72">
        <v>1</v>
      </c>
      <c r="C53" s="36" t="s">
        <v>32</v>
      </c>
      <c r="D53" s="89">
        <v>20.403587443946186</v>
      </c>
      <c r="E53" s="89">
        <v>31.487141259783822</v>
      </c>
      <c r="F53" s="89">
        <v>27.067334446299391</v>
      </c>
      <c r="G53" s="89">
        <v>41.574452283698484</v>
      </c>
      <c r="H53" s="89">
        <v>40.163629602082565</v>
      </c>
      <c r="I53" s="89">
        <v>28.593663146192327</v>
      </c>
      <c r="J53" s="89">
        <v>45.869242199108463</v>
      </c>
      <c r="K53" s="89">
        <v>46.693999254565782</v>
      </c>
      <c r="L53" s="89">
        <v>28.737430167597765</v>
      </c>
      <c r="M53" s="89">
        <v>42.985074626865675</v>
      </c>
      <c r="N53" s="89">
        <v>35.416433761878146</v>
      </c>
      <c r="O53" s="89">
        <v>49.921436588103248</v>
      </c>
    </row>
    <row r="54" spans="1:15" s="88" customFormat="1">
      <c r="A54" s="72" t="s">
        <v>27</v>
      </c>
      <c r="B54" s="72">
        <v>1</v>
      </c>
      <c r="C54" s="36" t="s">
        <v>32</v>
      </c>
      <c r="D54" s="89">
        <v>34.307241523650063</v>
      </c>
      <c r="E54" s="89">
        <v>35.244407622203802</v>
      </c>
      <c r="F54" s="89">
        <v>30.270270270270267</v>
      </c>
      <c r="G54" s="89">
        <v>46.244864420706655</v>
      </c>
      <c r="H54" s="89">
        <v>43.671970624235001</v>
      </c>
      <c r="I54" s="89">
        <v>31.833740831295838</v>
      </c>
      <c r="J54" s="89">
        <v>46.811594202898554</v>
      </c>
      <c r="K54" s="89">
        <v>49.813160032493911</v>
      </c>
      <c r="L54" s="89">
        <v>31.395490554539915</v>
      </c>
      <c r="M54" s="89">
        <v>46.280857952246052</v>
      </c>
      <c r="N54" s="89">
        <v>55.650060753341435</v>
      </c>
      <c r="O54" s="89">
        <v>56.025848142164783</v>
      </c>
    </row>
    <row r="55" spans="1:15" s="88" customFormat="1">
      <c r="A55" s="72" t="s">
        <v>28</v>
      </c>
      <c r="B55" s="72">
        <v>1</v>
      </c>
      <c r="C55" s="36" t="s">
        <v>32</v>
      </c>
      <c r="D55" s="89">
        <v>48.695652173913047</v>
      </c>
      <c r="E55" s="89">
        <v>49.57823129251701</v>
      </c>
      <c r="F55" s="89">
        <v>42.793220338983048</v>
      </c>
      <c r="G55" s="89">
        <v>64.615384615384613</v>
      </c>
      <c r="H55" s="89">
        <v>63.456345634563448</v>
      </c>
      <c r="I55" s="89">
        <v>45.519125683060111</v>
      </c>
      <c r="J55" s="89">
        <v>75.955456570155903</v>
      </c>
      <c r="K55" s="89">
        <v>80.179856115107924</v>
      </c>
      <c r="L55" s="89">
        <v>48.885906040268459</v>
      </c>
      <c r="M55" s="89">
        <v>74.690582959641262</v>
      </c>
      <c r="N55" s="89">
        <v>89.046126287505587</v>
      </c>
      <c r="O55" s="89">
        <v>86.167637830569248</v>
      </c>
    </row>
    <row r="56" spans="1:15" s="88" customFormat="1">
      <c r="A56" s="71" t="s">
        <v>44</v>
      </c>
      <c r="B56" s="72">
        <v>2</v>
      </c>
      <c r="C56" s="36" t="s">
        <v>32</v>
      </c>
      <c r="D56" s="89">
        <v>35.706311721769005</v>
      </c>
      <c r="E56" s="89">
        <v>36.596112311015119</v>
      </c>
      <c r="F56" s="89">
        <v>27.062621045836021</v>
      </c>
      <c r="G56" s="89">
        <v>48.340498710232161</v>
      </c>
      <c r="H56" s="89">
        <v>46.974536037980144</v>
      </c>
      <c r="I56" s="89">
        <v>33.648736228127021</v>
      </c>
      <c r="J56" s="89">
        <v>52.653594771241842</v>
      </c>
      <c r="K56" s="89">
        <v>55.985915492957744</v>
      </c>
      <c r="L56" s="89">
        <v>34.621409921671024</v>
      </c>
      <c r="M56" s="89">
        <v>50.889774236387787</v>
      </c>
      <c r="N56" s="89">
        <v>63.964989059080956</v>
      </c>
      <c r="O56" s="89">
        <v>64.648074369189914</v>
      </c>
    </row>
    <row r="57" spans="1:15" s="88" customFormat="1">
      <c r="A57" s="71" t="s">
        <v>45</v>
      </c>
      <c r="B57" s="72">
        <v>2</v>
      </c>
      <c r="C57" s="36" t="s">
        <v>32</v>
      </c>
      <c r="D57" s="89">
        <v>32.187381941820931</v>
      </c>
      <c r="E57" s="89">
        <v>22.227272727272727</v>
      </c>
      <c r="F57" s="89">
        <v>25.244040862656075</v>
      </c>
      <c r="G57" s="89">
        <v>42.500953107129241</v>
      </c>
      <c r="H57" s="89">
        <v>43.86458729554964</v>
      </c>
      <c r="I57" s="89">
        <v>31.254968767745599</v>
      </c>
      <c r="J57" s="89">
        <v>53.881278538812779</v>
      </c>
      <c r="K57" s="89">
        <v>56.196226415094344</v>
      </c>
      <c r="L57" s="89">
        <v>32</v>
      </c>
      <c r="M57" s="89">
        <v>49.068276122218023</v>
      </c>
      <c r="N57" s="89">
        <v>61.732283464566912</v>
      </c>
      <c r="O57" s="89">
        <v>61.678004535147387</v>
      </c>
    </row>
    <row r="58" spans="1:15" s="88" customFormat="1">
      <c r="A58" s="71" t="s">
        <v>48</v>
      </c>
      <c r="B58" s="72">
        <v>2</v>
      </c>
      <c r="C58" s="36" t="s">
        <v>32</v>
      </c>
      <c r="D58" s="89">
        <v>47.071524966261805</v>
      </c>
      <c r="E58" s="89">
        <v>48.44919786096257</v>
      </c>
      <c r="F58" s="89">
        <v>36</v>
      </c>
      <c r="G58" s="89">
        <v>63.954002653693053</v>
      </c>
      <c r="H58" s="89">
        <v>62.321031569586495</v>
      </c>
      <c r="I58" s="89">
        <v>47.805536799459823</v>
      </c>
      <c r="J58" s="89">
        <v>70.585082626172408</v>
      </c>
      <c r="K58" s="89">
        <v>73.405405405405403</v>
      </c>
      <c r="L58" s="89">
        <v>44.680851063829785</v>
      </c>
      <c r="M58" s="89">
        <v>65.261293179805136</v>
      </c>
      <c r="N58" s="89">
        <v>81.818181818181827</v>
      </c>
      <c r="O58" s="89">
        <v>80.824923211935072</v>
      </c>
    </row>
    <row r="59" spans="1:15" s="88" customFormat="1">
      <c r="A59" s="71" t="s">
        <v>49</v>
      </c>
      <c r="B59" s="72">
        <v>2</v>
      </c>
      <c r="C59" s="36" t="s">
        <v>32</v>
      </c>
      <c r="D59" s="89">
        <v>41.691264459513363</v>
      </c>
      <c r="E59" s="89">
        <v>42.833399287692913</v>
      </c>
      <c r="F59" s="89">
        <v>31.530791788856305</v>
      </c>
      <c r="G59" s="89">
        <v>53.374660984114676</v>
      </c>
      <c r="H59" s="89">
        <v>53.12380222307398</v>
      </c>
      <c r="I59" s="89">
        <v>38.465116279069768</v>
      </c>
      <c r="J59" s="89">
        <v>60.393670397529903</v>
      </c>
      <c r="K59" s="89">
        <v>64.471482889733835</v>
      </c>
      <c r="L59" s="89">
        <v>38.115863562533839</v>
      </c>
      <c r="M59" s="89">
        <v>56.064492488090885</v>
      </c>
      <c r="N59" s="89">
        <v>73.368580060422957</v>
      </c>
      <c r="O59" s="89">
        <v>73.67463026166098</v>
      </c>
    </row>
    <row r="60" spans="1:15" s="88" customFormat="1">
      <c r="A60" s="69" t="s">
        <v>54</v>
      </c>
      <c r="B60" s="68">
        <v>2</v>
      </c>
      <c r="C60" s="87" t="s">
        <v>32</v>
      </c>
      <c r="D60" s="89">
        <v>48.596112311015126</v>
      </c>
      <c r="E60" s="89">
        <v>50.18181818181818</v>
      </c>
      <c r="F60" s="89">
        <v>37.080994386527671</v>
      </c>
      <c r="G60" s="89">
        <v>67.272727272727266</v>
      </c>
      <c r="H60" s="89">
        <v>56.048237476808907</v>
      </c>
      <c r="I60" s="89">
        <v>46.193548387096776</v>
      </c>
      <c r="J60" s="89">
        <v>70.166756320602474</v>
      </c>
      <c r="K60" s="89">
        <v>71.096774193548384</v>
      </c>
      <c r="L60" s="89">
        <v>43.945469125902164</v>
      </c>
      <c r="M60" s="89">
        <v>63.66826156299841</v>
      </c>
      <c r="N60" s="89">
        <v>79.854318418314264</v>
      </c>
      <c r="O60" s="89">
        <v>77.469942498693143</v>
      </c>
    </row>
    <row r="63" spans="1:15">
      <c r="C63" s="40" t="s">
        <v>55</v>
      </c>
      <c r="D63" s="38">
        <f>AVERAGE(D51:D60)</f>
        <v>39.088846725126629</v>
      </c>
      <c r="E63" s="75">
        <f t="shared" ref="E63:O63" si="3">AVERAGE(E51:E60)</f>
        <v>38.619220886892499</v>
      </c>
      <c r="F63" s="75">
        <f t="shared" si="3"/>
        <v>32.903785278064127</v>
      </c>
      <c r="G63" s="75">
        <f t="shared" si="3"/>
        <v>53.839533299560671</v>
      </c>
      <c r="H63" s="75">
        <f t="shared" si="3"/>
        <v>51.403972047650903</v>
      </c>
      <c r="I63" s="75">
        <f t="shared" si="3"/>
        <v>37.834944375567396</v>
      </c>
      <c r="J63" s="75">
        <f t="shared" si="3"/>
        <v>57.949949119413986</v>
      </c>
      <c r="K63" s="75">
        <f t="shared" si="3"/>
        <v>61.635707591981351</v>
      </c>
      <c r="L63" s="75">
        <f t="shared" si="3"/>
        <v>37.554008028704075</v>
      </c>
      <c r="M63" s="75">
        <f t="shared" si="3"/>
        <v>55.793860158142195</v>
      </c>
      <c r="N63" s="75">
        <f t="shared" si="3"/>
        <v>67.300605636560888</v>
      </c>
      <c r="O63" s="75">
        <f t="shared" si="3"/>
        <v>67.694915600331939</v>
      </c>
    </row>
    <row r="64" spans="1:15">
      <c r="C64" s="40" t="s">
        <v>56</v>
      </c>
      <c r="D64" s="38">
        <f>STDEV(D51:D60)</f>
        <v>8.9085585265010625</v>
      </c>
      <c r="E64" s="75">
        <f t="shared" ref="E64:O64" si="4">STDEV(E51:E60)</f>
        <v>9.9414784860185108</v>
      </c>
      <c r="F64" s="75">
        <f t="shared" si="4"/>
        <v>5.5977171987046841</v>
      </c>
      <c r="G64" s="75">
        <f t="shared" si="4"/>
        <v>9.2760495379610965</v>
      </c>
      <c r="H64" s="75">
        <f t="shared" si="4"/>
        <v>7.8818002955193176</v>
      </c>
      <c r="I64" s="75">
        <f t="shared" si="4"/>
        <v>6.7768528018793122</v>
      </c>
      <c r="J64" s="75">
        <f t="shared" si="4"/>
        <v>10.721702062091216</v>
      </c>
      <c r="K64" s="75">
        <f t="shared" si="4"/>
        <v>11.310798789772738</v>
      </c>
      <c r="L64" s="75">
        <f t="shared" si="4"/>
        <v>6.7073877873337766</v>
      </c>
      <c r="M64" s="75">
        <f t="shared" si="4"/>
        <v>10.165560100890247</v>
      </c>
      <c r="N64" s="75">
        <f t="shared" si="4"/>
        <v>15.528127846578339</v>
      </c>
      <c r="O64" s="75">
        <f t="shared" si="4"/>
        <v>11.702932820891482</v>
      </c>
    </row>
    <row r="65" spans="2:15">
      <c r="C65" s="40" t="s">
        <v>57</v>
      </c>
      <c r="D65" s="38">
        <f>D64/SQRT(10)</f>
        <v>2.8171335612656843</v>
      </c>
      <c r="E65" s="75">
        <f t="shared" ref="E65:O65" si="5">E64/SQRT(10)</f>
        <v>3.1437715325380897</v>
      </c>
      <c r="F65" s="75">
        <f t="shared" si="5"/>
        <v>1.7701536045404143</v>
      </c>
      <c r="G65" s="75">
        <f t="shared" si="5"/>
        <v>2.9333444228509591</v>
      </c>
      <c r="H65" s="75">
        <f t="shared" si="5"/>
        <v>2.4924440996429267</v>
      </c>
      <c r="I65" s="75">
        <f t="shared" si="5"/>
        <v>2.1430290221632435</v>
      </c>
      <c r="J65" s="75">
        <f t="shared" si="5"/>
        <v>3.3904998909932296</v>
      </c>
      <c r="K65" s="75">
        <f t="shared" si="5"/>
        <v>3.576788633155787</v>
      </c>
      <c r="L65" s="75">
        <f t="shared" si="5"/>
        <v>2.1210622557971819</v>
      </c>
      <c r="M65" s="75">
        <f t="shared" si="5"/>
        <v>3.2146323610144241</v>
      </c>
      <c r="N65" s="75">
        <f t="shared" si="5"/>
        <v>4.9104251793473201</v>
      </c>
      <c r="O65" s="75">
        <f t="shared" si="5"/>
        <v>3.7007923017956443</v>
      </c>
    </row>
    <row r="67" spans="2:15">
      <c r="B67" s="67"/>
    </row>
    <row r="68" spans="2:15">
      <c r="B68" s="67"/>
    </row>
    <row r="69" spans="2:15">
      <c r="B69" s="67"/>
    </row>
    <row r="70" spans="2:15">
      <c r="B70" s="67"/>
    </row>
    <row r="71" spans="2:15">
      <c r="B71" s="67"/>
    </row>
    <row r="72" spans="2:15">
      <c r="B72" s="67"/>
    </row>
    <row r="73" spans="2:15">
      <c r="B73" s="67"/>
    </row>
    <row r="74" spans="2:15">
      <c r="B74" s="67"/>
    </row>
    <row r="75" spans="2:15">
      <c r="B75" s="67"/>
    </row>
    <row r="76" spans="2:15">
      <c r="B76" s="67"/>
    </row>
    <row r="77" spans="2:15">
      <c r="B77" s="67"/>
    </row>
    <row r="78" spans="2:15">
      <c r="B78" s="67"/>
    </row>
  </sheetData>
  <autoFilter ref="A2:C24"/>
  <mergeCells count="3">
    <mergeCell ref="D1:O1"/>
    <mergeCell ref="D28:O28"/>
    <mergeCell ref="D49:O49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FF0000"/>
  </sheetPr>
  <dimension ref="A1:F64"/>
  <sheetViews>
    <sheetView workbookViewId="0">
      <selection activeCell="N37" sqref="N37"/>
    </sheetView>
  </sheetViews>
  <sheetFormatPr defaultColWidth="8.85546875" defaultRowHeight="15"/>
  <cols>
    <col min="4" max="4" width="20.85546875" bestFit="1" customWidth="1"/>
    <col min="5" max="5" width="9.42578125" bestFit="1" customWidth="1"/>
    <col min="6" max="6" width="17.140625" bestFit="1" customWidth="1"/>
  </cols>
  <sheetData>
    <row r="1" spans="1:6" ht="15.75" thickBot="1">
      <c r="A1" s="88"/>
      <c r="B1" s="88"/>
      <c r="C1" s="88"/>
    </row>
    <row r="2" spans="1:6">
      <c r="A2" s="82" t="s">
        <v>0</v>
      </c>
      <c r="B2" s="82" t="s">
        <v>1</v>
      </c>
      <c r="C2" s="82" t="s">
        <v>2</v>
      </c>
      <c r="D2" s="90" t="s">
        <v>117</v>
      </c>
      <c r="E2" s="90" t="s">
        <v>86</v>
      </c>
      <c r="F2" s="91" t="s">
        <v>118</v>
      </c>
    </row>
    <row r="3" spans="1:6">
      <c r="A3" s="71" t="s">
        <v>16</v>
      </c>
      <c r="B3" s="72">
        <v>1</v>
      </c>
      <c r="C3" s="36" t="s">
        <v>140</v>
      </c>
      <c r="D3" s="93">
        <v>1.4381476111111111</v>
      </c>
      <c r="E3" s="94">
        <v>5.6528108465608469</v>
      </c>
      <c r="F3" s="94">
        <v>157.51151094276094</v>
      </c>
    </row>
    <row r="4" spans="1:6">
      <c r="A4" s="71" t="s">
        <v>18</v>
      </c>
      <c r="B4" s="72">
        <v>1</v>
      </c>
      <c r="C4" s="36" t="s">
        <v>140</v>
      </c>
      <c r="D4" s="93">
        <v>1.4381476111111111</v>
      </c>
      <c r="E4" s="94">
        <v>7.2578989297739298</v>
      </c>
      <c r="F4" s="94">
        <v>168.25923220298219</v>
      </c>
    </row>
    <row r="5" spans="1:6">
      <c r="A5" s="71" t="s">
        <v>19</v>
      </c>
      <c r="B5" s="72">
        <v>1</v>
      </c>
      <c r="C5" s="36" t="s">
        <v>140</v>
      </c>
      <c r="D5" s="93">
        <v>1.3881475833333334</v>
      </c>
      <c r="E5" s="94">
        <v>6.2475709475709467</v>
      </c>
      <c r="F5" s="94">
        <v>161.61037006974507</v>
      </c>
    </row>
    <row r="6" spans="1:6">
      <c r="A6" s="71" t="s">
        <v>20</v>
      </c>
      <c r="B6" s="72">
        <v>1</v>
      </c>
      <c r="C6" s="36" t="s">
        <v>32</v>
      </c>
      <c r="D6" s="93">
        <v>1.4103698333333334</v>
      </c>
      <c r="E6" s="94">
        <v>5.024308561808561</v>
      </c>
      <c r="F6" s="94">
        <v>141.59607934503768</v>
      </c>
    </row>
    <row r="7" spans="1:6">
      <c r="A7" s="71" t="s">
        <v>21</v>
      </c>
      <c r="B7" s="72">
        <v>1</v>
      </c>
      <c r="C7" s="36" t="s">
        <v>140</v>
      </c>
      <c r="D7" s="93">
        <v>1.4381476111111111</v>
      </c>
      <c r="E7" s="94">
        <v>6.7704019360269365</v>
      </c>
      <c r="F7" s="94">
        <v>157.13765331890332</v>
      </c>
    </row>
    <row r="8" spans="1:6">
      <c r="A8" s="71" t="s">
        <v>23</v>
      </c>
      <c r="B8" s="72">
        <v>1</v>
      </c>
      <c r="C8" s="36" t="s">
        <v>32</v>
      </c>
      <c r="D8" s="93">
        <v>1.4381476111111111</v>
      </c>
      <c r="E8" s="94">
        <v>6.5224579625621288</v>
      </c>
      <c r="F8" s="94">
        <v>160.8302429052429</v>
      </c>
    </row>
    <row r="9" spans="1:6">
      <c r="A9" s="71" t="s">
        <v>24</v>
      </c>
      <c r="B9" s="72">
        <v>1</v>
      </c>
      <c r="C9" s="36" t="s">
        <v>140</v>
      </c>
      <c r="D9" s="93">
        <v>1.4381476111111111</v>
      </c>
      <c r="E9" s="94">
        <v>5.5847147065897067</v>
      </c>
      <c r="F9" s="94">
        <v>167.87614387926888</v>
      </c>
    </row>
    <row r="10" spans="1:6">
      <c r="A10" s="71" t="s">
        <v>25</v>
      </c>
      <c r="B10" s="72">
        <v>1</v>
      </c>
      <c r="C10" s="36" t="s">
        <v>32</v>
      </c>
      <c r="D10" s="93">
        <v>1.3381475555555555</v>
      </c>
      <c r="E10" s="94">
        <v>5.9336534992784991</v>
      </c>
      <c r="F10" s="94">
        <v>163.53265993265993</v>
      </c>
    </row>
    <row r="11" spans="1:6">
      <c r="A11" s="72" t="s">
        <v>27</v>
      </c>
      <c r="B11" s="72">
        <v>1</v>
      </c>
      <c r="C11" s="36" t="s">
        <v>32</v>
      </c>
      <c r="D11" s="93">
        <v>1.4381476111111111</v>
      </c>
      <c r="E11" s="94">
        <v>5.1685360549943882</v>
      </c>
      <c r="F11" s="94">
        <v>149.60624599166263</v>
      </c>
    </row>
    <row r="12" spans="1:6">
      <c r="A12" s="72" t="s">
        <v>28</v>
      </c>
      <c r="B12" s="72">
        <v>1</v>
      </c>
      <c r="C12" s="36" t="s">
        <v>32</v>
      </c>
      <c r="D12" s="93">
        <v>1.4381476111111111</v>
      </c>
      <c r="E12" s="94">
        <v>5.4606090668590666</v>
      </c>
      <c r="F12" s="94">
        <v>156.0446208112875</v>
      </c>
    </row>
    <row r="13" spans="1:6">
      <c r="A13" s="71" t="s">
        <v>29</v>
      </c>
      <c r="B13" s="72">
        <v>1</v>
      </c>
      <c r="C13" s="36" t="s">
        <v>140</v>
      </c>
      <c r="D13" s="93">
        <v>1.4298142777777778</v>
      </c>
      <c r="E13" s="94">
        <v>5.7555254930254938</v>
      </c>
      <c r="F13" s="94">
        <v>156.27753577441081</v>
      </c>
    </row>
    <row r="14" spans="1:6">
      <c r="A14" s="71" t="s">
        <v>41</v>
      </c>
      <c r="B14" s="72">
        <v>2</v>
      </c>
      <c r="C14" s="36" t="s">
        <v>140</v>
      </c>
      <c r="D14" s="93">
        <v>1.4534254166666667</v>
      </c>
      <c r="E14" s="94">
        <v>6.6218073593073585</v>
      </c>
      <c r="F14" s="94">
        <v>146.59984668109669</v>
      </c>
    </row>
    <row r="15" spans="1:6">
      <c r="A15" s="71" t="s">
        <v>42</v>
      </c>
      <c r="B15" s="72">
        <v>2</v>
      </c>
      <c r="C15" s="36" t="s">
        <v>140</v>
      </c>
      <c r="D15" s="93">
        <v>1.4534254166666667</v>
      </c>
      <c r="E15" s="94">
        <v>5.8434634038800697</v>
      </c>
      <c r="F15" s="94">
        <v>155.09925495029663</v>
      </c>
    </row>
    <row r="16" spans="1:6">
      <c r="A16" s="71" t="s">
        <v>44</v>
      </c>
      <c r="B16" s="72">
        <v>2</v>
      </c>
      <c r="C16" s="36" t="s">
        <v>32</v>
      </c>
      <c r="D16" s="93">
        <v>1.4534254166666667</v>
      </c>
      <c r="E16" s="94">
        <v>4.0979354557479564</v>
      </c>
      <c r="F16" s="94">
        <v>160.0981706950457</v>
      </c>
    </row>
    <row r="17" spans="1:6">
      <c r="A17" s="71" t="s">
        <v>45</v>
      </c>
      <c r="B17" s="72">
        <v>2</v>
      </c>
      <c r="C17" s="36" t="s">
        <v>32</v>
      </c>
      <c r="D17" s="93">
        <v>1.4534254166666667</v>
      </c>
      <c r="E17" s="94">
        <v>5.1144570707070693</v>
      </c>
      <c r="F17" s="94">
        <v>153.44111652236651</v>
      </c>
    </row>
    <row r="18" spans="1:6">
      <c r="A18" s="71" t="s">
        <v>46</v>
      </c>
      <c r="B18" s="72">
        <v>2</v>
      </c>
      <c r="C18" s="36" t="s">
        <v>140</v>
      </c>
      <c r="D18" s="93">
        <v>1.4534254166666667</v>
      </c>
      <c r="E18" s="94">
        <v>5.9642165704665713</v>
      </c>
      <c r="F18" s="94">
        <v>162.79260161135159</v>
      </c>
    </row>
    <row r="19" spans="1:6">
      <c r="A19" s="71" t="s">
        <v>48</v>
      </c>
      <c r="B19" s="72">
        <v>2</v>
      </c>
      <c r="C19" s="36" t="s">
        <v>32</v>
      </c>
      <c r="D19" s="93">
        <v>1.4534254166666667</v>
      </c>
      <c r="E19" s="94">
        <v>3.9402822871572867</v>
      </c>
      <c r="F19" s="94">
        <v>159.15160082972582</v>
      </c>
    </row>
    <row r="20" spans="1:6">
      <c r="A20" s="71" t="s">
        <v>49</v>
      </c>
      <c r="B20" s="72">
        <v>2</v>
      </c>
      <c r="C20" s="36" t="s">
        <v>32</v>
      </c>
      <c r="D20" s="93">
        <v>1.4534254166666667</v>
      </c>
      <c r="E20" s="94">
        <v>5.1732638888888891</v>
      </c>
      <c r="F20" s="94">
        <v>143.46998857623859</v>
      </c>
    </row>
    <row r="21" spans="1:6">
      <c r="A21" s="71" t="s">
        <v>50</v>
      </c>
      <c r="B21" s="72">
        <v>2</v>
      </c>
      <c r="C21" s="36" t="s">
        <v>140</v>
      </c>
      <c r="D21" s="93">
        <v>1.4534254166666667</v>
      </c>
      <c r="E21" s="94">
        <v>6.8603926166426161</v>
      </c>
      <c r="F21" s="94">
        <v>172.00191698733363</v>
      </c>
    </row>
    <row r="22" spans="1:6">
      <c r="A22" s="72" t="s">
        <v>52</v>
      </c>
      <c r="B22" s="72">
        <v>2</v>
      </c>
      <c r="C22" s="36" t="s">
        <v>140</v>
      </c>
      <c r="D22" s="93">
        <v>1.4534254166666667</v>
      </c>
      <c r="E22" s="94">
        <v>6.6267030423280433</v>
      </c>
      <c r="F22" s="94">
        <v>151.65506854256853</v>
      </c>
    </row>
    <row r="23" spans="1:6">
      <c r="A23" s="71" t="s">
        <v>53</v>
      </c>
      <c r="B23" s="72">
        <v>2</v>
      </c>
      <c r="C23" s="36" t="s">
        <v>140</v>
      </c>
      <c r="D23" s="93">
        <v>1.4534254166666667</v>
      </c>
      <c r="E23" s="94">
        <v>5.9663825757575752</v>
      </c>
      <c r="F23" s="94">
        <v>157.17035984848488</v>
      </c>
    </row>
    <row r="24" spans="1:6">
      <c r="A24" s="69" t="s">
        <v>54</v>
      </c>
      <c r="B24" s="68">
        <v>2</v>
      </c>
      <c r="C24" s="87" t="s">
        <v>32</v>
      </c>
      <c r="D24" s="93">
        <v>1.4534254166666667</v>
      </c>
      <c r="E24" s="94">
        <v>4.2724476911976916</v>
      </c>
      <c r="F24" s="94">
        <v>165.90564874939878</v>
      </c>
    </row>
    <row r="29" spans="1:6" ht="15.75" thickBot="1"/>
    <row r="30" spans="1:6">
      <c r="A30" s="86" t="s">
        <v>0</v>
      </c>
      <c r="B30" s="86" t="s">
        <v>1</v>
      </c>
      <c r="C30" s="86" t="s">
        <v>2</v>
      </c>
      <c r="D30" s="90" t="s">
        <v>117</v>
      </c>
      <c r="E30" s="90" t="s">
        <v>86</v>
      </c>
      <c r="F30" s="91" t="s">
        <v>118</v>
      </c>
    </row>
    <row r="31" spans="1:6">
      <c r="A31" s="71" t="s">
        <v>16</v>
      </c>
      <c r="B31" s="72">
        <v>1</v>
      </c>
      <c r="C31" s="36" t="s">
        <v>140</v>
      </c>
      <c r="D31" s="93">
        <v>1.4381476111111111</v>
      </c>
      <c r="E31" s="94">
        <v>5.6528108465608469</v>
      </c>
      <c r="F31" s="94">
        <v>157.51151094276094</v>
      </c>
    </row>
    <row r="32" spans="1:6">
      <c r="A32" s="71" t="s">
        <v>18</v>
      </c>
      <c r="B32" s="72">
        <v>1</v>
      </c>
      <c r="C32" s="36" t="s">
        <v>140</v>
      </c>
      <c r="D32" s="93">
        <v>1.4381476111111111</v>
      </c>
      <c r="E32" s="94">
        <v>7.2578989297739298</v>
      </c>
      <c r="F32" s="94">
        <v>168.25923220298219</v>
      </c>
    </row>
    <row r="33" spans="1:6">
      <c r="A33" s="71" t="s">
        <v>19</v>
      </c>
      <c r="B33" s="72">
        <v>1</v>
      </c>
      <c r="C33" s="36" t="s">
        <v>140</v>
      </c>
      <c r="D33" s="93">
        <v>1.3881475833333334</v>
      </c>
      <c r="E33" s="94">
        <v>6.2475709475709467</v>
      </c>
      <c r="F33" s="94">
        <v>161.61037006974507</v>
      </c>
    </row>
    <row r="34" spans="1:6">
      <c r="A34" s="71" t="s">
        <v>21</v>
      </c>
      <c r="B34" s="72">
        <v>1</v>
      </c>
      <c r="C34" s="36" t="s">
        <v>140</v>
      </c>
      <c r="D34" s="93">
        <v>1.4381476111111111</v>
      </c>
      <c r="E34" s="94">
        <v>6.7704019360269365</v>
      </c>
      <c r="F34" s="94">
        <v>157.13765331890332</v>
      </c>
    </row>
    <row r="35" spans="1:6">
      <c r="A35" s="71" t="s">
        <v>24</v>
      </c>
      <c r="B35" s="72">
        <v>1</v>
      </c>
      <c r="C35" s="36" t="s">
        <v>140</v>
      </c>
      <c r="D35" s="93">
        <v>1.4381476111111111</v>
      </c>
      <c r="E35" s="94">
        <v>5.5847147065897067</v>
      </c>
      <c r="F35" s="94">
        <v>167.87614387926888</v>
      </c>
    </row>
    <row r="36" spans="1:6">
      <c r="A36" s="71" t="s">
        <v>29</v>
      </c>
      <c r="B36" s="72">
        <v>1</v>
      </c>
      <c r="C36" s="36" t="s">
        <v>140</v>
      </c>
      <c r="D36" s="93">
        <v>1.4298142777777778</v>
      </c>
      <c r="E36" s="94">
        <v>5.7555254930254938</v>
      </c>
      <c r="F36" s="94">
        <v>156.27753577441081</v>
      </c>
    </row>
    <row r="37" spans="1:6">
      <c r="A37" s="71" t="s">
        <v>41</v>
      </c>
      <c r="B37" s="72">
        <v>2</v>
      </c>
      <c r="C37" s="36" t="s">
        <v>140</v>
      </c>
      <c r="D37" s="93">
        <v>1.4534254166666667</v>
      </c>
      <c r="E37" s="94">
        <v>6.6218073593073585</v>
      </c>
      <c r="F37" s="94">
        <v>146.59984668109669</v>
      </c>
    </row>
    <row r="38" spans="1:6">
      <c r="A38" s="71" t="s">
        <v>42</v>
      </c>
      <c r="B38" s="72">
        <v>2</v>
      </c>
      <c r="C38" s="36" t="s">
        <v>140</v>
      </c>
      <c r="D38" s="93">
        <v>1.4534254166666667</v>
      </c>
      <c r="E38" s="94">
        <v>5.8434634038800697</v>
      </c>
      <c r="F38" s="94">
        <v>155.09925495029663</v>
      </c>
    </row>
    <row r="39" spans="1:6">
      <c r="A39" s="71" t="s">
        <v>46</v>
      </c>
      <c r="B39" s="72">
        <v>2</v>
      </c>
      <c r="C39" s="36" t="s">
        <v>140</v>
      </c>
      <c r="D39" s="93">
        <v>1.4534254166666667</v>
      </c>
      <c r="E39" s="94">
        <v>5.9642165704665713</v>
      </c>
      <c r="F39" s="94">
        <v>162.79260161135159</v>
      </c>
    </row>
    <row r="40" spans="1:6">
      <c r="A40" s="71" t="s">
        <v>50</v>
      </c>
      <c r="B40" s="72">
        <v>2</v>
      </c>
      <c r="C40" s="36" t="s">
        <v>140</v>
      </c>
      <c r="D40" s="93">
        <v>1.4534254166666667</v>
      </c>
      <c r="E40" s="94">
        <v>6.8603926166426161</v>
      </c>
      <c r="F40" s="94">
        <v>172.00191698733363</v>
      </c>
    </row>
    <row r="41" spans="1:6">
      <c r="A41" s="72" t="s">
        <v>52</v>
      </c>
      <c r="B41" s="72">
        <v>2</v>
      </c>
      <c r="C41" s="36" t="s">
        <v>140</v>
      </c>
      <c r="D41" s="93">
        <v>1.4534254166666667</v>
      </c>
      <c r="E41" s="94">
        <v>6.6267030423280433</v>
      </c>
      <c r="F41" s="94">
        <v>151.65506854256853</v>
      </c>
    </row>
    <row r="42" spans="1:6">
      <c r="A42" s="71" t="s">
        <v>53</v>
      </c>
      <c r="B42" s="72">
        <v>2</v>
      </c>
      <c r="C42" s="36" t="s">
        <v>140</v>
      </c>
      <c r="D42" s="93">
        <v>1.4534254166666667</v>
      </c>
      <c r="E42" s="94">
        <v>5.9663825757575752</v>
      </c>
      <c r="F42" s="94">
        <v>157.17035984848488</v>
      </c>
    </row>
    <row r="44" spans="1:6">
      <c r="C44" s="40" t="s">
        <v>55</v>
      </c>
      <c r="D44" s="75">
        <f>AVERAGE(D31:D42)</f>
        <v>1.440925400462963</v>
      </c>
      <c r="E44" s="96">
        <f t="shared" ref="E44:F44" si="0">AVERAGE(E31:E42)</f>
        <v>6.2626573689941738</v>
      </c>
      <c r="F44" s="96">
        <f t="shared" si="0"/>
        <v>159.49929123410024</v>
      </c>
    </row>
    <row r="45" spans="1:6">
      <c r="C45" s="40" t="s">
        <v>56</v>
      </c>
      <c r="D45" s="75">
        <f>STDEV(D31:D42)</f>
        <v>1.8774552200407371E-2</v>
      </c>
      <c r="E45" s="112">
        <f t="shared" ref="E45:F45" si="1">STDEV(E31:E42)</f>
        <v>0.54843697919544265</v>
      </c>
      <c r="F45" s="112">
        <f t="shared" si="1"/>
        <v>7.3307972796776202</v>
      </c>
    </row>
    <row r="46" spans="1:6">
      <c r="C46" s="40" t="s">
        <v>57</v>
      </c>
      <c r="D46" s="75">
        <f>D45/SQRT(12)</f>
        <v>5.4197463834099388E-3</v>
      </c>
      <c r="E46" s="75">
        <f t="shared" ref="E46:F46" si="2">E45/SQRT(12)</f>
        <v>0.15832011878601701</v>
      </c>
      <c r="F46" s="75">
        <f t="shared" si="2"/>
        <v>2.1162188913982254</v>
      </c>
    </row>
    <row r="49" spans="1:6" ht="15.75" thickBot="1"/>
    <row r="50" spans="1:6">
      <c r="A50" s="86" t="s">
        <v>0</v>
      </c>
      <c r="B50" s="86" t="s">
        <v>1</v>
      </c>
      <c r="C50" s="86" t="s">
        <v>2</v>
      </c>
      <c r="D50" s="90" t="s">
        <v>117</v>
      </c>
      <c r="E50" s="90" t="s">
        <v>86</v>
      </c>
      <c r="F50" s="91" t="s">
        <v>118</v>
      </c>
    </row>
    <row r="51" spans="1:6">
      <c r="A51" s="71" t="s">
        <v>20</v>
      </c>
      <c r="B51" s="72">
        <v>1</v>
      </c>
      <c r="C51" s="36" t="s">
        <v>32</v>
      </c>
      <c r="D51" s="93">
        <v>1.4103698333333334</v>
      </c>
      <c r="E51" s="94">
        <v>5.024308561808561</v>
      </c>
      <c r="F51" s="94">
        <v>141.59607934503768</v>
      </c>
    </row>
    <row r="52" spans="1:6">
      <c r="A52" s="71" t="s">
        <v>23</v>
      </c>
      <c r="B52" s="72">
        <v>1</v>
      </c>
      <c r="C52" s="36" t="s">
        <v>32</v>
      </c>
      <c r="D52" s="93">
        <v>1.4381476111111111</v>
      </c>
      <c r="E52" s="94">
        <v>6.5224579625621288</v>
      </c>
      <c r="F52" s="94">
        <v>160.8302429052429</v>
      </c>
    </row>
    <row r="53" spans="1:6">
      <c r="A53" s="71" t="s">
        <v>25</v>
      </c>
      <c r="B53" s="72">
        <v>1</v>
      </c>
      <c r="C53" s="36" t="s">
        <v>32</v>
      </c>
      <c r="D53" s="93">
        <v>1.3381475555555555</v>
      </c>
      <c r="E53" s="94">
        <v>5.9336534992784991</v>
      </c>
      <c r="F53" s="94">
        <v>163.53265993265993</v>
      </c>
    </row>
    <row r="54" spans="1:6">
      <c r="A54" s="72" t="s">
        <v>27</v>
      </c>
      <c r="B54" s="72">
        <v>1</v>
      </c>
      <c r="C54" s="36" t="s">
        <v>32</v>
      </c>
      <c r="D54" s="93">
        <v>1.4381476111111111</v>
      </c>
      <c r="E54" s="94">
        <v>5.1685360549943882</v>
      </c>
      <c r="F54" s="94">
        <v>149.60624599166263</v>
      </c>
    </row>
    <row r="55" spans="1:6">
      <c r="A55" s="72" t="s">
        <v>28</v>
      </c>
      <c r="B55" s="72">
        <v>1</v>
      </c>
      <c r="C55" s="36" t="s">
        <v>32</v>
      </c>
      <c r="D55" s="93">
        <v>1.4381476111111111</v>
      </c>
      <c r="E55" s="94">
        <v>5.4606090668590666</v>
      </c>
      <c r="F55" s="94">
        <v>156.0446208112875</v>
      </c>
    </row>
    <row r="56" spans="1:6">
      <c r="A56" s="71" t="s">
        <v>44</v>
      </c>
      <c r="B56" s="72">
        <v>2</v>
      </c>
      <c r="C56" s="36" t="s">
        <v>32</v>
      </c>
      <c r="D56" s="93">
        <v>1.4534254166666667</v>
      </c>
      <c r="E56" s="94">
        <v>4.0979354557479564</v>
      </c>
      <c r="F56" s="94">
        <v>160.0981706950457</v>
      </c>
    </row>
    <row r="57" spans="1:6">
      <c r="A57" s="71" t="s">
        <v>45</v>
      </c>
      <c r="B57" s="72">
        <v>2</v>
      </c>
      <c r="C57" s="36" t="s">
        <v>32</v>
      </c>
      <c r="D57" s="93">
        <v>1.4534254166666667</v>
      </c>
      <c r="E57" s="94">
        <v>5.1144570707070693</v>
      </c>
      <c r="F57" s="94">
        <v>153.44111652236651</v>
      </c>
    </row>
    <row r="58" spans="1:6">
      <c r="A58" s="71" t="s">
        <v>48</v>
      </c>
      <c r="B58" s="72">
        <v>2</v>
      </c>
      <c r="C58" s="36" t="s">
        <v>32</v>
      </c>
      <c r="D58" s="93">
        <v>1.4534254166666667</v>
      </c>
      <c r="E58" s="94">
        <v>3.9402822871572867</v>
      </c>
      <c r="F58" s="94">
        <v>159.15160082972582</v>
      </c>
    </row>
    <row r="59" spans="1:6">
      <c r="A59" s="71" t="s">
        <v>49</v>
      </c>
      <c r="B59" s="72">
        <v>2</v>
      </c>
      <c r="C59" s="36" t="s">
        <v>32</v>
      </c>
      <c r="D59" s="93">
        <v>1.4534254166666667</v>
      </c>
      <c r="E59" s="94">
        <v>5.1732638888888891</v>
      </c>
      <c r="F59" s="94">
        <v>143.46998857623859</v>
      </c>
    </row>
    <row r="60" spans="1:6">
      <c r="A60" s="69" t="s">
        <v>54</v>
      </c>
      <c r="B60" s="68">
        <v>2</v>
      </c>
      <c r="C60" s="87" t="s">
        <v>32</v>
      </c>
      <c r="D60" s="93">
        <v>1.4534254166666667</v>
      </c>
      <c r="E60" s="94">
        <v>4.2724476911976916</v>
      </c>
      <c r="F60" s="94">
        <v>165.90564874939878</v>
      </c>
    </row>
    <row r="62" spans="1:6">
      <c r="C62" s="40" t="s">
        <v>55</v>
      </c>
      <c r="D62" s="75">
        <f>AVERAGE(D51:D60)</f>
        <v>1.4330087305555554</v>
      </c>
      <c r="E62" s="96">
        <f t="shared" ref="E62:F62" si="3">AVERAGE(E51:E60)</f>
        <v>5.0707951539201535</v>
      </c>
      <c r="F62" s="96">
        <f t="shared" si="3"/>
        <v>155.36763743586658</v>
      </c>
    </row>
    <row r="63" spans="1:6">
      <c r="C63" s="40" t="s">
        <v>56</v>
      </c>
      <c r="D63" s="75">
        <f>STDEV(D51:D60)</f>
        <v>3.601634170562943E-2</v>
      </c>
      <c r="E63" s="112">
        <f t="shared" ref="E63:F63" si="4">STDEV(E51:E60)</f>
        <v>0.80896359058033185</v>
      </c>
      <c r="F63" s="112">
        <f t="shared" si="4"/>
        <v>8.2517805387940264</v>
      </c>
    </row>
    <row r="64" spans="1:6">
      <c r="C64" s="40" t="s">
        <v>57</v>
      </c>
      <c r="D64" s="75">
        <f>D63/SQRT(10)</f>
        <v>1.1389367277670264E-2</v>
      </c>
      <c r="E64" s="75">
        <f t="shared" ref="E64:F64" si="5">E63/SQRT(10)</f>
        <v>0.25581674903817825</v>
      </c>
      <c r="F64" s="75">
        <f t="shared" si="5"/>
        <v>2.6094421254440543</v>
      </c>
    </row>
  </sheetData>
  <autoFilter ref="A2:C24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FFC000"/>
  </sheetPr>
  <dimension ref="A1:D89"/>
  <sheetViews>
    <sheetView workbookViewId="0">
      <selection activeCell="D74" sqref="D74:D75"/>
    </sheetView>
  </sheetViews>
  <sheetFormatPr defaultColWidth="8.85546875" defaultRowHeight="15"/>
  <sheetData>
    <row r="1" spans="1:4">
      <c r="A1" s="449" t="s">
        <v>0</v>
      </c>
      <c r="B1" s="451" t="s">
        <v>1</v>
      </c>
      <c r="C1" s="453" t="s">
        <v>2</v>
      </c>
      <c r="D1" s="597" t="s">
        <v>89</v>
      </c>
    </row>
    <row r="2" spans="1:4" ht="15.75" thickBot="1">
      <c r="A2" s="450"/>
      <c r="B2" s="452"/>
      <c r="C2" s="454"/>
      <c r="D2" s="598"/>
    </row>
    <row r="3" spans="1:4">
      <c r="A3" s="119" t="s">
        <v>16</v>
      </c>
      <c r="B3" s="120">
        <v>1</v>
      </c>
      <c r="C3" s="121" t="s">
        <v>140</v>
      </c>
      <c r="D3" s="411">
        <v>22.232424242428333</v>
      </c>
    </row>
    <row r="4" spans="1:4">
      <c r="A4" s="122" t="s">
        <v>17</v>
      </c>
      <c r="B4" s="98">
        <v>1</v>
      </c>
      <c r="C4" s="123" t="s">
        <v>31</v>
      </c>
      <c r="D4" s="409">
        <v>52.744444444459596</v>
      </c>
    </row>
    <row r="5" spans="1:4">
      <c r="A5" s="122" t="s">
        <v>18</v>
      </c>
      <c r="B5" s="98">
        <v>1</v>
      </c>
      <c r="C5" s="123" t="s">
        <v>140</v>
      </c>
      <c r="D5" s="409">
        <v>24.187878787868911</v>
      </c>
    </row>
    <row r="6" spans="1:4">
      <c r="A6" s="122" t="s">
        <v>19</v>
      </c>
      <c r="B6" s="98">
        <v>1</v>
      </c>
      <c r="C6" s="123" t="s">
        <v>140</v>
      </c>
      <c r="D6" s="409">
        <v>23.019135802466835</v>
      </c>
    </row>
    <row r="7" spans="1:4">
      <c r="A7" s="122" t="s">
        <v>20</v>
      </c>
      <c r="B7" s="98">
        <v>1</v>
      </c>
      <c r="C7" s="123" t="s">
        <v>32</v>
      </c>
      <c r="D7" s="409">
        <v>48.29416666665638</v>
      </c>
    </row>
    <row r="8" spans="1:4">
      <c r="A8" s="122" t="s">
        <v>21</v>
      </c>
      <c r="B8" s="98">
        <v>1</v>
      </c>
      <c r="C8" s="123" t="s">
        <v>140</v>
      </c>
      <c r="D8" s="409">
        <v>24.009696969696829</v>
      </c>
    </row>
    <row r="9" spans="1:4">
      <c r="A9" s="122" t="s">
        <v>22</v>
      </c>
      <c r="B9" s="98">
        <v>1</v>
      </c>
      <c r="C9" s="123" t="s">
        <v>31</v>
      </c>
      <c r="D9" s="409">
        <v>45.295238095244194</v>
      </c>
    </row>
    <row r="10" spans="1:4">
      <c r="A10" s="122" t="s">
        <v>23</v>
      </c>
      <c r="B10" s="98">
        <v>1</v>
      </c>
      <c r="C10" s="123" t="s">
        <v>32</v>
      </c>
      <c r="D10" s="409">
        <v>48.908730158748639</v>
      </c>
    </row>
    <row r="11" spans="1:4">
      <c r="A11" s="122" t="s">
        <v>24</v>
      </c>
      <c r="B11" s="98">
        <v>1</v>
      </c>
      <c r="C11" s="123" t="s">
        <v>140</v>
      </c>
      <c r="D11" s="409">
        <v>24.408484848489223</v>
      </c>
    </row>
    <row r="12" spans="1:4">
      <c r="A12" s="122" t="s">
        <v>25</v>
      </c>
      <c r="B12" s="98">
        <v>1</v>
      </c>
      <c r="C12" s="123" t="s">
        <v>32</v>
      </c>
      <c r="D12" s="409">
        <v>51.115833333318008</v>
      </c>
    </row>
    <row r="13" spans="1:4">
      <c r="A13" s="122" t="s">
        <v>26</v>
      </c>
      <c r="B13" s="98">
        <v>1</v>
      </c>
      <c r="C13" s="123" t="s">
        <v>31</v>
      </c>
      <c r="D13" s="409">
        <v>46.167460317473989</v>
      </c>
    </row>
    <row r="14" spans="1:4">
      <c r="A14" s="124" t="s">
        <v>27</v>
      </c>
      <c r="B14" s="98">
        <v>1</v>
      </c>
      <c r="C14" s="123" t="s">
        <v>32</v>
      </c>
      <c r="D14" s="409">
        <v>47.968253968275221</v>
      </c>
    </row>
    <row r="15" spans="1:4">
      <c r="A15" s="124" t="s">
        <v>28</v>
      </c>
      <c r="B15" s="98">
        <v>1</v>
      </c>
      <c r="C15" s="123" t="s">
        <v>32</v>
      </c>
      <c r="D15" s="409">
        <v>47.212698412718183</v>
      </c>
    </row>
    <row r="16" spans="1:4">
      <c r="A16" s="122" t="s">
        <v>29</v>
      </c>
      <c r="B16" s="98">
        <v>1</v>
      </c>
      <c r="C16" s="123" t="s">
        <v>140</v>
      </c>
      <c r="D16" s="409">
        <v>22.001818181816699</v>
      </c>
    </row>
    <row r="17" spans="1:4">
      <c r="A17" s="122" t="s">
        <v>30</v>
      </c>
      <c r="B17" s="98">
        <v>1</v>
      </c>
      <c r="C17" s="123" t="s">
        <v>31</v>
      </c>
      <c r="D17" s="409">
        <v>45.661363636360463</v>
      </c>
    </row>
    <row r="18" spans="1:4">
      <c r="A18" s="122" t="s">
        <v>40</v>
      </c>
      <c r="B18" s="99">
        <v>2</v>
      </c>
      <c r="C18" s="123" t="s">
        <v>31</v>
      </c>
      <c r="D18" s="409">
        <v>44.769047619051499</v>
      </c>
    </row>
    <row r="19" spans="1:4">
      <c r="A19" s="122" t="s">
        <v>41</v>
      </c>
      <c r="B19" s="99">
        <v>2</v>
      </c>
      <c r="C19" s="123" t="s">
        <v>140</v>
      </c>
      <c r="D19" s="409">
        <v>23.81151515150718</v>
      </c>
    </row>
    <row r="20" spans="1:4">
      <c r="A20" s="122" t="s">
        <v>42</v>
      </c>
      <c r="B20" s="99">
        <v>2</v>
      </c>
      <c r="C20" s="123" t="s">
        <v>140</v>
      </c>
      <c r="D20" s="409">
        <v>24.146491228066704</v>
      </c>
    </row>
    <row r="21" spans="1:4">
      <c r="A21" s="122" t="s">
        <v>43</v>
      </c>
      <c r="B21" s="99">
        <v>2</v>
      </c>
      <c r="C21" s="123" t="s">
        <v>31</v>
      </c>
      <c r="D21" s="409">
        <v>50.153174603166654</v>
      </c>
    </row>
    <row r="22" spans="1:4">
      <c r="A22" s="122" t="s">
        <v>44</v>
      </c>
      <c r="B22" s="99">
        <v>2</v>
      </c>
      <c r="C22" s="123" t="s">
        <v>32</v>
      </c>
      <c r="D22" s="409">
        <v>49.607142857142854</v>
      </c>
    </row>
    <row r="23" spans="1:4">
      <c r="A23" s="122" t="s">
        <v>45</v>
      </c>
      <c r="B23" s="99">
        <v>2</v>
      </c>
      <c r="C23" s="123" t="s">
        <v>32</v>
      </c>
      <c r="D23" s="409">
        <v>48.446825396843323</v>
      </c>
    </row>
    <row r="24" spans="1:4">
      <c r="A24" s="122" t="s">
        <v>46</v>
      </c>
      <c r="B24" s="99">
        <v>2</v>
      </c>
      <c r="C24" s="123" t="s">
        <v>140</v>
      </c>
      <c r="D24" s="409">
        <v>23.190606060606132</v>
      </c>
    </row>
    <row r="25" spans="1:4">
      <c r="A25" s="122" t="s">
        <v>47</v>
      </c>
      <c r="B25" s="99">
        <v>2</v>
      </c>
      <c r="C25" s="123" t="s">
        <v>31</v>
      </c>
      <c r="D25" s="409">
        <v>46.738888888885931</v>
      </c>
    </row>
    <row r="26" spans="1:4">
      <c r="A26" s="122" t="s">
        <v>48</v>
      </c>
      <c r="B26" s="99">
        <v>2</v>
      </c>
      <c r="C26" s="123" t="s">
        <v>32</v>
      </c>
      <c r="D26" s="409">
        <v>45.272222222219817</v>
      </c>
    </row>
    <row r="27" spans="1:4">
      <c r="A27" s="122" t="s">
        <v>49</v>
      </c>
      <c r="B27" s="99">
        <v>2</v>
      </c>
      <c r="C27" s="123" t="s">
        <v>32</v>
      </c>
      <c r="D27" s="409">
        <v>47.059523809526581</v>
      </c>
    </row>
    <row r="28" spans="1:4">
      <c r="A28" s="122" t="s">
        <v>50</v>
      </c>
      <c r="B28" s="99">
        <v>2</v>
      </c>
      <c r="C28" s="123" t="s">
        <v>140</v>
      </c>
      <c r="D28" s="409">
        <v>23.904848484846298</v>
      </c>
    </row>
    <row r="29" spans="1:4">
      <c r="A29" s="124" t="s">
        <v>51</v>
      </c>
      <c r="B29" s="99">
        <v>2</v>
      </c>
      <c r="C29" s="123" t="s">
        <v>31</v>
      </c>
      <c r="D29" s="409">
        <v>51.666666666669435</v>
      </c>
    </row>
    <row r="30" spans="1:4">
      <c r="A30" s="124" t="s">
        <v>52</v>
      </c>
      <c r="B30" s="99">
        <v>2</v>
      </c>
      <c r="C30" s="123" t="s">
        <v>140</v>
      </c>
      <c r="D30" s="409">
        <v>24.458787878787948</v>
      </c>
    </row>
    <row r="31" spans="1:4">
      <c r="A31" s="122" t="s">
        <v>53</v>
      </c>
      <c r="B31" s="99">
        <v>2</v>
      </c>
      <c r="C31" s="123" t="s">
        <v>140</v>
      </c>
      <c r="D31" s="409">
        <v>24.424242424237839</v>
      </c>
    </row>
    <row r="32" spans="1:4">
      <c r="A32" s="125" t="s">
        <v>54</v>
      </c>
      <c r="B32" s="68">
        <v>2</v>
      </c>
      <c r="C32" s="126" t="s">
        <v>32</v>
      </c>
      <c r="D32" s="409">
        <v>45.646031746025464</v>
      </c>
    </row>
    <row r="33" spans="1:4">
      <c r="A33" s="122" t="s">
        <v>80</v>
      </c>
      <c r="B33" s="99">
        <v>2</v>
      </c>
      <c r="C33" s="123" t="s">
        <v>31</v>
      </c>
      <c r="D33" s="409">
        <v>49.82857142857808</v>
      </c>
    </row>
    <row r="34" spans="1:4" ht="15.75" thickBot="1">
      <c r="A34" s="127" t="s">
        <v>81</v>
      </c>
      <c r="B34" s="128">
        <v>2</v>
      </c>
      <c r="C34" s="129" t="s">
        <v>31</v>
      </c>
      <c r="D34" s="410">
        <v>43.885000000015133</v>
      </c>
    </row>
    <row r="37" spans="1:4" ht="15.75" thickBot="1"/>
    <row r="38" spans="1:4">
      <c r="A38" s="449" t="s">
        <v>0</v>
      </c>
      <c r="B38" s="451" t="s">
        <v>1</v>
      </c>
      <c r="C38" s="453" t="s">
        <v>2</v>
      </c>
      <c r="D38" s="597" t="s">
        <v>89</v>
      </c>
    </row>
    <row r="39" spans="1:4" ht="15.75" thickBot="1">
      <c r="A39" s="450"/>
      <c r="B39" s="452"/>
      <c r="C39" s="454"/>
      <c r="D39" s="598"/>
    </row>
    <row r="40" spans="1:4">
      <c r="A40" s="119" t="s">
        <v>16</v>
      </c>
      <c r="B40" s="120">
        <v>1</v>
      </c>
      <c r="C40" s="412" t="s">
        <v>140</v>
      </c>
      <c r="D40" s="413">
        <v>22.232424242428333</v>
      </c>
    </row>
    <row r="41" spans="1:4">
      <c r="A41" s="122" t="s">
        <v>18</v>
      </c>
      <c r="B41" s="98">
        <v>1</v>
      </c>
      <c r="C41" s="36" t="s">
        <v>140</v>
      </c>
      <c r="D41" s="409">
        <v>24.187878787868911</v>
      </c>
    </row>
    <row r="42" spans="1:4">
      <c r="A42" s="122" t="s">
        <v>19</v>
      </c>
      <c r="B42" s="98">
        <v>1</v>
      </c>
      <c r="C42" s="36" t="s">
        <v>140</v>
      </c>
      <c r="D42" s="409">
        <v>23.019135802466835</v>
      </c>
    </row>
    <row r="43" spans="1:4">
      <c r="A43" s="122" t="s">
        <v>21</v>
      </c>
      <c r="B43" s="98">
        <v>1</v>
      </c>
      <c r="C43" s="36" t="s">
        <v>140</v>
      </c>
      <c r="D43" s="409">
        <v>24.009696969696829</v>
      </c>
    </row>
    <row r="44" spans="1:4">
      <c r="A44" s="122" t="s">
        <v>24</v>
      </c>
      <c r="B44" s="98">
        <v>1</v>
      </c>
      <c r="C44" s="36" t="s">
        <v>140</v>
      </c>
      <c r="D44" s="409">
        <v>24.408484848489223</v>
      </c>
    </row>
    <row r="45" spans="1:4">
      <c r="A45" s="122" t="s">
        <v>29</v>
      </c>
      <c r="B45" s="98">
        <v>1</v>
      </c>
      <c r="C45" s="36" t="s">
        <v>140</v>
      </c>
      <c r="D45" s="409">
        <v>22.001818181816699</v>
      </c>
    </row>
    <row r="46" spans="1:4">
      <c r="A46" s="122" t="s">
        <v>41</v>
      </c>
      <c r="B46" s="99">
        <v>2</v>
      </c>
      <c r="C46" s="36" t="s">
        <v>140</v>
      </c>
      <c r="D46" s="409">
        <v>23.81151515150718</v>
      </c>
    </row>
    <row r="47" spans="1:4">
      <c r="A47" s="122" t="s">
        <v>42</v>
      </c>
      <c r="B47" s="99">
        <v>2</v>
      </c>
      <c r="C47" s="36" t="s">
        <v>140</v>
      </c>
      <c r="D47" s="409">
        <v>24.146491228066704</v>
      </c>
    </row>
    <row r="48" spans="1:4">
      <c r="A48" s="122" t="s">
        <v>46</v>
      </c>
      <c r="B48" s="99">
        <v>2</v>
      </c>
      <c r="C48" s="36" t="s">
        <v>140</v>
      </c>
      <c r="D48" s="409">
        <v>23.190606060606132</v>
      </c>
    </row>
    <row r="49" spans="1:4">
      <c r="A49" s="122" t="s">
        <v>50</v>
      </c>
      <c r="B49" s="99">
        <v>2</v>
      </c>
      <c r="C49" s="36" t="s">
        <v>140</v>
      </c>
      <c r="D49" s="409">
        <v>23.904848484846298</v>
      </c>
    </row>
    <row r="50" spans="1:4">
      <c r="A50" s="124" t="s">
        <v>52</v>
      </c>
      <c r="B50" s="99">
        <v>2</v>
      </c>
      <c r="C50" s="36" t="s">
        <v>140</v>
      </c>
      <c r="D50" s="409">
        <v>24.458787878787948</v>
      </c>
    </row>
    <row r="51" spans="1:4" ht="15.75" thickBot="1">
      <c r="A51" s="127" t="s">
        <v>53</v>
      </c>
      <c r="B51" s="128">
        <v>2</v>
      </c>
      <c r="C51" s="408" t="s">
        <v>140</v>
      </c>
      <c r="D51" s="410">
        <v>24.424242424237839</v>
      </c>
    </row>
    <row r="53" spans="1:4">
      <c r="C53" s="109" t="s">
        <v>55</v>
      </c>
      <c r="D53" s="108">
        <f>AVERAGE(D40:D51)</f>
        <v>23.649660838401584</v>
      </c>
    </row>
    <row r="54" spans="1:4" s="117" customFormat="1">
      <c r="C54" s="109" t="s">
        <v>56</v>
      </c>
      <c r="D54" s="115">
        <f>STDEV(D40:D51)</f>
        <v>0.84853765895434652</v>
      </c>
    </row>
    <row r="55" spans="1:4">
      <c r="C55" s="109" t="s">
        <v>57</v>
      </c>
      <c r="D55" s="115">
        <f>D54/SQRT(12)</f>
        <v>0.24495172290741343</v>
      </c>
    </row>
    <row r="56" spans="1:4" ht="15.75" thickBot="1"/>
    <row r="57" spans="1:4">
      <c r="A57" s="449" t="s">
        <v>0</v>
      </c>
      <c r="B57" s="451" t="s">
        <v>1</v>
      </c>
      <c r="C57" s="453" t="s">
        <v>2</v>
      </c>
      <c r="D57" s="597" t="s">
        <v>89</v>
      </c>
    </row>
    <row r="58" spans="1:4" ht="15.75" thickBot="1">
      <c r="A58" s="450"/>
      <c r="B58" s="452"/>
      <c r="C58" s="454"/>
      <c r="D58" s="598"/>
    </row>
    <row r="59" spans="1:4">
      <c r="A59" s="122" t="s">
        <v>17</v>
      </c>
      <c r="B59" s="98">
        <v>1</v>
      </c>
      <c r="C59" s="36" t="s">
        <v>31</v>
      </c>
      <c r="D59" s="411">
        <v>52.744444444459596</v>
      </c>
    </row>
    <row r="60" spans="1:4">
      <c r="A60" s="122" t="s">
        <v>22</v>
      </c>
      <c r="B60" s="98">
        <v>1</v>
      </c>
      <c r="C60" s="36" t="s">
        <v>31</v>
      </c>
      <c r="D60" s="409">
        <v>45.295238095244194</v>
      </c>
    </row>
    <row r="61" spans="1:4">
      <c r="A61" s="122" t="s">
        <v>26</v>
      </c>
      <c r="B61" s="98">
        <v>1</v>
      </c>
      <c r="C61" s="36" t="s">
        <v>31</v>
      </c>
      <c r="D61" s="409">
        <v>46.167460317473989</v>
      </c>
    </row>
    <row r="62" spans="1:4">
      <c r="A62" s="122" t="s">
        <v>30</v>
      </c>
      <c r="B62" s="98">
        <v>1</v>
      </c>
      <c r="C62" s="36" t="s">
        <v>31</v>
      </c>
      <c r="D62" s="409">
        <v>45.661363636360463</v>
      </c>
    </row>
    <row r="63" spans="1:4">
      <c r="A63" s="122" t="s">
        <v>40</v>
      </c>
      <c r="B63" s="99">
        <v>2</v>
      </c>
      <c r="C63" s="36" t="s">
        <v>31</v>
      </c>
      <c r="D63" s="409">
        <v>44.769047619051499</v>
      </c>
    </row>
    <row r="64" spans="1:4">
      <c r="A64" s="122" t="s">
        <v>43</v>
      </c>
      <c r="B64" s="99">
        <v>2</v>
      </c>
      <c r="C64" s="36" t="s">
        <v>31</v>
      </c>
      <c r="D64" s="409">
        <v>50.153174603166654</v>
      </c>
    </row>
    <row r="65" spans="1:4">
      <c r="A65" s="122" t="s">
        <v>47</v>
      </c>
      <c r="B65" s="99">
        <v>2</v>
      </c>
      <c r="C65" s="36" t="s">
        <v>31</v>
      </c>
      <c r="D65" s="409">
        <v>46.738888888885931</v>
      </c>
    </row>
    <row r="66" spans="1:4">
      <c r="A66" s="124" t="s">
        <v>51</v>
      </c>
      <c r="B66" s="99">
        <v>2</v>
      </c>
      <c r="C66" s="36" t="s">
        <v>31</v>
      </c>
      <c r="D66" s="409">
        <v>51.666666666669435</v>
      </c>
    </row>
    <row r="67" spans="1:4">
      <c r="A67" s="122" t="s">
        <v>80</v>
      </c>
      <c r="B67" s="99">
        <v>2</v>
      </c>
      <c r="C67" s="36" t="s">
        <v>31</v>
      </c>
      <c r="D67" s="409">
        <v>49.82857142857808</v>
      </c>
    </row>
    <row r="68" spans="1:4" ht="15.75" thickBot="1">
      <c r="A68" s="127" t="s">
        <v>81</v>
      </c>
      <c r="B68" s="128">
        <v>2</v>
      </c>
      <c r="C68" s="408" t="s">
        <v>31</v>
      </c>
      <c r="D68" s="410">
        <v>43.885000000015133</v>
      </c>
    </row>
    <row r="70" spans="1:4" s="117" customFormat="1">
      <c r="C70" s="109" t="s">
        <v>55</v>
      </c>
      <c r="D70" s="108">
        <f>AVERAGE(D59:D68)</f>
        <v>47.690985569990488</v>
      </c>
    </row>
    <row r="71" spans="1:4">
      <c r="C71" s="109" t="s">
        <v>56</v>
      </c>
      <c r="D71" s="115">
        <f>STDEV(D57:D68)</f>
        <v>3.1284531304680274</v>
      </c>
    </row>
    <row r="72" spans="1:4">
      <c r="C72" s="109" t="s">
        <v>57</v>
      </c>
      <c r="D72" s="115">
        <f>D71/SQRT(10)</f>
        <v>0.98930374453628744</v>
      </c>
    </row>
    <row r="73" spans="1:4" ht="15.75" thickBot="1"/>
    <row r="74" spans="1:4">
      <c r="A74" s="449" t="s">
        <v>0</v>
      </c>
      <c r="B74" s="451" t="s">
        <v>1</v>
      </c>
      <c r="C74" s="453" t="s">
        <v>2</v>
      </c>
      <c r="D74" s="597" t="s">
        <v>89</v>
      </c>
    </row>
    <row r="75" spans="1:4" ht="15.75" thickBot="1">
      <c r="A75" s="450"/>
      <c r="B75" s="452"/>
      <c r="C75" s="454"/>
      <c r="D75" s="599"/>
    </row>
    <row r="76" spans="1:4">
      <c r="A76" s="122" t="s">
        <v>20</v>
      </c>
      <c r="B76" s="98">
        <v>1</v>
      </c>
      <c r="C76" s="36" t="s">
        <v>32</v>
      </c>
      <c r="D76" s="409">
        <v>48.29416666665638</v>
      </c>
    </row>
    <row r="77" spans="1:4">
      <c r="A77" s="122" t="s">
        <v>23</v>
      </c>
      <c r="B77" s="98">
        <v>1</v>
      </c>
      <c r="C77" s="36" t="s">
        <v>32</v>
      </c>
      <c r="D77" s="409">
        <v>48.908730158748639</v>
      </c>
    </row>
    <row r="78" spans="1:4">
      <c r="A78" s="122" t="s">
        <v>25</v>
      </c>
      <c r="B78" s="98">
        <v>1</v>
      </c>
      <c r="C78" s="36" t="s">
        <v>32</v>
      </c>
      <c r="D78" s="409">
        <v>51.115833333318008</v>
      </c>
    </row>
    <row r="79" spans="1:4">
      <c r="A79" s="124" t="s">
        <v>27</v>
      </c>
      <c r="B79" s="98">
        <v>1</v>
      </c>
      <c r="C79" s="36" t="s">
        <v>32</v>
      </c>
      <c r="D79" s="409">
        <v>47.968253968275221</v>
      </c>
    </row>
    <row r="80" spans="1:4">
      <c r="A80" s="124" t="s">
        <v>28</v>
      </c>
      <c r="B80" s="98">
        <v>1</v>
      </c>
      <c r="C80" s="36" t="s">
        <v>32</v>
      </c>
      <c r="D80" s="409">
        <v>47.212698412718183</v>
      </c>
    </row>
    <row r="81" spans="1:4">
      <c r="A81" s="122" t="s">
        <v>44</v>
      </c>
      <c r="B81" s="99">
        <v>2</v>
      </c>
      <c r="C81" s="36" t="s">
        <v>32</v>
      </c>
      <c r="D81" s="409">
        <v>49.607142857142854</v>
      </c>
    </row>
    <row r="82" spans="1:4">
      <c r="A82" s="122" t="s">
        <v>45</v>
      </c>
      <c r="B82" s="99">
        <v>2</v>
      </c>
      <c r="C82" s="36" t="s">
        <v>32</v>
      </c>
      <c r="D82" s="409">
        <v>48.446825396843323</v>
      </c>
    </row>
    <row r="83" spans="1:4">
      <c r="A83" s="122" t="s">
        <v>48</v>
      </c>
      <c r="B83" s="99">
        <v>2</v>
      </c>
      <c r="C83" s="36" t="s">
        <v>32</v>
      </c>
      <c r="D83" s="409">
        <v>45.272222222219817</v>
      </c>
    </row>
    <row r="84" spans="1:4">
      <c r="A84" s="122" t="s">
        <v>49</v>
      </c>
      <c r="B84" s="99">
        <v>2</v>
      </c>
      <c r="C84" s="36" t="s">
        <v>32</v>
      </c>
      <c r="D84" s="409">
        <v>47.059523809526581</v>
      </c>
    </row>
    <row r="85" spans="1:4" ht="15.75" thickBot="1">
      <c r="A85" s="127" t="s">
        <v>54</v>
      </c>
      <c r="B85" s="128">
        <v>2</v>
      </c>
      <c r="C85" s="408" t="s">
        <v>32</v>
      </c>
      <c r="D85" s="410">
        <v>45.646031746025464</v>
      </c>
    </row>
    <row r="87" spans="1:4">
      <c r="C87" s="109" t="s">
        <v>55</v>
      </c>
      <c r="D87" s="108">
        <f>AVERAGE(D76:D85)</f>
        <v>47.953142857147448</v>
      </c>
    </row>
    <row r="88" spans="1:4">
      <c r="C88" s="109" t="s">
        <v>56</v>
      </c>
      <c r="D88" s="115">
        <f>STDEV(D74:D85)</f>
        <v>1.7596916485174503</v>
      </c>
    </row>
    <row r="89" spans="1:4">
      <c r="C89" s="109" t="s">
        <v>57</v>
      </c>
      <c r="D89" s="115">
        <f>D88/SQRT(10)</f>
        <v>0.5564633588891601</v>
      </c>
    </row>
  </sheetData>
  <autoFilter ref="A1:C34"/>
  <mergeCells count="16">
    <mergeCell ref="D38:D39"/>
    <mergeCell ref="D57:D58"/>
    <mergeCell ref="D74:D75"/>
    <mergeCell ref="D1:D2"/>
    <mergeCell ref="A57:A58"/>
    <mergeCell ref="B57:B58"/>
    <mergeCell ref="C57:C58"/>
    <mergeCell ref="A74:A75"/>
    <mergeCell ref="B74:B75"/>
    <mergeCell ref="C74:C75"/>
    <mergeCell ref="A1:A2"/>
    <mergeCell ref="B1:B2"/>
    <mergeCell ref="C1:C2"/>
    <mergeCell ref="A38:A39"/>
    <mergeCell ref="B38:B39"/>
    <mergeCell ref="C38:C39"/>
  </mergeCells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C00000"/>
  </sheetPr>
  <dimension ref="A1:L90"/>
  <sheetViews>
    <sheetView topLeftCell="A62" workbookViewId="0">
      <selection activeCell="D76" sqref="A1:AQ113"/>
    </sheetView>
  </sheetViews>
  <sheetFormatPr defaultColWidth="8.85546875" defaultRowHeight="15"/>
  <cols>
    <col min="2" max="4" width="10.42578125" customWidth="1"/>
    <col min="5" max="5" width="13.42578125" customWidth="1"/>
    <col min="6" max="6" width="12.28515625" customWidth="1"/>
    <col min="7" max="7" width="15.7109375" customWidth="1"/>
    <col min="8" max="8" width="11.28515625" customWidth="1"/>
  </cols>
  <sheetData>
    <row r="1" spans="1:12" ht="15.75" thickBot="1">
      <c r="A1" s="436" t="s">
        <v>0</v>
      </c>
      <c r="B1" s="438" t="s">
        <v>1</v>
      </c>
      <c r="C1" s="438" t="s">
        <v>2</v>
      </c>
      <c r="D1" s="440" t="s">
        <v>127</v>
      </c>
      <c r="E1" s="442" t="s">
        <v>33</v>
      </c>
      <c r="F1" s="443"/>
      <c r="G1" s="443"/>
      <c r="H1" s="443"/>
    </row>
    <row r="2" spans="1:12" ht="15.75" thickBot="1">
      <c r="A2" s="437"/>
      <c r="B2" s="439"/>
      <c r="C2" s="439"/>
      <c r="D2" s="441"/>
      <c r="E2" s="23" t="s">
        <v>126</v>
      </c>
      <c r="F2" s="23" t="s">
        <v>3</v>
      </c>
      <c r="G2" s="23" t="s">
        <v>4</v>
      </c>
      <c r="H2" s="105" t="s">
        <v>7</v>
      </c>
      <c r="J2" s="1"/>
      <c r="K2" s="1"/>
      <c r="L2" s="24"/>
    </row>
    <row r="3" spans="1:12">
      <c r="A3" s="14" t="s">
        <v>16</v>
      </c>
      <c r="B3" s="15">
        <v>1</v>
      </c>
      <c r="C3" s="71" t="s">
        <v>140</v>
      </c>
      <c r="D3" s="14">
        <v>25</v>
      </c>
      <c r="E3" s="14">
        <v>74.8</v>
      </c>
      <c r="F3" s="14">
        <v>1.85</v>
      </c>
      <c r="G3" s="14">
        <v>21.9</v>
      </c>
      <c r="H3" s="22">
        <v>57.826999999999998</v>
      </c>
      <c r="J3" s="1"/>
      <c r="K3" s="1"/>
      <c r="L3" s="24"/>
    </row>
    <row r="4" spans="1:12">
      <c r="A4" s="12" t="s">
        <v>17</v>
      </c>
      <c r="B4" s="13">
        <v>1</v>
      </c>
      <c r="C4" s="71" t="s">
        <v>31</v>
      </c>
      <c r="D4" s="12">
        <v>18</v>
      </c>
      <c r="E4" s="71">
        <v>66.099999999999994</v>
      </c>
      <c r="F4" s="71">
        <v>1.76</v>
      </c>
      <c r="G4" s="71">
        <v>21.3</v>
      </c>
      <c r="H4" s="21">
        <v>52.11</v>
      </c>
      <c r="J4" s="1"/>
      <c r="K4" s="1"/>
      <c r="L4" s="24"/>
    </row>
    <row r="5" spans="1:12">
      <c r="A5" s="12" t="s">
        <v>18</v>
      </c>
      <c r="B5" s="13">
        <v>1</v>
      </c>
      <c r="C5" s="71" t="s">
        <v>140</v>
      </c>
      <c r="D5" s="12">
        <v>22</v>
      </c>
      <c r="E5" s="71">
        <v>63.8</v>
      </c>
      <c r="F5" s="71">
        <v>1.66</v>
      </c>
      <c r="G5" s="71">
        <v>23.2</v>
      </c>
      <c r="H5" s="21">
        <v>49.64</v>
      </c>
      <c r="J5" s="25"/>
      <c r="K5" s="1"/>
      <c r="L5" s="24"/>
    </row>
    <row r="6" spans="1:12">
      <c r="A6" s="12" t="s">
        <v>19</v>
      </c>
      <c r="B6" s="13">
        <v>1</v>
      </c>
      <c r="C6" s="71" t="s">
        <v>140</v>
      </c>
      <c r="D6" s="12">
        <v>28</v>
      </c>
      <c r="E6" s="71">
        <v>79.7</v>
      </c>
      <c r="F6" s="71">
        <v>1.81</v>
      </c>
      <c r="G6" s="71">
        <v>24.3</v>
      </c>
      <c r="H6" s="21">
        <v>67.762</v>
      </c>
      <c r="J6" s="1"/>
      <c r="K6" s="1"/>
      <c r="L6" s="24"/>
    </row>
    <row r="7" spans="1:12">
      <c r="A7" s="12" t="s">
        <v>20</v>
      </c>
      <c r="B7" s="13">
        <v>1</v>
      </c>
      <c r="C7" s="71" t="s">
        <v>32</v>
      </c>
      <c r="D7" s="12">
        <v>28</v>
      </c>
      <c r="E7" s="71">
        <v>93.2</v>
      </c>
      <c r="F7" s="71">
        <v>1.89</v>
      </c>
      <c r="G7" s="71">
        <v>26.1</v>
      </c>
      <c r="H7" s="21">
        <v>67.646000000000001</v>
      </c>
      <c r="J7" s="1"/>
      <c r="K7" s="1"/>
      <c r="L7" s="24"/>
    </row>
    <row r="8" spans="1:12">
      <c r="A8" s="12" t="s">
        <v>21</v>
      </c>
      <c r="B8" s="13">
        <v>1</v>
      </c>
      <c r="C8" s="71" t="s">
        <v>140</v>
      </c>
      <c r="D8" s="12">
        <v>30</v>
      </c>
      <c r="E8" s="71">
        <v>69.900000000000006</v>
      </c>
      <c r="F8" s="71">
        <v>1.68</v>
      </c>
      <c r="G8" s="71">
        <v>24.8</v>
      </c>
      <c r="H8" s="21">
        <v>50.118000000000002</v>
      </c>
      <c r="J8" s="1"/>
      <c r="K8" s="1"/>
      <c r="L8" s="24"/>
    </row>
    <row r="9" spans="1:12">
      <c r="A9" s="12" t="s">
        <v>22</v>
      </c>
      <c r="B9" s="13">
        <v>1</v>
      </c>
      <c r="C9" s="71" t="s">
        <v>31</v>
      </c>
      <c r="D9" s="12">
        <v>34</v>
      </c>
      <c r="E9" s="71">
        <v>72.2</v>
      </c>
      <c r="F9" s="71">
        <v>1.84</v>
      </c>
      <c r="G9" s="71">
        <v>21.3</v>
      </c>
      <c r="H9" s="21">
        <v>61.603999999999999</v>
      </c>
      <c r="J9" s="1"/>
      <c r="K9" s="1"/>
      <c r="L9" s="24"/>
    </row>
    <row r="10" spans="1:12">
      <c r="A10" s="12" t="s">
        <v>23</v>
      </c>
      <c r="B10" s="13">
        <v>1</v>
      </c>
      <c r="C10" s="71" t="s">
        <v>32</v>
      </c>
      <c r="D10" s="12">
        <v>21</v>
      </c>
      <c r="E10" s="71">
        <v>79.2</v>
      </c>
      <c r="F10" s="71">
        <v>1.86</v>
      </c>
      <c r="G10" s="71">
        <v>22.9</v>
      </c>
      <c r="H10" s="21">
        <v>61.915999999999997</v>
      </c>
      <c r="J10" s="1"/>
      <c r="K10" s="1"/>
      <c r="L10" s="24"/>
    </row>
    <row r="11" spans="1:12">
      <c r="A11" s="12" t="s">
        <v>24</v>
      </c>
      <c r="B11" s="13">
        <v>1</v>
      </c>
      <c r="C11" s="71" t="s">
        <v>140</v>
      </c>
      <c r="D11" s="13">
        <v>22</v>
      </c>
      <c r="E11" s="71">
        <v>77.400000000000006</v>
      </c>
      <c r="F11" s="71">
        <v>1.8</v>
      </c>
      <c r="G11" s="71">
        <v>23.9</v>
      </c>
      <c r="H11" s="21">
        <v>60.003999999999998</v>
      </c>
      <c r="J11" s="1"/>
      <c r="K11" s="1"/>
      <c r="L11" s="24"/>
    </row>
    <row r="12" spans="1:12">
      <c r="A12" s="12" t="s">
        <v>25</v>
      </c>
      <c r="B12" s="13">
        <v>1</v>
      </c>
      <c r="C12" s="71" t="s">
        <v>32</v>
      </c>
      <c r="D12" s="12">
        <v>34</v>
      </c>
      <c r="E12" s="71">
        <v>89</v>
      </c>
      <c r="F12" s="71">
        <v>1.68</v>
      </c>
      <c r="G12" s="71">
        <v>31.5</v>
      </c>
      <c r="H12" s="21">
        <v>56.29</v>
      </c>
      <c r="J12" s="25"/>
      <c r="K12" s="1"/>
      <c r="L12" s="24"/>
    </row>
    <row r="13" spans="1:12">
      <c r="A13" s="12" t="s">
        <v>26</v>
      </c>
      <c r="B13" s="13">
        <v>1</v>
      </c>
      <c r="C13" s="71" t="s">
        <v>31</v>
      </c>
      <c r="D13" s="12">
        <v>24</v>
      </c>
      <c r="E13" s="71">
        <v>68.7</v>
      </c>
      <c r="F13" s="71">
        <v>1.81</v>
      </c>
      <c r="G13" s="71">
        <v>21</v>
      </c>
      <c r="H13" s="21">
        <v>55.889000000000003</v>
      </c>
      <c r="J13" s="25"/>
      <c r="K13" s="1"/>
      <c r="L13" s="24"/>
    </row>
    <row r="14" spans="1:12">
      <c r="A14" s="13" t="s">
        <v>27</v>
      </c>
      <c r="B14" s="13">
        <v>1</v>
      </c>
      <c r="C14" s="71" t="s">
        <v>32</v>
      </c>
      <c r="D14" s="13">
        <v>24</v>
      </c>
      <c r="E14" s="71">
        <v>79</v>
      </c>
      <c r="F14" s="71">
        <v>1.71</v>
      </c>
      <c r="G14" s="71">
        <v>27</v>
      </c>
      <c r="H14" s="21">
        <v>55.774999999999999</v>
      </c>
      <c r="J14" s="1"/>
      <c r="K14" s="1"/>
      <c r="L14" s="24"/>
    </row>
    <row r="15" spans="1:12">
      <c r="A15" s="13" t="s">
        <v>28</v>
      </c>
      <c r="B15" s="13">
        <v>1</v>
      </c>
      <c r="C15" s="71" t="s">
        <v>32</v>
      </c>
      <c r="D15" s="13">
        <v>29</v>
      </c>
      <c r="E15" s="71">
        <v>71.8</v>
      </c>
      <c r="F15" s="71">
        <v>1.79</v>
      </c>
      <c r="G15" s="71">
        <v>22.4</v>
      </c>
      <c r="H15" s="21">
        <v>55.850999999999999</v>
      </c>
      <c r="J15" s="1"/>
      <c r="K15" s="1"/>
      <c r="L15" s="24"/>
    </row>
    <row r="16" spans="1:12">
      <c r="A16" s="12" t="s">
        <v>29</v>
      </c>
      <c r="B16" s="13">
        <v>1</v>
      </c>
      <c r="C16" s="71" t="s">
        <v>140</v>
      </c>
      <c r="D16" s="12">
        <v>26</v>
      </c>
      <c r="E16" s="71">
        <v>93.2</v>
      </c>
      <c r="F16" s="71">
        <v>1.82</v>
      </c>
      <c r="G16" s="71">
        <v>28.1</v>
      </c>
      <c r="H16" s="21">
        <v>69.146000000000001</v>
      </c>
      <c r="J16" s="1"/>
      <c r="K16" s="1"/>
      <c r="L16" s="24"/>
    </row>
    <row r="17" spans="1:8">
      <c r="A17" s="13" t="s">
        <v>30</v>
      </c>
      <c r="B17" s="13">
        <v>1</v>
      </c>
      <c r="C17" s="71" t="s">
        <v>31</v>
      </c>
      <c r="D17" s="13">
        <v>34</v>
      </c>
      <c r="E17" s="71">
        <v>90</v>
      </c>
      <c r="F17" s="71">
        <v>1.77</v>
      </c>
      <c r="G17" s="71">
        <v>28.7</v>
      </c>
      <c r="H17" s="21">
        <v>62.420999999999999</v>
      </c>
    </row>
    <row r="18" spans="1:8">
      <c r="A18" s="72" t="s">
        <v>40</v>
      </c>
      <c r="B18" s="13">
        <v>2</v>
      </c>
      <c r="C18" s="71" t="s">
        <v>31</v>
      </c>
      <c r="D18" s="71">
        <v>27</v>
      </c>
      <c r="E18" s="71">
        <v>93.4</v>
      </c>
      <c r="F18" s="70">
        <f>199/100</f>
        <v>1.99</v>
      </c>
      <c r="G18" s="71">
        <v>23.6</v>
      </c>
      <c r="H18" s="71">
        <v>70.599999999999994</v>
      </c>
    </row>
    <row r="19" spans="1:8">
      <c r="A19" s="72" t="s">
        <v>41</v>
      </c>
      <c r="B19" s="13">
        <v>2</v>
      </c>
      <c r="C19" s="71" t="s">
        <v>140</v>
      </c>
      <c r="D19" s="71">
        <v>35</v>
      </c>
      <c r="E19" s="71">
        <v>74.2</v>
      </c>
      <c r="F19" s="70">
        <f>171.7/100</f>
        <v>1.7169999999999999</v>
      </c>
      <c r="G19" s="71">
        <v>25.2</v>
      </c>
      <c r="H19" s="71">
        <v>53.6</v>
      </c>
    </row>
    <row r="20" spans="1:8">
      <c r="A20" s="72" t="s">
        <v>42</v>
      </c>
      <c r="B20" s="13">
        <v>2</v>
      </c>
      <c r="C20" s="71" t="s">
        <v>140</v>
      </c>
      <c r="D20" s="71">
        <v>26</v>
      </c>
      <c r="E20" s="71">
        <v>64.099999999999994</v>
      </c>
      <c r="F20" s="70">
        <f>170.1/100</f>
        <v>1.7009999999999998</v>
      </c>
      <c r="G20" s="71">
        <v>22.2</v>
      </c>
      <c r="H20" s="71">
        <v>52.3</v>
      </c>
    </row>
    <row r="21" spans="1:8">
      <c r="A21" s="72" t="s">
        <v>43</v>
      </c>
      <c r="B21" s="13">
        <v>2</v>
      </c>
      <c r="C21" s="71" t="s">
        <v>31</v>
      </c>
      <c r="D21" s="71">
        <v>19</v>
      </c>
      <c r="E21" s="71">
        <v>66.599999999999994</v>
      </c>
      <c r="F21" s="70">
        <f>180.8/100</f>
        <v>1.8080000000000001</v>
      </c>
      <c r="G21" s="71">
        <v>20.399999999999999</v>
      </c>
      <c r="H21" s="71">
        <v>55.5</v>
      </c>
    </row>
    <row r="22" spans="1:8">
      <c r="A22" s="72" t="s">
        <v>44</v>
      </c>
      <c r="B22" s="13">
        <v>2</v>
      </c>
      <c r="C22" s="71" t="s">
        <v>32</v>
      </c>
      <c r="D22" s="71">
        <v>18</v>
      </c>
      <c r="E22" s="71">
        <v>77.2</v>
      </c>
      <c r="F22" s="70">
        <v>1.746</v>
      </c>
      <c r="G22" s="71">
        <v>25.3</v>
      </c>
      <c r="H22" s="71">
        <v>54</v>
      </c>
    </row>
    <row r="23" spans="1:8">
      <c r="A23" s="72" t="s">
        <v>45</v>
      </c>
      <c r="B23" s="13">
        <v>2</v>
      </c>
      <c r="C23" s="71" t="s">
        <v>32</v>
      </c>
      <c r="D23" s="71">
        <v>28</v>
      </c>
      <c r="E23" s="71">
        <v>87.9</v>
      </c>
      <c r="F23" s="70">
        <v>1.8640000000000001</v>
      </c>
      <c r="G23" s="71">
        <v>25.3</v>
      </c>
      <c r="H23" s="71">
        <v>63.5</v>
      </c>
    </row>
    <row r="24" spans="1:8">
      <c r="A24" s="72" t="s">
        <v>46</v>
      </c>
      <c r="B24" s="13">
        <v>2</v>
      </c>
      <c r="C24" s="71" t="s">
        <v>140</v>
      </c>
      <c r="D24" s="71">
        <v>21</v>
      </c>
      <c r="E24" s="71">
        <v>66.5</v>
      </c>
      <c r="F24" s="70">
        <v>1.8089999999999999</v>
      </c>
      <c r="G24" s="71">
        <v>20.3</v>
      </c>
      <c r="H24" s="71">
        <v>57.2</v>
      </c>
    </row>
    <row r="25" spans="1:8">
      <c r="A25" s="72" t="s">
        <v>47</v>
      </c>
      <c r="B25" s="13">
        <v>2</v>
      </c>
      <c r="C25" s="71" t="s">
        <v>31</v>
      </c>
      <c r="D25" s="71">
        <v>20</v>
      </c>
      <c r="E25" s="71">
        <v>69.7</v>
      </c>
      <c r="F25" s="70">
        <v>1.819</v>
      </c>
      <c r="G25" s="71">
        <v>21.1</v>
      </c>
      <c r="H25" s="71">
        <v>56.2</v>
      </c>
    </row>
    <row r="26" spans="1:8">
      <c r="A26" s="72" t="s">
        <v>48</v>
      </c>
      <c r="B26" s="13">
        <v>2</v>
      </c>
      <c r="C26" s="71" t="s">
        <v>32</v>
      </c>
      <c r="D26" s="71">
        <v>21</v>
      </c>
      <c r="E26" s="71">
        <v>73.599999999999994</v>
      </c>
      <c r="F26" s="70">
        <v>1.7689999999999999</v>
      </c>
      <c r="G26" s="71">
        <v>23.5</v>
      </c>
      <c r="H26" s="71">
        <v>61.2</v>
      </c>
    </row>
    <row r="27" spans="1:8">
      <c r="A27" s="72" t="s">
        <v>49</v>
      </c>
      <c r="B27" s="13">
        <v>2</v>
      </c>
      <c r="C27" s="71" t="s">
        <v>32</v>
      </c>
      <c r="D27" s="71">
        <v>18</v>
      </c>
      <c r="E27" s="71">
        <v>82.3</v>
      </c>
      <c r="F27" s="70">
        <v>1.839</v>
      </c>
      <c r="G27" s="71">
        <v>24.3</v>
      </c>
      <c r="H27" s="71">
        <v>63.2</v>
      </c>
    </row>
    <row r="28" spans="1:8">
      <c r="A28" s="72" t="s">
        <v>50</v>
      </c>
      <c r="B28" s="13">
        <v>2</v>
      </c>
      <c r="C28" s="71" t="s">
        <v>140</v>
      </c>
      <c r="D28" s="71">
        <v>20</v>
      </c>
      <c r="E28" s="71">
        <v>74.400000000000006</v>
      </c>
      <c r="F28" s="70">
        <v>1.8740000000000001</v>
      </c>
      <c r="G28" s="71">
        <v>21.2</v>
      </c>
      <c r="H28" s="71">
        <v>62.8</v>
      </c>
    </row>
    <row r="29" spans="1:8">
      <c r="A29" s="72" t="s">
        <v>51</v>
      </c>
      <c r="B29" s="13">
        <v>2</v>
      </c>
      <c r="C29" s="71" t="s">
        <v>31</v>
      </c>
      <c r="D29" s="71">
        <v>21</v>
      </c>
      <c r="E29" s="71">
        <v>66.5</v>
      </c>
      <c r="F29" s="70">
        <v>1.784</v>
      </c>
      <c r="G29" s="71">
        <v>20.9</v>
      </c>
      <c r="H29" s="71">
        <v>54.7</v>
      </c>
    </row>
    <row r="30" spans="1:8">
      <c r="A30" s="72" t="s">
        <v>52</v>
      </c>
      <c r="B30" s="13">
        <v>2</v>
      </c>
      <c r="C30" s="71" t="s">
        <v>140</v>
      </c>
      <c r="D30" s="71">
        <v>25</v>
      </c>
      <c r="E30" s="71">
        <v>84.2</v>
      </c>
      <c r="F30" s="70">
        <v>1.734</v>
      </c>
      <c r="G30" s="71">
        <v>28</v>
      </c>
      <c r="H30" s="71">
        <v>58.9</v>
      </c>
    </row>
    <row r="31" spans="1:8">
      <c r="A31" s="72" t="s">
        <v>53</v>
      </c>
      <c r="B31" s="13">
        <v>2</v>
      </c>
      <c r="C31" s="71" t="s">
        <v>140</v>
      </c>
      <c r="D31" s="71">
        <v>29</v>
      </c>
      <c r="E31" s="71">
        <v>94.5</v>
      </c>
      <c r="F31" s="70">
        <v>1.7829999999999999</v>
      </c>
      <c r="G31" s="71">
        <v>29.7</v>
      </c>
      <c r="H31" s="71">
        <v>61.5</v>
      </c>
    </row>
    <row r="32" spans="1:8">
      <c r="A32" s="72" t="s">
        <v>54</v>
      </c>
      <c r="B32" s="13">
        <v>2</v>
      </c>
      <c r="C32" s="71" t="s">
        <v>32</v>
      </c>
      <c r="D32" s="71">
        <v>22</v>
      </c>
      <c r="E32" s="71">
        <v>61.7</v>
      </c>
      <c r="F32" s="70">
        <v>1.7529999999999999</v>
      </c>
      <c r="G32" s="71">
        <v>20.100000000000001</v>
      </c>
      <c r="H32" s="71">
        <v>49.6</v>
      </c>
    </row>
    <row r="33" spans="1:12">
      <c r="A33" s="72" t="s">
        <v>80</v>
      </c>
      <c r="B33" s="13">
        <v>2</v>
      </c>
      <c r="C33" s="71" t="s">
        <v>31</v>
      </c>
      <c r="D33" s="71">
        <v>18</v>
      </c>
      <c r="E33" s="71">
        <v>78.2</v>
      </c>
      <c r="F33" s="70">
        <v>1.7190000000000001</v>
      </c>
      <c r="G33" s="71">
        <v>26.5</v>
      </c>
      <c r="H33" s="71">
        <v>56</v>
      </c>
    </row>
    <row r="34" spans="1:12">
      <c r="A34" s="72" t="s">
        <v>81</v>
      </c>
      <c r="B34" s="13">
        <v>2</v>
      </c>
      <c r="C34" s="71" t="s">
        <v>31</v>
      </c>
      <c r="D34" s="71">
        <v>23</v>
      </c>
      <c r="E34" s="71">
        <v>83.9</v>
      </c>
      <c r="F34" s="70">
        <v>1.909</v>
      </c>
      <c r="G34" s="71">
        <v>23</v>
      </c>
      <c r="H34" s="71">
        <v>71.3</v>
      </c>
    </row>
    <row r="36" spans="1:12">
      <c r="D36" s="28"/>
      <c r="E36" s="28"/>
      <c r="F36" s="67"/>
      <c r="G36" s="51"/>
    </row>
    <row r="37" spans="1:12" s="117" customFormat="1">
      <c r="D37" s="28"/>
      <c r="E37" s="28"/>
      <c r="F37" s="51"/>
      <c r="G37" s="51"/>
    </row>
    <row r="39" spans="1:12" ht="15.75" thickBot="1"/>
    <row r="40" spans="1:12" ht="15.75" thickBot="1">
      <c r="D40" s="116" t="s">
        <v>127</v>
      </c>
      <c r="E40" s="253" t="s">
        <v>126</v>
      </c>
      <c r="F40" s="104" t="s">
        <v>3</v>
      </c>
      <c r="G40" s="104" t="s">
        <v>4</v>
      </c>
      <c r="H40" s="104" t="s">
        <v>7</v>
      </c>
    </row>
    <row r="41" spans="1:12" s="113" customFormat="1">
      <c r="A41" s="100" t="s">
        <v>16</v>
      </c>
      <c r="B41" s="101">
        <v>1</v>
      </c>
      <c r="C41" s="98" t="s">
        <v>140</v>
      </c>
      <c r="D41" s="100">
        <v>25</v>
      </c>
      <c r="E41" s="100">
        <v>74.8</v>
      </c>
      <c r="F41" s="100">
        <v>1.85</v>
      </c>
      <c r="G41" s="100">
        <v>21.9</v>
      </c>
      <c r="H41" s="103">
        <v>57.826999999999998</v>
      </c>
      <c r="J41" s="97"/>
      <c r="K41" s="97"/>
      <c r="L41" s="106"/>
    </row>
    <row r="42" spans="1:12" s="113" customFormat="1">
      <c r="A42" s="98" t="s">
        <v>18</v>
      </c>
      <c r="B42" s="99">
        <v>1</v>
      </c>
      <c r="C42" s="98" t="s">
        <v>140</v>
      </c>
      <c r="D42" s="98">
        <v>22</v>
      </c>
      <c r="E42" s="98">
        <v>63.8</v>
      </c>
      <c r="F42" s="98">
        <v>1.66</v>
      </c>
      <c r="G42" s="98">
        <v>23.2</v>
      </c>
      <c r="H42" s="102">
        <v>49.64</v>
      </c>
      <c r="J42" s="107"/>
      <c r="K42" s="97"/>
      <c r="L42" s="106"/>
    </row>
    <row r="43" spans="1:12" s="113" customFormat="1">
      <c r="A43" s="98" t="s">
        <v>19</v>
      </c>
      <c r="B43" s="99">
        <v>1</v>
      </c>
      <c r="C43" s="98" t="s">
        <v>140</v>
      </c>
      <c r="D43" s="98">
        <v>28</v>
      </c>
      <c r="E43" s="98">
        <v>79.7</v>
      </c>
      <c r="F43" s="98">
        <v>1.81</v>
      </c>
      <c r="G43" s="98">
        <v>24.3</v>
      </c>
      <c r="H43" s="102">
        <v>67.762</v>
      </c>
      <c r="J43" s="97"/>
      <c r="K43" s="97"/>
      <c r="L43" s="106"/>
    </row>
    <row r="44" spans="1:12" s="113" customFormat="1">
      <c r="A44" s="98" t="s">
        <v>21</v>
      </c>
      <c r="B44" s="99">
        <v>1</v>
      </c>
      <c r="C44" s="98" t="s">
        <v>140</v>
      </c>
      <c r="D44" s="98">
        <v>30</v>
      </c>
      <c r="E44" s="98">
        <v>69.900000000000006</v>
      </c>
      <c r="F44" s="98">
        <v>1.68</v>
      </c>
      <c r="G44" s="98">
        <v>24.8</v>
      </c>
      <c r="H44" s="102">
        <v>50.118000000000002</v>
      </c>
      <c r="J44" s="97"/>
      <c r="K44" s="97"/>
      <c r="L44" s="106"/>
    </row>
    <row r="45" spans="1:12" s="113" customFormat="1">
      <c r="A45" s="98" t="s">
        <v>24</v>
      </c>
      <c r="B45" s="99">
        <v>1</v>
      </c>
      <c r="C45" s="98" t="s">
        <v>140</v>
      </c>
      <c r="D45" s="99">
        <v>22</v>
      </c>
      <c r="E45" s="98">
        <v>77.400000000000006</v>
      </c>
      <c r="F45" s="98">
        <v>1.8</v>
      </c>
      <c r="G45" s="98">
        <v>23.9</v>
      </c>
      <c r="H45" s="102">
        <v>60.003999999999998</v>
      </c>
      <c r="J45" s="97"/>
      <c r="K45" s="97"/>
      <c r="L45" s="106"/>
    </row>
    <row r="46" spans="1:12" s="113" customFormat="1">
      <c r="A46" s="98" t="s">
        <v>29</v>
      </c>
      <c r="B46" s="99">
        <v>1</v>
      </c>
      <c r="C46" s="98" t="s">
        <v>140</v>
      </c>
      <c r="D46" s="98">
        <v>26</v>
      </c>
      <c r="E46" s="98">
        <v>93.2</v>
      </c>
      <c r="F46" s="98">
        <v>1.82</v>
      </c>
      <c r="G46" s="98">
        <v>28.1</v>
      </c>
      <c r="H46" s="102">
        <v>69.146000000000001</v>
      </c>
      <c r="J46" s="97"/>
      <c r="K46" s="97"/>
      <c r="L46" s="106"/>
    </row>
    <row r="47" spans="1:12" s="113" customFormat="1">
      <c r="A47" s="99" t="s">
        <v>41</v>
      </c>
      <c r="B47" s="99">
        <v>2</v>
      </c>
      <c r="C47" s="98" t="s">
        <v>140</v>
      </c>
      <c r="D47" s="98">
        <v>35</v>
      </c>
      <c r="E47" s="98">
        <v>74.2</v>
      </c>
      <c r="F47" s="111">
        <v>1.7169999999999999</v>
      </c>
      <c r="G47" s="98">
        <v>25.2</v>
      </c>
      <c r="H47" s="98">
        <v>53.6</v>
      </c>
    </row>
    <row r="48" spans="1:12" s="113" customFormat="1">
      <c r="A48" s="99" t="s">
        <v>42</v>
      </c>
      <c r="B48" s="99">
        <v>2</v>
      </c>
      <c r="C48" s="98" t="s">
        <v>140</v>
      </c>
      <c r="D48" s="98">
        <v>26</v>
      </c>
      <c r="E48" s="98">
        <v>64.099999999999994</v>
      </c>
      <c r="F48" s="111">
        <v>1.7009999999999998</v>
      </c>
      <c r="G48" s="98">
        <v>22.2</v>
      </c>
      <c r="H48" s="98">
        <v>52.3</v>
      </c>
    </row>
    <row r="49" spans="1:12" s="113" customFormat="1">
      <c r="A49" s="99" t="s">
        <v>46</v>
      </c>
      <c r="B49" s="99">
        <v>2</v>
      </c>
      <c r="C49" s="98" t="s">
        <v>140</v>
      </c>
      <c r="D49" s="98">
        <v>21</v>
      </c>
      <c r="E49" s="98">
        <v>66.5</v>
      </c>
      <c r="F49" s="111">
        <v>1.8089999999999999</v>
      </c>
      <c r="G49" s="98">
        <v>20.3</v>
      </c>
      <c r="H49" s="98">
        <v>57.2</v>
      </c>
    </row>
    <row r="50" spans="1:12" s="113" customFormat="1">
      <c r="A50" s="99" t="s">
        <v>50</v>
      </c>
      <c r="B50" s="99">
        <v>2</v>
      </c>
      <c r="C50" s="98" t="s">
        <v>140</v>
      </c>
      <c r="D50" s="98">
        <v>20</v>
      </c>
      <c r="E50" s="98">
        <v>74.400000000000006</v>
      </c>
      <c r="F50" s="111">
        <v>1.8740000000000001</v>
      </c>
      <c r="G50" s="98">
        <v>21.2</v>
      </c>
      <c r="H50" s="98">
        <v>62.8</v>
      </c>
    </row>
    <row r="51" spans="1:12" s="113" customFormat="1">
      <c r="A51" s="99" t="s">
        <v>52</v>
      </c>
      <c r="B51" s="99">
        <v>2</v>
      </c>
      <c r="C51" s="98" t="s">
        <v>140</v>
      </c>
      <c r="D51" s="98">
        <v>25</v>
      </c>
      <c r="E51" s="98">
        <v>84.2</v>
      </c>
      <c r="F51" s="111">
        <v>1.734</v>
      </c>
      <c r="G51" s="98">
        <v>28</v>
      </c>
      <c r="H51" s="98">
        <v>58.9</v>
      </c>
    </row>
    <row r="52" spans="1:12" s="113" customFormat="1">
      <c r="A52" s="99" t="s">
        <v>53</v>
      </c>
      <c r="B52" s="99">
        <v>2</v>
      </c>
      <c r="C52" s="98" t="s">
        <v>140</v>
      </c>
      <c r="D52" s="98">
        <v>29</v>
      </c>
      <c r="E52" s="98">
        <v>94.5</v>
      </c>
      <c r="F52" s="111">
        <v>1.7829999999999999</v>
      </c>
      <c r="G52" s="98">
        <v>29.7</v>
      </c>
      <c r="H52" s="98">
        <v>61.5</v>
      </c>
    </row>
    <row r="53" spans="1:12" s="114" customFormat="1">
      <c r="B53" s="97"/>
      <c r="C53" s="97"/>
      <c r="D53" s="97"/>
      <c r="F53" s="97"/>
      <c r="G53" s="97"/>
      <c r="H53" s="97"/>
    </row>
    <row r="54" spans="1:12" s="114" customFormat="1">
      <c r="B54" s="97"/>
      <c r="C54" s="109" t="s">
        <v>55</v>
      </c>
      <c r="D54" s="112">
        <f>AVERAGE(D41:D52)</f>
        <v>25.75</v>
      </c>
      <c r="E54" s="108">
        <f t="shared" ref="E54:H54" si="0">AVERAGE(E41:E52)</f>
        <v>76.391666666666666</v>
      </c>
      <c r="F54" s="115">
        <f t="shared" si="0"/>
        <v>1.7698333333333334</v>
      </c>
      <c r="G54" s="108">
        <f t="shared" si="0"/>
        <v>24.399999999999995</v>
      </c>
      <c r="H54" s="108">
        <f t="shared" si="0"/>
        <v>58.399750000000004</v>
      </c>
    </row>
    <row r="55" spans="1:12" s="114" customFormat="1">
      <c r="B55" s="97"/>
      <c r="C55" s="109" t="s">
        <v>56</v>
      </c>
      <c r="D55" s="115">
        <f>STDEV(D41:D52)</f>
        <v>4.3090813195136866</v>
      </c>
      <c r="E55" s="115">
        <f t="shared" ref="E55:H55" si="1">STDEV(E41:E52)</f>
        <v>10.199327815046773</v>
      </c>
      <c r="F55" s="115">
        <f t="shared" si="1"/>
        <v>6.9394567947398247E-2</v>
      </c>
      <c r="G55" s="115">
        <f t="shared" si="1"/>
        <v>2.9446407405504238</v>
      </c>
      <c r="H55" s="115">
        <f t="shared" si="1"/>
        <v>6.3408045678904923</v>
      </c>
    </row>
    <row r="56" spans="1:12" s="114" customFormat="1">
      <c r="B56" s="97"/>
      <c r="C56" s="109" t="s">
        <v>57</v>
      </c>
      <c r="D56" s="112">
        <f>D55/SQRT(12)</f>
        <v>1.2439246298906075</v>
      </c>
      <c r="E56" s="108">
        <f t="shared" ref="E56:H56" si="2">E55/SQRT(12)</f>
        <v>2.9442923297852461</v>
      </c>
      <c r="F56" s="115">
        <f t="shared" si="2"/>
        <v>2.0032486242364079E-2</v>
      </c>
      <c r="G56" s="108">
        <f t="shared" si="2"/>
        <v>0.85004456211176316</v>
      </c>
      <c r="H56" s="108">
        <f t="shared" si="2"/>
        <v>1.8304326120751924</v>
      </c>
    </row>
    <row r="57" spans="1:12" s="114" customFormat="1">
      <c r="B57" s="97"/>
      <c r="F57" s="97"/>
    </row>
    <row r="58" spans="1:12" s="114" customFormat="1" ht="15.75" thickBot="1"/>
    <row r="59" spans="1:12" s="114" customFormat="1" ht="15.75" thickBot="1">
      <c r="B59" s="108"/>
      <c r="C59" s="108"/>
      <c r="D59" s="116" t="s">
        <v>127</v>
      </c>
      <c r="E59" s="253" t="s">
        <v>126</v>
      </c>
      <c r="F59" s="104" t="s">
        <v>3</v>
      </c>
      <c r="G59" s="104" t="s">
        <v>4</v>
      </c>
      <c r="H59" s="104" t="s">
        <v>7</v>
      </c>
    </row>
    <row r="60" spans="1:12" s="113" customFormat="1">
      <c r="A60" s="98" t="s">
        <v>17</v>
      </c>
      <c r="B60" s="99">
        <v>1</v>
      </c>
      <c r="C60" s="98" t="s">
        <v>31</v>
      </c>
      <c r="D60" s="100">
        <v>18</v>
      </c>
      <c r="E60" s="98">
        <v>66.099999999999994</v>
      </c>
      <c r="F60" s="98">
        <v>1.76</v>
      </c>
      <c r="G60" s="98">
        <v>21.3</v>
      </c>
      <c r="H60" s="102">
        <v>52.11</v>
      </c>
      <c r="J60" s="254"/>
      <c r="K60" s="97"/>
      <c r="L60" s="106"/>
    </row>
    <row r="61" spans="1:12" s="113" customFormat="1">
      <c r="A61" s="98" t="s">
        <v>22</v>
      </c>
      <c r="B61" s="99">
        <v>1</v>
      </c>
      <c r="C61" s="98" t="s">
        <v>31</v>
      </c>
      <c r="D61" s="98">
        <v>34</v>
      </c>
      <c r="E61" s="98">
        <v>72.2</v>
      </c>
      <c r="F61" s="98">
        <v>1.84</v>
      </c>
      <c r="G61" s="98">
        <v>21.3</v>
      </c>
      <c r="H61" s="102">
        <v>61.603999999999999</v>
      </c>
      <c r="J61" s="254"/>
      <c r="K61" s="97"/>
      <c r="L61" s="106"/>
    </row>
    <row r="62" spans="1:12" s="113" customFormat="1">
      <c r="A62" s="98" t="s">
        <v>26</v>
      </c>
      <c r="B62" s="99">
        <v>1</v>
      </c>
      <c r="C62" s="98" t="s">
        <v>31</v>
      </c>
      <c r="D62" s="98">
        <v>24</v>
      </c>
      <c r="E62" s="98">
        <v>68.7</v>
      </c>
      <c r="F62" s="98">
        <v>1.81</v>
      </c>
      <c r="G62" s="98">
        <v>21</v>
      </c>
      <c r="H62" s="102">
        <v>55.889000000000003</v>
      </c>
      <c r="J62" s="254"/>
      <c r="K62" s="97"/>
      <c r="L62" s="106"/>
    </row>
    <row r="63" spans="1:12" s="113" customFormat="1">
      <c r="A63" s="99" t="s">
        <v>30</v>
      </c>
      <c r="B63" s="99">
        <v>1</v>
      </c>
      <c r="C63" s="98" t="s">
        <v>31</v>
      </c>
      <c r="D63" s="99">
        <v>34</v>
      </c>
      <c r="E63" s="98">
        <v>90</v>
      </c>
      <c r="F63" s="98">
        <v>1.77</v>
      </c>
      <c r="G63" s="98">
        <v>28.7</v>
      </c>
      <c r="H63" s="102">
        <v>62.420999999999999</v>
      </c>
      <c r="J63" s="254"/>
    </row>
    <row r="64" spans="1:12" s="113" customFormat="1">
      <c r="A64" s="99" t="s">
        <v>40</v>
      </c>
      <c r="B64" s="99">
        <v>2</v>
      </c>
      <c r="C64" s="98" t="s">
        <v>31</v>
      </c>
      <c r="D64" s="98">
        <v>27</v>
      </c>
      <c r="E64" s="98">
        <v>93.4</v>
      </c>
      <c r="F64" s="111">
        <v>1.99</v>
      </c>
      <c r="G64" s="98">
        <v>23.6</v>
      </c>
      <c r="H64" s="98">
        <v>70.599999999999994</v>
      </c>
      <c r="J64" s="254"/>
    </row>
    <row r="65" spans="1:12" s="113" customFormat="1">
      <c r="A65" s="99" t="s">
        <v>43</v>
      </c>
      <c r="B65" s="99">
        <v>2</v>
      </c>
      <c r="C65" s="98" t="s">
        <v>31</v>
      </c>
      <c r="D65" s="98">
        <v>19</v>
      </c>
      <c r="E65" s="98">
        <v>66.599999999999994</v>
      </c>
      <c r="F65" s="111">
        <v>1.8080000000000001</v>
      </c>
      <c r="G65" s="98">
        <v>20.399999999999999</v>
      </c>
      <c r="H65" s="98">
        <v>55.5</v>
      </c>
      <c r="J65" s="254"/>
    </row>
    <row r="66" spans="1:12" s="113" customFormat="1">
      <c r="A66" s="99" t="s">
        <v>47</v>
      </c>
      <c r="B66" s="99">
        <v>2</v>
      </c>
      <c r="C66" s="98" t="s">
        <v>31</v>
      </c>
      <c r="D66" s="98">
        <v>20</v>
      </c>
      <c r="E66" s="98">
        <v>69.7</v>
      </c>
      <c r="F66" s="111">
        <v>1.819</v>
      </c>
      <c r="G66" s="98">
        <v>21.1</v>
      </c>
      <c r="H66" s="98">
        <v>56.2</v>
      </c>
      <c r="J66" s="254"/>
    </row>
    <row r="67" spans="1:12" s="113" customFormat="1">
      <c r="A67" s="99" t="s">
        <v>51</v>
      </c>
      <c r="B67" s="99">
        <v>2</v>
      </c>
      <c r="C67" s="98" t="s">
        <v>31</v>
      </c>
      <c r="D67" s="98">
        <v>21</v>
      </c>
      <c r="E67" s="98">
        <v>66.5</v>
      </c>
      <c r="F67" s="111">
        <v>1.784</v>
      </c>
      <c r="G67" s="98">
        <v>20.9</v>
      </c>
      <c r="H67" s="98">
        <v>54.7</v>
      </c>
      <c r="J67" s="254"/>
    </row>
    <row r="68" spans="1:12" s="113" customFormat="1">
      <c r="A68" s="99" t="s">
        <v>80</v>
      </c>
      <c r="B68" s="99">
        <v>2</v>
      </c>
      <c r="C68" s="98" t="s">
        <v>31</v>
      </c>
      <c r="D68" s="98">
        <v>18</v>
      </c>
      <c r="E68" s="98">
        <v>78.2</v>
      </c>
      <c r="F68" s="111">
        <v>1.7190000000000001</v>
      </c>
      <c r="G68" s="98">
        <v>26.5</v>
      </c>
      <c r="H68" s="98">
        <v>56</v>
      </c>
      <c r="J68" s="254"/>
    </row>
    <row r="69" spans="1:12" s="113" customFormat="1">
      <c r="A69" s="99" t="s">
        <v>81</v>
      </c>
      <c r="B69" s="99">
        <v>2</v>
      </c>
      <c r="C69" s="98" t="s">
        <v>31</v>
      </c>
      <c r="D69" s="98">
        <v>23</v>
      </c>
      <c r="E69" s="98">
        <v>83.9</v>
      </c>
      <c r="F69" s="111">
        <v>1.909</v>
      </c>
      <c r="G69" s="98">
        <v>23</v>
      </c>
      <c r="H69" s="98">
        <v>71.3</v>
      </c>
      <c r="J69" s="254"/>
    </row>
    <row r="70" spans="1:12">
      <c r="J70" s="114"/>
    </row>
    <row r="71" spans="1:12">
      <c r="C71" s="109" t="s">
        <v>55</v>
      </c>
      <c r="D71" s="112">
        <f>AVERAGE(D60:D69)</f>
        <v>23.8</v>
      </c>
      <c r="E71" s="108">
        <f t="shared" ref="E71:H71" si="3">AVERAGE(E60:E69)</f>
        <v>75.53</v>
      </c>
      <c r="F71" s="115">
        <f t="shared" si="3"/>
        <v>1.8209</v>
      </c>
      <c r="G71" s="108">
        <f t="shared" si="3"/>
        <v>22.78</v>
      </c>
      <c r="H71" s="108">
        <f t="shared" si="3"/>
        <v>59.632399999999997</v>
      </c>
      <c r="J71" s="114"/>
    </row>
    <row r="72" spans="1:12">
      <c r="C72" s="109" t="s">
        <v>56</v>
      </c>
      <c r="D72" s="115">
        <f>STDEV(D60:D69)</f>
        <v>6.0699624747146901</v>
      </c>
      <c r="E72" s="115">
        <f t="shared" ref="E72:H72" si="4">STDEV(E60:E69)</f>
        <v>10.262342162813765</v>
      </c>
      <c r="F72" s="115">
        <f t="shared" si="4"/>
        <v>7.8212601996808087E-2</v>
      </c>
      <c r="G72" s="115">
        <f t="shared" si="4"/>
        <v>2.7724036903420406</v>
      </c>
      <c r="H72" s="115">
        <f t="shared" si="4"/>
        <v>6.70874371746803</v>
      </c>
      <c r="J72" s="114"/>
    </row>
    <row r="73" spans="1:12">
      <c r="C73" s="109" t="s">
        <v>57</v>
      </c>
      <c r="D73" s="112">
        <f>D72/SQRT(10)</f>
        <v>1.9194906731850634</v>
      </c>
      <c r="E73" s="108">
        <f t="shared" ref="E73:H73" si="5">E72/SQRT(10)</f>
        <v>3.2452375362470014</v>
      </c>
      <c r="F73" s="115">
        <f t="shared" si="5"/>
        <v>2.4732996403814697E-2</v>
      </c>
      <c r="G73" s="108">
        <f t="shared" si="5"/>
        <v>0.87671102549370072</v>
      </c>
      <c r="H73" s="108">
        <f t="shared" si="5"/>
        <v>2.1214910385544115</v>
      </c>
    </row>
    <row r="74" spans="1:12" s="113" customFormat="1">
      <c r="C74" s="109"/>
      <c r="D74" s="115"/>
      <c r="E74" s="115"/>
      <c r="F74" s="115"/>
      <c r="G74" s="115"/>
      <c r="H74" s="115"/>
    </row>
    <row r="75" spans="1:12" ht="15.75" thickBot="1"/>
    <row r="76" spans="1:12" ht="15.75" thickBot="1">
      <c r="D76" s="116" t="s">
        <v>127</v>
      </c>
      <c r="E76" s="253" t="s">
        <v>126</v>
      </c>
      <c r="F76" s="104" t="s">
        <v>3</v>
      </c>
      <c r="G76" s="104" t="s">
        <v>4</v>
      </c>
      <c r="H76" s="104" t="s">
        <v>7</v>
      </c>
    </row>
    <row r="77" spans="1:12" s="113" customFormat="1">
      <c r="A77" s="98" t="s">
        <v>20</v>
      </c>
      <c r="B77" s="99">
        <v>1</v>
      </c>
      <c r="C77" s="98" t="s">
        <v>32</v>
      </c>
      <c r="D77" s="100">
        <v>28</v>
      </c>
      <c r="E77" s="98">
        <v>93.2</v>
      </c>
      <c r="F77" s="98">
        <v>1.89</v>
      </c>
      <c r="G77" s="98">
        <v>26.1</v>
      </c>
      <c r="H77" s="102">
        <v>67.646000000000001</v>
      </c>
      <c r="J77" s="97"/>
      <c r="K77" s="97"/>
      <c r="L77" s="106"/>
    </row>
    <row r="78" spans="1:12" s="113" customFormat="1">
      <c r="A78" s="98" t="s">
        <v>23</v>
      </c>
      <c r="B78" s="99">
        <v>1</v>
      </c>
      <c r="C78" s="98" t="s">
        <v>32</v>
      </c>
      <c r="D78" s="98">
        <v>21</v>
      </c>
      <c r="E78" s="98">
        <v>79.2</v>
      </c>
      <c r="F78" s="98">
        <v>1.86</v>
      </c>
      <c r="G78" s="98">
        <v>22.9</v>
      </c>
      <c r="H78" s="102">
        <v>61.915999999999997</v>
      </c>
      <c r="J78" s="97"/>
      <c r="K78" s="97"/>
      <c r="L78" s="106"/>
    </row>
    <row r="79" spans="1:12" s="113" customFormat="1">
      <c r="A79" s="98" t="s">
        <v>25</v>
      </c>
      <c r="B79" s="99">
        <v>1</v>
      </c>
      <c r="C79" s="98" t="s">
        <v>32</v>
      </c>
      <c r="D79" s="98">
        <v>34</v>
      </c>
      <c r="E79" s="98">
        <v>89</v>
      </c>
      <c r="F79" s="98">
        <v>1.68</v>
      </c>
      <c r="G79" s="98">
        <v>31.5</v>
      </c>
      <c r="H79" s="102">
        <v>56.29</v>
      </c>
      <c r="J79" s="107"/>
      <c r="K79" s="97"/>
      <c r="L79" s="106"/>
    </row>
    <row r="80" spans="1:12" s="113" customFormat="1">
      <c r="A80" s="99" t="s">
        <v>27</v>
      </c>
      <c r="B80" s="99">
        <v>1</v>
      </c>
      <c r="C80" s="98" t="s">
        <v>32</v>
      </c>
      <c r="D80" s="99">
        <v>24</v>
      </c>
      <c r="E80" s="98">
        <v>79</v>
      </c>
      <c r="F80" s="98">
        <v>1.71</v>
      </c>
      <c r="G80" s="98">
        <v>27</v>
      </c>
      <c r="H80" s="102">
        <v>55.774999999999999</v>
      </c>
      <c r="J80" s="97"/>
      <c r="K80" s="97"/>
      <c r="L80" s="106"/>
    </row>
    <row r="81" spans="1:12" s="113" customFormat="1">
      <c r="A81" s="99" t="s">
        <v>28</v>
      </c>
      <c r="B81" s="99">
        <v>1</v>
      </c>
      <c r="C81" s="98" t="s">
        <v>32</v>
      </c>
      <c r="D81" s="99">
        <v>29</v>
      </c>
      <c r="E81" s="98">
        <v>71.8</v>
      </c>
      <c r="F81" s="98">
        <v>1.79</v>
      </c>
      <c r="G81" s="98">
        <v>22.4</v>
      </c>
      <c r="H81" s="102">
        <v>55.850999999999999</v>
      </c>
      <c r="J81" s="97"/>
      <c r="K81" s="97"/>
      <c r="L81" s="106"/>
    </row>
    <row r="82" spans="1:12" s="113" customFormat="1">
      <c r="A82" s="99" t="s">
        <v>44</v>
      </c>
      <c r="B82" s="99">
        <v>2</v>
      </c>
      <c r="C82" s="98" t="s">
        <v>32</v>
      </c>
      <c r="D82" s="98">
        <v>18</v>
      </c>
      <c r="E82" s="98">
        <v>77.2</v>
      </c>
      <c r="F82" s="111">
        <v>1.746</v>
      </c>
      <c r="G82" s="98">
        <v>25.3</v>
      </c>
      <c r="H82" s="98">
        <v>54</v>
      </c>
    </row>
    <row r="83" spans="1:12" s="113" customFormat="1">
      <c r="A83" s="99" t="s">
        <v>45</v>
      </c>
      <c r="B83" s="99">
        <v>2</v>
      </c>
      <c r="C83" s="98" t="s">
        <v>32</v>
      </c>
      <c r="D83" s="98">
        <v>28</v>
      </c>
      <c r="E83" s="98">
        <v>87.9</v>
      </c>
      <c r="F83" s="111">
        <v>1.8640000000000001</v>
      </c>
      <c r="G83" s="98">
        <v>25.3</v>
      </c>
      <c r="H83" s="98">
        <v>63.5</v>
      </c>
    </row>
    <row r="84" spans="1:12" s="113" customFormat="1">
      <c r="A84" s="99" t="s">
        <v>48</v>
      </c>
      <c r="B84" s="99">
        <v>2</v>
      </c>
      <c r="C84" s="98" t="s">
        <v>32</v>
      </c>
      <c r="D84" s="98">
        <v>21</v>
      </c>
      <c r="E84" s="98">
        <v>73.599999999999994</v>
      </c>
      <c r="F84" s="111">
        <v>1.7689999999999999</v>
      </c>
      <c r="G84" s="98">
        <v>23.5</v>
      </c>
      <c r="H84" s="98">
        <v>61.2</v>
      </c>
    </row>
    <row r="85" spans="1:12" s="113" customFormat="1">
      <c r="A85" s="99" t="s">
        <v>49</v>
      </c>
      <c r="B85" s="99">
        <v>2</v>
      </c>
      <c r="C85" s="98" t="s">
        <v>32</v>
      </c>
      <c r="D85" s="98">
        <v>18</v>
      </c>
      <c r="E85" s="98">
        <v>82.3</v>
      </c>
      <c r="F85" s="111">
        <v>1.839</v>
      </c>
      <c r="G85" s="98">
        <v>24.3</v>
      </c>
      <c r="H85" s="98">
        <v>63.2</v>
      </c>
    </row>
    <row r="86" spans="1:12" s="113" customFormat="1">
      <c r="A86" s="99" t="s">
        <v>54</v>
      </c>
      <c r="B86" s="99">
        <v>2</v>
      </c>
      <c r="C86" s="98" t="s">
        <v>32</v>
      </c>
      <c r="D86" s="98">
        <v>22</v>
      </c>
      <c r="E86" s="98">
        <v>61.7</v>
      </c>
      <c r="F86" s="111">
        <v>1.7529999999999999</v>
      </c>
      <c r="G86" s="98">
        <v>20.100000000000001</v>
      </c>
      <c r="H86" s="98">
        <v>49.6</v>
      </c>
    </row>
    <row r="88" spans="1:12">
      <c r="C88" s="109" t="s">
        <v>55</v>
      </c>
      <c r="D88" s="112">
        <f>AVERAGE(D77:D86)</f>
        <v>24.3</v>
      </c>
      <c r="E88" s="108">
        <f t="shared" ref="E88:H88" si="6">AVERAGE(E77:E86)</f>
        <v>79.489999999999995</v>
      </c>
      <c r="F88" s="115">
        <f t="shared" si="6"/>
        <v>1.7901</v>
      </c>
      <c r="G88" s="108">
        <f t="shared" si="6"/>
        <v>24.840000000000003</v>
      </c>
      <c r="H88" s="108">
        <f t="shared" si="6"/>
        <v>58.897800000000004</v>
      </c>
    </row>
    <row r="89" spans="1:12">
      <c r="C89" s="109" t="s">
        <v>56</v>
      </c>
      <c r="D89" s="115">
        <f>STDEV(D77:D86)</f>
        <v>5.2715167541125139</v>
      </c>
      <c r="E89" s="115">
        <f t="shared" ref="E89:H89" si="7">STDEV(E77:E86)</f>
        <v>9.2670803264986628</v>
      </c>
      <c r="F89" s="115">
        <f t="shared" si="7"/>
        <v>7.0728667769472717E-2</v>
      </c>
      <c r="G89" s="115">
        <f t="shared" si="7"/>
        <v>3.0786721524420115</v>
      </c>
      <c r="H89" s="115">
        <f t="shared" si="7"/>
        <v>5.4457205379800548</v>
      </c>
    </row>
    <row r="90" spans="1:12">
      <c r="C90" s="109" t="s">
        <v>57</v>
      </c>
      <c r="D90" s="112">
        <f>D89/SQRT(10)</f>
        <v>1.6669999666733328</v>
      </c>
      <c r="E90" s="108">
        <f t="shared" ref="E90:H90" si="8">E89/SQRT(10)</f>
        <v>2.9305081091472611</v>
      </c>
      <c r="F90" s="115">
        <f t="shared" si="8"/>
        <v>2.2366368602087485E-2</v>
      </c>
      <c r="G90" s="108">
        <f t="shared" si="8"/>
        <v>0.97356161706498712</v>
      </c>
      <c r="H90" s="108">
        <f t="shared" si="8"/>
        <v>1.7220880400774454</v>
      </c>
    </row>
  </sheetData>
  <autoFilter ref="A1:D34"/>
  <mergeCells count="5">
    <mergeCell ref="A1:A2"/>
    <mergeCell ref="B1:B2"/>
    <mergeCell ref="C1:C2"/>
    <mergeCell ref="D1:D2"/>
    <mergeCell ref="E1:H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FF0000"/>
  </sheetPr>
  <dimension ref="A1:CI29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28" sqref="H28"/>
    </sheetView>
  </sheetViews>
  <sheetFormatPr defaultColWidth="8.85546875" defaultRowHeight="15"/>
  <cols>
    <col min="2" max="2" width="9" customWidth="1"/>
    <col min="3" max="3" width="8.42578125" customWidth="1"/>
    <col min="4" max="7" width="9.28515625" style="9" bestFit="1" customWidth="1"/>
    <col min="8" max="8" width="9.7109375" style="9" bestFit="1" customWidth="1"/>
    <col min="9" max="9" width="10.28515625" style="9" bestFit="1" customWidth="1"/>
    <col min="10" max="17" width="10.28515625" style="114" customWidth="1"/>
    <col min="18" max="18" width="8.85546875" style="30"/>
    <col min="19" max="21" width="8.85546875" style="9"/>
    <col min="22" max="22" width="9.7109375" style="9" bestFit="1" customWidth="1"/>
    <col min="23" max="23" width="10.28515625" style="10" bestFit="1" customWidth="1"/>
    <col min="24" max="27" width="9.28515625" style="9" bestFit="1" customWidth="1"/>
    <col min="28" max="28" width="9.7109375" style="9" bestFit="1" customWidth="1"/>
    <col min="29" max="29" width="10.28515625" style="9" bestFit="1" customWidth="1"/>
    <col min="30" max="35" width="10.28515625" style="114" customWidth="1"/>
    <col min="36" max="36" width="8.85546875" style="30"/>
    <col min="37" max="39" width="8.85546875" style="9"/>
    <col min="40" max="40" width="9.7109375" style="9" bestFit="1" customWidth="1"/>
    <col min="41" max="41" width="10.28515625" style="10" bestFit="1" customWidth="1"/>
    <col min="42" max="42" width="9.28515625" style="33" bestFit="1" customWidth="1"/>
    <col min="43" max="45" width="9.28515625" style="34" bestFit="1" customWidth="1"/>
    <col min="46" max="46" width="9.7109375" style="34" bestFit="1" customWidth="1"/>
    <col min="47" max="47" width="10.28515625" style="11" bestFit="1" customWidth="1"/>
    <col min="48" max="48" width="8.85546875" style="30"/>
    <col min="49" max="51" width="8.85546875" style="9"/>
    <col min="52" max="52" width="9.7109375" style="9" bestFit="1" customWidth="1"/>
    <col min="53" max="53" width="9.42578125" style="10" bestFit="1" customWidth="1"/>
    <col min="54" max="57" width="9.42578125" style="114" customWidth="1"/>
    <col min="58" max="61" width="9.28515625" style="9" bestFit="1" customWidth="1"/>
    <col min="62" max="62" width="9.7109375" style="9" bestFit="1" customWidth="1"/>
    <col min="63" max="63" width="10.28515625" style="9" bestFit="1" customWidth="1"/>
    <col min="64" max="64" width="8.85546875" style="30"/>
    <col min="65" max="67" width="8.85546875" style="9"/>
    <col min="68" max="68" width="9.7109375" style="9" bestFit="1" customWidth="1"/>
    <col min="69" max="69" width="10.28515625" style="10" bestFit="1" customWidth="1"/>
    <col min="70" max="73" width="8.85546875" style="9"/>
    <col min="74" max="74" width="9.7109375" style="9" bestFit="1" customWidth="1"/>
    <col min="75" max="75" width="10.28515625" style="9" bestFit="1" customWidth="1"/>
    <col min="76" max="76" width="8.85546875" style="30"/>
    <col min="77" max="79" width="8.85546875" style="9"/>
    <col min="80" max="80" width="9.7109375" style="9" bestFit="1" customWidth="1"/>
    <col min="81" max="81" width="10.28515625" style="10" bestFit="1" customWidth="1"/>
    <col min="82" max="82" width="8.85546875" style="30"/>
    <col min="83" max="85" width="8.85546875" style="9"/>
    <col min="86" max="86" width="9.7109375" style="9" bestFit="1" customWidth="1"/>
    <col min="87" max="87" width="10.28515625" style="10" bestFit="1" customWidth="1"/>
  </cols>
  <sheetData>
    <row r="1" spans="1:19" s="2" customFormat="1" ht="15.75" customHeight="1">
      <c r="A1" s="449" t="s">
        <v>0</v>
      </c>
      <c r="B1" s="451" t="s">
        <v>1</v>
      </c>
      <c r="C1" s="453" t="s">
        <v>2</v>
      </c>
      <c r="D1" s="444" t="s">
        <v>7</v>
      </c>
      <c r="E1" s="445"/>
      <c r="F1" s="445"/>
      <c r="G1" s="446"/>
      <c r="H1" s="447" t="s">
        <v>8</v>
      </c>
      <c r="I1" s="448"/>
      <c r="J1" s="448"/>
      <c r="K1" s="455"/>
      <c r="L1" s="444" t="s">
        <v>38</v>
      </c>
      <c r="M1" s="445"/>
      <c r="N1" s="445"/>
      <c r="O1" s="446"/>
      <c r="P1" s="447" t="s">
        <v>39</v>
      </c>
      <c r="Q1" s="448"/>
      <c r="R1" s="448"/>
      <c r="S1" s="448"/>
    </row>
    <row r="2" spans="1:19" s="2" customFormat="1" ht="15.75" thickBot="1">
      <c r="A2" s="450"/>
      <c r="B2" s="452"/>
      <c r="C2" s="454"/>
      <c r="D2" s="388" t="s">
        <v>5</v>
      </c>
      <c r="E2" s="389" t="s">
        <v>12</v>
      </c>
      <c r="F2" s="389" t="s">
        <v>13</v>
      </c>
      <c r="G2" s="389" t="s">
        <v>6</v>
      </c>
      <c r="H2" s="26" t="s">
        <v>5</v>
      </c>
      <c r="I2" s="27" t="s">
        <v>12</v>
      </c>
      <c r="J2" s="27" t="s">
        <v>13</v>
      </c>
      <c r="K2" s="27" t="s">
        <v>6</v>
      </c>
      <c r="L2" s="388" t="s">
        <v>5</v>
      </c>
      <c r="M2" s="389" t="s">
        <v>12</v>
      </c>
      <c r="N2" s="389" t="s">
        <v>13</v>
      </c>
      <c r="O2" s="389" t="s">
        <v>6</v>
      </c>
      <c r="P2" s="26" t="s">
        <v>5</v>
      </c>
      <c r="Q2" s="27" t="s">
        <v>12</v>
      </c>
      <c r="R2" s="27" t="s">
        <v>13</v>
      </c>
      <c r="S2" s="27" t="s">
        <v>6</v>
      </c>
    </row>
    <row r="3" spans="1:19" s="114" customFormat="1">
      <c r="A3" s="97" t="s">
        <v>16</v>
      </c>
      <c r="B3" s="107">
        <v>1</v>
      </c>
      <c r="C3" s="97" t="s">
        <v>140</v>
      </c>
      <c r="D3" s="108">
        <v>57.826999999999998</v>
      </c>
      <c r="E3" s="108">
        <v>59.784999999999997</v>
      </c>
      <c r="F3" s="108">
        <v>60.89</v>
      </c>
      <c r="G3" s="108">
        <v>60.412999999999997</v>
      </c>
      <c r="H3" s="108">
        <v>14.744</v>
      </c>
      <c r="I3" s="108">
        <v>16.062000000000001</v>
      </c>
      <c r="J3" s="108">
        <v>17.065000000000001</v>
      </c>
      <c r="K3" s="108">
        <v>18.256</v>
      </c>
      <c r="L3" s="108">
        <v>20.123999999999999</v>
      </c>
      <c r="M3" s="108">
        <v>21.402999999999999</v>
      </c>
      <c r="N3" s="108">
        <v>22.129000000000001</v>
      </c>
      <c r="O3" s="108">
        <v>21.870999999999999</v>
      </c>
      <c r="P3" s="108">
        <v>34.286000000000001</v>
      </c>
      <c r="Q3" s="108">
        <v>34.893000000000001</v>
      </c>
      <c r="R3" s="108">
        <v>35.383000000000003</v>
      </c>
      <c r="S3" s="108">
        <v>35.024999999999999</v>
      </c>
    </row>
    <row r="4" spans="1:19" s="114" customFormat="1">
      <c r="A4" s="97" t="s">
        <v>17</v>
      </c>
      <c r="B4" s="107">
        <v>1</v>
      </c>
      <c r="C4" s="97" t="s">
        <v>31</v>
      </c>
      <c r="D4" s="108">
        <v>52.11</v>
      </c>
      <c r="E4" s="108">
        <v>52.008000000000003</v>
      </c>
      <c r="F4" s="108">
        <v>52.255000000000003</v>
      </c>
      <c r="G4" s="108">
        <v>52.664999999999999</v>
      </c>
      <c r="H4" s="108">
        <v>11.204000000000001</v>
      </c>
      <c r="I4" s="108">
        <v>11.823</v>
      </c>
      <c r="J4" s="108">
        <v>13.228999999999999</v>
      </c>
      <c r="K4" s="108">
        <v>13.33</v>
      </c>
      <c r="L4" s="108">
        <v>17.52</v>
      </c>
      <c r="M4" s="108">
        <v>17.777999999999999</v>
      </c>
      <c r="N4" s="108">
        <v>17.891999999999999</v>
      </c>
      <c r="O4" s="108">
        <v>18.016999999999999</v>
      </c>
      <c r="P4" s="108">
        <v>31.268000000000001</v>
      </c>
      <c r="Q4" s="108">
        <v>30.869</v>
      </c>
      <c r="R4" s="108">
        <v>30.863999999999997</v>
      </c>
      <c r="S4" s="108">
        <v>31.338999999999999</v>
      </c>
    </row>
    <row r="5" spans="1:19" s="114" customFormat="1">
      <c r="A5" s="97" t="s">
        <v>18</v>
      </c>
      <c r="B5" s="107">
        <v>1</v>
      </c>
      <c r="C5" s="97" t="s">
        <v>140</v>
      </c>
      <c r="D5" s="108">
        <v>49.64</v>
      </c>
      <c r="E5" s="108">
        <v>49.302999999999997</v>
      </c>
      <c r="F5" s="108">
        <v>50.271999999999998</v>
      </c>
      <c r="G5" s="108">
        <v>50.305999999999997</v>
      </c>
      <c r="H5" s="108">
        <v>12.057</v>
      </c>
      <c r="I5" s="108">
        <v>11.05</v>
      </c>
      <c r="J5" s="108">
        <v>10.808</v>
      </c>
      <c r="K5" s="108">
        <v>11.895</v>
      </c>
      <c r="L5" s="108">
        <v>17.876000000000001</v>
      </c>
      <c r="M5" s="108">
        <v>17.888999999999999</v>
      </c>
      <c r="N5" s="108">
        <v>18.094999999999999</v>
      </c>
      <c r="O5" s="108">
        <v>18.309999999999999</v>
      </c>
      <c r="P5" s="108">
        <v>28.321000000000002</v>
      </c>
      <c r="Q5" s="108">
        <v>28.028000000000002</v>
      </c>
      <c r="R5" s="108">
        <v>28.677</v>
      </c>
      <c r="S5" s="108">
        <v>28.548999999999999</v>
      </c>
    </row>
    <row r="6" spans="1:19" s="114" customFormat="1">
      <c r="A6" s="97" t="s">
        <v>19</v>
      </c>
      <c r="B6" s="107">
        <v>1</v>
      </c>
      <c r="C6" s="97" t="s">
        <v>140</v>
      </c>
      <c r="D6" s="108">
        <v>67.762</v>
      </c>
      <c r="E6" s="108">
        <v>68.126000000000005</v>
      </c>
      <c r="F6" s="108">
        <v>70.736000000000004</v>
      </c>
      <c r="G6" s="108">
        <v>69.241</v>
      </c>
      <c r="H6" s="108">
        <v>9.1890000000000001</v>
      </c>
      <c r="I6" s="108">
        <v>8.984</v>
      </c>
      <c r="J6" s="108">
        <v>8.93</v>
      </c>
      <c r="K6" s="108">
        <v>9.4559999999999995</v>
      </c>
      <c r="L6" s="108">
        <v>24.321000000000002</v>
      </c>
      <c r="M6" s="108">
        <v>24.367000000000001</v>
      </c>
      <c r="N6" s="108">
        <v>24.997</v>
      </c>
      <c r="O6" s="108">
        <v>24.547000000000001</v>
      </c>
      <c r="P6" s="108">
        <v>40.034999999999997</v>
      </c>
      <c r="Q6" s="108">
        <v>40.274000000000001</v>
      </c>
      <c r="R6" s="108">
        <v>42.110999999999997</v>
      </c>
      <c r="S6" s="108">
        <v>40.978000000000002</v>
      </c>
    </row>
    <row r="7" spans="1:19" s="114" customFormat="1">
      <c r="A7" s="97" t="s">
        <v>20</v>
      </c>
      <c r="B7" s="107">
        <v>1</v>
      </c>
      <c r="C7" s="97" t="s">
        <v>32</v>
      </c>
      <c r="D7" s="108">
        <v>67.646000000000001</v>
      </c>
      <c r="E7" s="108">
        <v>67.064999999999998</v>
      </c>
      <c r="F7" s="108">
        <v>66.765000000000001</v>
      </c>
      <c r="G7" s="108">
        <v>66.626999999999995</v>
      </c>
      <c r="H7" s="108">
        <v>22.454000000000001</v>
      </c>
      <c r="I7" s="108">
        <v>23.701000000000001</v>
      </c>
      <c r="J7" s="108">
        <v>23.306999999999999</v>
      </c>
      <c r="K7" s="108">
        <v>24.513000000000002</v>
      </c>
      <c r="L7" s="108">
        <v>23.728999999999999</v>
      </c>
      <c r="M7" s="108">
        <v>23.681000000000001</v>
      </c>
      <c r="N7" s="108">
        <v>23.111000000000001</v>
      </c>
      <c r="O7" s="108">
        <v>23.902000000000001</v>
      </c>
      <c r="P7" s="108">
        <v>40.221000000000004</v>
      </c>
      <c r="Q7" s="108">
        <v>39.804000000000002</v>
      </c>
      <c r="R7" s="108">
        <v>40.162999999999997</v>
      </c>
      <c r="S7" s="108">
        <v>39.096000000000004</v>
      </c>
    </row>
    <row r="8" spans="1:19" s="114" customFormat="1">
      <c r="A8" s="97" t="s">
        <v>21</v>
      </c>
      <c r="B8" s="107">
        <v>1</v>
      </c>
      <c r="C8" s="97" t="s">
        <v>140</v>
      </c>
      <c r="D8" s="108">
        <v>50.118000000000002</v>
      </c>
      <c r="E8" s="108">
        <v>52.34</v>
      </c>
      <c r="F8" s="108">
        <v>53.262</v>
      </c>
      <c r="G8" s="108">
        <v>53.506999999999998</v>
      </c>
      <c r="H8" s="108">
        <v>17.331</v>
      </c>
      <c r="I8" s="108">
        <v>17.114999999999998</v>
      </c>
      <c r="J8" s="108">
        <v>18.309999999999999</v>
      </c>
      <c r="K8" s="108">
        <v>18.972999999999999</v>
      </c>
      <c r="L8" s="108">
        <v>16.677</v>
      </c>
      <c r="M8" s="108">
        <v>17.617999999999999</v>
      </c>
      <c r="N8" s="108">
        <v>18.286000000000001</v>
      </c>
      <c r="O8" s="108">
        <v>18.260999999999999</v>
      </c>
      <c r="P8" s="108">
        <v>30.207000000000001</v>
      </c>
      <c r="Q8" s="108">
        <v>31.402000000000001</v>
      </c>
      <c r="R8" s="108">
        <v>31.623000000000001</v>
      </c>
      <c r="S8" s="108">
        <v>31.905000000000001</v>
      </c>
    </row>
    <row r="9" spans="1:19" s="114" customFormat="1">
      <c r="A9" s="97" t="s">
        <v>22</v>
      </c>
      <c r="B9" s="107">
        <v>1</v>
      </c>
      <c r="C9" s="97" t="s">
        <v>31</v>
      </c>
      <c r="D9" s="108">
        <v>61.603999999999999</v>
      </c>
      <c r="E9" s="108">
        <v>63.896999999999998</v>
      </c>
      <c r="F9" s="108">
        <v>63.567999999999998</v>
      </c>
      <c r="G9" s="108">
        <v>64.777000000000001</v>
      </c>
      <c r="H9" s="108">
        <v>8.5510000000000002</v>
      </c>
      <c r="I9" s="108">
        <v>10.273999999999999</v>
      </c>
      <c r="J9" s="108">
        <v>9.907</v>
      </c>
      <c r="K9" s="108">
        <v>10.394</v>
      </c>
      <c r="L9" s="108">
        <v>21.454000000000001</v>
      </c>
      <c r="M9" s="108">
        <v>22.884</v>
      </c>
      <c r="N9" s="108">
        <v>22.195</v>
      </c>
      <c r="O9" s="108">
        <v>22.457000000000001</v>
      </c>
      <c r="P9" s="108">
        <v>36.936</v>
      </c>
      <c r="Q9" s="108">
        <v>37.777000000000001</v>
      </c>
      <c r="R9" s="108">
        <v>38.192</v>
      </c>
      <c r="S9" s="108">
        <v>39.025999999999996</v>
      </c>
    </row>
    <row r="10" spans="1:19" s="114" customFormat="1">
      <c r="A10" s="97" t="s">
        <v>23</v>
      </c>
      <c r="B10" s="107">
        <v>1</v>
      </c>
      <c r="C10" s="97" t="s">
        <v>32</v>
      </c>
      <c r="D10" s="108">
        <v>61.915999999999997</v>
      </c>
      <c r="E10" s="108">
        <v>63.893000000000001</v>
      </c>
      <c r="F10" s="108">
        <v>62.456000000000003</v>
      </c>
      <c r="G10" s="108">
        <v>63.906999999999996</v>
      </c>
      <c r="H10" s="108">
        <v>14.125999999999999</v>
      </c>
      <c r="I10" s="108">
        <v>15.103</v>
      </c>
      <c r="J10" s="108">
        <v>16.611000000000001</v>
      </c>
      <c r="K10" s="108">
        <v>17.241</v>
      </c>
      <c r="L10" s="108">
        <v>22.558</v>
      </c>
      <c r="M10" s="108">
        <v>23.248999999999999</v>
      </c>
      <c r="N10" s="108">
        <v>22.835000000000001</v>
      </c>
      <c r="O10" s="108">
        <v>23.88</v>
      </c>
      <c r="P10" s="108">
        <v>36.222000000000001</v>
      </c>
      <c r="Q10" s="108">
        <v>37.432000000000002</v>
      </c>
      <c r="R10" s="108">
        <v>36.4</v>
      </c>
      <c r="S10" s="108">
        <v>36.764000000000003</v>
      </c>
    </row>
    <row r="11" spans="1:19" s="114" customFormat="1">
      <c r="A11" s="97" t="s">
        <v>24</v>
      </c>
      <c r="B11" s="107">
        <v>1</v>
      </c>
      <c r="C11" s="97" t="s">
        <v>140</v>
      </c>
      <c r="D11" s="108">
        <v>60.003999999999998</v>
      </c>
      <c r="E11" s="108">
        <v>62.415999999999997</v>
      </c>
      <c r="F11" s="108">
        <v>62.945</v>
      </c>
      <c r="G11" s="108">
        <v>64.573999999999998</v>
      </c>
      <c r="H11" s="108">
        <v>14.884</v>
      </c>
      <c r="I11" s="108">
        <v>14.493</v>
      </c>
      <c r="J11" s="108">
        <v>15.6</v>
      </c>
      <c r="K11" s="108">
        <v>17.341000000000001</v>
      </c>
      <c r="L11" s="108">
        <v>21.245000000000001</v>
      </c>
      <c r="M11" s="108">
        <v>21.978999999999999</v>
      </c>
      <c r="N11" s="108">
        <v>22.532</v>
      </c>
      <c r="O11" s="108">
        <v>23.344999999999999</v>
      </c>
      <c r="P11" s="108">
        <v>35.555</v>
      </c>
      <c r="Q11" s="108">
        <v>37.134</v>
      </c>
      <c r="R11" s="108">
        <v>37.012</v>
      </c>
      <c r="S11" s="108">
        <v>37.86</v>
      </c>
    </row>
    <row r="12" spans="1:19" s="114" customFormat="1">
      <c r="A12" s="97" t="s">
        <v>25</v>
      </c>
      <c r="B12" s="107">
        <v>1</v>
      </c>
      <c r="C12" s="97" t="s">
        <v>32</v>
      </c>
      <c r="D12" s="108">
        <v>56.29</v>
      </c>
      <c r="E12" s="108">
        <v>56.792999999999999</v>
      </c>
      <c r="F12" s="108">
        <v>58.039000000000001</v>
      </c>
      <c r="G12" s="108">
        <v>57.56</v>
      </c>
      <c r="H12" s="108">
        <v>30.443999999999999</v>
      </c>
      <c r="I12" s="108">
        <v>29.809000000000001</v>
      </c>
      <c r="J12" s="108">
        <v>29.588999999999999</v>
      </c>
      <c r="K12" s="108">
        <v>29.210999999999999</v>
      </c>
      <c r="L12" s="108">
        <v>21.198</v>
      </c>
      <c r="M12" s="108">
        <v>21.562000000000001</v>
      </c>
      <c r="N12" s="108">
        <v>21.65</v>
      </c>
      <c r="O12" s="108">
        <v>21.643999999999998</v>
      </c>
      <c r="P12" s="108">
        <v>31.484999999999999</v>
      </c>
      <c r="Q12" s="108">
        <v>31.573999999999998</v>
      </c>
      <c r="R12" s="108">
        <v>32.875999999999998</v>
      </c>
      <c r="S12" s="108">
        <v>32.210999999999999</v>
      </c>
    </row>
    <row r="13" spans="1:19" s="114" customFormat="1">
      <c r="A13" s="97" t="s">
        <v>26</v>
      </c>
      <c r="B13" s="107">
        <v>1</v>
      </c>
      <c r="C13" s="97" t="s">
        <v>31</v>
      </c>
      <c r="D13" s="108">
        <v>55.889000000000003</v>
      </c>
      <c r="E13" s="108">
        <v>56.055999999999997</v>
      </c>
      <c r="F13" s="108">
        <v>57.603999999999999</v>
      </c>
      <c r="G13" s="108">
        <v>57.948</v>
      </c>
      <c r="H13" s="108">
        <v>10.507</v>
      </c>
      <c r="I13" s="108">
        <v>10.856999999999999</v>
      </c>
      <c r="J13" s="108">
        <v>11.324</v>
      </c>
      <c r="K13" s="108">
        <v>11.888999999999999</v>
      </c>
      <c r="L13" s="108">
        <v>18.96</v>
      </c>
      <c r="M13" s="108">
        <v>19.533999999999999</v>
      </c>
      <c r="N13" s="108">
        <v>19.766999999999999</v>
      </c>
      <c r="O13" s="108">
        <v>20.847999999999999</v>
      </c>
      <c r="P13" s="108">
        <v>33.71</v>
      </c>
      <c r="Q13" s="108">
        <v>33.271000000000001</v>
      </c>
      <c r="R13" s="108">
        <v>34.635999999999996</v>
      </c>
      <c r="S13" s="108">
        <v>33.899000000000001</v>
      </c>
    </row>
    <row r="14" spans="1:19" s="114" customFormat="1">
      <c r="A14" s="107" t="s">
        <v>27</v>
      </c>
      <c r="B14" s="107">
        <v>1</v>
      </c>
      <c r="C14" s="97" t="s">
        <v>32</v>
      </c>
      <c r="D14" s="108">
        <v>55.774999999999999</v>
      </c>
      <c r="E14" s="108">
        <v>57.206000000000003</v>
      </c>
      <c r="F14" s="108">
        <v>56.33</v>
      </c>
      <c r="G14" s="108">
        <v>58.322000000000003</v>
      </c>
      <c r="H14" s="108">
        <v>20.687999999999999</v>
      </c>
      <c r="I14" s="108">
        <v>22.396999999999998</v>
      </c>
      <c r="J14" s="108">
        <v>22.367000000000001</v>
      </c>
      <c r="K14" s="108">
        <v>22.321000000000002</v>
      </c>
      <c r="L14" s="108">
        <v>20.413</v>
      </c>
      <c r="M14" s="108">
        <v>21.262</v>
      </c>
      <c r="N14" s="108">
        <v>21.306999999999999</v>
      </c>
      <c r="O14" s="108">
        <v>21.753</v>
      </c>
      <c r="P14" s="108">
        <v>32.03</v>
      </c>
      <c r="Q14" s="108">
        <v>32.367999999999995</v>
      </c>
      <c r="R14" s="108">
        <v>31.669</v>
      </c>
      <c r="S14" s="108">
        <v>33.113</v>
      </c>
    </row>
    <row r="15" spans="1:19" s="114" customFormat="1">
      <c r="A15" s="107" t="s">
        <v>28</v>
      </c>
      <c r="B15" s="107">
        <v>1</v>
      </c>
      <c r="C15" s="97" t="s">
        <v>32</v>
      </c>
      <c r="D15" s="108">
        <v>55.850999999999999</v>
      </c>
      <c r="E15" s="108">
        <v>58.057000000000002</v>
      </c>
      <c r="F15" s="108">
        <v>57.496000000000002</v>
      </c>
      <c r="G15" s="108">
        <v>56.780999999999999</v>
      </c>
      <c r="H15" s="108">
        <v>13.157999999999999</v>
      </c>
      <c r="I15" s="108">
        <v>14.173999999999999</v>
      </c>
      <c r="J15" s="108">
        <v>14.194000000000001</v>
      </c>
      <c r="K15" s="108">
        <v>13.427</v>
      </c>
      <c r="L15" s="108">
        <v>20.68</v>
      </c>
      <c r="M15" s="108">
        <v>21.471</v>
      </c>
      <c r="N15" s="108">
        <v>21.02</v>
      </c>
      <c r="O15" s="108">
        <v>21.31</v>
      </c>
      <c r="P15" s="108">
        <v>32.049999999999997</v>
      </c>
      <c r="Q15" s="108">
        <v>33.505000000000003</v>
      </c>
      <c r="R15" s="108">
        <v>33.328000000000003</v>
      </c>
      <c r="S15" s="108">
        <v>32.371000000000002</v>
      </c>
    </row>
    <row r="16" spans="1:19" s="114" customFormat="1">
      <c r="A16" s="97" t="s">
        <v>29</v>
      </c>
      <c r="B16" s="107">
        <v>1</v>
      </c>
      <c r="C16" s="97" t="s">
        <v>140</v>
      </c>
      <c r="D16" s="108">
        <v>69.146000000000001</v>
      </c>
      <c r="E16" s="108">
        <v>71.540000000000006</v>
      </c>
      <c r="F16" s="108">
        <v>73.021000000000001</v>
      </c>
      <c r="G16" s="108">
        <v>72.182000000000002</v>
      </c>
      <c r="H16" s="108">
        <v>20.253</v>
      </c>
      <c r="I16" s="108">
        <v>20.161000000000001</v>
      </c>
      <c r="J16" s="108">
        <v>20.611000000000001</v>
      </c>
      <c r="K16" s="108">
        <v>22.103999999999999</v>
      </c>
      <c r="L16" s="108">
        <v>25.27</v>
      </c>
      <c r="M16" s="108">
        <v>26.294</v>
      </c>
      <c r="N16" s="108">
        <v>26.536999999999999</v>
      </c>
      <c r="O16" s="108">
        <v>26.443999999999999</v>
      </c>
      <c r="P16" s="108">
        <v>40.152000000000001</v>
      </c>
      <c r="Q16" s="108">
        <v>41.500999999999998</v>
      </c>
      <c r="R16" s="108">
        <v>42.736999999999995</v>
      </c>
      <c r="S16" s="108">
        <v>41.948999999999998</v>
      </c>
    </row>
    <row r="17" spans="1:19" s="114" customFormat="1">
      <c r="A17" s="97" t="s">
        <v>30</v>
      </c>
      <c r="B17" s="107">
        <v>1</v>
      </c>
      <c r="C17" s="97" t="s">
        <v>31</v>
      </c>
      <c r="D17" s="108">
        <v>62.420999999999999</v>
      </c>
      <c r="E17" s="108">
        <v>64.477000000000004</v>
      </c>
      <c r="F17" s="108">
        <v>64.051000000000002</v>
      </c>
      <c r="G17" s="108">
        <v>64.019000000000005</v>
      </c>
      <c r="H17" s="108">
        <v>26.058</v>
      </c>
      <c r="I17" s="108">
        <v>25.689</v>
      </c>
      <c r="J17" s="108">
        <v>25.213999999999999</v>
      </c>
      <c r="K17" s="108">
        <v>25.875</v>
      </c>
      <c r="L17" s="108">
        <v>21.937999999999999</v>
      </c>
      <c r="M17" s="108">
        <v>23.106999999999999</v>
      </c>
      <c r="N17" s="108">
        <v>23.329000000000001</v>
      </c>
      <c r="O17" s="108">
        <v>22.966999999999999</v>
      </c>
      <c r="P17" s="108">
        <v>36.549999999999997</v>
      </c>
      <c r="Q17" s="108">
        <v>37.573</v>
      </c>
      <c r="R17" s="108">
        <v>36.828000000000003</v>
      </c>
      <c r="S17" s="108">
        <v>37.034999999999997</v>
      </c>
    </row>
    <row r="18" spans="1:19" s="114" customFormat="1">
      <c r="A18" s="97" t="s">
        <v>40</v>
      </c>
      <c r="B18" s="107">
        <v>2</v>
      </c>
      <c r="C18" s="97" t="s">
        <v>31</v>
      </c>
      <c r="D18" s="114">
        <v>70.599999999999994</v>
      </c>
      <c r="E18" s="108">
        <v>70.662000000000006</v>
      </c>
      <c r="F18" s="108">
        <v>70.938000000000002</v>
      </c>
      <c r="G18" s="108">
        <v>71.501999999999995</v>
      </c>
      <c r="H18" s="114">
        <v>18</v>
      </c>
      <c r="I18" s="108">
        <v>19.055</v>
      </c>
      <c r="J18" s="108">
        <v>20.526</v>
      </c>
      <c r="K18" s="108">
        <v>21.97</v>
      </c>
      <c r="L18" s="108">
        <v>23.27</v>
      </c>
      <c r="M18" s="108">
        <v>22.83</v>
      </c>
      <c r="N18" s="108">
        <v>23.68</v>
      </c>
      <c r="O18" s="108">
        <v>23.597000000000001</v>
      </c>
      <c r="P18" s="108">
        <v>43.457000000000001</v>
      </c>
      <c r="Q18" s="108">
        <v>43.884999999999998</v>
      </c>
      <c r="R18" s="108">
        <v>43.363999999999997</v>
      </c>
      <c r="S18" s="108">
        <v>43.993000000000002</v>
      </c>
    </row>
    <row r="19" spans="1:19" s="114" customFormat="1">
      <c r="A19" s="97" t="s">
        <v>41</v>
      </c>
      <c r="B19" s="107">
        <v>2</v>
      </c>
      <c r="C19" s="97" t="s">
        <v>140</v>
      </c>
      <c r="D19" s="114">
        <v>53.6</v>
      </c>
      <c r="E19" s="108">
        <v>55.366999999999997</v>
      </c>
      <c r="F19" s="108">
        <v>55.411000000000001</v>
      </c>
      <c r="G19" s="108">
        <v>55.280999999999999</v>
      </c>
      <c r="H19" s="114">
        <v>18</v>
      </c>
      <c r="I19" s="108">
        <v>17.882999999999999</v>
      </c>
      <c r="J19" s="108">
        <v>18.323</v>
      </c>
      <c r="K19" s="108">
        <v>19.567</v>
      </c>
      <c r="L19" s="108">
        <v>17.719000000000001</v>
      </c>
      <c r="M19" s="108">
        <v>18.712</v>
      </c>
      <c r="N19" s="108">
        <v>18.891999999999999</v>
      </c>
      <c r="O19" s="108">
        <v>18.827999999999999</v>
      </c>
      <c r="P19" s="108">
        <v>32.44</v>
      </c>
      <c r="Q19" s="108">
        <v>33.222999999999999</v>
      </c>
      <c r="R19" s="108">
        <v>33.061999999999998</v>
      </c>
      <c r="S19" s="108">
        <v>32.771999999999998</v>
      </c>
    </row>
    <row r="20" spans="1:19" s="114" customFormat="1">
      <c r="A20" s="97" t="s">
        <v>42</v>
      </c>
      <c r="B20" s="107">
        <v>2</v>
      </c>
      <c r="C20" s="97" t="s">
        <v>140</v>
      </c>
      <c r="D20" s="114">
        <v>52.3</v>
      </c>
      <c r="E20" s="108">
        <v>54.353000000000002</v>
      </c>
      <c r="F20" s="108">
        <v>55.439</v>
      </c>
      <c r="G20" s="108">
        <v>55.86</v>
      </c>
      <c r="H20" s="114">
        <v>9.6</v>
      </c>
      <c r="I20" s="108">
        <v>7.8129999999999997</v>
      </c>
      <c r="J20" s="108">
        <v>7.7939999999999996</v>
      </c>
      <c r="K20" s="108">
        <v>7.7320000000000002</v>
      </c>
      <c r="L20" s="108">
        <v>18.059999999999999</v>
      </c>
      <c r="M20" s="108">
        <v>18.902999999999999</v>
      </c>
      <c r="N20" s="108">
        <v>18.96</v>
      </c>
      <c r="O20" s="108">
        <v>19.245000000000001</v>
      </c>
      <c r="P20" s="108">
        <v>30.933</v>
      </c>
      <c r="Q20" s="108">
        <v>32.194000000000003</v>
      </c>
      <c r="R20" s="108">
        <v>33.216000000000001</v>
      </c>
      <c r="S20" s="108">
        <v>33.384</v>
      </c>
    </row>
    <row r="21" spans="1:19" s="114" customFormat="1">
      <c r="A21" s="97" t="s">
        <v>43</v>
      </c>
      <c r="B21" s="107">
        <v>2</v>
      </c>
      <c r="C21" s="97" t="s">
        <v>31</v>
      </c>
      <c r="D21" s="114">
        <v>55.5</v>
      </c>
      <c r="E21" s="108">
        <v>57.125</v>
      </c>
      <c r="F21" s="108">
        <v>57.825000000000003</v>
      </c>
      <c r="G21" s="108">
        <v>58.738999999999997</v>
      </c>
      <c r="H21" s="114">
        <v>8.1999999999999993</v>
      </c>
      <c r="I21" s="108">
        <v>8.7360000000000007</v>
      </c>
      <c r="J21" s="108">
        <v>9.8170000000000002</v>
      </c>
      <c r="K21" s="108">
        <v>11.111000000000001</v>
      </c>
      <c r="L21" s="108">
        <v>19.082000000000001</v>
      </c>
      <c r="M21" s="108">
        <v>20.117000000000001</v>
      </c>
      <c r="N21" s="108">
        <v>20.335999999999999</v>
      </c>
      <c r="O21" s="108">
        <v>20.800999999999998</v>
      </c>
      <c r="P21" s="108">
        <v>32.997</v>
      </c>
      <c r="Q21" s="108">
        <v>33.355000000000004</v>
      </c>
      <c r="R21" s="108">
        <v>33.965000000000003</v>
      </c>
      <c r="S21" s="108">
        <v>34.171999999999997</v>
      </c>
    </row>
    <row r="22" spans="1:19" s="114" customFormat="1">
      <c r="A22" s="97" t="s">
        <v>44</v>
      </c>
      <c r="B22" s="107">
        <v>2</v>
      </c>
      <c r="C22" s="97" t="s">
        <v>32</v>
      </c>
      <c r="D22" s="114">
        <v>54</v>
      </c>
      <c r="E22" s="108">
        <v>54.158999999999999</v>
      </c>
      <c r="F22" s="108">
        <v>54.475000000000001</v>
      </c>
      <c r="G22" s="108">
        <v>56.097999999999999</v>
      </c>
      <c r="H22" s="114">
        <v>20.3</v>
      </c>
      <c r="I22" s="108">
        <v>19.324999999999999</v>
      </c>
      <c r="J22" s="108">
        <v>18.097999999999999</v>
      </c>
      <c r="K22" s="108">
        <v>18.015000000000001</v>
      </c>
      <c r="L22" s="108">
        <v>17.846</v>
      </c>
      <c r="M22" s="108">
        <v>19.169</v>
      </c>
      <c r="N22" s="108">
        <v>18.844999999999999</v>
      </c>
      <c r="O22" s="108">
        <v>19.16</v>
      </c>
      <c r="P22" s="108">
        <v>32.951999999999998</v>
      </c>
      <c r="Q22" s="108">
        <v>31.676000000000002</v>
      </c>
      <c r="R22" s="108">
        <v>32.347999999999999</v>
      </c>
      <c r="S22" s="108">
        <v>33.588000000000001</v>
      </c>
    </row>
    <row r="23" spans="1:19" s="114" customFormat="1">
      <c r="A23" s="97" t="s">
        <v>45</v>
      </c>
      <c r="B23" s="107">
        <v>2</v>
      </c>
      <c r="C23" s="97" t="s">
        <v>32</v>
      </c>
      <c r="D23" s="114">
        <v>63.5</v>
      </c>
      <c r="E23" s="108">
        <v>63.295000000000002</v>
      </c>
      <c r="F23" s="108">
        <v>63.557000000000002</v>
      </c>
      <c r="G23" s="108">
        <v>64.090999999999994</v>
      </c>
      <c r="H23" s="114">
        <v>21.6</v>
      </c>
      <c r="I23" s="108">
        <v>21.152999999999999</v>
      </c>
      <c r="J23" s="108">
        <v>21.204000000000001</v>
      </c>
      <c r="K23" s="108">
        <v>21.718</v>
      </c>
      <c r="L23" s="108">
        <v>21.004999999999999</v>
      </c>
      <c r="M23" s="108">
        <v>20.661000000000001</v>
      </c>
      <c r="N23" s="108">
        <v>20.943999999999999</v>
      </c>
      <c r="O23" s="108">
        <v>21.009</v>
      </c>
      <c r="P23" s="108">
        <v>38.508000000000003</v>
      </c>
      <c r="Q23" s="108">
        <v>38.676000000000002</v>
      </c>
      <c r="R23" s="108">
        <v>38.683</v>
      </c>
      <c r="S23" s="108">
        <v>39.064</v>
      </c>
    </row>
    <row r="24" spans="1:19" s="114" customFormat="1">
      <c r="A24" s="97" t="s">
        <v>46</v>
      </c>
      <c r="B24" s="107">
        <v>2</v>
      </c>
      <c r="C24" s="97" t="s">
        <v>140</v>
      </c>
      <c r="D24" s="114">
        <v>57.2</v>
      </c>
      <c r="E24" s="108">
        <v>57.923000000000002</v>
      </c>
      <c r="F24" s="108">
        <v>59.759</v>
      </c>
      <c r="G24" s="108">
        <v>58.057000000000002</v>
      </c>
      <c r="H24" s="114">
        <v>7.3</v>
      </c>
      <c r="I24" s="108">
        <v>7.774</v>
      </c>
      <c r="J24" s="108">
        <v>8.5120000000000005</v>
      </c>
      <c r="K24" s="108">
        <v>9.8640000000000008</v>
      </c>
      <c r="L24" s="108">
        <v>21.795999999999999</v>
      </c>
      <c r="M24" s="108">
        <v>22.073</v>
      </c>
      <c r="N24" s="108">
        <v>22.591999999999999</v>
      </c>
      <c r="O24" s="108">
        <v>22.062000000000001</v>
      </c>
      <c r="P24" s="108">
        <v>32.268999999999998</v>
      </c>
      <c r="Q24" s="108">
        <v>32.760999999999996</v>
      </c>
      <c r="R24" s="108">
        <v>34.141000000000005</v>
      </c>
      <c r="S24" s="108">
        <v>32.802999999999997</v>
      </c>
    </row>
    <row r="25" spans="1:19" s="114" customFormat="1">
      <c r="A25" s="97" t="s">
        <v>47</v>
      </c>
      <c r="B25" s="107">
        <v>2</v>
      </c>
      <c r="C25" s="97" t="s">
        <v>31</v>
      </c>
      <c r="D25" s="114">
        <v>56.2</v>
      </c>
      <c r="E25" s="108">
        <v>57.908999999999999</v>
      </c>
      <c r="F25" s="108">
        <v>58.082999999999998</v>
      </c>
      <c r="G25" s="108">
        <v>58.235999999999997</v>
      </c>
      <c r="H25" s="114">
        <v>11</v>
      </c>
      <c r="I25" s="108">
        <v>10.37</v>
      </c>
      <c r="J25" s="108">
        <v>10.02</v>
      </c>
      <c r="K25" s="108">
        <v>9.4580000000000002</v>
      </c>
      <c r="L25" s="108">
        <v>20.219000000000001</v>
      </c>
      <c r="M25" s="108">
        <v>21.050999999999998</v>
      </c>
      <c r="N25" s="108">
        <v>20.608000000000001</v>
      </c>
      <c r="O25" s="108">
        <v>21.321999999999999</v>
      </c>
      <c r="P25" s="108">
        <v>32.729999999999997</v>
      </c>
      <c r="Q25" s="108">
        <v>33.709000000000003</v>
      </c>
      <c r="R25" s="108">
        <v>34.286000000000001</v>
      </c>
      <c r="S25" s="108">
        <v>33.700000000000003</v>
      </c>
    </row>
    <row r="26" spans="1:19" s="114" customFormat="1">
      <c r="A26" s="97" t="s">
        <v>48</v>
      </c>
      <c r="B26" s="107">
        <v>2</v>
      </c>
      <c r="C26" s="97" t="s">
        <v>32</v>
      </c>
      <c r="D26" s="114">
        <v>61.2</v>
      </c>
      <c r="E26" s="108">
        <v>61.040999999999997</v>
      </c>
      <c r="F26" s="108">
        <v>62.161000000000001</v>
      </c>
      <c r="G26" s="108">
        <v>63.564999999999998</v>
      </c>
      <c r="H26" s="114">
        <v>10.6</v>
      </c>
      <c r="I26" s="108">
        <v>11.188000000000001</v>
      </c>
      <c r="J26" s="108">
        <v>10.843999999999999</v>
      </c>
      <c r="K26" s="108">
        <v>11.275</v>
      </c>
      <c r="L26" s="108">
        <v>21.477</v>
      </c>
      <c r="M26" s="108">
        <v>23.263000000000002</v>
      </c>
      <c r="N26" s="108">
        <v>22.045000000000002</v>
      </c>
      <c r="O26" s="108">
        <v>23.587</v>
      </c>
      <c r="P26" s="108">
        <v>36.226999999999997</v>
      </c>
      <c r="Q26" s="108">
        <v>34.335999999999999</v>
      </c>
      <c r="R26" s="108">
        <v>36.692</v>
      </c>
      <c r="S26" s="108">
        <v>36.345999999999997</v>
      </c>
    </row>
    <row r="27" spans="1:19" s="114" customFormat="1">
      <c r="A27" s="97" t="s">
        <v>49</v>
      </c>
      <c r="B27" s="107">
        <v>2</v>
      </c>
      <c r="C27" s="97" t="s">
        <v>32</v>
      </c>
      <c r="D27" s="114">
        <v>63.2</v>
      </c>
      <c r="E27" s="108">
        <v>68.016999999999996</v>
      </c>
      <c r="F27" s="108">
        <v>67.14</v>
      </c>
      <c r="G27" s="108">
        <v>66.617000000000004</v>
      </c>
      <c r="H27" s="114">
        <v>16.100000000000001</v>
      </c>
      <c r="I27" s="108">
        <v>15.698</v>
      </c>
      <c r="J27" s="108">
        <v>16.876000000000001</v>
      </c>
      <c r="K27" s="108">
        <v>16.149999999999999</v>
      </c>
      <c r="L27" s="108">
        <v>23.03</v>
      </c>
      <c r="M27" s="108">
        <v>25.157</v>
      </c>
      <c r="N27" s="108">
        <v>25.504999999999999</v>
      </c>
      <c r="O27" s="108">
        <v>25.227</v>
      </c>
      <c r="P27" s="108">
        <v>36.450000000000003</v>
      </c>
      <c r="Q27" s="108">
        <v>39.167000000000002</v>
      </c>
      <c r="R27" s="108">
        <v>37.917000000000002</v>
      </c>
      <c r="S27" s="108">
        <v>37.701000000000001</v>
      </c>
    </row>
    <row r="28" spans="1:19" s="114" customFormat="1">
      <c r="A28" s="97" t="s">
        <v>50</v>
      </c>
      <c r="B28" s="107">
        <v>2</v>
      </c>
      <c r="C28" s="97" t="s">
        <v>140</v>
      </c>
      <c r="D28" s="114">
        <v>62.8</v>
      </c>
      <c r="E28" s="108">
        <v>63.148000000000003</v>
      </c>
      <c r="F28" s="108">
        <v>63.429000000000002</v>
      </c>
      <c r="G28" s="108">
        <v>65.081999999999994</v>
      </c>
      <c r="H28" s="114">
        <v>9.1</v>
      </c>
      <c r="I28" s="108">
        <v>10.611000000000001</v>
      </c>
      <c r="J28" s="108">
        <v>11.214</v>
      </c>
      <c r="K28" s="108">
        <v>12.331</v>
      </c>
      <c r="L28" s="108">
        <v>22.468</v>
      </c>
      <c r="M28" s="108">
        <v>23.06</v>
      </c>
      <c r="N28" s="108">
        <v>23.928000000000001</v>
      </c>
      <c r="O28" s="108">
        <v>24.597000000000001</v>
      </c>
      <c r="P28" s="108">
        <v>36.927</v>
      </c>
      <c r="Q28" s="108">
        <v>36.561999999999998</v>
      </c>
      <c r="R28" s="108">
        <v>36.109000000000002</v>
      </c>
      <c r="S28" s="108">
        <v>36.963000000000001</v>
      </c>
    </row>
    <row r="29" spans="1:19" s="114" customFormat="1">
      <c r="A29" s="107" t="s">
        <v>51</v>
      </c>
      <c r="B29" s="107">
        <v>2</v>
      </c>
      <c r="C29" s="97" t="s">
        <v>31</v>
      </c>
      <c r="D29" s="114">
        <v>54.7</v>
      </c>
      <c r="E29" s="108">
        <v>56.252000000000002</v>
      </c>
      <c r="F29" s="108">
        <v>57.313000000000002</v>
      </c>
      <c r="G29" s="108">
        <v>57.767000000000003</v>
      </c>
      <c r="H29" s="114">
        <v>9.5</v>
      </c>
      <c r="I29" s="108">
        <v>8.7750000000000004</v>
      </c>
      <c r="J29" s="108">
        <v>8.3290000000000006</v>
      </c>
      <c r="K29" s="108">
        <v>8.2420000000000009</v>
      </c>
      <c r="L29" s="108">
        <v>18.797000000000001</v>
      </c>
      <c r="M29" s="108">
        <v>20.065000000000001</v>
      </c>
      <c r="N29" s="108">
        <v>19.808</v>
      </c>
      <c r="O29" s="108">
        <v>20.52</v>
      </c>
      <c r="P29" s="108">
        <v>32.103999999999999</v>
      </c>
      <c r="Q29" s="108">
        <v>32.536999999999999</v>
      </c>
      <c r="R29" s="108">
        <v>33.758000000000003</v>
      </c>
      <c r="S29" s="108">
        <v>33.426000000000002</v>
      </c>
    </row>
    <row r="30" spans="1:19" s="114" customFormat="1">
      <c r="A30" s="107" t="s">
        <v>52</v>
      </c>
      <c r="B30" s="107">
        <v>2</v>
      </c>
      <c r="C30" s="97" t="s">
        <v>140</v>
      </c>
      <c r="D30" s="114">
        <v>58.9</v>
      </c>
      <c r="E30" s="108">
        <v>59.05</v>
      </c>
      <c r="F30" s="108">
        <v>59.664000000000001</v>
      </c>
      <c r="G30" s="108">
        <v>61.152999999999999</v>
      </c>
      <c r="H30" s="114">
        <v>22.9</v>
      </c>
      <c r="I30" s="108">
        <v>22.411000000000001</v>
      </c>
      <c r="J30" s="108">
        <v>22.358000000000001</v>
      </c>
      <c r="K30" s="108">
        <v>20.704000000000001</v>
      </c>
      <c r="L30" s="108">
        <v>20.126999999999999</v>
      </c>
      <c r="M30" s="108">
        <v>20.893999999999998</v>
      </c>
      <c r="N30" s="108">
        <v>20.84</v>
      </c>
      <c r="O30" s="108">
        <v>21.324999999999999</v>
      </c>
      <c r="P30" s="108">
        <v>35.335000000000001</v>
      </c>
      <c r="Q30" s="108">
        <v>34.699999999999996</v>
      </c>
      <c r="R30" s="108">
        <v>35.335999999999999</v>
      </c>
      <c r="S30" s="108">
        <v>36.33</v>
      </c>
    </row>
    <row r="31" spans="1:19" s="114" customFormat="1">
      <c r="A31" s="97" t="s">
        <v>53</v>
      </c>
      <c r="B31" s="107">
        <v>2</v>
      </c>
      <c r="C31" s="97" t="s">
        <v>140</v>
      </c>
      <c r="D31" s="114">
        <v>61.5</v>
      </c>
      <c r="E31" s="108">
        <v>63.926000000000002</v>
      </c>
      <c r="F31" s="108">
        <v>62.881</v>
      </c>
      <c r="G31" s="108">
        <v>61.600999999999999</v>
      </c>
      <c r="H31" s="114">
        <v>29.9</v>
      </c>
      <c r="I31" s="108">
        <v>29.532</v>
      </c>
      <c r="J31" s="108">
        <v>28.308</v>
      </c>
      <c r="K31" s="108">
        <v>25.937000000000001</v>
      </c>
      <c r="L31" s="108">
        <v>23.152999999999999</v>
      </c>
      <c r="M31" s="108">
        <v>24.439</v>
      </c>
      <c r="N31" s="108">
        <v>23.558</v>
      </c>
      <c r="O31" s="108">
        <v>23.1</v>
      </c>
      <c r="P31" s="108">
        <v>35.003</v>
      </c>
      <c r="Q31" s="108">
        <v>36.07</v>
      </c>
      <c r="R31" s="108">
        <v>35.974000000000004</v>
      </c>
      <c r="S31" s="108">
        <v>34.896000000000001</v>
      </c>
    </row>
    <row r="32" spans="1:19" s="114" customFormat="1">
      <c r="A32" s="97" t="s">
        <v>54</v>
      </c>
      <c r="B32" s="107">
        <v>2</v>
      </c>
      <c r="C32" s="97" t="s">
        <v>32</v>
      </c>
      <c r="D32" s="114">
        <v>49.6</v>
      </c>
      <c r="E32" s="108">
        <v>50.033999999999999</v>
      </c>
      <c r="F32" s="108">
        <v>51.673000000000002</v>
      </c>
      <c r="G32" s="108">
        <v>52.069000000000003</v>
      </c>
      <c r="H32" s="114">
        <v>9.8000000000000007</v>
      </c>
      <c r="I32" s="108">
        <v>9.4290000000000003</v>
      </c>
      <c r="J32" s="108">
        <v>8.8360000000000003</v>
      </c>
      <c r="K32" s="108">
        <v>10.157</v>
      </c>
      <c r="L32" s="108">
        <v>16.260000000000002</v>
      </c>
      <c r="M32" s="108">
        <v>16.552</v>
      </c>
      <c r="N32" s="108">
        <v>17.257999999999999</v>
      </c>
      <c r="O32" s="108">
        <v>17.398</v>
      </c>
      <c r="P32" s="108">
        <v>29.992999999999999</v>
      </c>
      <c r="Q32" s="108">
        <v>30.19</v>
      </c>
      <c r="R32" s="108">
        <v>31.076000000000001</v>
      </c>
      <c r="S32" s="108">
        <v>31.256</v>
      </c>
    </row>
    <row r="33" spans="1:57" s="114" customFormat="1">
      <c r="A33" s="97" t="s">
        <v>80</v>
      </c>
      <c r="B33" s="107">
        <v>2</v>
      </c>
      <c r="C33" s="97" t="s">
        <v>31</v>
      </c>
      <c r="D33" s="114">
        <v>56</v>
      </c>
      <c r="E33" s="108">
        <v>59.09</v>
      </c>
      <c r="F33" s="108">
        <v>60.176000000000002</v>
      </c>
      <c r="G33" s="108">
        <v>59.438000000000002</v>
      </c>
      <c r="H33" s="114">
        <v>18.7</v>
      </c>
      <c r="I33" s="108">
        <v>19.648</v>
      </c>
      <c r="J33" s="108">
        <v>20.277000000000001</v>
      </c>
      <c r="K33" s="108">
        <v>20.574000000000002</v>
      </c>
      <c r="L33" s="108">
        <v>19.882999999999999</v>
      </c>
      <c r="M33" s="108">
        <v>21.484999999999999</v>
      </c>
      <c r="N33" s="108">
        <v>21.963999999999999</v>
      </c>
      <c r="O33" s="108">
        <v>21.670999999999999</v>
      </c>
      <c r="P33" s="108">
        <v>32.707000000000001</v>
      </c>
      <c r="Q33" s="108">
        <v>34.134999999999998</v>
      </c>
      <c r="R33" s="108">
        <v>34.564</v>
      </c>
      <c r="S33" s="108">
        <v>34.173000000000002</v>
      </c>
    </row>
    <row r="34" spans="1:57" s="114" customFormat="1">
      <c r="A34" s="97" t="s">
        <v>81</v>
      </c>
      <c r="B34" s="107">
        <v>2</v>
      </c>
      <c r="C34" s="97" t="s">
        <v>31</v>
      </c>
      <c r="D34" s="114">
        <v>71.3</v>
      </c>
      <c r="E34" s="108">
        <v>71.426000000000002</v>
      </c>
      <c r="F34" s="108">
        <v>73.784000000000006</v>
      </c>
      <c r="G34" s="108">
        <v>73.7</v>
      </c>
      <c r="H34" s="114">
        <v>9.8000000000000007</v>
      </c>
      <c r="I34" s="108">
        <v>10.425000000000001</v>
      </c>
      <c r="J34" s="108">
        <v>9.391</v>
      </c>
      <c r="K34" s="108">
        <v>9.9979999999999993</v>
      </c>
      <c r="L34" s="108">
        <v>25.318999999999999</v>
      </c>
      <c r="M34" s="108">
        <v>25.855</v>
      </c>
      <c r="N34" s="108">
        <v>25.896999999999998</v>
      </c>
      <c r="O34" s="108">
        <v>26.172999999999998</v>
      </c>
      <c r="P34" s="108">
        <v>42.486000000000004</v>
      </c>
      <c r="Q34" s="108">
        <v>41.936</v>
      </c>
      <c r="R34" s="108">
        <v>44.584000000000003</v>
      </c>
      <c r="S34" s="108">
        <v>44</v>
      </c>
    </row>
    <row r="35" spans="1:57" s="9" customFormat="1">
      <c r="P35" s="34"/>
      <c r="Q35" s="34"/>
      <c r="R35" s="34"/>
      <c r="S35" s="34"/>
      <c r="T35" s="34"/>
      <c r="U35" s="34"/>
      <c r="AB35" s="114"/>
      <c r="AC35" s="114"/>
      <c r="AD35" s="114"/>
      <c r="AE35" s="114"/>
    </row>
    <row r="36" spans="1:57" s="9" customFormat="1">
      <c r="J36" s="114"/>
      <c r="K36" s="114"/>
      <c r="L36" s="114"/>
      <c r="M36" s="114"/>
      <c r="N36" s="114"/>
      <c r="O36" s="114"/>
      <c r="P36" s="114"/>
      <c r="Q36" s="114"/>
      <c r="AD36" s="114"/>
      <c r="AE36" s="114"/>
      <c r="AF36" s="114"/>
      <c r="AG36" s="114"/>
      <c r="AH36" s="114"/>
      <c r="AI36" s="114"/>
      <c r="BB36" s="114"/>
      <c r="BC36" s="114"/>
      <c r="BD36" s="114"/>
      <c r="BE36" s="114"/>
    </row>
    <row r="37" spans="1:57" s="9" customFormat="1">
      <c r="J37" s="114"/>
      <c r="K37" s="114"/>
      <c r="L37" s="114"/>
      <c r="M37" s="114"/>
      <c r="N37" s="114"/>
      <c r="O37" s="114"/>
      <c r="P37" s="114"/>
      <c r="Q37" s="114"/>
      <c r="AD37" s="114"/>
      <c r="AE37" s="114"/>
      <c r="AF37" s="114"/>
      <c r="AG37" s="114"/>
      <c r="AH37" s="114"/>
      <c r="AI37" s="114"/>
      <c r="BB37" s="114"/>
      <c r="BC37" s="114"/>
      <c r="BD37" s="114"/>
      <c r="BE37" s="114"/>
    </row>
    <row r="38" spans="1:57" s="9" customFormat="1">
      <c r="J38" s="114"/>
      <c r="K38" s="114"/>
      <c r="L38" s="114"/>
      <c r="M38" s="114"/>
      <c r="N38" s="114"/>
      <c r="O38" s="114"/>
      <c r="P38" s="114"/>
      <c r="Q38" s="114"/>
      <c r="AD38" s="114"/>
      <c r="AE38" s="114"/>
      <c r="AF38" s="114"/>
      <c r="AG38" s="114"/>
      <c r="AH38" s="114"/>
      <c r="AI38" s="114"/>
      <c r="BB38" s="114"/>
      <c r="BC38" s="114"/>
      <c r="BD38" s="114"/>
      <c r="BE38" s="114"/>
    </row>
    <row r="39" spans="1:57" s="9" customFormat="1">
      <c r="J39" s="114"/>
      <c r="K39" s="114"/>
      <c r="L39" s="114"/>
      <c r="M39" s="114"/>
      <c r="N39" s="114"/>
      <c r="O39" s="114"/>
      <c r="P39" s="114"/>
      <c r="Q39" s="114"/>
      <c r="AD39" s="114"/>
      <c r="AE39" s="114"/>
      <c r="AF39" s="114"/>
      <c r="AG39" s="114"/>
      <c r="AH39" s="114"/>
      <c r="AI39" s="114"/>
      <c r="BB39" s="114"/>
      <c r="BC39" s="114"/>
      <c r="BD39" s="114"/>
      <c r="BE39" s="114"/>
    </row>
    <row r="40" spans="1:57" s="9" customFormat="1">
      <c r="J40" s="114"/>
      <c r="K40" s="114"/>
      <c r="L40" s="114"/>
      <c r="M40" s="114"/>
      <c r="N40" s="114"/>
      <c r="O40" s="114"/>
      <c r="P40" s="114"/>
      <c r="Q40" s="114"/>
      <c r="AD40" s="114"/>
      <c r="AE40" s="114"/>
      <c r="AF40" s="114"/>
      <c r="AG40" s="114"/>
      <c r="AH40" s="114"/>
      <c r="AI40" s="114"/>
      <c r="BB40" s="114"/>
      <c r="BC40" s="114"/>
      <c r="BD40" s="114"/>
      <c r="BE40" s="114"/>
    </row>
    <row r="41" spans="1:57" s="9" customFormat="1">
      <c r="J41" s="114"/>
      <c r="K41" s="114"/>
      <c r="L41" s="114"/>
      <c r="M41" s="114"/>
      <c r="N41" s="114"/>
      <c r="O41" s="114"/>
      <c r="P41" s="114"/>
      <c r="Q41" s="114"/>
      <c r="AD41" s="114"/>
      <c r="AE41" s="114"/>
      <c r="AF41" s="114"/>
      <c r="AG41" s="114"/>
      <c r="AH41" s="114"/>
      <c r="AI41" s="114"/>
      <c r="BB41" s="114"/>
      <c r="BC41" s="114"/>
      <c r="BD41" s="114"/>
      <c r="BE41" s="114"/>
    </row>
    <row r="42" spans="1:57" s="9" customFormat="1">
      <c r="J42" s="114"/>
      <c r="K42" s="114"/>
      <c r="L42" s="114"/>
      <c r="M42" s="114"/>
      <c r="N42" s="114"/>
      <c r="O42" s="114"/>
      <c r="P42" s="114"/>
      <c r="Q42" s="114"/>
      <c r="AD42" s="114"/>
      <c r="AE42" s="114"/>
      <c r="AF42" s="114"/>
      <c r="AG42" s="114"/>
      <c r="AH42" s="114"/>
      <c r="AI42" s="114"/>
      <c r="BB42" s="114"/>
      <c r="BC42" s="114"/>
      <c r="BD42" s="114"/>
      <c r="BE42" s="114"/>
    </row>
    <row r="43" spans="1:57" s="9" customFormat="1">
      <c r="J43" s="114"/>
      <c r="K43" s="114"/>
      <c r="L43" s="114"/>
      <c r="M43" s="114"/>
      <c r="N43" s="114"/>
      <c r="O43" s="114"/>
      <c r="P43" s="114"/>
      <c r="Q43" s="114"/>
      <c r="AD43" s="114"/>
      <c r="AE43" s="114"/>
      <c r="AF43" s="114"/>
      <c r="AG43" s="114"/>
      <c r="AH43" s="114"/>
      <c r="AI43" s="114"/>
      <c r="BB43" s="114"/>
      <c r="BC43" s="114"/>
      <c r="BD43" s="114"/>
      <c r="BE43" s="114"/>
    </row>
    <row r="44" spans="1:57" s="9" customFormat="1">
      <c r="J44" s="114"/>
      <c r="K44" s="114"/>
      <c r="L44" s="114"/>
      <c r="M44" s="114"/>
      <c r="N44" s="114"/>
      <c r="O44" s="114"/>
      <c r="P44" s="114"/>
      <c r="Q44" s="114"/>
      <c r="AD44" s="114"/>
      <c r="AE44" s="114"/>
      <c r="AF44" s="114"/>
      <c r="AG44" s="114"/>
      <c r="AH44" s="114"/>
      <c r="AI44" s="114"/>
      <c r="BB44" s="114"/>
      <c r="BC44" s="114"/>
      <c r="BD44" s="114"/>
      <c r="BE44" s="114"/>
    </row>
    <row r="45" spans="1:57" s="9" customFormat="1">
      <c r="J45" s="114"/>
      <c r="K45" s="114"/>
      <c r="L45" s="114"/>
      <c r="M45" s="114"/>
      <c r="N45" s="114"/>
      <c r="O45" s="114"/>
      <c r="P45" s="114"/>
      <c r="Q45" s="114"/>
      <c r="AD45" s="114"/>
      <c r="AE45" s="114"/>
      <c r="AF45" s="114"/>
      <c r="AG45" s="114"/>
      <c r="AH45" s="114"/>
      <c r="AI45" s="114"/>
      <c r="BB45" s="114"/>
      <c r="BC45" s="114"/>
      <c r="BD45" s="114"/>
      <c r="BE45" s="114"/>
    </row>
    <row r="46" spans="1:57" s="9" customFormat="1">
      <c r="J46" s="114"/>
      <c r="K46" s="114"/>
      <c r="L46" s="114"/>
      <c r="M46" s="114"/>
      <c r="N46" s="114"/>
      <c r="O46" s="114"/>
      <c r="P46" s="114"/>
      <c r="Q46" s="114"/>
      <c r="AD46" s="114"/>
      <c r="AE46" s="114"/>
      <c r="AF46" s="114"/>
      <c r="AG46" s="114"/>
      <c r="AH46" s="114"/>
      <c r="AI46" s="114"/>
      <c r="BB46" s="114"/>
      <c r="BC46" s="114"/>
      <c r="BD46" s="114"/>
      <c r="BE46" s="114"/>
    </row>
    <row r="47" spans="1:57" s="9" customFormat="1">
      <c r="J47" s="114"/>
      <c r="K47" s="114"/>
      <c r="L47" s="114"/>
      <c r="M47" s="114"/>
      <c r="N47" s="114"/>
      <c r="O47" s="114"/>
      <c r="P47" s="114"/>
      <c r="Q47" s="114"/>
      <c r="AD47" s="114"/>
      <c r="AE47" s="114"/>
      <c r="AF47" s="114"/>
      <c r="AG47" s="114"/>
      <c r="AH47" s="114"/>
      <c r="AI47" s="114"/>
      <c r="BB47" s="114"/>
      <c r="BC47" s="114"/>
      <c r="BD47" s="114"/>
      <c r="BE47" s="114"/>
    </row>
    <row r="48" spans="1:57" s="9" customFormat="1">
      <c r="J48" s="114"/>
      <c r="K48" s="114"/>
      <c r="L48" s="114"/>
      <c r="M48" s="114"/>
      <c r="N48" s="114"/>
      <c r="O48" s="114"/>
      <c r="P48" s="114"/>
      <c r="Q48" s="114"/>
      <c r="AD48" s="114"/>
      <c r="AE48" s="114"/>
      <c r="AF48" s="114"/>
      <c r="AG48" s="114"/>
      <c r="AH48" s="114"/>
      <c r="AI48" s="114"/>
      <c r="BB48" s="114"/>
      <c r="BC48" s="114"/>
      <c r="BD48" s="114"/>
      <c r="BE48" s="114"/>
    </row>
    <row r="49" spans="10:57" s="9" customFormat="1">
      <c r="J49" s="114"/>
      <c r="K49" s="114"/>
      <c r="L49" s="114"/>
      <c r="M49" s="114"/>
      <c r="N49" s="114"/>
      <c r="O49" s="114"/>
      <c r="P49" s="114"/>
      <c r="Q49" s="114"/>
      <c r="AD49" s="114"/>
      <c r="AE49" s="114"/>
      <c r="AF49" s="114"/>
      <c r="AG49" s="114"/>
      <c r="AH49" s="114"/>
      <c r="AI49" s="114"/>
      <c r="BB49" s="114"/>
      <c r="BC49" s="114"/>
      <c r="BD49" s="114"/>
      <c r="BE49" s="114"/>
    </row>
    <row r="50" spans="10:57" s="9" customFormat="1">
      <c r="J50" s="114"/>
      <c r="K50" s="114"/>
      <c r="L50" s="114"/>
      <c r="M50" s="114"/>
      <c r="N50" s="114"/>
      <c r="O50" s="114"/>
      <c r="P50" s="114"/>
      <c r="Q50" s="114"/>
      <c r="AD50" s="114"/>
      <c r="AE50" s="114"/>
      <c r="AF50" s="114"/>
      <c r="AG50" s="114"/>
      <c r="AH50" s="114"/>
      <c r="AI50" s="114"/>
      <c r="BB50" s="114"/>
      <c r="BC50" s="114"/>
      <c r="BD50" s="114"/>
      <c r="BE50" s="114"/>
    </row>
    <row r="51" spans="10:57" s="9" customFormat="1">
      <c r="J51" s="114"/>
      <c r="K51" s="114"/>
      <c r="L51" s="114"/>
      <c r="M51" s="114"/>
      <c r="N51" s="114"/>
      <c r="O51" s="114"/>
      <c r="P51" s="114"/>
      <c r="Q51" s="114"/>
      <c r="AD51" s="114"/>
      <c r="AE51" s="114"/>
      <c r="AF51" s="114"/>
      <c r="AG51" s="114"/>
      <c r="AH51" s="114"/>
      <c r="AI51" s="114"/>
      <c r="BB51" s="114"/>
      <c r="BC51" s="114"/>
      <c r="BD51" s="114"/>
      <c r="BE51" s="114"/>
    </row>
    <row r="52" spans="10:57" s="9" customFormat="1">
      <c r="J52" s="114"/>
      <c r="K52" s="114"/>
      <c r="L52" s="114"/>
      <c r="M52" s="114"/>
      <c r="N52" s="114"/>
      <c r="O52" s="114"/>
      <c r="P52" s="114"/>
      <c r="Q52" s="114"/>
      <c r="AD52" s="114"/>
      <c r="AE52" s="114"/>
      <c r="AF52" s="114"/>
      <c r="AG52" s="114"/>
      <c r="AH52" s="114"/>
      <c r="AI52" s="114"/>
      <c r="BB52" s="114"/>
      <c r="BC52" s="114"/>
      <c r="BD52" s="114"/>
      <c r="BE52" s="114"/>
    </row>
    <row r="53" spans="10:57" s="9" customFormat="1">
      <c r="J53" s="114"/>
      <c r="K53" s="114"/>
      <c r="L53" s="114"/>
      <c r="M53" s="114"/>
      <c r="N53" s="114"/>
      <c r="O53" s="114"/>
      <c r="P53" s="114"/>
      <c r="Q53" s="114"/>
      <c r="AD53" s="114"/>
      <c r="AE53" s="114"/>
      <c r="AF53" s="114"/>
      <c r="AG53" s="114"/>
      <c r="AH53" s="114"/>
      <c r="AI53" s="114"/>
      <c r="BB53" s="114"/>
      <c r="BC53" s="114"/>
      <c r="BD53" s="114"/>
      <c r="BE53" s="114"/>
    </row>
    <row r="54" spans="10:57" s="9" customFormat="1">
      <c r="J54" s="114"/>
      <c r="K54" s="114"/>
      <c r="L54" s="114"/>
      <c r="M54" s="114"/>
      <c r="N54" s="114"/>
      <c r="O54" s="114"/>
      <c r="P54" s="114"/>
      <c r="Q54" s="114"/>
      <c r="AD54" s="114"/>
      <c r="AE54" s="114"/>
      <c r="AF54" s="114"/>
      <c r="AG54" s="114"/>
      <c r="AH54" s="114"/>
      <c r="AI54" s="114"/>
      <c r="BB54" s="114"/>
      <c r="BC54" s="114"/>
      <c r="BD54" s="114"/>
      <c r="BE54" s="114"/>
    </row>
    <row r="55" spans="10:57" s="9" customFormat="1">
      <c r="J55" s="114"/>
      <c r="K55" s="114"/>
      <c r="L55" s="114"/>
      <c r="M55" s="114"/>
      <c r="N55" s="114"/>
      <c r="O55" s="114"/>
      <c r="P55" s="114"/>
      <c r="Q55" s="114"/>
      <c r="AD55" s="114"/>
      <c r="AE55" s="114"/>
      <c r="AF55" s="114"/>
      <c r="AG55" s="114"/>
      <c r="AH55" s="114"/>
      <c r="AI55" s="114"/>
      <c r="BB55" s="114"/>
      <c r="BC55" s="114"/>
      <c r="BD55" s="114"/>
      <c r="BE55" s="114"/>
    </row>
    <row r="56" spans="10:57" s="9" customFormat="1">
      <c r="J56" s="114"/>
      <c r="K56" s="114"/>
      <c r="L56" s="114"/>
      <c r="M56" s="114"/>
      <c r="N56" s="114"/>
      <c r="O56" s="114"/>
      <c r="P56" s="114"/>
      <c r="Q56" s="114"/>
      <c r="AD56" s="114"/>
      <c r="AE56" s="114"/>
      <c r="AF56" s="114"/>
      <c r="AG56" s="114"/>
      <c r="AH56" s="114"/>
      <c r="AI56" s="114"/>
      <c r="BB56" s="114"/>
      <c r="BC56" s="114"/>
      <c r="BD56" s="114"/>
      <c r="BE56" s="114"/>
    </row>
    <row r="57" spans="10:57" s="9" customFormat="1">
      <c r="J57" s="114"/>
      <c r="K57" s="114"/>
      <c r="L57" s="114"/>
      <c r="M57" s="114"/>
      <c r="N57" s="114"/>
      <c r="O57" s="114"/>
      <c r="P57" s="114"/>
      <c r="Q57" s="114"/>
      <c r="AD57" s="114"/>
      <c r="AE57" s="114"/>
      <c r="AF57" s="114"/>
      <c r="AG57" s="114"/>
      <c r="AH57" s="114"/>
      <c r="AI57" s="114"/>
      <c r="BB57" s="114"/>
      <c r="BC57" s="114"/>
      <c r="BD57" s="114"/>
      <c r="BE57" s="114"/>
    </row>
    <row r="58" spans="10:57" s="9" customFormat="1">
      <c r="J58" s="114"/>
      <c r="K58" s="114"/>
      <c r="L58" s="114"/>
      <c r="M58" s="114"/>
      <c r="N58" s="114"/>
      <c r="O58" s="114"/>
      <c r="P58" s="114"/>
      <c r="Q58" s="114"/>
      <c r="AD58" s="114"/>
      <c r="AE58" s="114"/>
      <c r="AF58" s="114"/>
      <c r="AG58" s="114"/>
      <c r="AH58" s="114"/>
      <c r="AI58" s="114"/>
      <c r="BB58" s="114"/>
      <c r="BC58" s="114"/>
      <c r="BD58" s="114"/>
      <c r="BE58" s="114"/>
    </row>
    <row r="59" spans="10:57" s="9" customFormat="1">
      <c r="J59" s="114"/>
      <c r="K59" s="114"/>
      <c r="L59" s="114"/>
      <c r="M59" s="114"/>
      <c r="N59" s="114"/>
      <c r="O59" s="114"/>
      <c r="P59" s="114"/>
      <c r="Q59" s="114"/>
      <c r="AD59" s="114"/>
      <c r="AE59" s="114"/>
      <c r="AF59" s="114"/>
      <c r="AG59" s="114"/>
      <c r="AH59" s="114"/>
      <c r="AI59" s="114"/>
      <c r="BB59" s="114"/>
      <c r="BC59" s="114"/>
      <c r="BD59" s="114"/>
      <c r="BE59" s="114"/>
    </row>
    <row r="60" spans="10:57" s="9" customFormat="1">
      <c r="J60" s="114"/>
      <c r="K60" s="114"/>
      <c r="L60" s="114"/>
      <c r="M60" s="114"/>
      <c r="N60" s="114"/>
      <c r="O60" s="114"/>
      <c r="P60" s="114"/>
      <c r="Q60" s="114"/>
      <c r="AD60" s="114"/>
      <c r="AE60" s="114"/>
      <c r="AF60" s="114"/>
      <c r="AG60" s="114"/>
      <c r="AH60" s="114"/>
      <c r="AI60" s="114"/>
      <c r="BB60" s="114"/>
      <c r="BC60" s="114"/>
      <c r="BD60" s="114"/>
      <c r="BE60" s="114"/>
    </row>
    <row r="61" spans="10:57" s="9" customFormat="1">
      <c r="J61" s="114"/>
      <c r="K61" s="114"/>
      <c r="L61" s="114"/>
      <c r="M61" s="114"/>
      <c r="N61" s="114"/>
      <c r="O61" s="114"/>
      <c r="P61" s="114"/>
      <c r="Q61" s="114"/>
      <c r="AD61" s="114"/>
      <c r="AE61" s="114"/>
      <c r="AF61" s="114"/>
      <c r="AG61" s="114"/>
      <c r="AH61" s="114"/>
      <c r="AI61" s="114"/>
      <c r="BB61" s="114"/>
      <c r="BC61" s="114"/>
      <c r="BD61" s="114"/>
      <c r="BE61" s="114"/>
    </row>
    <row r="62" spans="10:57" s="9" customFormat="1">
      <c r="J62" s="114"/>
      <c r="K62" s="114"/>
      <c r="L62" s="114"/>
      <c r="M62" s="114"/>
      <c r="N62" s="114"/>
      <c r="O62" s="114"/>
      <c r="P62" s="114"/>
      <c r="Q62" s="114"/>
      <c r="AD62" s="114"/>
      <c r="AE62" s="114"/>
      <c r="AF62" s="114"/>
      <c r="AG62" s="114"/>
      <c r="AH62" s="114"/>
      <c r="AI62" s="114"/>
      <c r="BB62" s="114"/>
      <c r="BC62" s="114"/>
      <c r="BD62" s="114"/>
      <c r="BE62" s="114"/>
    </row>
    <row r="63" spans="10:57" s="9" customFormat="1">
      <c r="J63" s="114"/>
      <c r="K63" s="114"/>
      <c r="L63" s="114"/>
      <c r="M63" s="114"/>
      <c r="N63" s="114"/>
      <c r="O63" s="114"/>
      <c r="P63" s="114"/>
      <c r="Q63" s="114"/>
      <c r="AD63" s="114"/>
      <c r="AE63" s="114"/>
      <c r="AF63" s="114"/>
      <c r="AG63" s="114"/>
      <c r="AH63" s="114"/>
      <c r="AI63" s="114"/>
      <c r="BB63" s="114"/>
      <c r="BC63" s="114"/>
      <c r="BD63" s="114"/>
      <c r="BE63" s="114"/>
    </row>
    <row r="64" spans="10:57" s="9" customFormat="1">
      <c r="J64" s="114"/>
      <c r="K64" s="114"/>
      <c r="L64" s="114"/>
      <c r="M64" s="114"/>
      <c r="N64" s="114"/>
      <c r="O64" s="114"/>
      <c r="P64" s="114"/>
      <c r="Q64" s="114"/>
      <c r="AD64" s="114"/>
      <c r="AE64" s="114"/>
      <c r="AF64" s="114"/>
      <c r="AG64" s="114"/>
      <c r="AH64" s="114"/>
      <c r="AI64" s="114"/>
      <c r="BB64" s="114"/>
      <c r="BC64" s="114"/>
      <c r="BD64" s="114"/>
      <c r="BE64" s="114"/>
    </row>
    <row r="65" spans="10:57" s="9" customFormat="1">
      <c r="J65" s="114"/>
      <c r="K65" s="114"/>
      <c r="L65" s="114"/>
      <c r="M65" s="114"/>
      <c r="N65" s="114"/>
      <c r="O65" s="114"/>
      <c r="P65" s="114"/>
      <c r="Q65" s="114"/>
      <c r="AD65" s="114"/>
      <c r="AE65" s="114"/>
      <c r="AF65" s="114"/>
      <c r="AG65" s="114"/>
      <c r="AH65" s="114"/>
      <c r="AI65" s="114"/>
      <c r="BB65" s="114"/>
      <c r="BC65" s="114"/>
      <c r="BD65" s="114"/>
      <c r="BE65" s="114"/>
    </row>
    <row r="66" spans="10:57" s="9" customFormat="1">
      <c r="J66" s="114"/>
      <c r="K66" s="114"/>
      <c r="L66" s="114"/>
      <c r="M66" s="114"/>
      <c r="N66" s="114"/>
      <c r="O66" s="114"/>
      <c r="P66" s="114"/>
      <c r="Q66" s="114"/>
      <c r="AD66" s="114"/>
      <c r="AE66" s="114"/>
      <c r="AF66" s="114"/>
      <c r="AG66" s="114"/>
      <c r="AH66" s="114"/>
      <c r="AI66" s="114"/>
      <c r="BB66" s="114"/>
      <c r="BC66" s="114"/>
      <c r="BD66" s="114"/>
      <c r="BE66" s="114"/>
    </row>
    <row r="67" spans="10:57" s="9" customFormat="1">
      <c r="J67" s="114"/>
      <c r="K67" s="114"/>
      <c r="L67" s="114"/>
      <c r="M67" s="114"/>
      <c r="N67" s="114"/>
      <c r="O67" s="114"/>
      <c r="P67" s="114"/>
      <c r="Q67" s="114"/>
      <c r="AD67" s="114"/>
      <c r="AE67" s="114"/>
      <c r="AF67" s="114"/>
      <c r="AG67" s="114"/>
      <c r="AH67" s="114"/>
      <c r="AI67" s="114"/>
      <c r="BB67" s="114"/>
      <c r="BC67" s="114"/>
      <c r="BD67" s="114"/>
      <c r="BE67" s="114"/>
    </row>
    <row r="68" spans="10:57" s="9" customFormat="1">
      <c r="J68" s="114"/>
      <c r="K68" s="114"/>
      <c r="L68" s="114"/>
      <c r="M68" s="114"/>
      <c r="N68" s="114"/>
      <c r="O68" s="114"/>
      <c r="P68" s="114"/>
      <c r="Q68" s="114"/>
      <c r="AD68" s="114"/>
      <c r="AE68" s="114"/>
      <c r="AF68" s="114"/>
      <c r="AG68" s="114"/>
      <c r="AH68" s="114"/>
      <c r="AI68" s="114"/>
      <c r="BB68" s="114"/>
      <c r="BC68" s="114"/>
      <c r="BD68" s="114"/>
      <c r="BE68" s="114"/>
    </row>
    <row r="69" spans="10:57" s="9" customFormat="1">
      <c r="J69" s="114"/>
      <c r="K69" s="114"/>
      <c r="L69" s="114"/>
      <c r="M69" s="114"/>
      <c r="N69" s="114"/>
      <c r="O69" s="114"/>
      <c r="P69" s="114"/>
      <c r="Q69" s="114"/>
      <c r="AD69" s="114"/>
      <c r="AE69" s="114"/>
      <c r="AF69" s="114"/>
      <c r="AG69" s="114"/>
      <c r="AH69" s="114"/>
      <c r="AI69" s="114"/>
      <c r="BB69" s="114"/>
      <c r="BC69" s="114"/>
      <c r="BD69" s="114"/>
      <c r="BE69" s="114"/>
    </row>
    <row r="70" spans="10:57" s="9" customFormat="1">
      <c r="J70" s="114"/>
      <c r="K70" s="114"/>
      <c r="L70" s="114"/>
      <c r="M70" s="114"/>
      <c r="N70" s="114"/>
      <c r="O70" s="114"/>
      <c r="P70" s="114"/>
      <c r="Q70" s="114"/>
      <c r="AD70" s="114"/>
      <c r="AE70" s="114"/>
      <c r="AF70" s="114"/>
      <c r="AG70" s="114"/>
      <c r="AH70" s="114"/>
      <c r="AI70" s="114"/>
      <c r="BB70" s="114"/>
      <c r="BC70" s="114"/>
      <c r="BD70" s="114"/>
      <c r="BE70" s="114"/>
    </row>
    <row r="71" spans="10:57" s="9" customFormat="1">
      <c r="J71" s="114"/>
      <c r="K71" s="114"/>
      <c r="L71" s="114"/>
      <c r="M71" s="114"/>
      <c r="N71" s="114"/>
      <c r="O71" s="114"/>
      <c r="P71" s="114"/>
      <c r="Q71" s="114"/>
      <c r="AD71" s="114"/>
      <c r="AE71" s="114"/>
      <c r="AF71" s="114"/>
      <c r="AG71" s="114"/>
      <c r="AH71" s="114"/>
      <c r="AI71" s="114"/>
      <c r="BB71" s="114"/>
      <c r="BC71" s="114"/>
      <c r="BD71" s="114"/>
      <c r="BE71" s="114"/>
    </row>
    <row r="72" spans="10:57" s="9" customFormat="1">
      <c r="J72" s="114"/>
      <c r="K72" s="114"/>
      <c r="L72" s="114"/>
      <c r="M72" s="114"/>
      <c r="N72" s="114"/>
      <c r="O72" s="114"/>
      <c r="P72" s="114"/>
      <c r="Q72" s="114"/>
      <c r="AD72" s="114"/>
      <c r="AE72" s="114"/>
      <c r="AF72" s="114"/>
      <c r="AG72" s="114"/>
      <c r="AH72" s="114"/>
      <c r="AI72" s="114"/>
      <c r="BB72" s="114"/>
      <c r="BC72" s="114"/>
      <c r="BD72" s="114"/>
      <c r="BE72" s="114"/>
    </row>
    <row r="73" spans="10:57" s="9" customFormat="1">
      <c r="J73" s="114"/>
      <c r="K73" s="114"/>
      <c r="L73" s="114"/>
      <c r="M73" s="114"/>
      <c r="N73" s="114"/>
      <c r="O73" s="114"/>
      <c r="P73" s="114"/>
      <c r="Q73" s="114"/>
      <c r="AD73" s="114"/>
      <c r="AE73" s="114"/>
      <c r="AF73" s="114"/>
      <c r="AG73" s="114"/>
      <c r="AH73" s="114"/>
      <c r="AI73" s="114"/>
      <c r="BB73" s="114"/>
      <c r="BC73" s="114"/>
      <c r="BD73" s="114"/>
      <c r="BE73" s="114"/>
    </row>
    <row r="74" spans="10:57" s="9" customFormat="1">
      <c r="J74" s="114"/>
      <c r="K74" s="114"/>
      <c r="L74" s="114"/>
      <c r="M74" s="114"/>
      <c r="N74" s="114"/>
      <c r="O74" s="114"/>
      <c r="P74" s="114"/>
      <c r="Q74" s="114"/>
      <c r="AD74" s="114"/>
      <c r="AE74" s="114"/>
      <c r="AF74" s="114"/>
      <c r="AG74" s="114"/>
      <c r="AH74" s="114"/>
      <c r="AI74" s="114"/>
      <c r="BB74" s="114"/>
      <c r="BC74" s="114"/>
      <c r="BD74" s="114"/>
      <c r="BE74" s="114"/>
    </row>
    <row r="75" spans="10:57" s="9" customFormat="1">
      <c r="J75" s="114"/>
      <c r="K75" s="114"/>
      <c r="L75" s="114"/>
      <c r="M75" s="114"/>
      <c r="N75" s="114"/>
      <c r="O75" s="114"/>
      <c r="P75" s="114"/>
      <c r="Q75" s="114"/>
      <c r="AD75" s="114"/>
      <c r="AE75" s="114"/>
      <c r="AF75" s="114"/>
      <c r="AG75" s="114"/>
      <c r="AH75" s="114"/>
      <c r="AI75" s="114"/>
      <c r="BB75" s="114"/>
      <c r="BC75" s="114"/>
      <c r="BD75" s="114"/>
      <c r="BE75" s="114"/>
    </row>
    <row r="76" spans="10:57" s="9" customFormat="1">
      <c r="J76" s="114"/>
      <c r="K76" s="114"/>
      <c r="L76" s="114"/>
      <c r="M76" s="114"/>
      <c r="N76" s="114"/>
      <c r="O76" s="114"/>
      <c r="P76" s="114"/>
      <c r="Q76" s="114"/>
      <c r="AD76" s="114"/>
      <c r="AE76" s="114"/>
      <c r="AF76" s="114"/>
      <c r="AG76" s="114"/>
      <c r="AH76" s="114"/>
      <c r="AI76" s="114"/>
      <c r="BB76" s="114"/>
      <c r="BC76" s="114"/>
      <c r="BD76" s="114"/>
      <c r="BE76" s="114"/>
    </row>
    <row r="77" spans="10:57" s="9" customFormat="1">
      <c r="J77" s="114"/>
      <c r="K77" s="114"/>
      <c r="L77" s="114"/>
      <c r="M77" s="114"/>
      <c r="N77" s="114"/>
      <c r="O77" s="114"/>
      <c r="P77" s="114"/>
      <c r="Q77" s="114"/>
      <c r="AD77" s="114"/>
      <c r="AE77" s="114"/>
      <c r="AF77" s="114"/>
      <c r="AG77" s="114"/>
      <c r="AH77" s="114"/>
      <c r="AI77" s="114"/>
      <c r="BB77" s="114"/>
      <c r="BC77" s="114"/>
      <c r="BD77" s="114"/>
      <c r="BE77" s="114"/>
    </row>
    <row r="78" spans="10:57" s="9" customFormat="1">
      <c r="J78" s="114"/>
      <c r="K78" s="114"/>
      <c r="L78" s="114"/>
      <c r="M78" s="114"/>
      <c r="N78" s="114"/>
      <c r="O78" s="114"/>
      <c r="P78" s="114"/>
      <c r="Q78" s="114"/>
      <c r="AD78" s="114"/>
      <c r="AE78" s="114"/>
      <c r="AF78" s="114"/>
      <c r="AG78" s="114"/>
      <c r="AH78" s="114"/>
      <c r="AI78" s="114"/>
      <c r="BB78" s="114"/>
      <c r="BC78" s="114"/>
      <c r="BD78" s="114"/>
      <c r="BE78" s="114"/>
    </row>
    <row r="79" spans="10:57" s="9" customFormat="1">
      <c r="J79" s="114"/>
      <c r="K79" s="114"/>
      <c r="L79" s="114"/>
      <c r="M79" s="114"/>
      <c r="N79" s="114"/>
      <c r="O79" s="114"/>
      <c r="P79" s="114"/>
      <c r="Q79" s="114"/>
      <c r="AD79" s="114"/>
      <c r="AE79" s="114"/>
      <c r="AF79" s="114"/>
      <c r="AG79" s="114"/>
      <c r="AH79" s="114"/>
      <c r="AI79" s="114"/>
      <c r="BB79" s="114"/>
      <c r="BC79" s="114"/>
      <c r="BD79" s="114"/>
      <c r="BE79" s="114"/>
    </row>
    <row r="80" spans="10:57" s="9" customFormat="1">
      <c r="J80" s="114"/>
      <c r="K80" s="114"/>
      <c r="L80" s="114"/>
      <c r="M80" s="114"/>
      <c r="N80" s="114"/>
      <c r="O80" s="114"/>
      <c r="P80" s="114"/>
      <c r="Q80" s="114"/>
      <c r="AD80" s="114"/>
      <c r="AE80" s="114"/>
      <c r="AF80" s="114"/>
      <c r="AG80" s="114"/>
      <c r="AH80" s="114"/>
      <c r="AI80" s="114"/>
      <c r="BB80" s="114"/>
      <c r="BC80" s="114"/>
      <c r="BD80" s="114"/>
      <c r="BE80" s="114"/>
    </row>
    <row r="81" spans="10:57" s="9" customFormat="1">
      <c r="J81" s="114"/>
      <c r="K81" s="114"/>
      <c r="L81" s="114"/>
      <c r="M81" s="114"/>
      <c r="N81" s="114"/>
      <c r="O81" s="114"/>
      <c r="P81" s="114"/>
      <c r="Q81" s="114"/>
      <c r="AD81" s="114"/>
      <c r="AE81" s="114"/>
      <c r="AF81" s="114"/>
      <c r="AG81" s="114"/>
      <c r="AH81" s="114"/>
      <c r="AI81" s="114"/>
      <c r="BB81" s="114"/>
      <c r="BC81" s="114"/>
      <c r="BD81" s="114"/>
      <c r="BE81" s="114"/>
    </row>
    <row r="82" spans="10:57" s="9" customFormat="1">
      <c r="J82" s="114"/>
      <c r="K82" s="114"/>
      <c r="L82" s="114"/>
      <c r="M82" s="114"/>
      <c r="N82" s="114"/>
      <c r="O82" s="114"/>
      <c r="P82" s="114"/>
      <c r="Q82" s="114"/>
      <c r="AD82" s="114"/>
      <c r="AE82" s="114"/>
      <c r="AF82" s="114"/>
      <c r="AG82" s="114"/>
      <c r="AH82" s="114"/>
      <c r="AI82" s="114"/>
      <c r="BB82" s="114"/>
      <c r="BC82" s="114"/>
      <c r="BD82" s="114"/>
      <c r="BE82" s="114"/>
    </row>
    <row r="83" spans="10:57" s="9" customFormat="1">
      <c r="J83" s="114"/>
      <c r="K83" s="114"/>
      <c r="L83" s="114"/>
      <c r="M83" s="114"/>
      <c r="N83" s="114"/>
      <c r="O83" s="114"/>
      <c r="P83" s="114"/>
      <c r="Q83" s="114"/>
      <c r="AD83" s="114"/>
      <c r="AE83" s="114"/>
      <c r="AF83" s="114"/>
      <c r="AG83" s="114"/>
      <c r="AH83" s="114"/>
      <c r="AI83" s="114"/>
      <c r="BB83" s="114"/>
      <c r="BC83" s="114"/>
      <c r="BD83" s="114"/>
      <c r="BE83" s="114"/>
    </row>
    <row r="84" spans="10:57" s="9" customFormat="1">
      <c r="J84" s="114"/>
      <c r="K84" s="114"/>
      <c r="L84" s="114"/>
      <c r="M84" s="114"/>
      <c r="N84" s="114"/>
      <c r="O84" s="114"/>
      <c r="P84" s="114"/>
      <c r="Q84" s="114"/>
      <c r="AD84" s="114"/>
      <c r="AE84" s="114"/>
      <c r="AF84" s="114"/>
      <c r="AG84" s="114"/>
      <c r="AH84" s="114"/>
      <c r="AI84" s="114"/>
      <c r="BB84" s="114"/>
      <c r="BC84" s="114"/>
      <c r="BD84" s="114"/>
      <c r="BE84" s="114"/>
    </row>
    <row r="85" spans="10:57" s="9" customFormat="1">
      <c r="J85" s="114"/>
      <c r="K85" s="114"/>
      <c r="L85" s="114"/>
      <c r="M85" s="114"/>
      <c r="N85" s="114"/>
      <c r="O85" s="114"/>
      <c r="P85" s="114"/>
      <c r="Q85" s="114"/>
      <c r="AD85" s="114"/>
      <c r="AE85" s="114"/>
      <c r="AF85" s="114"/>
      <c r="AG85" s="114"/>
      <c r="AH85" s="114"/>
      <c r="AI85" s="114"/>
      <c r="BB85" s="114"/>
      <c r="BC85" s="114"/>
      <c r="BD85" s="114"/>
      <c r="BE85" s="114"/>
    </row>
    <row r="86" spans="10:57" s="9" customFormat="1">
      <c r="J86" s="114"/>
      <c r="K86" s="114"/>
      <c r="L86" s="114"/>
      <c r="M86" s="114"/>
      <c r="N86" s="114"/>
      <c r="O86" s="114"/>
      <c r="P86" s="114"/>
      <c r="Q86" s="114"/>
      <c r="AD86" s="114"/>
      <c r="AE86" s="114"/>
      <c r="AF86" s="114"/>
      <c r="AG86" s="114"/>
      <c r="AH86" s="114"/>
      <c r="AI86" s="114"/>
      <c r="BB86" s="114"/>
      <c r="BC86" s="114"/>
      <c r="BD86" s="114"/>
      <c r="BE86" s="114"/>
    </row>
    <row r="87" spans="10:57" s="9" customFormat="1">
      <c r="J87" s="114"/>
      <c r="K87" s="114"/>
      <c r="L87" s="114"/>
      <c r="M87" s="114"/>
      <c r="N87" s="114"/>
      <c r="O87" s="114"/>
      <c r="P87" s="114"/>
      <c r="Q87" s="114"/>
      <c r="AD87" s="114"/>
      <c r="AE87" s="114"/>
      <c r="AF87" s="114"/>
      <c r="AG87" s="114"/>
      <c r="AH87" s="114"/>
      <c r="AI87" s="114"/>
      <c r="BB87" s="114"/>
      <c r="BC87" s="114"/>
      <c r="BD87" s="114"/>
      <c r="BE87" s="114"/>
    </row>
    <row r="88" spans="10:57" s="9" customFormat="1">
      <c r="J88" s="114"/>
      <c r="K88" s="114"/>
      <c r="L88" s="114"/>
      <c r="M88" s="114"/>
      <c r="N88" s="114"/>
      <c r="O88" s="114"/>
      <c r="P88" s="114"/>
      <c r="Q88" s="114"/>
      <c r="AD88" s="114"/>
      <c r="AE88" s="114"/>
      <c r="AF88" s="114"/>
      <c r="AG88" s="114"/>
      <c r="AH88" s="114"/>
      <c r="AI88" s="114"/>
      <c r="BB88" s="114"/>
      <c r="BC88" s="114"/>
      <c r="BD88" s="114"/>
      <c r="BE88" s="114"/>
    </row>
    <row r="89" spans="10:57" s="9" customFormat="1">
      <c r="J89" s="114"/>
      <c r="K89" s="114"/>
      <c r="L89" s="114"/>
      <c r="M89" s="114"/>
      <c r="N89" s="114"/>
      <c r="O89" s="114"/>
      <c r="P89" s="114"/>
      <c r="Q89" s="114"/>
      <c r="AD89" s="114"/>
      <c r="AE89" s="114"/>
      <c r="AF89" s="114"/>
      <c r="AG89" s="114"/>
      <c r="AH89" s="114"/>
      <c r="AI89" s="114"/>
      <c r="BB89" s="114"/>
      <c r="BC89" s="114"/>
      <c r="BD89" s="114"/>
      <c r="BE89" s="114"/>
    </row>
    <row r="90" spans="10:57" s="9" customFormat="1">
      <c r="J90" s="114"/>
      <c r="K90" s="114"/>
      <c r="L90" s="114"/>
      <c r="M90" s="114"/>
      <c r="N90" s="114"/>
      <c r="O90" s="114"/>
      <c r="P90" s="114"/>
      <c r="Q90" s="114"/>
      <c r="AD90" s="114"/>
      <c r="AE90" s="114"/>
      <c r="AF90" s="114"/>
      <c r="AG90" s="114"/>
      <c r="AH90" s="114"/>
      <c r="AI90" s="114"/>
      <c r="BB90" s="114"/>
      <c r="BC90" s="114"/>
      <c r="BD90" s="114"/>
      <c r="BE90" s="114"/>
    </row>
    <row r="91" spans="10:57" s="9" customFormat="1">
      <c r="J91" s="114"/>
      <c r="K91" s="114"/>
      <c r="L91" s="114"/>
      <c r="M91" s="114"/>
      <c r="N91" s="114"/>
      <c r="O91" s="114"/>
      <c r="P91" s="114"/>
      <c r="Q91" s="114"/>
      <c r="AD91" s="114"/>
      <c r="AE91" s="114"/>
      <c r="AF91" s="114"/>
      <c r="AG91" s="114"/>
      <c r="AH91" s="114"/>
      <c r="AI91" s="114"/>
      <c r="BB91" s="114"/>
      <c r="BC91" s="114"/>
      <c r="BD91" s="114"/>
      <c r="BE91" s="114"/>
    </row>
    <row r="92" spans="10:57" s="9" customFormat="1">
      <c r="J92" s="114"/>
      <c r="K92" s="114"/>
      <c r="L92" s="114"/>
      <c r="M92" s="114"/>
      <c r="N92" s="114"/>
      <c r="O92" s="114"/>
      <c r="P92" s="114"/>
      <c r="Q92" s="114"/>
      <c r="AD92" s="114"/>
      <c r="AE92" s="114"/>
      <c r="AF92" s="114"/>
      <c r="AG92" s="114"/>
      <c r="AH92" s="114"/>
      <c r="AI92" s="114"/>
      <c r="BB92" s="114"/>
      <c r="BC92" s="114"/>
      <c r="BD92" s="114"/>
      <c r="BE92" s="114"/>
    </row>
    <row r="93" spans="10:57" s="9" customFormat="1">
      <c r="J93" s="114"/>
      <c r="K93" s="114"/>
      <c r="L93" s="114"/>
      <c r="M93" s="114"/>
      <c r="N93" s="114"/>
      <c r="O93" s="114"/>
      <c r="P93" s="114"/>
      <c r="Q93" s="114"/>
      <c r="AD93" s="114"/>
      <c r="AE93" s="114"/>
      <c r="AF93" s="114"/>
      <c r="AG93" s="114"/>
      <c r="AH93" s="114"/>
      <c r="AI93" s="114"/>
      <c r="BB93" s="114"/>
      <c r="BC93" s="114"/>
      <c r="BD93" s="114"/>
      <c r="BE93" s="114"/>
    </row>
    <row r="94" spans="10:57" s="9" customFormat="1">
      <c r="J94" s="114"/>
      <c r="K94" s="114"/>
      <c r="L94" s="114"/>
      <c r="M94" s="114"/>
      <c r="N94" s="114"/>
      <c r="O94" s="114"/>
      <c r="P94" s="114"/>
      <c r="Q94" s="114"/>
      <c r="AD94" s="114"/>
      <c r="AE94" s="114"/>
      <c r="AF94" s="114"/>
      <c r="AG94" s="114"/>
      <c r="AH94" s="114"/>
      <c r="AI94" s="114"/>
      <c r="BB94" s="114"/>
      <c r="BC94" s="114"/>
      <c r="BD94" s="114"/>
      <c r="BE94" s="114"/>
    </row>
    <row r="95" spans="10:57" s="9" customFormat="1">
      <c r="J95" s="114"/>
      <c r="K95" s="114"/>
      <c r="L95" s="114"/>
      <c r="M95" s="114"/>
      <c r="N95" s="114"/>
      <c r="O95" s="114"/>
      <c r="P95" s="114"/>
      <c r="Q95" s="114"/>
      <c r="AD95" s="114"/>
      <c r="AE95" s="114"/>
      <c r="AF95" s="114"/>
      <c r="AG95" s="114"/>
      <c r="AH95" s="114"/>
      <c r="AI95" s="114"/>
      <c r="BB95" s="114"/>
      <c r="BC95" s="114"/>
      <c r="BD95" s="114"/>
      <c r="BE95" s="114"/>
    </row>
    <row r="96" spans="10:57" s="9" customFormat="1">
      <c r="J96" s="114"/>
      <c r="K96" s="114"/>
      <c r="L96" s="114"/>
      <c r="M96" s="114"/>
      <c r="N96" s="114"/>
      <c r="O96" s="114"/>
      <c r="P96" s="114"/>
      <c r="Q96" s="114"/>
      <c r="AD96" s="114"/>
      <c r="AE96" s="114"/>
      <c r="AF96" s="114"/>
      <c r="AG96" s="114"/>
      <c r="AH96" s="114"/>
      <c r="AI96" s="114"/>
      <c r="BB96" s="114"/>
      <c r="BC96" s="114"/>
      <c r="BD96" s="114"/>
      <c r="BE96" s="114"/>
    </row>
    <row r="97" spans="10:57" s="9" customFormat="1">
      <c r="J97" s="114"/>
      <c r="K97" s="114"/>
      <c r="L97" s="114"/>
      <c r="M97" s="114"/>
      <c r="N97" s="114"/>
      <c r="O97" s="114"/>
      <c r="P97" s="114"/>
      <c r="Q97" s="114"/>
      <c r="AD97" s="114"/>
      <c r="AE97" s="114"/>
      <c r="AF97" s="114"/>
      <c r="AG97" s="114"/>
      <c r="AH97" s="114"/>
      <c r="AI97" s="114"/>
      <c r="BB97" s="114"/>
      <c r="BC97" s="114"/>
      <c r="BD97" s="114"/>
      <c r="BE97" s="114"/>
    </row>
    <row r="98" spans="10:57" s="9" customFormat="1">
      <c r="J98" s="114"/>
      <c r="K98" s="114"/>
      <c r="L98" s="114"/>
      <c r="M98" s="114"/>
      <c r="N98" s="114"/>
      <c r="O98" s="114"/>
      <c r="P98" s="114"/>
      <c r="Q98" s="114"/>
      <c r="AD98" s="114"/>
      <c r="AE98" s="114"/>
      <c r="AF98" s="114"/>
      <c r="AG98" s="114"/>
      <c r="AH98" s="114"/>
      <c r="AI98" s="114"/>
      <c r="BB98" s="114"/>
      <c r="BC98" s="114"/>
      <c r="BD98" s="114"/>
      <c r="BE98" s="114"/>
    </row>
    <row r="99" spans="10:57" s="9" customFormat="1">
      <c r="J99" s="114"/>
      <c r="K99" s="114"/>
      <c r="L99" s="114"/>
      <c r="M99" s="114"/>
      <c r="N99" s="114"/>
      <c r="O99" s="114"/>
      <c r="P99" s="114"/>
      <c r="Q99" s="114"/>
      <c r="AD99" s="114"/>
      <c r="AE99" s="114"/>
      <c r="AF99" s="114"/>
      <c r="AG99" s="114"/>
      <c r="AH99" s="114"/>
      <c r="AI99" s="114"/>
      <c r="BB99" s="114"/>
      <c r="BC99" s="114"/>
      <c r="BD99" s="114"/>
      <c r="BE99" s="114"/>
    </row>
    <row r="100" spans="10:57" s="9" customFormat="1">
      <c r="J100" s="114"/>
      <c r="K100" s="114"/>
      <c r="L100" s="114"/>
      <c r="M100" s="114"/>
      <c r="N100" s="114"/>
      <c r="O100" s="114"/>
      <c r="P100" s="114"/>
      <c r="Q100" s="114"/>
      <c r="AD100" s="114"/>
      <c r="AE100" s="114"/>
      <c r="AF100" s="114"/>
      <c r="AG100" s="114"/>
      <c r="AH100" s="114"/>
      <c r="AI100" s="114"/>
      <c r="BB100" s="114"/>
      <c r="BC100" s="114"/>
      <c r="BD100" s="114"/>
      <c r="BE100" s="114"/>
    </row>
    <row r="101" spans="10:57" s="9" customFormat="1">
      <c r="J101" s="114"/>
      <c r="K101" s="114"/>
      <c r="L101" s="114"/>
      <c r="M101" s="114"/>
      <c r="N101" s="114"/>
      <c r="O101" s="114"/>
      <c r="P101" s="114"/>
      <c r="Q101" s="114"/>
      <c r="AD101" s="114"/>
      <c r="AE101" s="114"/>
      <c r="AF101" s="114"/>
      <c r="AG101" s="114"/>
      <c r="AH101" s="114"/>
      <c r="AI101" s="114"/>
      <c r="BB101" s="114"/>
      <c r="BC101" s="114"/>
      <c r="BD101" s="114"/>
      <c r="BE101" s="114"/>
    </row>
    <row r="102" spans="10:57" s="9" customFormat="1">
      <c r="J102" s="114"/>
      <c r="K102" s="114"/>
      <c r="L102" s="114"/>
      <c r="M102" s="114"/>
      <c r="N102" s="114"/>
      <c r="O102" s="114"/>
      <c r="P102" s="114"/>
      <c r="Q102" s="114"/>
      <c r="AD102" s="114"/>
      <c r="AE102" s="114"/>
      <c r="AF102" s="114"/>
      <c r="AG102" s="114"/>
      <c r="AH102" s="114"/>
      <c r="AI102" s="114"/>
      <c r="BB102" s="114"/>
      <c r="BC102" s="114"/>
      <c r="BD102" s="114"/>
      <c r="BE102" s="114"/>
    </row>
    <row r="103" spans="10:57" s="9" customFormat="1">
      <c r="J103" s="114"/>
      <c r="K103" s="114"/>
      <c r="L103" s="114"/>
      <c r="M103" s="114"/>
      <c r="N103" s="114"/>
      <c r="O103" s="114"/>
      <c r="P103" s="114"/>
      <c r="Q103" s="114"/>
      <c r="AD103" s="114"/>
      <c r="AE103" s="114"/>
      <c r="AF103" s="114"/>
      <c r="AG103" s="114"/>
      <c r="AH103" s="114"/>
      <c r="AI103" s="114"/>
      <c r="BB103" s="114"/>
      <c r="BC103" s="114"/>
      <c r="BD103" s="114"/>
      <c r="BE103" s="114"/>
    </row>
    <row r="104" spans="10:57" s="9" customFormat="1">
      <c r="J104" s="114"/>
      <c r="K104" s="114"/>
      <c r="L104" s="114"/>
      <c r="M104" s="114"/>
      <c r="N104" s="114"/>
      <c r="O104" s="114"/>
      <c r="P104" s="114"/>
      <c r="Q104" s="114"/>
      <c r="AD104" s="114"/>
      <c r="AE104" s="114"/>
      <c r="AF104" s="114"/>
      <c r="AG104" s="114"/>
      <c r="AH104" s="114"/>
      <c r="AI104" s="114"/>
      <c r="BB104" s="114"/>
      <c r="BC104" s="114"/>
      <c r="BD104" s="114"/>
      <c r="BE104" s="114"/>
    </row>
    <row r="105" spans="10:57" s="9" customFormat="1">
      <c r="J105" s="114"/>
      <c r="K105" s="114"/>
      <c r="L105" s="114"/>
      <c r="M105" s="114"/>
      <c r="N105" s="114"/>
      <c r="O105" s="114"/>
      <c r="P105" s="114"/>
      <c r="Q105" s="114"/>
      <c r="AD105" s="114"/>
      <c r="AE105" s="114"/>
      <c r="AF105" s="114"/>
      <c r="AG105" s="114"/>
      <c r="AH105" s="114"/>
      <c r="AI105" s="114"/>
      <c r="BB105" s="114"/>
      <c r="BC105" s="114"/>
      <c r="BD105" s="114"/>
      <c r="BE105" s="114"/>
    </row>
    <row r="106" spans="10:57" s="9" customFormat="1">
      <c r="J106" s="114"/>
      <c r="K106" s="114"/>
      <c r="L106" s="114"/>
      <c r="M106" s="114"/>
      <c r="N106" s="114"/>
      <c r="O106" s="114"/>
      <c r="P106" s="114"/>
      <c r="Q106" s="114"/>
      <c r="AD106" s="114"/>
      <c r="AE106" s="114"/>
      <c r="AF106" s="114"/>
      <c r="AG106" s="114"/>
      <c r="AH106" s="114"/>
      <c r="AI106" s="114"/>
      <c r="BB106" s="114"/>
      <c r="BC106" s="114"/>
      <c r="BD106" s="114"/>
      <c r="BE106" s="114"/>
    </row>
    <row r="107" spans="10:57" s="9" customFormat="1">
      <c r="J107" s="114"/>
      <c r="K107" s="114"/>
      <c r="L107" s="114"/>
      <c r="M107" s="114"/>
      <c r="N107" s="114"/>
      <c r="O107" s="114"/>
      <c r="P107" s="114"/>
      <c r="Q107" s="114"/>
      <c r="AD107" s="114"/>
      <c r="AE107" s="114"/>
      <c r="AF107" s="114"/>
      <c r="AG107" s="114"/>
      <c r="AH107" s="114"/>
      <c r="AI107" s="114"/>
      <c r="BB107" s="114"/>
      <c r="BC107" s="114"/>
      <c r="BD107" s="114"/>
      <c r="BE107" s="114"/>
    </row>
    <row r="108" spans="10:57" s="9" customFormat="1">
      <c r="J108" s="114"/>
      <c r="K108" s="114"/>
      <c r="L108" s="114"/>
      <c r="M108" s="114"/>
      <c r="N108" s="114"/>
      <c r="O108" s="114"/>
      <c r="P108" s="114"/>
      <c r="Q108" s="114"/>
      <c r="AD108" s="114"/>
      <c r="AE108" s="114"/>
      <c r="AF108" s="114"/>
      <c r="AG108" s="114"/>
      <c r="AH108" s="114"/>
      <c r="AI108" s="114"/>
      <c r="BB108" s="114"/>
      <c r="BC108" s="114"/>
      <c r="BD108" s="114"/>
      <c r="BE108" s="114"/>
    </row>
    <row r="109" spans="10:57" s="9" customFormat="1">
      <c r="J109" s="114"/>
      <c r="K109" s="114"/>
      <c r="L109" s="114"/>
      <c r="M109" s="114"/>
      <c r="N109" s="114"/>
      <c r="O109" s="114"/>
      <c r="P109" s="114"/>
      <c r="Q109" s="114"/>
      <c r="AD109" s="114"/>
      <c r="AE109" s="114"/>
      <c r="AF109" s="114"/>
      <c r="AG109" s="114"/>
      <c r="AH109" s="114"/>
      <c r="AI109" s="114"/>
      <c r="BB109" s="114"/>
      <c r="BC109" s="114"/>
      <c r="BD109" s="114"/>
      <c r="BE109" s="114"/>
    </row>
    <row r="110" spans="10:57" s="9" customFormat="1">
      <c r="J110" s="114"/>
      <c r="K110" s="114"/>
      <c r="L110" s="114"/>
      <c r="M110" s="114"/>
      <c r="N110" s="114"/>
      <c r="O110" s="114"/>
      <c r="P110" s="114"/>
      <c r="Q110" s="114"/>
      <c r="AD110" s="114"/>
      <c r="AE110" s="114"/>
      <c r="AF110" s="114"/>
      <c r="AG110" s="114"/>
      <c r="AH110" s="114"/>
      <c r="AI110" s="114"/>
      <c r="BB110" s="114"/>
      <c r="BC110" s="114"/>
      <c r="BD110" s="114"/>
      <c r="BE110" s="114"/>
    </row>
    <row r="111" spans="10:57" s="9" customFormat="1">
      <c r="J111" s="114"/>
      <c r="K111" s="114"/>
      <c r="L111" s="114"/>
      <c r="M111" s="114"/>
      <c r="N111" s="114"/>
      <c r="O111" s="114"/>
      <c r="P111" s="114"/>
      <c r="Q111" s="114"/>
      <c r="AD111" s="114"/>
      <c r="AE111" s="114"/>
      <c r="AF111" s="114"/>
      <c r="AG111" s="114"/>
      <c r="AH111" s="114"/>
      <c r="AI111" s="114"/>
      <c r="BB111" s="114"/>
      <c r="BC111" s="114"/>
      <c r="BD111" s="114"/>
      <c r="BE111" s="114"/>
    </row>
    <row r="112" spans="10:57" s="9" customFormat="1">
      <c r="J112" s="114"/>
      <c r="K112" s="114"/>
      <c r="L112" s="114"/>
      <c r="M112" s="114"/>
      <c r="N112" s="114"/>
      <c r="O112" s="114"/>
      <c r="P112" s="114"/>
      <c r="Q112" s="114"/>
      <c r="AD112" s="114"/>
      <c r="AE112" s="114"/>
      <c r="AF112" s="114"/>
      <c r="AG112" s="114"/>
      <c r="AH112" s="114"/>
      <c r="AI112" s="114"/>
      <c r="BB112" s="114"/>
      <c r="BC112" s="114"/>
      <c r="BD112" s="114"/>
      <c r="BE112" s="114"/>
    </row>
    <row r="113" spans="10:57" s="9" customFormat="1">
      <c r="J113" s="114"/>
      <c r="K113" s="114"/>
      <c r="L113" s="114"/>
      <c r="M113" s="114"/>
      <c r="N113" s="114"/>
      <c r="O113" s="114"/>
      <c r="P113" s="114"/>
      <c r="Q113" s="114"/>
      <c r="AD113" s="114"/>
      <c r="AE113" s="114"/>
      <c r="AF113" s="114"/>
      <c r="AG113" s="114"/>
      <c r="AH113" s="114"/>
      <c r="AI113" s="114"/>
      <c r="BB113" s="114"/>
      <c r="BC113" s="114"/>
      <c r="BD113" s="114"/>
      <c r="BE113" s="114"/>
    </row>
    <row r="114" spans="10:57" s="9" customFormat="1">
      <c r="J114" s="114"/>
      <c r="K114" s="114"/>
      <c r="L114" s="114"/>
      <c r="M114" s="114"/>
      <c r="N114" s="114"/>
      <c r="O114" s="114"/>
      <c r="P114" s="114"/>
      <c r="Q114" s="114"/>
      <c r="AD114" s="114"/>
      <c r="AE114" s="114"/>
      <c r="AF114" s="114"/>
      <c r="AG114" s="114"/>
      <c r="AH114" s="114"/>
      <c r="AI114" s="114"/>
      <c r="BB114" s="114"/>
      <c r="BC114" s="114"/>
      <c r="BD114" s="114"/>
      <c r="BE114" s="114"/>
    </row>
    <row r="115" spans="10:57" s="9" customFormat="1">
      <c r="J115" s="114"/>
      <c r="K115" s="114"/>
      <c r="L115" s="114"/>
      <c r="M115" s="114"/>
      <c r="N115" s="114"/>
      <c r="O115" s="114"/>
      <c r="P115" s="114"/>
      <c r="Q115" s="114"/>
      <c r="AD115" s="114"/>
      <c r="AE115" s="114"/>
      <c r="AF115" s="114"/>
      <c r="AG115" s="114"/>
      <c r="AH115" s="114"/>
      <c r="AI115" s="114"/>
      <c r="BB115" s="114"/>
      <c r="BC115" s="114"/>
      <c r="BD115" s="114"/>
      <c r="BE115" s="114"/>
    </row>
    <row r="116" spans="10:57" s="9" customFormat="1">
      <c r="J116" s="114"/>
      <c r="K116" s="114"/>
      <c r="L116" s="114"/>
      <c r="M116" s="114"/>
      <c r="N116" s="114"/>
      <c r="O116" s="114"/>
      <c r="P116" s="114"/>
      <c r="Q116" s="114"/>
      <c r="AD116" s="114"/>
      <c r="AE116" s="114"/>
      <c r="AF116" s="114"/>
      <c r="AG116" s="114"/>
      <c r="AH116" s="114"/>
      <c r="AI116" s="114"/>
      <c r="BB116" s="114"/>
      <c r="BC116" s="114"/>
      <c r="BD116" s="114"/>
      <c r="BE116" s="114"/>
    </row>
    <row r="117" spans="10:57" s="9" customFormat="1">
      <c r="J117" s="114"/>
      <c r="K117" s="114"/>
      <c r="L117" s="114"/>
      <c r="M117" s="114"/>
      <c r="N117" s="114"/>
      <c r="O117" s="114"/>
      <c r="P117" s="114"/>
      <c r="Q117" s="114"/>
      <c r="AD117" s="114"/>
      <c r="AE117" s="114"/>
      <c r="AF117" s="114"/>
      <c r="AG117" s="114"/>
      <c r="AH117" s="114"/>
      <c r="AI117" s="114"/>
      <c r="BB117" s="114"/>
      <c r="BC117" s="114"/>
      <c r="BD117" s="114"/>
      <c r="BE117" s="114"/>
    </row>
    <row r="118" spans="10:57" s="9" customFormat="1">
      <c r="J118" s="114"/>
      <c r="K118" s="114"/>
      <c r="L118" s="114"/>
      <c r="M118" s="114"/>
      <c r="N118" s="114"/>
      <c r="O118" s="114"/>
      <c r="P118" s="114"/>
      <c r="Q118" s="114"/>
      <c r="AD118" s="114"/>
      <c r="AE118" s="114"/>
      <c r="AF118" s="114"/>
      <c r="AG118" s="114"/>
      <c r="AH118" s="114"/>
      <c r="AI118" s="114"/>
      <c r="BB118" s="114"/>
      <c r="BC118" s="114"/>
      <c r="BD118" s="114"/>
      <c r="BE118" s="114"/>
    </row>
    <row r="119" spans="10:57" s="9" customFormat="1">
      <c r="J119" s="114"/>
      <c r="K119" s="114"/>
      <c r="L119" s="114"/>
      <c r="M119" s="114"/>
      <c r="N119" s="114"/>
      <c r="O119" s="114"/>
      <c r="P119" s="114"/>
      <c r="Q119" s="114"/>
      <c r="AD119" s="114"/>
      <c r="AE119" s="114"/>
      <c r="AF119" s="114"/>
      <c r="AG119" s="114"/>
      <c r="AH119" s="114"/>
      <c r="AI119" s="114"/>
      <c r="BB119" s="114"/>
      <c r="BC119" s="114"/>
      <c r="BD119" s="114"/>
      <c r="BE119" s="114"/>
    </row>
    <row r="120" spans="10:57" s="9" customFormat="1">
      <c r="J120" s="114"/>
      <c r="K120" s="114"/>
      <c r="L120" s="114"/>
      <c r="M120" s="114"/>
      <c r="N120" s="114"/>
      <c r="O120" s="114"/>
      <c r="P120" s="114"/>
      <c r="Q120" s="114"/>
      <c r="AD120" s="114"/>
      <c r="AE120" s="114"/>
      <c r="AF120" s="114"/>
      <c r="AG120" s="114"/>
      <c r="AH120" s="114"/>
      <c r="AI120" s="114"/>
      <c r="BB120" s="114"/>
      <c r="BC120" s="114"/>
      <c r="BD120" s="114"/>
      <c r="BE120" s="114"/>
    </row>
    <row r="121" spans="10:57" s="9" customFormat="1">
      <c r="J121" s="114"/>
      <c r="K121" s="114"/>
      <c r="L121" s="114"/>
      <c r="M121" s="114"/>
      <c r="N121" s="114"/>
      <c r="O121" s="114"/>
      <c r="P121" s="114"/>
      <c r="Q121" s="114"/>
      <c r="AD121" s="114"/>
      <c r="AE121" s="114"/>
      <c r="AF121" s="114"/>
      <c r="AG121" s="114"/>
      <c r="AH121" s="114"/>
      <c r="AI121" s="114"/>
      <c r="BB121" s="114"/>
      <c r="BC121" s="114"/>
      <c r="BD121" s="114"/>
      <c r="BE121" s="114"/>
    </row>
    <row r="122" spans="10:57" s="9" customFormat="1">
      <c r="J122" s="114"/>
      <c r="K122" s="114"/>
      <c r="L122" s="114"/>
      <c r="M122" s="114"/>
      <c r="N122" s="114"/>
      <c r="O122" s="114"/>
      <c r="P122" s="114"/>
      <c r="Q122" s="114"/>
      <c r="AD122" s="114"/>
      <c r="AE122" s="114"/>
      <c r="AF122" s="114"/>
      <c r="AG122" s="114"/>
      <c r="AH122" s="114"/>
      <c r="AI122" s="114"/>
      <c r="BB122" s="114"/>
      <c r="BC122" s="114"/>
      <c r="BD122" s="114"/>
      <c r="BE122" s="114"/>
    </row>
    <row r="123" spans="10:57" s="9" customFormat="1">
      <c r="J123" s="114"/>
      <c r="K123" s="114"/>
      <c r="L123" s="114"/>
      <c r="M123" s="114"/>
      <c r="N123" s="114"/>
      <c r="O123" s="114"/>
      <c r="P123" s="114"/>
      <c r="Q123" s="114"/>
      <c r="AD123" s="114"/>
      <c r="AE123" s="114"/>
      <c r="AF123" s="114"/>
      <c r="AG123" s="114"/>
      <c r="AH123" s="114"/>
      <c r="AI123" s="114"/>
      <c r="BB123" s="114"/>
      <c r="BC123" s="114"/>
      <c r="BD123" s="114"/>
      <c r="BE123" s="114"/>
    </row>
    <row r="124" spans="10:57" s="9" customFormat="1">
      <c r="J124" s="114"/>
      <c r="K124" s="114"/>
      <c r="L124" s="114"/>
      <c r="M124" s="114"/>
      <c r="N124" s="114"/>
      <c r="O124" s="114"/>
      <c r="P124" s="114"/>
      <c r="Q124" s="114"/>
      <c r="AD124" s="114"/>
      <c r="AE124" s="114"/>
      <c r="AF124" s="114"/>
      <c r="AG124" s="114"/>
      <c r="AH124" s="114"/>
      <c r="AI124" s="114"/>
      <c r="BB124" s="114"/>
      <c r="BC124" s="114"/>
      <c r="BD124" s="114"/>
      <c r="BE124" s="114"/>
    </row>
    <row r="125" spans="10:57" s="9" customFormat="1">
      <c r="J125" s="114"/>
      <c r="K125" s="114"/>
      <c r="L125" s="114"/>
      <c r="M125" s="114"/>
      <c r="N125" s="114"/>
      <c r="O125" s="114"/>
      <c r="P125" s="114"/>
      <c r="Q125" s="114"/>
      <c r="AD125" s="114"/>
      <c r="AE125" s="114"/>
      <c r="AF125" s="114"/>
      <c r="AG125" s="114"/>
      <c r="AH125" s="114"/>
      <c r="AI125" s="114"/>
      <c r="BB125" s="114"/>
      <c r="BC125" s="114"/>
      <c r="BD125" s="114"/>
      <c r="BE125" s="114"/>
    </row>
    <row r="126" spans="10:57" s="9" customFormat="1">
      <c r="J126" s="114"/>
      <c r="K126" s="114"/>
      <c r="L126" s="114"/>
      <c r="M126" s="114"/>
      <c r="N126" s="114"/>
      <c r="O126" s="114"/>
      <c r="P126" s="114"/>
      <c r="Q126" s="114"/>
      <c r="AD126" s="114"/>
      <c r="AE126" s="114"/>
      <c r="AF126" s="114"/>
      <c r="AG126" s="114"/>
      <c r="AH126" s="114"/>
      <c r="AI126" s="114"/>
      <c r="BB126" s="114"/>
      <c r="BC126" s="114"/>
      <c r="BD126" s="114"/>
      <c r="BE126" s="114"/>
    </row>
    <row r="127" spans="10:57" s="9" customFormat="1">
      <c r="J127" s="114"/>
      <c r="K127" s="114"/>
      <c r="L127" s="114"/>
      <c r="M127" s="114"/>
      <c r="N127" s="114"/>
      <c r="O127" s="114"/>
      <c r="P127" s="114"/>
      <c r="Q127" s="114"/>
      <c r="AD127" s="114"/>
      <c r="AE127" s="114"/>
      <c r="AF127" s="114"/>
      <c r="AG127" s="114"/>
      <c r="AH127" s="114"/>
      <c r="AI127" s="114"/>
      <c r="BB127" s="114"/>
      <c r="BC127" s="114"/>
      <c r="BD127" s="114"/>
      <c r="BE127" s="114"/>
    </row>
    <row r="128" spans="10:57" s="9" customFormat="1">
      <c r="J128" s="114"/>
      <c r="K128" s="114"/>
      <c r="L128" s="114"/>
      <c r="M128" s="114"/>
      <c r="N128" s="114"/>
      <c r="O128" s="114"/>
      <c r="P128" s="114"/>
      <c r="Q128" s="114"/>
      <c r="AD128" s="114"/>
      <c r="AE128" s="114"/>
      <c r="AF128" s="114"/>
      <c r="AG128" s="114"/>
      <c r="AH128" s="114"/>
      <c r="AI128" s="114"/>
      <c r="AP128" s="34"/>
      <c r="AQ128" s="34"/>
      <c r="AR128" s="34"/>
      <c r="AS128" s="34"/>
      <c r="AT128" s="34"/>
      <c r="AU128" s="34"/>
      <c r="BB128" s="114"/>
      <c r="BC128" s="114"/>
      <c r="BD128" s="114"/>
      <c r="BE128" s="114"/>
    </row>
    <row r="129" spans="10:57" s="9" customFormat="1">
      <c r="J129" s="114"/>
      <c r="K129" s="114"/>
      <c r="L129" s="114"/>
      <c r="M129" s="114"/>
      <c r="N129" s="114"/>
      <c r="O129" s="114"/>
      <c r="P129" s="114"/>
      <c r="Q129" s="114"/>
      <c r="AD129" s="114"/>
      <c r="AE129" s="114"/>
      <c r="AF129" s="114"/>
      <c r="AG129" s="114"/>
      <c r="AH129" s="114"/>
      <c r="AI129" s="114"/>
      <c r="AP129" s="34"/>
      <c r="AQ129" s="34"/>
      <c r="AR129" s="34"/>
      <c r="AS129" s="34"/>
      <c r="AT129" s="34"/>
      <c r="AU129" s="34"/>
      <c r="BB129" s="114"/>
      <c r="BC129" s="114"/>
      <c r="BD129" s="114"/>
      <c r="BE129" s="114"/>
    </row>
    <row r="130" spans="10:57" s="9" customFormat="1">
      <c r="J130" s="114"/>
      <c r="K130" s="114"/>
      <c r="L130" s="114"/>
      <c r="M130" s="114"/>
      <c r="N130" s="114"/>
      <c r="O130" s="114"/>
      <c r="P130" s="114"/>
      <c r="Q130" s="114"/>
      <c r="AD130" s="114"/>
      <c r="AE130" s="114"/>
      <c r="AF130" s="114"/>
      <c r="AG130" s="114"/>
      <c r="AH130" s="114"/>
      <c r="AI130" s="114"/>
      <c r="AP130" s="34"/>
      <c r="AQ130" s="34"/>
      <c r="AR130" s="34"/>
      <c r="AS130" s="34"/>
      <c r="AT130" s="34"/>
      <c r="AU130" s="34"/>
      <c r="BB130" s="114"/>
      <c r="BC130" s="114"/>
      <c r="BD130" s="114"/>
      <c r="BE130" s="114"/>
    </row>
    <row r="131" spans="10:57" s="9" customFormat="1">
      <c r="J131" s="114"/>
      <c r="K131" s="114"/>
      <c r="L131" s="114"/>
      <c r="M131" s="114"/>
      <c r="N131" s="114"/>
      <c r="O131" s="114"/>
      <c r="P131" s="114"/>
      <c r="Q131" s="114"/>
      <c r="AD131" s="114"/>
      <c r="AE131" s="114"/>
      <c r="AF131" s="114"/>
      <c r="AG131" s="114"/>
      <c r="AH131" s="114"/>
      <c r="AI131" s="114"/>
      <c r="AP131" s="34"/>
      <c r="AQ131" s="34"/>
      <c r="AR131" s="34"/>
      <c r="AS131" s="34"/>
      <c r="AT131" s="34"/>
      <c r="AU131" s="34"/>
      <c r="BB131" s="114"/>
      <c r="BC131" s="114"/>
      <c r="BD131" s="114"/>
      <c r="BE131" s="114"/>
    </row>
    <row r="132" spans="10:57" s="9" customFormat="1">
      <c r="J132" s="114"/>
      <c r="K132" s="114"/>
      <c r="L132" s="114"/>
      <c r="M132" s="114"/>
      <c r="N132" s="114"/>
      <c r="O132" s="114"/>
      <c r="P132" s="114"/>
      <c r="Q132" s="114"/>
      <c r="AD132" s="114"/>
      <c r="AE132" s="114"/>
      <c r="AF132" s="114"/>
      <c r="AG132" s="114"/>
      <c r="AH132" s="114"/>
      <c r="AI132" s="114"/>
      <c r="AP132" s="34"/>
      <c r="AQ132" s="34"/>
      <c r="AR132" s="34"/>
      <c r="AS132" s="34"/>
      <c r="AT132" s="34"/>
      <c r="AU132" s="34"/>
      <c r="BB132" s="114"/>
      <c r="BC132" s="114"/>
      <c r="BD132" s="114"/>
      <c r="BE132" s="114"/>
    </row>
    <row r="133" spans="10:57" s="9" customFormat="1">
      <c r="J133" s="114"/>
      <c r="K133" s="114"/>
      <c r="L133" s="114"/>
      <c r="M133" s="114"/>
      <c r="N133" s="114"/>
      <c r="O133" s="114"/>
      <c r="P133" s="114"/>
      <c r="Q133" s="114"/>
      <c r="AD133" s="114"/>
      <c r="AE133" s="114"/>
      <c r="AF133" s="114"/>
      <c r="AG133" s="114"/>
      <c r="AH133" s="114"/>
      <c r="AI133" s="114"/>
      <c r="AP133" s="34"/>
      <c r="AQ133" s="34"/>
      <c r="AR133" s="34"/>
      <c r="AS133" s="34"/>
      <c r="AT133" s="34"/>
      <c r="AU133" s="34"/>
      <c r="BB133" s="114"/>
      <c r="BC133" s="114"/>
      <c r="BD133" s="114"/>
      <c r="BE133" s="114"/>
    </row>
    <row r="134" spans="10:57" s="9" customFormat="1">
      <c r="J134" s="114"/>
      <c r="K134" s="114"/>
      <c r="L134" s="114"/>
      <c r="M134" s="114"/>
      <c r="N134" s="114"/>
      <c r="O134" s="114"/>
      <c r="P134" s="114"/>
      <c r="Q134" s="114"/>
      <c r="AD134" s="114"/>
      <c r="AE134" s="114"/>
      <c r="AF134" s="114"/>
      <c r="AG134" s="114"/>
      <c r="AH134" s="114"/>
      <c r="AI134" s="114"/>
      <c r="AP134" s="34"/>
      <c r="AQ134" s="34"/>
      <c r="AR134" s="34"/>
      <c r="AS134" s="34"/>
      <c r="AT134" s="34"/>
      <c r="AU134" s="34"/>
      <c r="BB134" s="114"/>
      <c r="BC134" s="114"/>
      <c r="BD134" s="114"/>
      <c r="BE134" s="114"/>
    </row>
    <row r="135" spans="10:57" s="9" customFormat="1">
      <c r="J135" s="114"/>
      <c r="K135" s="114"/>
      <c r="L135" s="114"/>
      <c r="M135" s="114"/>
      <c r="N135" s="114"/>
      <c r="O135" s="114"/>
      <c r="P135" s="114"/>
      <c r="Q135" s="114"/>
      <c r="AD135" s="114"/>
      <c r="AE135" s="114"/>
      <c r="AF135" s="114"/>
      <c r="AG135" s="114"/>
      <c r="AH135" s="114"/>
      <c r="AI135" s="114"/>
      <c r="AP135" s="34"/>
      <c r="AQ135" s="34"/>
      <c r="AR135" s="34"/>
      <c r="AS135" s="34"/>
      <c r="AT135" s="34"/>
      <c r="AU135" s="34"/>
      <c r="BB135" s="114"/>
      <c r="BC135" s="114"/>
      <c r="BD135" s="114"/>
      <c r="BE135" s="114"/>
    </row>
    <row r="136" spans="10:57" s="9" customFormat="1">
      <c r="J136" s="114"/>
      <c r="K136" s="114"/>
      <c r="L136" s="114"/>
      <c r="M136" s="114"/>
      <c r="N136" s="114"/>
      <c r="O136" s="114"/>
      <c r="P136" s="114"/>
      <c r="Q136" s="114"/>
      <c r="AD136" s="114"/>
      <c r="AE136" s="114"/>
      <c r="AF136" s="114"/>
      <c r="AG136" s="114"/>
      <c r="AH136" s="114"/>
      <c r="AI136" s="114"/>
      <c r="AP136" s="34"/>
      <c r="AQ136" s="34"/>
      <c r="AR136" s="34"/>
      <c r="AS136" s="34"/>
      <c r="AT136" s="34"/>
      <c r="AU136" s="34"/>
      <c r="BB136" s="114"/>
      <c r="BC136" s="114"/>
      <c r="BD136" s="114"/>
      <c r="BE136" s="114"/>
    </row>
    <row r="137" spans="10:57" s="9" customFormat="1">
      <c r="J137" s="114"/>
      <c r="K137" s="114"/>
      <c r="L137" s="114"/>
      <c r="M137" s="114"/>
      <c r="N137" s="114"/>
      <c r="O137" s="114"/>
      <c r="P137" s="114"/>
      <c r="Q137" s="114"/>
      <c r="AD137" s="114"/>
      <c r="AE137" s="114"/>
      <c r="AF137" s="114"/>
      <c r="AG137" s="114"/>
      <c r="AH137" s="114"/>
      <c r="AI137" s="114"/>
      <c r="AP137" s="34"/>
      <c r="AQ137" s="34"/>
      <c r="AR137" s="34"/>
      <c r="AS137" s="34"/>
      <c r="AT137" s="34"/>
      <c r="AU137" s="34"/>
      <c r="BB137" s="114"/>
      <c r="BC137" s="114"/>
      <c r="BD137" s="114"/>
      <c r="BE137" s="114"/>
    </row>
    <row r="138" spans="10:57" s="9" customFormat="1">
      <c r="J138" s="114"/>
      <c r="K138" s="114"/>
      <c r="L138" s="114"/>
      <c r="M138" s="114"/>
      <c r="N138" s="114"/>
      <c r="O138" s="114"/>
      <c r="P138" s="114"/>
      <c r="Q138" s="114"/>
      <c r="AD138" s="114"/>
      <c r="AE138" s="114"/>
      <c r="AF138" s="114"/>
      <c r="AG138" s="114"/>
      <c r="AH138" s="114"/>
      <c r="AI138" s="114"/>
      <c r="AP138" s="34"/>
      <c r="AQ138" s="34"/>
      <c r="AR138" s="34"/>
      <c r="AS138" s="34"/>
      <c r="AT138" s="34"/>
      <c r="AU138" s="34"/>
      <c r="BB138" s="114"/>
      <c r="BC138" s="114"/>
      <c r="BD138" s="114"/>
      <c r="BE138" s="114"/>
    </row>
    <row r="139" spans="10:57" s="9" customFormat="1">
      <c r="J139" s="114"/>
      <c r="K139" s="114"/>
      <c r="L139" s="114"/>
      <c r="M139" s="114"/>
      <c r="N139" s="114"/>
      <c r="O139" s="114"/>
      <c r="P139" s="114"/>
      <c r="Q139" s="114"/>
      <c r="AD139" s="114"/>
      <c r="AE139" s="114"/>
      <c r="AF139" s="114"/>
      <c r="AG139" s="114"/>
      <c r="AH139" s="114"/>
      <c r="AI139" s="114"/>
      <c r="AP139" s="34"/>
      <c r="AQ139" s="34"/>
      <c r="AR139" s="34"/>
      <c r="AS139" s="34"/>
      <c r="AT139" s="34"/>
      <c r="AU139" s="34"/>
      <c r="BB139" s="114"/>
      <c r="BC139" s="114"/>
      <c r="BD139" s="114"/>
      <c r="BE139" s="114"/>
    </row>
    <row r="140" spans="10:57" s="9" customFormat="1">
      <c r="J140" s="114"/>
      <c r="K140" s="114"/>
      <c r="L140" s="114"/>
      <c r="M140" s="114"/>
      <c r="N140" s="114"/>
      <c r="O140" s="114"/>
      <c r="P140" s="114"/>
      <c r="Q140" s="114"/>
      <c r="AD140" s="114"/>
      <c r="AE140" s="114"/>
      <c r="AF140" s="114"/>
      <c r="AG140" s="114"/>
      <c r="AH140" s="114"/>
      <c r="AI140" s="114"/>
      <c r="AP140" s="34"/>
      <c r="AQ140" s="34"/>
      <c r="AR140" s="34"/>
      <c r="AS140" s="34"/>
      <c r="AT140" s="34"/>
      <c r="AU140" s="34"/>
      <c r="BB140" s="114"/>
      <c r="BC140" s="114"/>
      <c r="BD140" s="114"/>
      <c r="BE140" s="114"/>
    </row>
    <row r="141" spans="10:57" s="9" customFormat="1">
      <c r="J141" s="114"/>
      <c r="K141" s="114"/>
      <c r="L141" s="114"/>
      <c r="M141" s="114"/>
      <c r="N141" s="114"/>
      <c r="O141" s="114"/>
      <c r="P141" s="114"/>
      <c r="Q141" s="114"/>
      <c r="AD141" s="114"/>
      <c r="AE141" s="114"/>
      <c r="AF141" s="114"/>
      <c r="AG141" s="114"/>
      <c r="AH141" s="114"/>
      <c r="AI141" s="114"/>
      <c r="AP141" s="34"/>
      <c r="AQ141" s="34"/>
      <c r="AR141" s="34"/>
      <c r="AS141" s="34"/>
      <c r="AT141" s="34"/>
      <c r="AU141" s="34"/>
      <c r="BB141" s="114"/>
      <c r="BC141" s="114"/>
      <c r="BD141" s="114"/>
      <c r="BE141" s="114"/>
    </row>
    <row r="142" spans="10:57" s="9" customFormat="1">
      <c r="J142" s="114"/>
      <c r="K142" s="114"/>
      <c r="L142" s="114"/>
      <c r="M142" s="114"/>
      <c r="N142" s="114"/>
      <c r="O142" s="114"/>
      <c r="P142" s="114"/>
      <c r="Q142" s="114"/>
      <c r="AD142" s="114"/>
      <c r="AE142" s="114"/>
      <c r="AF142" s="114"/>
      <c r="AG142" s="114"/>
      <c r="AH142" s="114"/>
      <c r="AI142" s="114"/>
      <c r="AP142" s="34"/>
      <c r="AQ142" s="34"/>
      <c r="AR142" s="34"/>
      <c r="AS142" s="34"/>
      <c r="AT142" s="34"/>
      <c r="AU142" s="34"/>
      <c r="BB142" s="114"/>
      <c r="BC142" s="114"/>
      <c r="BD142" s="114"/>
      <c r="BE142" s="114"/>
    </row>
    <row r="143" spans="10:57" s="9" customFormat="1">
      <c r="J143" s="114"/>
      <c r="K143" s="114"/>
      <c r="L143" s="114"/>
      <c r="M143" s="114"/>
      <c r="N143" s="114"/>
      <c r="O143" s="114"/>
      <c r="P143" s="114"/>
      <c r="Q143" s="114"/>
      <c r="AD143" s="114"/>
      <c r="AE143" s="114"/>
      <c r="AF143" s="114"/>
      <c r="AG143" s="114"/>
      <c r="AH143" s="114"/>
      <c r="AI143" s="114"/>
      <c r="AP143" s="34"/>
      <c r="AQ143" s="34"/>
      <c r="AR143" s="34"/>
      <c r="AS143" s="34"/>
      <c r="AT143" s="34"/>
      <c r="AU143" s="34"/>
      <c r="BB143" s="114"/>
      <c r="BC143" s="114"/>
      <c r="BD143" s="114"/>
      <c r="BE143" s="114"/>
    </row>
    <row r="144" spans="10:57" s="9" customFormat="1">
      <c r="J144" s="114"/>
      <c r="K144" s="114"/>
      <c r="L144" s="114"/>
      <c r="M144" s="114"/>
      <c r="N144" s="114"/>
      <c r="O144" s="114"/>
      <c r="P144" s="114"/>
      <c r="Q144" s="114"/>
      <c r="AD144" s="114"/>
      <c r="AE144" s="114"/>
      <c r="AF144" s="114"/>
      <c r="AG144" s="114"/>
      <c r="AH144" s="114"/>
      <c r="AI144" s="114"/>
      <c r="AP144" s="34"/>
      <c r="AQ144" s="34"/>
      <c r="AR144" s="34"/>
      <c r="AS144" s="34"/>
      <c r="AT144" s="34"/>
      <c r="AU144" s="34"/>
      <c r="BB144" s="114"/>
      <c r="BC144" s="114"/>
      <c r="BD144" s="114"/>
      <c r="BE144" s="114"/>
    </row>
    <row r="145" spans="10:57" s="9" customFormat="1">
      <c r="J145" s="114"/>
      <c r="K145" s="114"/>
      <c r="L145" s="114"/>
      <c r="M145" s="114"/>
      <c r="N145" s="114"/>
      <c r="O145" s="114"/>
      <c r="P145" s="114"/>
      <c r="Q145" s="114"/>
      <c r="AD145" s="114"/>
      <c r="AE145" s="114"/>
      <c r="AF145" s="114"/>
      <c r="AG145" s="114"/>
      <c r="AH145" s="114"/>
      <c r="AI145" s="114"/>
      <c r="AP145" s="34"/>
      <c r="AQ145" s="34"/>
      <c r="AR145" s="34"/>
      <c r="AS145" s="34"/>
      <c r="AT145" s="34"/>
      <c r="AU145" s="34"/>
      <c r="BB145" s="114"/>
      <c r="BC145" s="114"/>
      <c r="BD145" s="114"/>
      <c r="BE145" s="114"/>
    </row>
    <row r="146" spans="10:57" s="9" customFormat="1">
      <c r="J146" s="114"/>
      <c r="K146" s="114"/>
      <c r="L146" s="114"/>
      <c r="M146" s="114"/>
      <c r="N146" s="114"/>
      <c r="O146" s="114"/>
      <c r="P146" s="114"/>
      <c r="Q146" s="114"/>
      <c r="AD146" s="114"/>
      <c r="AE146" s="114"/>
      <c r="AF146" s="114"/>
      <c r="AG146" s="114"/>
      <c r="AH146" s="114"/>
      <c r="AI146" s="114"/>
      <c r="AP146" s="34"/>
      <c r="AQ146" s="34"/>
      <c r="AR146" s="34"/>
      <c r="AS146" s="34"/>
      <c r="AT146" s="34"/>
      <c r="AU146" s="34"/>
      <c r="BB146" s="114"/>
      <c r="BC146" s="114"/>
      <c r="BD146" s="114"/>
      <c r="BE146" s="114"/>
    </row>
    <row r="147" spans="10:57" s="9" customFormat="1">
      <c r="J147" s="114"/>
      <c r="K147" s="114"/>
      <c r="L147" s="114"/>
      <c r="M147" s="114"/>
      <c r="N147" s="114"/>
      <c r="O147" s="114"/>
      <c r="P147" s="114"/>
      <c r="Q147" s="114"/>
      <c r="AD147" s="114"/>
      <c r="AE147" s="114"/>
      <c r="AF147" s="114"/>
      <c r="AG147" s="114"/>
      <c r="AH147" s="114"/>
      <c r="AI147" s="114"/>
      <c r="AP147" s="34"/>
      <c r="AQ147" s="34"/>
      <c r="AR147" s="34"/>
      <c r="AS147" s="34"/>
      <c r="AT147" s="34"/>
      <c r="AU147" s="34"/>
      <c r="BB147" s="114"/>
      <c r="BC147" s="114"/>
      <c r="BD147" s="114"/>
      <c r="BE147" s="114"/>
    </row>
    <row r="148" spans="10:57" s="9" customFormat="1">
      <c r="J148" s="114"/>
      <c r="K148" s="114"/>
      <c r="L148" s="114"/>
      <c r="M148" s="114"/>
      <c r="N148" s="114"/>
      <c r="O148" s="114"/>
      <c r="P148" s="114"/>
      <c r="Q148" s="114"/>
      <c r="AD148" s="114"/>
      <c r="AE148" s="114"/>
      <c r="AF148" s="114"/>
      <c r="AG148" s="114"/>
      <c r="AH148" s="114"/>
      <c r="AI148" s="114"/>
      <c r="AP148" s="34"/>
      <c r="AQ148" s="34"/>
      <c r="AR148" s="34"/>
      <c r="AS148" s="34"/>
      <c r="AT148" s="34"/>
      <c r="AU148" s="34"/>
      <c r="BB148" s="114"/>
      <c r="BC148" s="114"/>
      <c r="BD148" s="114"/>
      <c r="BE148" s="114"/>
    </row>
    <row r="149" spans="10:57" s="9" customFormat="1">
      <c r="J149" s="114"/>
      <c r="K149" s="114"/>
      <c r="L149" s="114"/>
      <c r="M149" s="114"/>
      <c r="N149" s="114"/>
      <c r="O149" s="114"/>
      <c r="P149" s="114"/>
      <c r="Q149" s="114"/>
      <c r="AD149" s="114"/>
      <c r="AE149" s="114"/>
      <c r="AF149" s="114"/>
      <c r="AG149" s="114"/>
      <c r="AH149" s="114"/>
      <c r="AI149" s="114"/>
      <c r="AP149" s="34"/>
      <c r="AQ149" s="34"/>
      <c r="AR149" s="34"/>
      <c r="AS149" s="34"/>
      <c r="AT149" s="34"/>
      <c r="AU149" s="34"/>
      <c r="BB149" s="114"/>
      <c r="BC149" s="114"/>
      <c r="BD149" s="114"/>
      <c r="BE149" s="114"/>
    </row>
    <row r="150" spans="10:57" s="9" customFormat="1">
      <c r="J150" s="114"/>
      <c r="K150" s="114"/>
      <c r="L150" s="114"/>
      <c r="M150" s="114"/>
      <c r="N150" s="114"/>
      <c r="O150" s="114"/>
      <c r="P150" s="114"/>
      <c r="Q150" s="114"/>
      <c r="AD150" s="114"/>
      <c r="AE150" s="114"/>
      <c r="AF150" s="114"/>
      <c r="AG150" s="114"/>
      <c r="AH150" s="114"/>
      <c r="AI150" s="114"/>
      <c r="AP150" s="34"/>
      <c r="AQ150" s="34"/>
      <c r="AR150" s="34"/>
      <c r="AS150" s="34"/>
      <c r="AT150" s="34"/>
      <c r="AU150" s="34"/>
      <c r="BB150" s="114"/>
      <c r="BC150" s="114"/>
      <c r="BD150" s="114"/>
      <c r="BE150" s="114"/>
    </row>
    <row r="151" spans="10:57" s="9" customFormat="1">
      <c r="J151" s="114"/>
      <c r="K151" s="114"/>
      <c r="L151" s="114"/>
      <c r="M151" s="114"/>
      <c r="N151" s="114"/>
      <c r="O151" s="114"/>
      <c r="P151" s="114"/>
      <c r="Q151" s="114"/>
      <c r="AD151" s="114"/>
      <c r="AE151" s="114"/>
      <c r="AF151" s="114"/>
      <c r="AG151" s="114"/>
      <c r="AH151" s="114"/>
      <c r="AI151" s="114"/>
      <c r="AP151" s="34"/>
      <c r="AQ151" s="34"/>
      <c r="AR151" s="34"/>
      <c r="AS151" s="34"/>
      <c r="AT151" s="34"/>
      <c r="AU151" s="34"/>
      <c r="BB151" s="114"/>
      <c r="BC151" s="114"/>
      <c r="BD151" s="114"/>
      <c r="BE151" s="114"/>
    </row>
    <row r="152" spans="10:57" s="9" customFormat="1">
      <c r="J152" s="114"/>
      <c r="K152" s="114"/>
      <c r="L152" s="114"/>
      <c r="M152" s="114"/>
      <c r="N152" s="114"/>
      <c r="O152" s="114"/>
      <c r="P152" s="114"/>
      <c r="Q152" s="114"/>
      <c r="AD152" s="114"/>
      <c r="AE152" s="114"/>
      <c r="AF152" s="114"/>
      <c r="AG152" s="114"/>
      <c r="AH152" s="114"/>
      <c r="AI152" s="114"/>
      <c r="AP152" s="34"/>
      <c r="AQ152" s="34"/>
      <c r="AR152" s="34"/>
      <c r="AS152" s="34"/>
      <c r="AT152" s="34"/>
      <c r="AU152" s="34"/>
      <c r="BB152" s="114"/>
      <c r="BC152" s="114"/>
      <c r="BD152" s="114"/>
      <c r="BE152" s="114"/>
    </row>
    <row r="153" spans="10:57" s="9" customFormat="1">
      <c r="J153" s="114"/>
      <c r="K153" s="114"/>
      <c r="L153" s="114"/>
      <c r="M153" s="114"/>
      <c r="N153" s="114"/>
      <c r="O153" s="114"/>
      <c r="P153" s="114"/>
      <c r="Q153" s="114"/>
      <c r="AD153" s="114"/>
      <c r="AE153" s="114"/>
      <c r="AF153" s="114"/>
      <c r="AG153" s="114"/>
      <c r="AH153" s="114"/>
      <c r="AI153" s="114"/>
      <c r="AP153" s="34"/>
      <c r="AQ153" s="34"/>
      <c r="AR153" s="34"/>
      <c r="AS153" s="34"/>
      <c r="AT153" s="34"/>
      <c r="AU153" s="34"/>
      <c r="BB153" s="114"/>
      <c r="BC153" s="114"/>
      <c r="BD153" s="114"/>
      <c r="BE153" s="114"/>
    </row>
    <row r="154" spans="10:57" s="9" customFormat="1">
      <c r="J154" s="114"/>
      <c r="K154" s="114"/>
      <c r="L154" s="114"/>
      <c r="M154" s="114"/>
      <c r="N154" s="114"/>
      <c r="O154" s="114"/>
      <c r="P154" s="114"/>
      <c r="Q154" s="114"/>
      <c r="AD154" s="114"/>
      <c r="AE154" s="114"/>
      <c r="AF154" s="114"/>
      <c r="AG154" s="114"/>
      <c r="AH154" s="114"/>
      <c r="AI154" s="114"/>
      <c r="AP154" s="34"/>
      <c r="AQ154" s="34"/>
      <c r="AR154" s="34"/>
      <c r="AS154" s="34"/>
      <c r="AT154" s="34"/>
      <c r="AU154" s="34"/>
      <c r="BB154" s="114"/>
      <c r="BC154" s="114"/>
      <c r="BD154" s="114"/>
      <c r="BE154" s="114"/>
    </row>
    <row r="155" spans="10:57" s="9" customFormat="1">
      <c r="J155" s="114"/>
      <c r="K155" s="114"/>
      <c r="L155" s="114"/>
      <c r="M155" s="114"/>
      <c r="N155" s="114"/>
      <c r="O155" s="114"/>
      <c r="P155" s="114"/>
      <c r="Q155" s="114"/>
      <c r="AD155" s="114"/>
      <c r="AE155" s="114"/>
      <c r="AF155" s="114"/>
      <c r="AG155" s="114"/>
      <c r="AH155" s="114"/>
      <c r="AI155" s="114"/>
      <c r="AP155" s="34"/>
      <c r="AQ155" s="34"/>
      <c r="AR155" s="34"/>
      <c r="AS155" s="34"/>
      <c r="AT155" s="34"/>
      <c r="AU155" s="34"/>
      <c r="BB155" s="114"/>
      <c r="BC155" s="114"/>
      <c r="BD155" s="114"/>
      <c r="BE155" s="114"/>
    </row>
    <row r="156" spans="10:57" s="9" customFormat="1">
      <c r="J156" s="114"/>
      <c r="K156" s="114"/>
      <c r="L156" s="114"/>
      <c r="M156" s="114"/>
      <c r="N156" s="114"/>
      <c r="O156" s="114"/>
      <c r="P156" s="114"/>
      <c r="Q156" s="114"/>
      <c r="AD156" s="114"/>
      <c r="AE156" s="114"/>
      <c r="AF156" s="114"/>
      <c r="AG156" s="114"/>
      <c r="AH156" s="114"/>
      <c r="AI156" s="114"/>
      <c r="AP156" s="34"/>
      <c r="AQ156" s="34"/>
      <c r="AR156" s="34"/>
      <c r="AS156" s="34"/>
      <c r="AT156" s="34"/>
      <c r="AU156" s="34"/>
      <c r="BB156" s="114"/>
      <c r="BC156" s="114"/>
      <c r="BD156" s="114"/>
      <c r="BE156" s="114"/>
    </row>
    <row r="157" spans="10:57" s="9" customFormat="1">
      <c r="J157" s="114"/>
      <c r="K157" s="114"/>
      <c r="L157" s="114"/>
      <c r="M157" s="114"/>
      <c r="N157" s="114"/>
      <c r="O157" s="114"/>
      <c r="P157" s="114"/>
      <c r="Q157" s="114"/>
      <c r="AD157" s="114"/>
      <c r="AE157" s="114"/>
      <c r="AF157" s="114"/>
      <c r="AG157" s="114"/>
      <c r="AH157" s="114"/>
      <c r="AI157" s="114"/>
      <c r="AP157" s="34"/>
      <c r="AQ157" s="34"/>
      <c r="AR157" s="34"/>
      <c r="AS157" s="34"/>
      <c r="AT157" s="34"/>
      <c r="AU157" s="34"/>
      <c r="BB157" s="114"/>
      <c r="BC157" s="114"/>
      <c r="BD157" s="114"/>
      <c r="BE157" s="114"/>
    </row>
    <row r="158" spans="10:57" s="9" customFormat="1">
      <c r="J158" s="114"/>
      <c r="K158" s="114"/>
      <c r="L158" s="114"/>
      <c r="M158" s="114"/>
      <c r="N158" s="114"/>
      <c r="O158" s="114"/>
      <c r="P158" s="114"/>
      <c r="Q158" s="114"/>
      <c r="AD158" s="114"/>
      <c r="AE158" s="114"/>
      <c r="AF158" s="114"/>
      <c r="AG158" s="114"/>
      <c r="AH158" s="114"/>
      <c r="AI158" s="114"/>
      <c r="AP158" s="34"/>
      <c r="AQ158" s="34"/>
      <c r="AR158" s="34"/>
      <c r="AS158" s="34"/>
      <c r="AT158" s="34"/>
      <c r="AU158" s="34"/>
      <c r="BB158" s="114"/>
      <c r="BC158" s="114"/>
      <c r="BD158" s="114"/>
      <c r="BE158" s="114"/>
    </row>
    <row r="159" spans="10:57" s="9" customFormat="1">
      <c r="J159" s="114"/>
      <c r="K159" s="114"/>
      <c r="L159" s="114"/>
      <c r="M159" s="114"/>
      <c r="N159" s="114"/>
      <c r="O159" s="114"/>
      <c r="P159" s="114"/>
      <c r="Q159" s="114"/>
      <c r="AD159" s="114"/>
      <c r="AE159" s="114"/>
      <c r="AF159" s="114"/>
      <c r="AG159" s="114"/>
      <c r="AH159" s="114"/>
      <c r="AI159" s="114"/>
      <c r="AP159" s="34"/>
      <c r="AQ159" s="34"/>
      <c r="AR159" s="34"/>
      <c r="AS159" s="34"/>
      <c r="AT159" s="34"/>
      <c r="AU159" s="34"/>
      <c r="BB159" s="114"/>
      <c r="BC159" s="114"/>
      <c r="BD159" s="114"/>
      <c r="BE159" s="114"/>
    </row>
    <row r="160" spans="10:57" s="9" customFormat="1">
      <c r="J160" s="114"/>
      <c r="K160" s="114"/>
      <c r="L160" s="114"/>
      <c r="M160" s="114"/>
      <c r="N160" s="114"/>
      <c r="O160" s="114"/>
      <c r="P160" s="114"/>
      <c r="Q160" s="114"/>
      <c r="AD160" s="114"/>
      <c r="AE160" s="114"/>
      <c r="AF160" s="114"/>
      <c r="AG160" s="114"/>
      <c r="AH160" s="114"/>
      <c r="AI160" s="114"/>
      <c r="AP160" s="34"/>
      <c r="AQ160" s="34"/>
      <c r="AR160" s="34"/>
      <c r="AS160" s="34"/>
      <c r="AT160" s="34"/>
      <c r="AU160" s="34"/>
      <c r="BB160" s="114"/>
      <c r="BC160" s="114"/>
      <c r="BD160" s="114"/>
      <c r="BE160" s="114"/>
    </row>
    <row r="161" spans="10:57" s="9" customFormat="1">
      <c r="J161" s="114"/>
      <c r="K161" s="114"/>
      <c r="L161" s="114"/>
      <c r="M161" s="114"/>
      <c r="N161" s="114"/>
      <c r="O161" s="114"/>
      <c r="P161" s="114"/>
      <c r="Q161" s="114"/>
      <c r="AD161" s="114"/>
      <c r="AE161" s="114"/>
      <c r="AF161" s="114"/>
      <c r="AG161" s="114"/>
      <c r="AH161" s="114"/>
      <c r="AI161" s="114"/>
      <c r="AP161" s="34"/>
      <c r="AQ161" s="34"/>
      <c r="AR161" s="34"/>
      <c r="AS161" s="34"/>
      <c r="AT161" s="34"/>
      <c r="AU161" s="34"/>
      <c r="BB161" s="114"/>
      <c r="BC161" s="114"/>
      <c r="BD161" s="114"/>
      <c r="BE161" s="114"/>
    </row>
    <row r="162" spans="10:57" s="9" customFormat="1">
      <c r="J162" s="114"/>
      <c r="K162" s="114"/>
      <c r="L162" s="114"/>
      <c r="M162" s="114"/>
      <c r="N162" s="114"/>
      <c r="O162" s="114"/>
      <c r="P162" s="114"/>
      <c r="Q162" s="114"/>
      <c r="AD162" s="114"/>
      <c r="AE162" s="114"/>
      <c r="AF162" s="114"/>
      <c r="AG162" s="114"/>
      <c r="AH162" s="114"/>
      <c r="AI162" s="114"/>
      <c r="AP162" s="34"/>
      <c r="AQ162" s="34"/>
      <c r="AR162" s="34"/>
      <c r="AS162" s="34"/>
      <c r="AT162" s="34"/>
      <c r="AU162" s="34"/>
      <c r="BB162" s="114"/>
      <c r="BC162" s="114"/>
      <c r="BD162" s="114"/>
      <c r="BE162" s="114"/>
    </row>
    <row r="163" spans="10:57" s="9" customFormat="1">
      <c r="J163" s="114"/>
      <c r="K163" s="114"/>
      <c r="L163" s="114"/>
      <c r="M163" s="114"/>
      <c r="N163" s="114"/>
      <c r="O163" s="114"/>
      <c r="P163" s="114"/>
      <c r="Q163" s="114"/>
      <c r="AD163" s="114"/>
      <c r="AE163" s="114"/>
      <c r="AF163" s="114"/>
      <c r="AG163" s="114"/>
      <c r="AH163" s="114"/>
      <c r="AI163" s="114"/>
      <c r="AP163" s="34"/>
      <c r="AQ163" s="34"/>
      <c r="AR163" s="34"/>
      <c r="AS163" s="34"/>
      <c r="AT163" s="34"/>
      <c r="AU163" s="34"/>
      <c r="BB163" s="114"/>
      <c r="BC163" s="114"/>
      <c r="BD163" s="114"/>
      <c r="BE163" s="114"/>
    </row>
    <row r="164" spans="10:57" s="9" customFormat="1">
      <c r="J164" s="114"/>
      <c r="K164" s="114"/>
      <c r="L164" s="114"/>
      <c r="M164" s="114"/>
      <c r="N164" s="114"/>
      <c r="O164" s="114"/>
      <c r="P164" s="114"/>
      <c r="Q164" s="114"/>
      <c r="AD164" s="114"/>
      <c r="AE164" s="114"/>
      <c r="AF164" s="114"/>
      <c r="AG164" s="114"/>
      <c r="AH164" s="114"/>
      <c r="AI164" s="114"/>
      <c r="AP164" s="34"/>
      <c r="AQ164" s="34"/>
      <c r="AR164" s="34"/>
      <c r="AS164" s="34"/>
      <c r="AT164" s="34"/>
      <c r="AU164" s="34"/>
      <c r="BB164" s="114"/>
      <c r="BC164" s="114"/>
      <c r="BD164" s="114"/>
      <c r="BE164" s="114"/>
    </row>
    <row r="165" spans="10:57" s="9" customFormat="1">
      <c r="J165" s="114"/>
      <c r="K165" s="114"/>
      <c r="L165" s="114"/>
      <c r="M165" s="114"/>
      <c r="N165" s="114"/>
      <c r="O165" s="114"/>
      <c r="P165" s="114"/>
      <c r="Q165" s="114"/>
      <c r="AD165" s="114"/>
      <c r="AE165" s="114"/>
      <c r="AF165" s="114"/>
      <c r="AG165" s="114"/>
      <c r="AH165" s="114"/>
      <c r="AI165" s="114"/>
      <c r="AP165" s="34"/>
      <c r="AQ165" s="34"/>
      <c r="AR165" s="34"/>
      <c r="AS165" s="34"/>
      <c r="AT165" s="34"/>
      <c r="AU165" s="34"/>
      <c r="BB165" s="114"/>
      <c r="BC165" s="114"/>
      <c r="BD165" s="114"/>
      <c r="BE165" s="114"/>
    </row>
    <row r="166" spans="10:57" s="9" customFormat="1">
      <c r="J166" s="114"/>
      <c r="K166" s="114"/>
      <c r="L166" s="114"/>
      <c r="M166" s="114"/>
      <c r="N166" s="114"/>
      <c r="O166" s="114"/>
      <c r="P166" s="114"/>
      <c r="Q166" s="114"/>
      <c r="AD166" s="114"/>
      <c r="AE166" s="114"/>
      <c r="AF166" s="114"/>
      <c r="AG166" s="114"/>
      <c r="AH166" s="114"/>
      <c r="AI166" s="114"/>
      <c r="AP166" s="34"/>
      <c r="AQ166" s="34"/>
      <c r="AR166" s="34"/>
      <c r="AS166" s="34"/>
      <c r="AT166" s="34"/>
      <c r="AU166" s="34"/>
      <c r="BB166" s="114"/>
      <c r="BC166" s="114"/>
      <c r="BD166" s="114"/>
      <c r="BE166" s="114"/>
    </row>
    <row r="167" spans="10:57" s="9" customFormat="1">
      <c r="J167" s="114"/>
      <c r="K167" s="114"/>
      <c r="L167" s="114"/>
      <c r="M167" s="114"/>
      <c r="N167" s="114"/>
      <c r="O167" s="114"/>
      <c r="P167" s="114"/>
      <c r="Q167" s="114"/>
      <c r="AD167" s="114"/>
      <c r="AE167" s="114"/>
      <c r="AF167" s="114"/>
      <c r="AG167" s="114"/>
      <c r="AH167" s="114"/>
      <c r="AI167" s="114"/>
      <c r="AP167" s="34"/>
      <c r="AQ167" s="34"/>
      <c r="AR167" s="34"/>
      <c r="AS167" s="34"/>
      <c r="AT167" s="34"/>
      <c r="AU167" s="34"/>
      <c r="BB167" s="114"/>
      <c r="BC167" s="114"/>
      <c r="BD167" s="114"/>
      <c r="BE167" s="114"/>
    </row>
    <row r="168" spans="10:57" s="9" customFormat="1">
      <c r="J168" s="114"/>
      <c r="K168" s="114"/>
      <c r="L168" s="114"/>
      <c r="M168" s="114"/>
      <c r="N168" s="114"/>
      <c r="O168" s="114"/>
      <c r="P168" s="114"/>
      <c r="Q168" s="114"/>
      <c r="AD168" s="114"/>
      <c r="AE168" s="114"/>
      <c r="AF168" s="114"/>
      <c r="AG168" s="114"/>
      <c r="AH168" s="114"/>
      <c r="AI168" s="114"/>
      <c r="AP168" s="34"/>
      <c r="AQ168" s="34"/>
      <c r="AR168" s="34"/>
      <c r="AS168" s="34"/>
      <c r="AT168" s="34"/>
      <c r="AU168" s="34"/>
      <c r="BB168" s="114"/>
      <c r="BC168" s="114"/>
      <c r="BD168" s="114"/>
      <c r="BE168" s="114"/>
    </row>
    <row r="169" spans="10:57" s="9" customFormat="1">
      <c r="J169" s="114"/>
      <c r="K169" s="114"/>
      <c r="L169" s="114"/>
      <c r="M169" s="114"/>
      <c r="N169" s="114"/>
      <c r="O169" s="114"/>
      <c r="P169" s="114"/>
      <c r="Q169" s="114"/>
      <c r="AD169" s="114"/>
      <c r="AE169" s="114"/>
      <c r="AF169" s="114"/>
      <c r="AG169" s="114"/>
      <c r="AH169" s="114"/>
      <c r="AI169" s="114"/>
      <c r="AP169" s="34"/>
      <c r="AQ169" s="34"/>
      <c r="AR169" s="34"/>
      <c r="AS169" s="34"/>
      <c r="AT169" s="34"/>
      <c r="AU169" s="34"/>
      <c r="BB169" s="114"/>
      <c r="BC169" s="114"/>
      <c r="BD169" s="114"/>
      <c r="BE169" s="114"/>
    </row>
    <row r="170" spans="10:57" s="9" customFormat="1">
      <c r="J170" s="114"/>
      <c r="K170" s="114"/>
      <c r="L170" s="114"/>
      <c r="M170" s="114"/>
      <c r="N170" s="114"/>
      <c r="O170" s="114"/>
      <c r="P170" s="114"/>
      <c r="Q170" s="114"/>
      <c r="AD170" s="114"/>
      <c r="AE170" s="114"/>
      <c r="AF170" s="114"/>
      <c r="AG170" s="114"/>
      <c r="AH170" s="114"/>
      <c r="AI170" s="114"/>
      <c r="AP170" s="34"/>
      <c r="AQ170" s="34"/>
      <c r="AR170" s="34"/>
      <c r="AS170" s="34"/>
      <c r="AT170" s="34"/>
      <c r="AU170" s="34"/>
      <c r="BB170" s="114"/>
      <c r="BC170" s="114"/>
      <c r="BD170" s="114"/>
      <c r="BE170" s="114"/>
    </row>
    <row r="171" spans="10:57" s="9" customFormat="1">
      <c r="J171" s="114"/>
      <c r="K171" s="114"/>
      <c r="L171" s="114"/>
      <c r="M171" s="114"/>
      <c r="N171" s="114"/>
      <c r="O171" s="114"/>
      <c r="P171" s="114"/>
      <c r="Q171" s="114"/>
      <c r="AD171" s="114"/>
      <c r="AE171" s="114"/>
      <c r="AF171" s="114"/>
      <c r="AG171" s="114"/>
      <c r="AH171" s="114"/>
      <c r="AI171" s="114"/>
      <c r="AP171" s="34"/>
      <c r="AQ171" s="34"/>
      <c r="AR171" s="34"/>
      <c r="AS171" s="34"/>
      <c r="AT171" s="34"/>
      <c r="AU171" s="34"/>
      <c r="BB171" s="114"/>
      <c r="BC171" s="114"/>
      <c r="BD171" s="114"/>
      <c r="BE171" s="114"/>
    </row>
    <row r="172" spans="10:57" s="9" customFormat="1">
      <c r="J172" s="114"/>
      <c r="K172" s="114"/>
      <c r="L172" s="114"/>
      <c r="M172" s="114"/>
      <c r="N172" s="114"/>
      <c r="O172" s="114"/>
      <c r="P172" s="114"/>
      <c r="Q172" s="114"/>
      <c r="AD172" s="114"/>
      <c r="AE172" s="114"/>
      <c r="AF172" s="114"/>
      <c r="AG172" s="114"/>
      <c r="AH172" s="114"/>
      <c r="AI172" s="114"/>
      <c r="AP172" s="34"/>
      <c r="AQ172" s="34"/>
      <c r="AR172" s="34"/>
      <c r="AS172" s="34"/>
      <c r="AT172" s="34"/>
      <c r="AU172" s="34"/>
      <c r="BB172" s="114"/>
      <c r="BC172" s="114"/>
      <c r="BD172" s="114"/>
      <c r="BE172" s="114"/>
    </row>
    <row r="173" spans="10:57" s="9" customFormat="1">
      <c r="J173" s="114"/>
      <c r="K173" s="114"/>
      <c r="L173" s="114"/>
      <c r="M173" s="114"/>
      <c r="N173" s="114"/>
      <c r="O173" s="114"/>
      <c r="P173" s="114"/>
      <c r="Q173" s="114"/>
      <c r="AD173" s="114"/>
      <c r="AE173" s="114"/>
      <c r="AF173" s="114"/>
      <c r="AG173" s="114"/>
      <c r="AH173" s="114"/>
      <c r="AI173" s="114"/>
      <c r="AP173" s="34"/>
      <c r="AQ173" s="34"/>
      <c r="AR173" s="34"/>
      <c r="AS173" s="34"/>
      <c r="AT173" s="34"/>
      <c r="AU173" s="34"/>
      <c r="BB173" s="114"/>
      <c r="BC173" s="114"/>
      <c r="BD173" s="114"/>
      <c r="BE173" s="114"/>
    </row>
    <row r="174" spans="10:57" s="9" customFormat="1">
      <c r="J174" s="114"/>
      <c r="K174" s="114"/>
      <c r="L174" s="114"/>
      <c r="M174" s="114"/>
      <c r="N174" s="114"/>
      <c r="O174" s="114"/>
      <c r="P174" s="114"/>
      <c r="Q174" s="114"/>
      <c r="AD174" s="114"/>
      <c r="AE174" s="114"/>
      <c r="AF174" s="114"/>
      <c r="AG174" s="114"/>
      <c r="AH174" s="114"/>
      <c r="AI174" s="114"/>
      <c r="AP174" s="34"/>
      <c r="AQ174" s="34"/>
      <c r="AR174" s="34"/>
      <c r="AS174" s="34"/>
      <c r="AT174" s="34"/>
      <c r="AU174" s="34"/>
      <c r="BB174" s="114"/>
      <c r="BC174" s="114"/>
      <c r="BD174" s="114"/>
      <c r="BE174" s="114"/>
    </row>
    <row r="175" spans="10:57" s="9" customFormat="1">
      <c r="J175" s="114"/>
      <c r="K175" s="114"/>
      <c r="L175" s="114"/>
      <c r="M175" s="114"/>
      <c r="N175" s="114"/>
      <c r="O175" s="114"/>
      <c r="P175" s="114"/>
      <c r="Q175" s="114"/>
      <c r="AD175" s="114"/>
      <c r="AE175" s="114"/>
      <c r="AF175" s="114"/>
      <c r="AG175" s="114"/>
      <c r="AH175" s="114"/>
      <c r="AI175" s="114"/>
      <c r="AP175" s="34"/>
      <c r="AQ175" s="34"/>
      <c r="AR175" s="34"/>
      <c r="AS175" s="34"/>
      <c r="AT175" s="34"/>
      <c r="AU175" s="34"/>
      <c r="BB175" s="114"/>
      <c r="BC175" s="114"/>
      <c r="BD175" s="114"/>
      <c r="BE175" s="114"/>
    </row>
    <row r="176" spans="10:57" s="9" customFormat="1">
      <c r="J176" s="114"/>
      <c r="K176" s="114"/>
      <c r="L176" s="114"/>
      <c r="M176" s="114"/>
      <c r="N176" s="114"/>
      <c r="O176" s="114"/>
      <c r="P176" s="114"/>
      <c r="Q176" s="114"/>
      <c r="AD176" s="114"/>
      <c r="AE176" s="114"/>
      <c r="AF176" s="114"/>
      <c r="AG176" s="114"/>
      <c r="AH176" s="114"/>
      <c r="AI176" s="114"/>
      <c r="AP176" s="34"/>
      <c r="AQ176" s="34"/>
      <c r="AR176" s="34"/>
      <c r="AS176" s="34"/>
      <c r="AT176" s="34"/>
      <c r="AU176" s="34"/>
      <c r="BB176" s="114"/>
      <c r="BC176" s="114"/>
      <c r="BD176" s="114"/>
      <c r="BE176" s="114"/>
    </row>
    <row r="177" spans="10:57" s="9" customFormat="1">
      <c r="J177" s="114"/>
      <c r="K177" s="114"/>
      <c r="L177" s="114"/>
      <c r="M177" s="114"/>
      <c r="N177" s="114"/>
      <c r="O177" s="114"/>
      <c r="P177" s="114"/>
      <c r="Q177" s="114"/>
      <c r="AD177" s="114"/>
      <c r="AE177" s="114"/>
      <c r="AF177" s="114"/>
      <c r="AG177" s="114"/>
      <c r="AH177" s="114"/>
      <c r="AI177" s="114"/>
      <c r="AP177" s="34"/>
      <c r="AQ177" s="34"/>
      <c r="AR177" s="34"/>
      <c r="AS177" s="34"/>
      <c r="AT177" s="34"/>
      <c r="AU177" s="34"/>
      <c r="BB177" s="114"/>
      <c r="BC177" s="114"/>
      <c r="BD177" s="114"/>
      <c r="BE177" s="114"/>
    </row>
    <row r="178" spans="10:57" s="9" customFormat="1">
      <c r="J178" s="114"/>
      <c r="K178" s="114"/>
      <c r="L178" s="114"/>
      <c r="M178" s="114"/>
      <c r="N178" s="114"/>
      <c r="O178" s="114"/>
      <c r="P178" s="114"/>
      <c r="Q178" s="114"/>
      <c r="AD178" s="114"/>
      <c r="AE178" s="114"/>
      <c r="AF178" s="114"/>
      <c r="AG178" s="114"/>
      <c r="AH178" s="114"/>
      <c r="AI178" s="114"/>
      <c r="AP178" s="34"/>
      <c r="AQ178" s="34"/>
      <c r="AR178" s="34"/>
      <c r="AS178" s="34"/>
      <c r="AT178" s="34"/>
      <c r="AU178" s="34"/>
      <c r="BB178" s="114"/>
      <c r="BC178" s="114"/>
      <c r="BD178" s="114"/>
      <c r="BE178" s="114"/>
    </row>
    <row r="179" spans="10:57" s="9" customFormat="1">
      <c r="J179" s="114"/>
      <c r="K179" s="114"/>
      <c r="L179" s="114"/>
      <c r="M179" s="114"/>
      <c r="N179" s="114"/>
      <c r="O179" s="114"/>
      <c r="P179" s="114"/>
      <c r="Q179" s="114"/>
      <c r="AD179" s="114"/>
      <c r="AE179" s="114"/>
      <c r="AF179" s="114"/>
      <c r="AG179" s="114"/>
      <c r="AH179" s="114"/>
      <c r="AI179" s="114"/>
      <c r="AP179" s="34"/>
      <c r="AQ179" s="34"/>
      <c r="AR179" s="34"/>
      <c r="AS179" s="34"/>
      <c r="AT179" s="34"/>
      <c r="AU179" s="34"/>
      <c r="BB179" s="114"/>
      <c r="BC179" s="114"/>
      <c r="BD179" s="114"/>
      <c r="BE179" s="114"/>
    </row>
    <row r="180" spans="10:57" s="9" customFormat="1">
      <c r="J180" s="114"/>
      <c r="K180" s="114"/>
      <c r="L180" s="114"/>
      <c r="M180" s="114"/>
      <c r="N180" s="114"/>
      <c r="O180" s="114"/>
      <c r="P180" s="114"/>
      <c r="Q180" s="114"/>
      <c r="AD180" s="114"/>
      <c r="AE180" s="114"/>
      <c r="AF180" s="114"/>
      <c r="AG180" s="114"/>
      <c r="AH180" s="114"/>
      <c r="AI180" s="114"/>
      <c r="AP180" s="34"/>
      <c r="AQ180" s="34"/>
      <c r="AR180" s="34"/>
      <c r="AS180" s="34"/>
      <c r="AT180" s="34"/>
      <c r="AU180" s="34"/>
      <c r="BB180" s="114"/>
      <c r="BC180" s="114"/>
      <c r="BD180" s="114"/>
      <c r="BE180" s="114"/>
    </row>
    <row r="181" spans="10:57" s="9" customFormat="1">
      <c r="J181" s="114"/>
      <c r="K181" s="114"/>
      <c r="L181" s="114"/>
      <c r="M181" s="114"/>
      <c r="N181" s="114"/>
      <c r="O181" s="114"/>
      <c r="P181" s="114"/>
      <c r="Q181" s="114"/>
      <c r="AD181" s="114"/>
      <c r="AE181" s="114"/>
      <c r="AF181" s="114"/>
      <c r="AG181" s="114"/>
      <c r="AH181" s="114"/>
      <c r="AI181" s="114"/>
      <c r="AP181" s="34"/>
      <c r="AQ181" s="34"/>
      <c r="AR181" s="34"/>
      <c r="AS181" s="34"/>
      <c r="AT181" s="34"/>
      <c r="AU181" s="34"/>
      <c r="BB181" s="114"/>
      <c r="BC181" s="114"/>
      <c r="BD181" s="114"/>
      <c r="BE181" s="114"/>
    </row>
    <row r="182" spans="10:57" s="9" customFormat="1">
      <c r="J182" s="114"/>
      <c r="K182" s="114"/>
      <c r="L182" s="114"/>
      <c r="M182" s="114"/>
      <c r="N182" s="114"/>
      <c r="O182" s="114"/>
      <c r="P182" s="114"/>
      <c r="Q182" s="114"/>
      <c r="AD182" s="114"/>
      <c r="AE182" s="114"/>
      <c r="AF182" s="114"/>
      <c r="AG182" s="114"/>
      <c r="AH182" s="114"/>
      <c r="AI182" s="114"/>
      <c r="AP182" s="34"/>
      <c r="AQ182" s="34"/>
      <c r="AR182" s="34"/>
      <c r="AS182" s="34"/>
      <c r="AT182" s="34"/>
      <c r="AU182" s="34"/>
      <c r="BB182" s="114"/>
      <c r="BC182" s="114"/>
      <c r="BD182" s="114"/>
      <c r="BE182" s="114"/>
    </row>
    <row r="183" spans="10:57" s="9" customFormat="1">
      <c r="J183" s="114"/>
      <c r="K183" s="114"/>
      <c r="L183" s="114"/>
      <c r="M183" s="114"/>
      <c r="N183" s="114"/>
      <c r="O183" s="114"/>
      <c r="P183" s="114"/>
      <c r="Q183" s="114"/>
      <c r="AD183" s="114"/>
      <c r="AE183" s="114"/>
      <c r="AF183" s="114"/>
      <c r="AG183" s="114"/>
      <c r="AH183" s="114"/>
      <c r="AI183" s="114"/>
      <c r="AP183" s="34"/>
      <c r="AQ183" s="34"/>
      <c r="AR183" s="34"/>
      <c r="AS183" s="34"/>
      <c r="AT183" s="34"/>
      <c r="AU183" s="34"/>
      <c r="BB183" s="114"/>
      <c r="BC183" s="114"/>
      <c r="BD183" s="114"/>
      <c r="BE183" s="114"/>
    </row>
    <row r="184" spans="10:57" s="9" customFormat="1">
      <c r="J184" s="114"/>
      <c r="K184" s="114"/>
      <c r="L184" s="114"/>
      <c r="M184" s="114"/>
      <c r="N184" s="114"/>
      <c r="O184" s="114"/>
      <c r="P184" s="114"/>
      <c r="Q184" s="114"/>
      <c r="AD184" s="114"/>
      <c r="AE184" s="114"/>
      <c r="AF184" s="114"/>
      <c r="AG184" s="114"/>
      <c r="AH184" s="114"/>
      <c r="AI184" s="114"/>
      <c r="AP184" s="34"/>
      <c r="AQ184" s="34"/>
      <c r="AR184" s="34"/>
      <c r="AS184" s="34"/>
      <c r="AT184" s="34"/>
      <c r="AU184" s="34"/>
      <c r="BB184" s="114"/>
      <c r="BC184" s="114"/>
      <c r="BD184" s="114"/>
      <c r="BE184" s="114"/>
    </row>
    <row r="185" spans="10:57" s="9" customFormat="1">
      <c r="J185" s="114"/>
      <c r="K185" s="114"/>
      <c r="L185" s="114"/>
      <c r="M185" s="114"/>
      <c r="N185" s="114"/>
      <c r="O185" s="114"/>
      <c r="P185" s="114"/>
      <c r="Q185" s="114"/>
      <c r="AD185" s="114"/>
      <c r="AE185" s="114"/>
      <c r="AF185" s="114"/>
      <c r="AG185" s="114"/>
      <c r="AH185" s="114"/>
      <c r="AI185" s="114"/>
      <c r="AP185" s="34"/>
      <c r="AQ185" s="34"/>
      <c r="AR185" s="34"/>
      <c r="AS185" s="34"/>
      <c r="AT185" s="34"/>
      <c r="AU185" s="34"/>
      <c r="BB185" s="114"/>
      <c r="BC185" s="114"/>
      <c r="BD185" s="114"/>
      <c r="BE185" s="114"/>
    </row>
    <row r="186" spans="10:57" s="9" customFormat="1">
      <c r="J186" s="114"/>
      <c r="K186" s="114"/>
      <c r="L186" s="114"/>
      <c r="M186" s="114"/>
      <c r="N186" s="114"/>
      <c r="O186" s="114"/>
      <c r="P186" s="114"/>
      <c r="Q186" s="114"/>
      <c r="AD186" s="114"/>
      <c r="AE186" s="114"/>
      <c r="AF186" s="114"/>
      <c r="AG186" s="114"/>
      <c r="AH186" s="114"/>
      <c r="AI186" s="114"/>
      <c r="AP186" s="34"/>
      <c r="AQ186" s="34"/>
      <c r="AR186" s="34"/>
      <c r="AS186" s="34"/>
      <c r="AT186" s="34"/>
      <c r="AU186" s="34"/>
      <c r="BB186" s="114"/>
      <c r="BC186" s="114"/>
      <c r="BD186" s="114"/>
      <c r="BE186" s="114"/>
    </row>
    <row r="187" spans="10:57" s="9" customFormat="1">
      <c r="J187" s="114"/>
      <c r="K187" s="114"/>
      <c r="L187" s="114"/>
      <c r="M187" s="114"/>
      <c r="N187" s="114"/>
      <c r="O187" s="114"/>
      <c r="P187" s="114"/>
      <c r="Q187" s="114"/>
      <c r="AD187" s="114"/>
      <c r="AE187" s="114"/>
      <c r="AF187" s="114"/>
      <c r="AG187" s="114"/>
      <c r="AH187" s="114"/>
      <c r="AI187" s="114"/>
      <c r="AP187" s="34"/>
      <c r="AQ187" s="34"/>
      <c r="AR187" s="34"/>
      <c r="AS187" s="34"/>
      <c r="AT187" s="34"/>
      <c r="AU187" s="34"/>
      <c r="BB187" s="114"/>
      <c r="BC187" s="114"/>
      <c r="BD187" s="114"/>
      <c r="BE187" s="114"/>
    </row>
    <row r="188" spans="10:57" s="9" customFormat="1">
      <c r="J188" s="114"/>
      <c r="K188" s="114"/>
      <c r="L188" s="114"/>
      <c r="M188" s="114"/>
      <c r="N188" s="114"/>
      <c r="O188" s="114"/>
      <c r="P188" s="114"/>
      <c r="Q188" s="114"/>
      <c r="AD188" s="114"/>
      <c r="AE188" s="114"/>
      <c r="AF188" s="114"/>
      <c r="AG188" s="114"/>
      <c r="AH188" s="114"/>
      <c r="AI188" s="114"/>
      <c r="AP188" s="34"/>
      <c r="AQ188" s="34"/>
      <c r="AR188" s="34"/>
      <c r="AS188" s="34"/>
      <c r="AT188" s="34"/>
      <c r="AU188" s="34"/>
      <c r="BB188" s="114"/>
      <c r="BC188" s="114"/>
      <c r="BD188" s="114"/>
      <c r="BE188" s="114"/>
    </row>
    <row r="189" spans="10:57" s="9" customFormat="1">
      <c r="J189" s="114"/>
      <c r="K189" s="114"/>
      <c r="L189" s="114"/>
      <c r="M189" s="114"/>
      <c r="N189" s="114"/>
      <c r="O189" s="114"/>
      <c r="P189" s="114"/>
      <c r="Q189" s="114"/>
      <c r="AD189" s="114"/>
      <c r="AE189" s="114"/>
      <c r="AF189" s="114"/>
      <c r="AG189" s="114"/>
      <c r="AH189" s="114"/>
      <c r="AI189" s="114"/>
      <c r="AP189" s="34"/>
      <c r="AQ189" s="34"/>
      <c r="AR189" s="34"/>
      <c r="AS189" s="34"/>
      <c r="AT189" s="34"/>
      <c r="AU189" s="34"/>
      <c r="BB189" s="114"/>
      <c r="BC189" s="114"/>
      <c r="BD189" s="114"/>
      <c r="BE189" s="114"/>
    </row>
    <row r="190" spans="10:57" s="9" customFormat="1">
      <c r="J190" s="114"/>
      <c r="K190" s="114"/>
      <c r="L190" s="114"/>
      <c r="M190" s="114"/>
      <c r="N190" s="114"/>
      <c r="O190" s="114"/>
      <c r="P190" s="114"/>
      <c r="Q190" s="114"/>
      <c r="AD190" s="114"/>
      <c r="AE190" s="114"/>
      <c r="AF190" s="114"/>
      <c r="AG190" s="114"/>
      <c r="AH190" s="114"/>
      <c r="AI190" s="114"/>
      <c r="AP190" s="34"/>
      <c r="AQ190" s="34"/>
      <c r="AR190" s="34"/>
      <c r="AS190" s="34"/>
      <c r="AT190" s="34"/>
      <c r="AU190" s="34"/>
      <c r="BB190" s="114"/>
      <c r="BC190" s="114"/>
      <c r="BD190" s="114"/>
      <c r="BE190" s="114"/>
    </row>
    <row r="191" spans="10:57" s="9" customFormat="1">
      <c r="J191" s="114"/>
      <c r="K191" s="114"/>
      <c r="L191" s="114"/>
      <c r="M191" s="114"/>
      <c r="N191" s="114"/>
      <c r="O191" s="114"/>
      <c r="P191" s="114"/>
      <c r="Q191" s="114"/>
      <c r="AD191" s="114"/>
      <c r="AE191" s="114"/>
      <c r="AF191" s="114"/>
      <c r="AG191" s="114"/>
      <c r="AH191" s="114"/>
      <c r="AI191" s="114"/>
      <c r="AP191" s="34"/>
      <c r="AQ191" s="34"/>
      <c r="AR191" s="34"/>
      <c r="AS191" s="34"/>
      <c r="AT191" s="34"/>
      <c r="AU191" s="34"/>
      <c r="BB191" s="114"/>
      <c r="BC191" s="114"/>
      <c r="BD191" s="114"/>
      <c r="BE191" s="114"/>
    </row>
    <row r="192" spans="10:57" s="9" customFormat="1">
      <c r="J192" s="114"/>
      <c r="K192" s="114"/>
      <c r="L192" s="114"/>
      <c r="M192" s="114"/>
      <c r="N192" s="114"/>
      <c r="O192" s="114"/>
      <c r="P192" s="114"/>
      <c r="Q192" s="114"/>
      <c r="AD192" s="114"/>
      <c r="AE192" s="114"/>
      <c r="AF192" s="114"/>
      <c r="AG192" s="114"/>
      <c r="AH192" s="114"/>
      <c r="AI192" s="114"/>
      <c r="AP192" s="34"/>
      <c r="AQ192" s="34"/>
      <c r="AR192" s="34"/>
      <c r="AS192" s="34"/>
      <c r="AT192" s="34"/>
      <c r="AU192" s="34"/>
      <c r="BB192" s="114"/>
      <c r="BC192" s="114"/>
      <c r="BD192" s="114"/>
      <c r="BE192" s="114"/>
    </row>
    <row r="193" spans="10:57" s="9" customFormat="1">
      <c r="J193" s="114"/>
      <c r="K193" s="114"/>
      <c r="L193" s="114"/>
      <c r="M193" s="114"/>
      <c r="N193" s="114"/>
      <c r="O193" s="114"/>
      <c r="P193" s="114"/>
      <c r="Q193" s="114"/>
      <c r="AD193" s="114"/>
      <c r="AE193" s="114"/>
      <c r="AF193" s="114"/>
      <c r="AG193" s="114"/>
      <c r="AH193" s="114"/>
      <c r="AI193" s="114"/>
      <c r="AP193" s="34"/>
      <c r="AQ193" s="34"/>
      <c r="AR193" s="34"/>
      <c r="AS193" s="34"/>
      <c r="AT193" s="34"/>
      <c r="AU193" s="34"/>
      <c r="BB193" s="114"/>
      <c r="BC193" s="114"/>
      <c r="BD193" s="114"/>
      <c r="BE193" s="114"/>
    </row>
    <row r="194" spans="10:57" s="9" customFormat="1">
      <c r="J194" s="114"/>
      <c r="K194" s="114"/>
      <c r="L194" s="114"/>
      <c r="M194" s="114"/>
      <c r="N194" s="114"/>
      <c r="O194" s="114"/>
      <c r="P194" s="114"/>
      <c r="Q194" s="114"/>
      <c r="AD194" s="114"/>
      <c r="AE194" s="114"/>
      <c r="AF194" s="114"/>
      <c r="AG194" s="114"/>
      <c r="AH194" s="114"/>
      <c r="AI194" s="114"/>
      <c r="AP194" s="34"/>
      <c r="AQ194" s="34"/>
      <c r="AR194" s="34"/>
      <c r="AS194" s="34"/>
      <c r="AT194" s="34"/>
      <c r="AU194" s="34"/>
      <c r="BB194" s="114"/>
      <c r="BC194" s="114"/>
      <c r="BD194" s="114"/>
      <c r="BE194" s="114"/>
    </row>
    <row r="195" spans="10:57" s="9" customFormat="1">
      <c r="J195" s="114"/>
      <c r="K195" s="114"/>
      <c r="L195" s="114"/>
      <c r="M195" s="114"/>
      <c r="N195" s="114"/>
      <c r="O195" s="114"/>
      <c r="P195" s="114"/>
      <c r="Q195" s="114"/>
      <c r="AD195" s="114"/>
      <c r="AE195" s="114"/>
      <c r="AF195" s="114"/>
      <c r="AG195" s="114"/>
      <c r="AH195" s="114"/>
      <c r="AI195" s="114"/>
      <c r="AP195" s="34"/>
      <c r="AQ195" s="34"/>
      <c r="AR195" s="34"/>
      <c r="AS195" s="34"/>
      <c r="AT195" s="34"/>
      <c r="AU195" s="34"/>
      <c r="BB195" s="114"/>
      <c r="BC195" s="114"/>
      <c r="BD195" s="114"/>
      <c r="BE195" s="114"/>
    </row>
    <row r="196" spans="10:57" s="9" customFormat="1">
      <c r="J196" s="114"/>
      <c r="K196" s="114"/>
      <c r="L196" s="114"/>
      <c r="M196" s="114"/>
      <c r="N196" s="114"/>
      <c r="O196" s="114"/>
      <c r="P196" s="114"/>
      <c r="Q196" s="114"/>
      <c r="AD196" s="114"/>
      <c r="AE196" s="114"/>
      <c r="AF196" s="114"/>
      <c r="AG196" s="114"/>
      <c r="AH196" s="114"/>
      <c r="AI196" s="114"/>
      <c r="AP196" s="34"/>
      <c r="AQ196" s="34"/>
      <c r="AR196" s="34"/>
      <c r="AS196" s="34"/>
      <c r="AT196" s="34"/>
      <c r="AU196" s="34"/>
      <c r="BB196" s="114"/>
      <c r="BC196" s="114"/>
      <c r="BD196" s="114"/>
      <c r="BE196" s="114"/>
    </row>
    <row r="197" spans="10:57" s="9" customFormat="1">
      <c r="J197" s="114"/>
      <c r="K197" s="114"/>
      <c r="L197" s="114"/>
      <c r="M197" s="114"/>
      <c r="N197" s="114"/>
      <c r="O197" s="114"/>
      <c r="P197" s="114"/>
      <c r="Q197" s="114"/>
      <c r="AD197" s="114"/>
      <c r="AE197" s="114"/>
      <c r="AF197" s="114"/>
      <c r="AG197" s="114"/>
      <c r="AH197" s="114"/>
      <c r="AI197" s="114"/>
      <c r="AP197" s="34"/>
      <c r="AQ197" s="34"/>
      <c r="AR197" s="34"/>
      <c r="AS197" s="34"/>
      <c r="AT197" s="34"/>
      <c r="AU197" s="34"/>
      <c r="BB197" s="114"/>
      <c r="BC197" s="114"/>
      <c r="BD197" s="114"/>
      <c r="BE197" s="114"/>
    </row>
    <row r="198" spans="10:57" s="9" customFormat="1">
      <c r="J198" s="114"/>
      <c r="K198" s="114"/>
      <c r="L198" s="114"/>
      <c r="M198" s="114"/>
      <c r="N198" s="114"/>
      <c r="O198" s="114"/>
      <c r="P198" s="114"/>
      <c r="Q198" s="114"/>
      <c r="AD198" s="114"/>
      <c r="AE198" s="114"/>
      <c r="AF198" s="114"/>
      <c r="AG198" s="114"/>
      <c r="AH198" s="114"/>
      <c r="AI198" s="114"/>
      <c r="AP198" s="34"/>
      <c r="AQ198" s="34"/>
      <c r="AR198" s="34"/>
      <c r="AS198" s="34"/>
      <c r="AT198" s="34"/>
      <c r="AU198" s="34"/>
      <c r="BB198" s="114"/>
      <c r="BC198" s="114"/>
      <c r="BD198" s="114"/>
      <c r="BE198" s="114"/>
    </row>
    <row r="199" spans="10:57" s="9" customFormat="1">
      <c r="J199" s="114"/>
      <c r="K199" s="114"/>
      <c r="L199" s="114"/>
      <c r="M199" s="114"/>
      <c r="N199" s="114"/>
      <c r="O199" s="114"/>
      <c r="P199" s="114"/>
      <c r="Q199" s="114"/>
      <c r="AD199" s="114"/>
      <c r="AE199" s="114"/>
      <c r="AF199" s="114"/>
      <c r="AG199" s="114"/>
      <c r="AH199" s="114"/>
      <c r="AI199" s="114"/>
      <c r="AP199" s="34"/>
      <c r="AQ199" s="34"/>
      <c r="AR199" s="34"/>
      <c r="AS199" s="34"/>
      <c r="AT199" s="34"/>
      <c r="AU199" s="34"/>
      <c r="BB199" s="114"/>
      <c r="BC199" s="114"/>
      <c r="BD199" s="114"/>
      <c r="BE199" s="114"/>
    </row>
    <row r="200" spans="10:57" s="9" customFormat="1">
      <c r="J200" s="114"/>
      <c r="K200" s="114"/>
      <c r="L200" s="114"/>
      <c r="M200" s="114"/>
      <c r="N200" s="114"/>
      <c r="O200" s="114"/>
      <c r="P200" s="114"/>
      <c r="Q200" s="114"/>
      <c r="AD200" s="114"/>
      <c r="AE200" s="114"/>
      <c r="AF200" s="114"/>
      <c r="AG200" s="114"/>
      <c r="AH200" s="114"/>
      <c r="AI200" s="114"/>
      <c r="AP200" s="34"/>
      <c r="AQ200" s="34"/>
      <c r="AR200" s="34"/>
      <c r="AS200" s="34"/>
      <c r="AT200" s="34"/>
      <c r="AU200" s="34"/>
      <c r="BB200" s="114"/>
      <c r="BC200" s="114"/>
      <c r="BD200" s="114"/>
      <c r="BE200" s="114"/>
    </row>
    <row r="201" spans="10:57" s="9" customFormat="1">
      <c r="J201" s="114"/>
      <c r="K201" s="114"/>
      <c r="L201" s="114"/>
      <c r="M201" s="114"/>
      <c r="N201" s="114"/>
      <c r="O201" s="114"/>
      <c r="P201" s="114"/>
      <c r="Q201" s="114"/>
      <c r="AD201" s="114"/>
      <c r="AE201" s="114"/>
      <c r="AF201" s="114"/>
      <c r="AG201" s="114"/>
      <c r="AH201" s="114"/>
      <c r="AI201" s="114"/>
      <c r="AP201" s="34"/>
      <c r="AQ201" s="34"/>
      <c r="AR201" s="34"/>
      <c r="AS201" s="34"/>
      <c r="AT201" s="34"/>
      <c r="AU201" s="34"/>
      <c r="BB201" s="114"/>
      <c r="BC201" s="114"/>
      <c r="BD201" s="114"/>
      <c r="BE201" s="114"/>
    </row>
    <row r="202" spans="10:57" s="9" customFormat="1">
      <c r="J202" s="114"/>
      <c r="K202" s="114"/>
      <c r="L202" s="114"/>
      <c r="M202" s="114"/>
      <c r="N202" s="114"/>
      <c r="O202" s="114"/>
      <c r="P202" s="114"/>
      <c r="Q202" s="114"/>
      <c r="AD202" s="114"/>
      <c r="AE202" s="114"/>
      <c r="AF202" s="114"/>
      <c r="AG202" s="114"/>
      <c r="AH202" s="114"/>
      <c r="AI202" s="114"/>
      <c r="AP202" s="34"/>
      <c r="AQ202" s="34"/>
      <c r="AR202" s="34"/>
      <c r="AS202" s="34"/>
      <c r="AT202" s="34"/>
      <c r="AU202" s="34"/>
      <c r="BB202" s="114"/>
      <c r="BC202" s="114"/>
      <c r="BD202" s="114"/>
      <c r="BE202" s="114"/>
    </row>
    <row r="203" spans="10:57" s="9" customFormat="1">
      <c r="J203" s="114"/>
      <c r="K203" s="114"/>
      <c r="L203" s="114"/>
      <c r="M203" s="114"/>
      <c r="N203" s="114"/>
      <c r="O203" s="114"/>
      <c r="P203" s="114"/>
      <c r="Q203" s="114"/>
      <c r="AD203" s="114"/>
      <c r="AE203" s="114"/>
      <c r="AF203" s="114"/>
      <c r="AG203" s="114"/>
      <c r="AH203" s="114"/>
      <c r="AI203" s="114"/>
      <c r="AP203" s="34"/>
      <c r="AQ203" s="34"/>
      <c r="AR203" s="34"/>
      <c r="AS203" s="34"/>
      <c r="AT203" s="34"/>
      <c r="AU203" s="34"/>
      <c r="BB203" s="114"/>
      <c r="BC203" s="114"/>
      <c r="BD203" s="114"/>
      <c r="BE203" s="114"/>
    </row>
    <row r="204" spans="10:57" s="9" customFormat="1">
      <c r="J204" s="114"/>
      <c r="K204" s="114"/>
      <c r="L204" s="114"/>
      <c r="M204" s="114"/>
      <c r="N204" s="114"/>
      <c r="O204" s="114"/>
      <c r="P204" s="114"/>
      <c r="Q204" s="114"/>
      <c r="AD204" s="114"/>
      <c r="AE204" s="114"/>
      <c r="AF204" s="114"/>
      <c r="AG204" s="114"/>
      <c r="AH204" s="114"/>
      <c r="AI204" s="114"/>
      <c r="AP204" s="34"/>
      <c r="AQ204" s="34"/>
      <c r="AR204" s="34"/>
      <c r="AS204" s="34"/>
      <c r="AT204" s="34"/>
      <c r="AU204" s="34"/>
      <c r="BB204" s="114"/>
      <c r="BC204" s="114"/>
      <c r="BD204" s="114"/>
      <c r="BE204" s="114"/>
    </row>
    <row r="205" spans="10:57" s="9" customFormat="1">
      <c r="J205" s="114"/>
      <c r="K205" s="114"/>
      <c r="L205" s="114"/>
      <c r="M205" s="114"/>
      <c r="N205" s="114"/>
      <c r="O205" s="114"/>
      <c r="P205" s="114"/>
      <c r="Q205" s="114"/>
      <c r="AD205" s="114"/>
      <c r="AE205" s="114"/>
      <c r="AF205" s="114"/>
      <c r="AG205" s="114"/>
      <c r="AH205" s="114"/>
      <c r="AI205" s="114"/>
      <c r="AP205" s="34"/>
      <c r="AQ205" s="34"/>
      <c r="AR205" s="34"/>
      <c r="AS205" s="34"/>
      <c r="AT205" s="34"/>
      <c r="AU205" s="34"/>
      <c r="BB205" s="114"/>
      <c r="BC205" s="114"/>
      <c r="BD205" s="114"/>
      <c r="BE205" s="114"/>
    </row>
    <row r="206" spans="10:57" s="9" customFormat="1">
      <c r="J206" s="114"/>
      <c r="K206" s="114"/>
      <c r="L206" s="114"/>
      <c r="M206" s="114"/>
      <c r="N206" s="114"/>
      <c r="O206" s="114"/>
      <c r="P206" s="114"/>
      <c r="Q206" s="114"/>
      <c r="AD206" s="114"/>
      <c r="AE206" s="114"/>
      <c r="AF206" s="114"/>
      <c r="AG206" s="114"/>
      <c r="AH206" s="114"/>
      <c r="AI206" s="114"/>
      <c r="AP206" s="34"/>
      <c r="AQ206" s="34"/>
      <c r="AR206" s="34"/>
      <c r="AS206" s="34"/>
      <c r="AT206" s="34"/>
      <c r="AU206" s="34"/>
      <c r="BB206" s="114"/>
      <c r="BC206" s="114"/>
      <c r="BD206" s="114"/>
      <c r="BE206" s="114"/>
    </row>
    <row r="207" spans="10:57" s="9" customFormat="1">
      <c r="J207" s="114"/>
      <c r="K207" s="114"/>
      <c r="L207" s="114"/>
      <c r="M207" s="114"/>
      <c r="N207" s="114"/>
      <c r="O207" s="114"/>
      <c r="P207" s="114"/>
      <c r="Q207" s="114"/>
      <c r="AD207" s="114"/>
      <c r="AE207" s="114"/>
      <c r="AF207" s="114"/>
      <c r="AG207" s="114"/>
      <c r="AH207" s="114"/>
      <c r="AI207" s="114"/>
      <c r="AP207" s="34"/>
      <c r="AQ207" s="34"/>
      <c r="AR207" s="34"/>
      <c r="AS207" s="34"/>
      <c r="AT207" s="34"/>
      <c r="AU207" s="34"/>
      <c r="BB207" s="114"/>
      <c r="BC207" s="114"/>
      <c r="BD207" s="114"/>
      <c r="BE207" s="114"/>
    </row>
    <row r="208" spans="10:57" s="9" customFormat="1">
      <c r="J208" s="114"/>
      <c r="K208" s="114"/>
      <c r="L208" s="114"/>
      <c r="M208" s="114"/>
      <c r="N208" s="114"/>
      <c r="O208" s="114"/>
      <c r="P208" s="114"/>
      <c r="Q208" s="114"/>
      <c r="AD208" s="114"/>
      <c r="AE208" s="114"/>
      <c r="AF208" s="114"/>
      <c r="AG208" s="114"/>
      <c r="AH208" s="114"/>
      <c r="AI208" s="114"/>
      <c r="AP208" s="34"/>
      <c r="AQ208" s="34"/>
      <c r="AR208" s="34"/>
      <c r="AS208" s="34"/>
      <c r="AT208" s="34"/>
      <c r="AU208" s="34"/>
      <c r="BB208" s="114"/>
      <c r="BC208" s="114"/>
      <c r="BD208" s="114"/>
      <c r="BE208" s="114"/>
    </row>
    <row r="209" spans="10:57" s="9" customFormat="1">
      <c r="J209" s="114"/>
      <c r="K209" s="114"/>
      <c r="L209" s="114"/>
      <c r="M209" s="114"/>
      <c r="N209" s="114"/>
      <c r="O209" s="114"/>
      <c r="P209" s="114"/>
      <c r="Q209" s="114"/>
      <c r="AD209" s="114"/>
      <c r="AE209" s="114"/>
      <c r="AF209" s="114"/>
      <c r="AG209" s="114"/>
      <c r="AH209" s="114"/>
      <c r="AI209" s="114"/>
      <c r="AP209" s="34"/>
      <c r="AQ209" s="34"/>
      <c r="AR209" s="34"/>
      <c r="AS209" s="34"/>
      <c r="AT209" s="34"/>
      <c r="AU209" s="34"/>
      <c r="BB209" s="114"/>
      <c r="BC209" s="114"/>
      <c r="BD209" s="114"/>
      <c r="BE209" s="114"/>
    </row>
    <row r="210" spans="10:57" s="9" customFormat="1">
      <c r="J210" s="114"/>
      <c r="K210" s="114"/>
      <c r="L210" s="114"/>
      <c r="M210" s="114"/>
      <c r="N210" s="114"/>
      <c r="O210" s="114"/>
      <c r="P210" s="114"/>
      <c r="Q210" s="114"/>
      <c r="AD210" s="114"/>
      <c r="AE210" s="114"/>
      <c r="AF210" s="114"/>
      <c r="AG210" s="114"/>
      <c r="AH210" s="114"/>
      <c r="AI210" s="114"/>
      <c r="AP210" s="34"/>
      <c r="AQ210" s="34"/>
      <c r="AR210" s="34"/>
      <c r="AS210" s="34"/>
      <c r="AT210" s="34"/>
      <c r="AU210" s="34"/>
      <c r="BB210" s="114"/>
      <c r="BC210" s="114"/>
      <c r="BD210" s="114"/>
      <c r="BE210" s="114"/>
    </row>
    <row r="211" spans="10:57" s="9" customFormat="1">
      <c r="J211" s="114"/>
      <c r="K211" s="114"/>
      <c r="L211" s="114"/>
      <c r="M211" s="114"/>
      <c r="N211" s="114"/>
      <c r="O211" s="114"/>
      <c r="P211" s="114"/>
      <c r="Q211" s="114"/>
      <c r="AD211" s="114"/>
      <c r="AE211" s="114"/>
      <c r="AF211" s="114"/>
      <c r="AG211" s="114"/>
      <c r="AH211" s="114"/>
      <c r="AI211" s="114"/>
      <c r="AP211" s="34"/>
      <c r="AQ211" s="34"/>
      <c r="AR211" s="34"/>
      <c r="AS211" s="34"/>
      <c r="AT211" s="34"/>
      <c r="AU211" s="34"/>
      <c r="BB211" s="114"/>
      <c r="BC211" s="114"/>
      <c r="BD211" s="114"/>
      <c r="BE211" s="114"/>
    </row>
    <row r="212" spans="10:57" s="9" customFormat="1">
      <c r="J212" s="114"/>
      <c r="K212" s="114"/>
      <c r="L212" s="114"/>
      <c r="M212" s="114"/>
      <c r="N212" s="114"/>
      <c r="O212" s="114"/>
      <c r="P212" s="114"/>
      <c r="Q212" s="114"/>
      <c r="AD212" s="114"/>
      <c r="AE212" s="114"/>
      <c r="AF212" s="114"/>
      <c r="AG212" s="114"/>
      <c r="AH212" s="114"/>
      <c r="AI212" s="114"/>
      <c r="AP212" s="34"/>
      <c r="AQ212" s="34"/>
      <c r="AR212" s="34"/>
      <c r="AS212" s="34"/>
      <c r="AT212" s="34"/>
      <c r="AU212" s="34"/>
      <c r="BB212" s="114"/>
      <c r="BC212" s="114"/>
      <c r="BD212" s="114"/>
      <c r="BE212" s="114"/>
    </row>
    <row r="213" spans="10:57" s="9" customFormat="1">
      <c r="J213" s="114"/>
      <c r="K213" s="114"/>
      <c r="L213" s="114"/>
      <c r="M213" s="114"/>
      <c r="N213" s="114"/>
      <c r="O213" s="114"/>
      <c r="P213" s="114"/>
      <c r="Q213" s="114"/>
      <c r="AD213" s="114"/>
      <c r="AE213" s="114"/>
      <c r="AF213" s="114"/>
      <c r="AG213" s="114"/>
      <c r="AH213" s="114"/>
      <c r="AI213" s="114"/>
      <c r="AP213" s="34"/>
      <c r="AQ213" s="34"/>
      <c r="AR213" s="34"/>
      <c r="AS213" s="34"/>
      <c r="AT213" s="34"/>
      <c r="AU213" s="34"/>
      <c r="BB213" s="114"/>
      <c r="BC213" s="114"/>
      <c r="BD213" s="114"/>
      <c r="BE213" s="114"/>
    </row>
    <row r="214" spans="10:57" s="9" customFormat="1">
      <c r="J214" s="114"/>
      <c r="K214" s="114"/>
      <c r="L214" s="114"/>
      <c r="M214" s="114"/>
      <c r="N214" s="114"/>
      <c r="O214" s="114"/>
      <c r="P214" s="114"/>
      <c r="Q214" s="114"/>
      <c r="AD214" s="114"/>
      <c r="AE214" s="114"/>
      <c r="AF214" s="114"/>
      <c r="AG214" s="114"/>
      <c r="AH214" s="114"/>
      <c r="AI214" s="114"/>
      <c r="AP214" s="34"/>
      <c r="AQ214" s="34"/>
      <c r="AR214" s="34"/>
      <c r="AS214" s="34"/>
      <c r="AT214" s="34"/>
      <c r="AU214" s="34"/>
      <c r="BB214" s="114"/>
      <c r="BC214" s="114"/>
      <c r="BD214" s="114"/>
      <c r="BE214" s="114"/>
    </row>
    <row r="215" spans="10:57" s="9" customFormat="1">
      <c r="J215" s="114"/>
      <c r="K215" s="114"/>
      <c r="L215" s="114"/>
      <c r="M215" s="114"/>
      <c r="N215" s="114"/>
      <c r="O215" s="114"/>
      <c r="P215" s="114"/>
      <c r="Q215" s="114"/>
      <c r="AD215" s="114"/>
      <c r="AE215" s="114"/>
      <c r="AF215" s="114"/>
      <c r="AG215" s="114"/>
      <c r="AH215" s="114"/>
      <c r="AI215" s="114"/>
      <c r="AP215" s="34"/>
      <c r="AQ215" s="34"/>
      <c r="AR215" s="34"/>
      <c r="AS215" s="34"/>
      <c r="AT215" s="34"/>
      <c r="AU215" s="34"/>
      <c r="BB215" s="114"/>
      <c r="BC215" s="114"/>
      <c r="BD215" s="114"/>
      <c r="BE215" s="114"/>
    </row>
    <row r="216" spans="10:57" s="9" customFormat="1">
      <c r="J216" s="114"/>
      <c r="K216" s="114"/>
      <c r="L216" s="114"/>
      <c r="M216" s="114"/>
      <c r="N216" s="114"/>
      <c r="O216" s="114"/>
      <c r="P216" s="114"/>
      <c r="Q216" s="114"/>
      <c r="AD216" s="114"/>
      <c r="AE216" s="114"/>
      <c r="AF216" s="114"/>
      <c r="AG216" s="114"/>
      <c r="AH216" s="114"/>
      <c r="AI216" s="114"/>
      <c r="AP216" s="34"/>
      <c r="AQ216" s="34"/>
      <c r="AR216" s="34"/>
      <c r="AS216" s="34"/>
      <c r="AT216" s="34"/>
      <c r="AU216" s="34"/>
      <c r="BB216" s="114"/>
      <c r="BC216" s="114"/>
      <c r="BD216" s="114"/>
      <c r="BE216" s="114"/>
    </row>
    <row r="217" spans="10:57" s="9" customFormat="1">
      <c r="J217" s="114"/>
      <c r="K217" s="114"/>
      <c r="L217" s="114"/>
      <c r="M217" s="114"/>
      <c r="N217" s="114"/>
      <c r="O217" s="114"/>
      <c r="P217" s="114"/>
      <c r="Q217" s="114"/>
      <c r="AD217" s="114"/>
      <c r="AE217" s="114"/>
      <c r="AF217" s="114"/>
      <c r="AG217" s="114"/>
      <c r="AH217" s="114"/>
      <c r="AI217" s="114"/>
      <c r="AP217" s="34"/>
      <c r="AQ217" s="34"/>
      <c r="AR217" s="34"/>
      <c r="AS217" s="34"/>
      <c r="AT217" s="34"/>
      <c r="AU217" s="34"/>
      <c r="BB217" s="114"/>
      <c r="BC217" s="114"/>
      <c r="BD217" s="114"/>
      <c r="BE217" s="114"/>
    </row>
    <row r="218" spans="10:57" s="9" customFormat="1">
      <c r="J218" s="114"/>
      <c r="K218" s="114"/>
      <c r="L218" s="114"/>
      <c r="M218" s="114"/>
      <c r="N218" s="114"/>
      <c r="O218" s="114"/>
      <c r="P218" s="114"/>
      <c r="Q218" s="114"/>
      <c r="AD218" s="114"/>
      <c r="AE218" s="114"/>
      <c r="AF218" s="114"/>
      <c r="AG218" s="114"/>
      <c r="AH218" s="114"/>
      <c r="AI218" s="114"/>
      <c r="AP218" s="34"/>
      <c r="AQ218" s="34"/>
      <c r="AR218" s="34"/>
      <c r="AS218" s="34"/>
      <c r="AT218" s="34"/>
      <c r="AU218" s="34"/>
      <c r="BB218" s="114"/>
      <c r="BC218" s="114"/>
      <c r="BD218" s="114"/>
      <c r="BE218" s="114"/>
    </row>
    <row r="219" spans="10:57" s="9" customFormat="1">
      <c r="J219" s="114"/>
      <c r="K219" s="114"/>
      <c r="L219" s="114"/>
      <c r="M219" s="114"/>
      <c r="N219" s="114"/>
      <c r="O219" s="114"/>
      <c r="P219" s="114"/>
      <c r="Q219" s="114"/>
      <c r="AD219" s="114"/>
      <c r="AE219" s="114"/>
      <c r="AF219" s="114"/>
      <c r="AG219" s="114"/>
      <c r="AH219" s="114"/>
      <c r="AI219" s="114"/>
      <c r="AP219" s="34"/>
      <c r="AQ219" s="34"/>
      <c r="AR219" s="34"/>
      <c r="AS219" s="34"/>
      <c r="AT219" s="34"/>
      <c r="AU219" s="34"/>
      <c r="BB219" s="114"/>
      <c r="BC219" s="114"/>
      <c r="BD219" s="114"/>
      <c r="BE219" s="114"/>
    </row>
    <row r="220" spans="10:57" s="9" customFormat="1">
      <c r="J220" s="114"/>
      <c r="K220" s="114"/>
      <c r="L220" s="114"/>
      <c r="M220" s="114"/>
      <c r="N220" s="114"/>
      <c r="O220" s="114"/>
      <c r="P220" s="114"/>
      <c r="Q220" s="114"/>
      <c r="AD220" s="114"/>
      <c r="AE220" s="114"/>
      <c r="AF220" s="114"/>
      <c r="AG220" s="114"/>
      <c r="AH220" s="114"/>
      <c r="AI220" s="114"/>
      <c r="AP220" s="34"/>
      <c r="AQ220" s="34"/>
      <c r="AR220" s="34"/>
      <c r="AS220" s="34"/>
      <c r="AT220" s="34"/>
      <c r="AU220" s="34"/>
      <c r="BB220" s="114"/>
      <c r="BC220" s="114"/>
      <c r="BD220" s="114"/>
      <c r="BE220" s="114"/>
    </row>
    <row r="221" spans="10:57" s="9" customFormat="1">
      <c r="J221" s="114"/>
      <c r="K221" s="114"/>
      <c r="L221" s="114"/>
      <c r="M221" s="114"/>
      <c r="N221" s="114"/>
      <c r="O221" s="114"/>
      <c r="P221" s="114"/>
      <c r="Q221" s="114"/>
      <c r="AD221" s="114"/>
      <c r="AE221" s="114"/>
      <c r="AF221" s="114"/>
      <c r="AG221" s="114"/>
      <c r="AH221" s="114"/>
      <c r="AI221" s="114"/>
      <c r="AP221" s="34"/>
      <c r="AQ221" s="34"/>
      <c r="AR221" s="34"/>
      <c r="AS221" s="34"/>
      <c r="AT221" s="34"/>
      <c r="AU221" s="34"/>
      <c r="BB221" s="114"/>
      <c r="BC221" s="114"/>
      <c r="BD221" s="114"/>
      <c r="BE221" s="114"/>
    </row>
    <row r="222" spans="10:57" s="9" customFormat="1">
      <c r="J222" s="114"/>
      <c r="K222" s="114"/>
      <c r="L222" s="114"/>
      <c r="M222" s="114"/>
      <c r="N222" s="114"/>
      <c r="O222" s="114"/>
      <c r="P222" s="114"/>
      <c r="Q222" s="114"/>
      <c r="AD222" s="114"/>
      <c r="AE222" s="114"/>
      <c r="AF222" s="114"/>
      <c r="AG222" s="114"/>
      <c r="AH222" s="114"/>
      <c r="AI222" s="114"/>
      <c r="AP222" s="34"/>
      <c r="AQ222" s="34"/>
      <c r="AR222" s="34"/>
      <c r="AS222" s="34"/>
      <c r="AT222" s="34"/>
      <c r="AU222" s="34"/>
      <c r="BB222" s="114"/>
      <c r="BC222" s="114"/>
      <c r="BD222" s="114"/>
      <c r="BE222" s="114"/>
    </row>
    <row r="223" spans="10:57" s="9" customFormat="1">
      <c r="J223" s="114"/>
      <c r="K223" s="114"/>
      <c r="L223" s="114"/>
      <c r="M223" s="114"/>
      <c r="N223" s="114"/>
      <c r="O223" s="114"/>
      <c r="P223" s="114"/>
      <c r="Q223" s="114"/>
      <c r="AD223" s="114"/>
      <c r="AE223" s="114"/>
      <c r="AF223" s="114"/>
      <c r="AG223" s="114"/>
      <c r="AH223" s="114"/>
      <c r="AI223" s="114"/>
      <c r="AP223" s="34"/>
      <c r="AQ223" s="34"/>
      <c r="AR223" s="34"/>
      <c r="AS223" s="34"/>
      <c r="AT223" s="34"/>
      <c r="AU223" s="34"/>
      <c r="BB223" s="114"/>
      <c r="BC223" s="114"/>
      <c r="BD223" s="114"/>
      <c r="BE223" s="114"/>
    </row>
    <row r="224" spans="10:57" s="9" customFormat="1">
      <c r="J224" s="114"/>
      <c r="K224" s="114"/>
      <c r="L224" s="114"/>
      <c r="M224" s="114"/>
      <c r="N224" s="114"/>
      <c r="O224" s="114"/>
      <c r="P224" s="114"/>
      <c r="Q224" s="114"/>
      <c r="AD224" s="114"/>
      <c r="AE224" s="114"/>
      <c r="AF224" s="114"/>
      <c r="AG224" s="114"/>
      <c r="AH224" s="114"/>
      <c r="AI224" s="114"/>
      <c r="AP224" s="34"/>
      <c r="AQ224" s="34"/>
      <c r="AR224" s="34"/>
      <c r="AS224" s="34"/>
      <c r="AT224" s="34"/>
      <c r="AU224" s="34"/>
      <c r="BB224" s="114"/>
      <c r="BC224" s="114"/>
      <c r="BD224" s="114"/>
      <c r="BE224" s="114"/>
    </row>
    <row r="225" spans="10:57" s="9" customFormat="1">
      <c r="J225" s="114"/>
      <c r="K225" s="114"/>
      <c r="L225" s="114"/>
      <c r="M225" s="114"/>
      <c r="N225" s="114"/>
      <c r="O225" s="114"/>
      <c r="P225" s="114"/>
      <c r="Q225" s="114"/>
      <c r="AD225" s="114"/>
      <c r="AE225" s="114"/>
      <c r="AF225" s="114"/>
      <c r="AG225" s="114"/>
      <c r="AH225" s="114"/>
      <c r="AI225" s="114"/>
      <c r="AP225" s="34"/>
      <c r="AQ225" s="34"/>
      <c r="AR225" s="34"/>
      <c r="AS225" s="34"/>
      <c r="AT225" s="34"/>
      <c r="AU225" s="34"/>
      <c r="BB225" s="114"/>
      <c r="BC225" s="114"/>
      <c r="BD225" s="114"/>
      <c r="BE225" s="114"/>
    </row>
    <row r="226" spans="10:57" s="9" customFormat="1">
      <c r="J226" s="114"/>
      <c r="K226" s="114"/>
      <c r="L226" s="114"/>
      <c r="M226" s="114"/>
      <c r="N226" s="114"/>
      <c r="O226" s="114"/>
      <c r="P226" s="114"/>
      <c r="Q226" s="114"/>
      <c r="AD226" s="114"/>
      <c r="AE226" s="114"/>
      <c r="AF226" s="114"/>
      <c r="AG226" s="114"/>
      <c r="AH226" s="114"/>
      <c r="AI226" s="114"/>
      <c r="AP226" s="34"/>
      <c r="AQ226" s="34"/>
      <c r="AR226" s="34"/>
      <c r="AS226" s="34"/>
      <c r="AT226" s="34"/>
      <c r="AU226" s="34"/>
      <c r="BB226" s="114"/>
      <c r="BC226" s="114"/>
      <c r="BD226" s="114"/>
      <c r="BE226" s="114"/>
    </row>
    <row r="227" spans="10:57" s="9" customFormat="1">
      <c r="J227" s="114"/>
      <c r="K227" s="114"/>
      <c r="L227" s="114"/>
      <c r="M227" s="114"/>
      <c r="N227" s="114"/>
      <c r="O227" s="114"/>
      <c r="P227" s="114"/>
      <c r="Q227" s="114"/>
      <c r="AD227" s="114"/>
      <c r="AE227" s="114"/>
      <c r="AF227" s="114"/>
      <c r="AG227" s="114"/>
      <c r="AH227" s="114"/>
      <c r="AI227" s="114"/>
      <c r="AP227" s="34"/>
      <c r="AQ227" s="34"/>
      <c r="AR227" s="34"/>
      <c r="AS227" s="34"/>
      <c r="AT227" s="34"/>
      <c r="AU227" s="34"/>
      <c r="BB227" s="114"/>
      <c r="BC227" s="114"/>
      <c r="BD227" s="114"/>
      <c r="BE227" s="114"/>
    </row>
    <row r="228" spans="10:57" s="9" customFormat="1">
      <c r="J228" s="114"/>
      <c r="K228" s="114"/>
      <c r="L228" s="114"/>
      <c r="M228" s="114"/>
      <c r="N228" s="114"/>
      <c r="O228" s="114"/>
      <c r="P228" s="114"/>
      <c r="Q228" s="114"/>
      <c r="AD228" s="114"/>
      <c r="AE228" s="114"/>
      <c r="AF228" s="114"/>
      <c r="AG228" s="114"/>
      <c r="AH228" s="114"/>
      <c r="AI228" s="114"/>
      <c r="AP228" s="34"/>
      <c r="AQ228" s="34"/>
      <c r="AR228" s="34"/>
      <c r="AS228" s="34"/>
      <c r="AT228" s="34"/>
      <c r="AU228" s="34"/>
      <c r="BB228" s="114"/>
      <c r="BC228" s="114"/>
      <c r="BD228" s="114"/>
      <c r="BE228" s="114"/>
    </row>
    <row r="229" spans="10:57" s="9" customFormat="1">
      <c r="J229" s="114"/>
      <c r="K229" s="114"/>
      <c r="L229" s="114"/>
      <c r="M229" s="114"/>
      <c r="N229" s="114"/>
      <c r="O229" s="114"/>
      <c r="P229" s="114"/>
      <c r="Q229" s="114"/>
      <c r="AD229" s="114"/>
      <c r="AE229" s="114"/>
      <c r="AF229" s="114"/>
      <c r="AG229" s="114"/>
      <c r="AH229" s="114"/>
      <c r="AI229" s="114"/>
      <c r="AP229" s="34"/>
      <c r="AQ229" s="34"/>
      <c r="AR229" s="34"/>
      <c r="AS229" s="34"/>
      <c r="AT229" s="34"/>
      <c r="AU229" s="34"/>
      <c r="BB229" s="114"/>
      <c r="BC229" s="114"/>
      <c r="BD229" s="114"/>
      <c r="BE229" s="114"/>
    </row>
    <row r="230" spans="10:57" s="9" customFormat="1">
      <c r="J230" s="114"/>
      <c r="K230" s="114"/>
      <c r="L230" s="114"/>
      <c r="M230" s="114"/>
      <c r="N230" s="114"/>
      <c r="O230" s="114"/>
      <c r="P230" s="114"/>
      <c r="Q230" s="114"/>
      <c r="AD230" s="114"/>
      <c r="AE230" s="114"/>
      <c r="AF230" s="114"/>
      <c r="AG230" s="114"/>
      <c r="AH230" s="114"/>
      <c r="AI230" s="114"/>
      <c r="AP230" s="34"/>
      <c r="AQ230" s="34"/>
      <c r="AR230" s="34"/>
      <c r="AS230" s="34"/>
      <c r="AT230" s="34"/>
      <c r="AU230" s="34"/>
      <c r="BB230" s="114"/>
      <c r="BC230" s="114"/>
      <c r="BD230" s="114"/>
      <c r="BE230" s="114"/>
    </row>
    <row r="231" spans="10:57" s="9" customFormat="1">
      <c r="J231" s="114"/>
      <c r="K231" s="114"/>
      <c r="L231" s="114"/>
      <c r="M231" s="114"/>
      <c r="N231" s="114"/>
      <c r="O231" s="114"/>
      <c r="P231" s="114"/>
      <c r="Q231" s="114"/>
      <c r="AD231" s="114"/>
      <c r="AE231" s="114"/>
      <c r="AF231" s="114"/>
      <c r="AG231" s="114"/>
      <c r="AH231" s="114"/>
      <c r="AI231" s="114"/>
      <c r="AP231" s="34"/>
      <c r="AQ231" s="34"/>
      <c r="AR231" s="34"/>
      <c r="AS231" s="34"/>
      <c r="AT231" s="34"/>
      <c r="AU231" s="34"/>
      <c r="BB231" s="114"/>
      <c r="BC231" s="114"/>
      <c r="BD231" s="114"/>
      <c r="BE231" s="114"/>
    </row>
    <row r="232" spans="10:57" s="9" customFormat="1">
      <c r="J232" s="114"/>
      <c r="K232" s="114"/>
      <c r="L232" s="114"/>
      <c r="M232" s="114"/>
      <c r="N232" s="114"/>
      <c r="O232" s="114"/>
      <c r="P232" s="114"/>
      <c r="Q232" s="114"/>
      <c r="AD232" s="114"/>
      <c r="AE232" s="114"/>
      <c r="AF232" s="114"/>
      <c r="AG232" s="114"/>
      <c r="AH232" s="114"/>
      <c r="AI232" s="114"/>
      <c r="AP232" s="34"/>
      <c r="AQ232" s="34"/>
      <c r="AR232" s="34"/>
      <c r="AS232" s="34"/>
      <c r="AT232" s="34"/>
      <c r="AU232" s="34"/>
      <c r="BB232" s="114"/>
      <c r="BC232" s="114"/>
      <c r="BD232" s="114"/>
      <c r="BE232" s="114"/>
    </row>
    <row r="233" spans="10:57" s="9" customFormat="1">
      <c r="J233" s="114"/>
      <c r="K233" s="114"/>
      <c r="L233" s="114"/>
      <c r="M233" s="114"/>
      <c r="N233" s="114"/>
      <c r="O233" s="114"/>
      <c r="P233" s="114"/>
      <c r="Q233" s="114"/>
      <c r="AD233" s="114"/>
      <c r="AE233" s="114"/>
      <c r="AF233" s="114"/>
      <c r="AG233" s="114"/>
      <c r="AH233" s="114"/>
      <c r="AI233" s="114"/>
      <c r="AP233" s="34"/>
      <c r="AQ233" s="34"/>
      <c r="AR233" s="34"/>
      <c r="AS233" s="34"/>
      <c r="AT233" s="34"/>
      <c r="AU233" s="34"/>
      <c r="BB233" s="114"/>
      <c r="BC233" s="114"/>
      <c r="BD233" s="114"/>
      <c r="BE233" s="114"/>
    </row>
    <row r="234" spans="10:57" s="9" customFormat="1">
      <c r="J234" s="114"/>
      <c r="K234" s="114"/>
      <c r="L234" s="114"/>
      <c r="M234" s="114"/>
      <c r="N234" s="114"/>
      <c r="O234" s="114"/>
      <c r="P234" s="114"/>
      <c r="Q234" s="114"/>
      <c r="AD234" s="114"/>
      <c r="AE234" s="114"/>
      <c r="AF234" s="114"/>
      <c r="AG234" s="114"/>
      <c r="AH234" s="114"/>
      <c r="AI234" s="114"/>
      <c r="AP234" s="34"/>
      <c r="AQ234" s="34"/>
      <c r="AR234" s="34"/>
      <c r="AS234" s="34"/>
      <c r="AT234" s="34"/>
      <c r="AU234" s="34"/>
      <c r="BB234" s="114"/>
      <c r="BC234" s="114"/>
      <c r="BD234" s="114"/>
      <c r="BE234" s="114"/>
    </row>
    <row r="235" spans="10:57" s="9" customFormat="1">
      <c r="J235" s="114"/>
      <c r="K235" s="114"/>
      <c r="L235" s="114"/>
      <c r="M235" s="114"/>
      <c r="N235" s="114"/>
      <c r="O235" s="114"/>
      <c r="P235" s="114"/>
      <c r="Q235" s="114"/>
      <c r="AD235" s="114"/>
      <c r="AE235" s="114"/>
      <c r="AF235" s="114"/>
      <c r="AG235" s="114"/>
      <c r="AH235" s="114"/>
      <c r="AI235" s="114"/>
      <c r="AP235" s="34"/>
      <c r="AQ235" s="34"/>
      <c r="AR235" s="34"/>
      <c r="AS235" s="34"/>
      <c r="AT235" s="34"/>
      <c r="AU235" s="34"/>
      <c r="BB235" s="114"/>
      <c r="BC235" s="114"/>
      <c r="BD235" s="114"/>
      <c r="BE235" s="114"/>
    </row>
    <row r="236" spans="10:57" s="9" customFormat="1">
      <c r="J236" s="114"/>
      <c r="K236" s="114"/>
      <c r="L236" s="114"/>
      <c r="M236" s="114"/>
      <c r="N236" s="114"/>
      <c r="O236" s="114"/>
      <c r="P236" s="114"/>
      <c r="Q236" s="114"/>
      <c r="AD236" s="114"/>
      <c r="AE236" s="114"/>
      <c r="AF236" s="114"/>
      <c r="AG236" s="114"/>
      <c r="AH236" s="114"/>
      <c r="AI236" s="114"/>
      <c r="AP236" s="34"/>
      <c r="AQ236" s="34"/>
      <c r="AR236" s="34"/>
      <c r="AS236" s="34"/>
      <c r="AT236" s="34"/>
      <c r="AU236" s="34"/>
      <c r="BB236" s="114"/>
      <c r="BC236" s="114"/>
      <c r="BD236" s="114"/>
      <c r="BE236" s="114"/>
    </row>
    <row r="237" spans="10:57" s="9" customFormat="1">
      <c r="J237" s="114"/>
      <c r="K237" s="114"/>
      <c r="L237" s="114"/>
      <c r="M237" s="114"/>
      <c r="N237" s="114"/>
      <c r="O237" s="114"/>
      <c r="P237" s="114"/>
      <c r="Q237" s="114"/>
      <c r="AD237" s="114"/>
      <c r="AE237" s="114"/>
      <c r="AF237" s="114"/>
      <c r="AG237" s="114"/>
      <c r="AH237" s="114"/>
      <c r="AI237" s="114"/>
      <c r="AP237" s="34"/>
      <c r="AQ237" s="34"/>
      <c r="AR237" s="34"/>
      <c r="AS237" s="34"/>
      <c r="AT237" s="34"/>
      <c r="AU237" s="34"/>
      <c r="BB237" s="114"/>
      <c r="BC237" s="114"/>
      <c r="BD237" s="114"/>
      <c r="BE237" s="114"/>
    </row>
    <row r="238" spans="10:57" s="9" customFormat="1">
      <c r="J238" s="114"/>
      <c r="K238" s="114"/>
      <c r="L238" s="114"/>
      <c r="M238" s="114"/>
      <c r="N238" s="114"/>
      <c r="O238" s="114"/>
      <c r="P238" s="114"/>
      <c r="Q238" s="114"/>
      <c r="AD238" s="114"/>
      <c r="AE238" s="114"/>
      <c r="AF238" s="114"/>
      <c r="AG238" s="114"/>
      <c r="AH238" s="114"/>
      <c r="AI238" s="114"/>
      <c r="AP238" s="34"/>
      <c r="AQ238" s="34"/>
      <c r="AR238" s="34"/>
      <c r="AS238" s="34"/>
      <c r="AT238" s="34"/>
      <c r="AU238" s="34"/>
      <c r="BB238" s="114"/>
      <c r="BC238" s="114"/>
      <c r="BD238" s="114"/>
      <c r="BE238" s="114"/>
    </row>
    <row r="239" spans="10:57" s="9" customFormat="1">
      <c r="J239" s="114"/>
      <c r="K239" s="114"/>
      <c r="L239" s="114"/>
      <c r="M239" s="114"/>
      <c r="N239" s="114"/>
      <c r="O239" s="114"/>
      <c r="P239" s="114"/>
      <c r="Q239" s="114"/>
      <c r="AD239" s="114"/>
      <c r="AE239" s="114"/>
      <c r="AF239" s="114"/>
      <c r="AG239" s="114"/>
      <c r="AH239" s="114"/>
      <c r="AI239" s="114"/>
      <c r="AP239" s="34"/>
      <c r="AQ239" s="34"/>
      <c r="AR239" s="34"/>
      <c r="AS239" s="34"/>
      <c r="AT239" s="34"/>
      <c r="AU239" s="34"/>
      <c r="BB239" s="114"/>
      <c r="BC239" s="114"/>
      <c r="BD239" s="114"/>
      <c r="BE239" s="114"/>
    </row>
    <row r="240" spans="10:57" s="9" customFormat="1">
      <c r="J240" s="114"/>
      <c r="K240" s="114"/>
      <c r="L240" s="114"/>
      <c r="M240" s="114"/>
      <c r="N240" s="114"/>
      <c r="O240" s="114"/>
      <c r="P240" s="114"/>
      <c r="Q240" s="114"/>
      <c r="AD240" s="114"/>
      <c r="AE240" s="114"/>
      <c r="AF240" s="114"/>
      <c r="AG240" s="114"/>
      <c r="AH240" s="114"/>
      <c r="AI240" s="114"/>
      <c r="AP240" s="34"/>
      <c r="AQ240" s="34"/>
      <c r="AR240" s="34"/>
      <c r="AS240" s="34"/>
      <c r="AT240" s="34"/>
      <c r="AU240" s="34"/>
      <c r="BB240" s="114"/>
      <c r="BC240" s="114"/>
      <c r="BD240" s="114"/>
      <c r="BE240" s="114"/>
    </row>
    <row r="241" spans="10:57" s="9" customFormat="1">
      <c r="J241" s="114"/>
      <c r="K241" s="114"/>
      <c r="L241" s="114"/>
      <c r="M241" s="114"/>
      <c r="N241" s="114"/>
      <c r="O241" s="114"/>
      <c r="P241" s="114"/>
      <c r="Q241" s="114"/>
      <c r="AD241" s="114"/>
      <c r="AE241" s="114"/>
      <c r="AF241" s="114"/>
      <c r="AG241" s="114"/>
      <c r="AH241" s="114"/>
      <c r="AI241" s="114"/>
      <c r="AP241" s="34"/>
      <c r="AQ241" s="34"/>
      <c r="AR241" s="34"/>
      <c r="AS241" s="34"/>
      <c r="AT241" s="34"/>
      <c r="AU241" s="34"/>
      <c r="BB241" s="114"/>
      <c r="BC241" s="114"/>
      <c r="BD241" s="114"/>
      <c r="BE241" s="114"/>
    </row>
    <row r="242" spans="10:57" s="9" customFormat="1">
      <c r="J242" s="114"/>
      <c r="K242" s="114"/>
      <c r="L242" s="114"/>
      <c r="M242" s="114"/>
      <c r="N242" s="114"/>
      <c r="O242" s="114"/>
      <c r="P242" s="114"/>
      <c r="Q242" s="114"/>
      <c r="AD242" s="114"/>
      <c r="AE242" s="114"/>
      <c r="AF242" s="114"/>
      <c r="AG242" s="114"/>
      <c r="AH242" s="114"/>
      <c r="AI242" s="114"/>
      <c r="AP242" s="34"/>
      <c r="AQ242" s="34"/>
      <c r="AR242" s="34"/>
      <c r="AS242" s="34"/>
      <c r="AT242" s="34"/>
      <c r="AU242" s="34"/>
      <c r="BB242" s="114"/>
      <c r="BC242" s="114"/>
      <c r="BD242" s="114"/>
      <c r="BE242" s="114"/>
    </row>
    <row r="243" spans="10:57" s="9" customFormat="1">
      <c r="J243" s="114"/>
      <c r="K243" s="114"/>
      <c r="L243" s="114"/>
      <c r="M243" s="114"/>
      <c r="N243" s="114"/>
      <c r="O243" s="114"/>
      <c r="P243" s="114"/>
      <c r="Q243" s="114"/>
      <c r="AD243" s="114"/>
      <c r="AE243" s="114"/>
      <c r="AF243" s="114"/>
      <c r="AG243" s="114"/>
      <c r="AH243" s="114"/>
      <c r="AI243" s="114"/>
      <c r="AP243" s="34"/>
      <c r="AQ243" s="34"/>
      <c r="AR243" s="34"/>
      <c r="AS243" s="34"/>
      <c r="AT243" s="34"/>
      <c r="AU243" s="34"/>
      <c r="BB243" s="114"/>
      <c r="BC243" s="114"/>
      <c r="BD243" s="114"/>
      <c r="BE243" s="114"/>
    </row>
    <row r="244" spans="10:57" s="9" customFormat="1">
      <c r="J244" s="114"/>
      <c r="K244" s="114"/>
      <c r="L244" s="114"/>
      <c r="M244" s="114"/>
      <c r="N244" s="114"/>
      <c r="O244" s="114"/>
      <c r="P244" s="114"/>
      <c r="Q244" s="114"/>
      <c r="AD244" s="114"/>
      <c r="AE244" s="114"/>
      <c r="AF244" s="114"/>
      <c r="AG244" s="114"/>
      <c r="AH244" s="114"/>
      <c r="AI244" s="114"/>
      <c r="AP244" s="34"/>
      <c r="AQ244" s="34"/>
      <c r="AR244" s="34"/>
      <c r="AS244" s="34"/>
      <c r="AT244" s="34"/>
      <c r="AU244" s="34"/>
      <c r="BB244" s="114"/>
      <c r="BC244" s="114"/>
      <c r="BD244" s="114"/>
      <c r="BE244" s="114"/>
    </row>
    <row r="245" spans="10:57" s="9" customFormat="1">
      <c r="J245" s="114"/>
      <c r="K245" s="114"/>
      <c r="L245" s="114"/>
      <c r="M245" s="114"/>
      <c r="N245" s="114"/>
      <c r="O245" s="114"/>
      <c r="P245" s="114"/>
      <c r="Q245" s="114"/>
      <c r="AD245" s="114"/>
      <c r="AE245" s="114"/>
      <c r="AF245" s="114"/>
      <c r="AG245" s="114"/>
      <c r="AH245" s="114"/>
      <c r="AI245" s="114"/>
      <c r="AP245" s="34"/>
      <c r="AQ245" s="34"/>
      <c r="AR245" s="34"/>
      <c r="AS245" s="34"/>
      <c r="AT245" s="34"/>
      <c r="AU245" s="34"/>
      <c r="BB245" s="114"/>
      <c r="BC245" s="114"/>
      <c r="BD245" s="114"/>
      <c r="BE245" s="114"/>
    </row>
    <row r="246" spans="10:57" s="9" customFormat="1">
      <c r="J246" s="114"/>
      <c r="K246" s="114"/>
      <c r="L246" s="114"/>
      <c r="M246" s="114"/>
      <c r="N246" s="114"/>
      <c r="O246" s="114"/>
      <c r="P246" s="114"/>
      <c r="Q246" s="114"/>
      <c r="AD246" s="114"/>
      <c r="AE246" s="114"/>
      <c r="AF246" s="114"/>
      <c r="AG246" s="114"/>
      <c r="AH246" s="114"/>
      <c r="AI246" s="114"/>
      <c r="AP246" s="34"/>
      <c r="AQ246" s="34"/>
      <c r="AR246" s="34"/>
      <c r="AS246" s="34"/>
      <c r="AT246" s="34"/>
      <c r="AU246" s="34"/>
      <c r="BB246" s="114"/>
      <c r="BC246" s="114"/>
      <c r="BD246" s="114"/>
      <c r="BE246" s="114"/>
    </row>
    <row r="247" spans="10:57" s="9" customFormat="1">
      <c r="J247" s="114"/>
      <c r="K247" s="114"/>
      <c r="L247" s="114"/>
      <c r="M247" s="114"/>
      <c r="N247" s="114"/>
      <c r="O247" s="114"/>
      <c r="P247" s="114"/>
      <c r="Q247" s="114"/>
      <c r="AD247" s="114"/>
      <c r="AE247" s="114"/>
      <c r="AF247" s="114"/>
      <c r="AG247" s="114"/>
      <c r="AH247" s="114"/>
      <c r="AI247" s="114"/>
      <c r="AP247" s="34"/>
      <c r="AQ247" s="34"/>
      <c r="AR247" s="34"/>
      <c r="AS247" s="34"/>
      <c r="AT247" s="34"/>
      <c r="AU247" s="34"/>
      <c r="BB247" s="114"/>
      <c r="BC247" s="114"/>
      <c r="BD247" s="114"/>
      <c r="BE247" s="114"/>
    </row>
    <row r="248" spans="10:57" s="9" customFormat="1">
      <c r="J248" s="114"/>
      <c r="K248" s="114"/>
      <c r="L248" s="114"/>
      <c r="M248" s="114"/>
      <c r="N248" s="114"/>
      <c r="O248" s="114"/>
      <c r="P248" s="114"/>
      <c r="Q248" s="114"/>
      <c r="AD248" s="114"/>
      <c r="AE248" s="114"/>
      <c r="AF248" s="114"/>
      <c r="AG248" s="114"/>
      <c r="AH248" s="114"/>
      <c r="AI248" s="114"/>
      <c r="AP248" s="34"/>
      <c r="AQ248" s="34"/>
      <c r="AR248" s="34"/>
      <c r="AS248" s="34"/>
      <c r="AT248" s="34"/>
      <c r="AU248" s="34"/>
      <c r="BB248" s="114"/>
      <c r="BC248" s="114"/>
      <c r="BD248" s="114"/>
      <c r="BE248" s="114"/>
    </row>
    <row r="249" spans="10:57" s="9" customFormat="1">
      <c r="J249" s="114"/>
      <c r="K249" s="114"/>
      <c r="L249" s="114"/>
      <c r="M249" s="114"/>
      <c r="N249" s="114"/>
      <c r="O249" s="114"/>
      <c r="P249" s="114"/>
      <c r="Q249" s="114"/>
      <c r="AD249" s="114"/>
      <c r="AE249" s="114"/>
      <c r="AF249" s="114"/>
      <c r="AG249" s="114"/>
      <c r="AH249" s="114"/>
      <c r="AI249" s="114"/>
      <c r="AP249" s="34"/>
      <c r="AQ249" s="34"/>
      <c r="AR249" s="34"/>
      <c r="AS249" s="34"/>
      <c r="AT249" s="34"/>
      <c r="AU249" s="34"/>
      <c r="BB249" s="114"/>
      <c r="BC249" s="114"/>
      <c r="BD249" s="114"/>
      <c r="BE249" s="114"/>
    </row>
    <row r="250" spans="10:57" s="9" customFormat="1">
      <c r="J250" s="114"/>
      <c r="K250" s="114"/>
      <c r="L250" s="114"/>
      <c r="M250" s="114"/>
      <c r="N250" s="114"/>
      <c r="O250" s="114"/>
      <c r="P250" s="114"/>
      <c r="Q250" s="114"/>
      <c r="AD250" s="114"/>
      <c r="AE250" s="114"/>
      <c r="AF250" s="114"/>
      <c r="AG250" s="114"/>
      <c r="AH250" s="114"/>
      <c r="AI250" s="114"/>
      <c r="AP250" s="34"/>
      <c r="AQ250" s="34"/>
      <c r="AR250" s="34"/>
      <c r="AS250" s="34"/>
      <c r="AT250" s="34"/>
      <c r="AU250" s="34"/>
      <c r="BB250" s="114"/>
      <c r="BC250" s="114"/>
      <c r="BD250" s="114"/>
      <c r="BE250" s="114"/>
    </row>
    <row r="251" spans="10:57" s="9" customFormat="1">
      <c r="J251" s="114"/>
      <c r="K251" s="114"/>
      <c r="L251" s="114"/>
      <c r="M251" s="114"/>
      <c r="N251" s="114"/>
      <c r="O251" s="114"/>
      <c r="P251" s="114"/>
      <c r="Q251" s="114"/>
      <c r="AD251" s="114"/>
      <c r="AE251" s="114"/>
      <c r="AF251" s="114"/>
      <c r="AG251" s="114"/>
      <c r="AH251" s="114"/>
      <c r="AI251" s="114"/>
      <c r="AP251" s="34"/>
      <c r="AQ251" s="34"/>
      <c r="AR251" s="34"/>
      <c r="AS251" s="34"/>
      <c r="AT251" s="34"/>
      <c r="AU251" s="34"/>
      <c r="BB251" s="114"/>
      <c r="BC251" s="114"/>
      <c r="BD251" s="114"/>
      <c r="BE251" s="114"/>
    </row>
    <row r="252" spans="10:57" s="9" customFormat="1">
      <c r="J252" s="114"/>
      <c r="K252" s="114"/>
      <c r="L252" s="114"/>
      <c r="M252" s="114"/>
      <c r="N252" s="114"/>
      <c r="O252" s="114"/>
      <c r="P252" s="114"/>
      <c r="Q252" s="114"/>
      <c r="AD252" s="114"/>
      <c r="AE252" s="114"/>
      <c r="AF252" s="114"/>
      <c r="AG252" s="114"/>
      <c r="AH252" s="114"/>
      <c r="AI252" s="114"/>
      <c r="AP252" s="34"/>
      <c r="AQ252" s="34"/>
      <c r="AR252" s="34"/>
      <c r="AS252" s="34"/>
      <c r="AT252" s="34"/>
      <c r="AU252" s="34"/>
      <c r="BB252" s="114"/>
      <c r="BC252" s="114"/>
      <c r="BD252" s="114"/>
      <c r="BE252" s="114"/>
    </row>
    <row r="253" spans="10:57" s="9" customFormat="1">
      <c r="J253" s="114"/>
      <c r="K253" s="114"/>
      <c r="L253" s="114"/>
      <c r="M253" s="114"/>
      <c r="N253" s="114"/>
      <c r="O253" s="114"/>
      <c r="P253" s="114"/>
      <c r="Q253" s="114"/>
      <c r="AD253" s="114"/>
      <c r="AE253" s="114"/>
      <c r="AF253" s="114"/>
      <c r="AG253" s="114"/>
      <c r="AH253" s="114"/>
      <c r="AI253" s="114"/>
      <c r="AP253" s="34"/>
      <c r="AQ253" s="34"/>
      <c r="AR253" s="34"/>
      <c r="AS253" s="34"/>
      <c r="AT253" s="34"/>
      <c r="AU253" s="34"/>
      <c r="BB253" s="114"/>
      <c r="BC253" s="114"/>
      <c r="BD253" s="114"/>
      <c r="BE253" s="114"/>
    </row>
    <row r="254" spans="10:57" s="9" customFormat="1">
      <c r="J254" s="114"/>
      <c r="K254" s="114"/>
      <c r="L254" s="114"/>
      <c r="M254" s="114"/>
      <c r="N254" s="114"/>
      <c r="O254" s="114"/>
      <c r="P254" s="114"/>
      <c r="Q254" s="114"/>
      <c r="AD254" s="114"/>
      <c r="AE254" s="114"/>
      <c r="AF254" s="114"/>
      <c r="AG254" s="114"/>
      <c r="AH254" s="114"/>
      <c r="AI254" s="114"/>
      <c r="AP254" s="34"/>
      <c r="AQ254" s="34"/>
      <c r="AR254" s="34"/>
      <c r="AS254" s="34"/>
      <c r="AT254" s="34"/>
      <c r="AU254" s="34"/>
      <c r="BB254" s="114"/>
      <c r="BC254" s="114"/>
      <c r="BD254" s="114"/>
      <c r="BE254" s="114"/>
    </row>
    <row r="255" spans="10:57" s="9" customFormat="1">
      <c r="J255" s="114"/>
      <c r="K255" s="114"/>
      <c r="L255" s="114"/>
      <c r="M255" s="114"/>
      <c r="N255" s="114"/>
      <c r="O255" s="114"/>
      <c r="P255" s="114"/>
      <c r="Q255" s="114"/>
      <c r="AD255" s="114"/>
      <c r="AE255" s="114"/>
      <c r="AF255" s="114"/>
      <c r="AG255" s="114"/>
      <c r="AH255" s="114"/>
      <c r="AI255" s="114"/>
      <c r="AP255" s="34"/>
      <c r="AQ255" s="34"/>
      <c r="AR255" s="34"/>
      <c r="AS255" s="34"/>
      <c r="AT255" s="34"/>
      <c r="AU255" s="34"/>
      <c r="BB255" s="114"/>
      <c r="BC255" s="114"/>
      <c r="BD255" s="114"/>
      <c r="BE255" s="114"/>
    </row>
    <row r="256" spans="10:57" s="9" customFormat="1">
      <c r="J256" s="114"/>
      <c r="K256" s="114"/>
      <c r="L256" s="114"/>
      <c r="M256" s="114"/>
      <c r="N256" s="114"/>
      <c r="O256" s="114"/>
      <c r="P256" s="114"/>
      <c r="Q256" s="114"/>
      <c r="AD256" s="114"/>
      <c r="AE256" s="114"/>
      <c r="AF256" s="114"/>
      <c r="AG256" s="114"/>
      <c r="AH256" s="114"/>
      <c r="AI256" s="114"/>
      <c r="AP256" s="34"/>
      <c r="AQ256" s="34"/>
      <c r="AR256" s="34"/>
      <c r="AS256" s="34"/>
      <c r="AT256" s="34"/>
      <c r="AU256" s="34"/>
      <c r="BB256" s="114"/>
      <c r="BC256" s="114"/>
      <c r="BD256" s="114"/>
      <c r="BE256" s="114"/>
    </row>
    <row r="257" spans="10:57" s="9" customFormat="1">
      <c r="J257" s="114"/>
      <c r="K257" s="114"/>
      <c r="L257" s="114"/>
      <c r="M257" s="114"/>
      <c r="N257" s="114"/>
      <c r="O257" s="114"/>
      <c r="P257" s="114"/>
      <c r="Q257" s="114"/>
      <c r="AD257" s="114"/>
      <c r="AE257" s="114"/>
      <c r="AF257" s="114"/>
      <c r="AG257" s="114"/>
      <c r="AH257" s="114"/>
      <c r="AI257" s="114"/>
      <c r="AP257" s="34"/>
      <c r="AQ257" s="34"/>
      <c r="AR257" s="34"/>
      <c r="AS257" s="34"/>
      <c r="AT257" s="34"/>
      <c r="AU257" s="34"/>
      <c r="BB257" s="114"/>
      <c r="BC257" s="114"/>
      <c r="BD257" s="114"/>
      <c r="BE257" s="114"/>
    </row>
    <row r="258" spans="10:57" s="9" customFormat="1">
      <c r="J258" s="114"/>
      <c r="K258" s="114"/>
      <c r="L258" s="114"/>
      <c r="M258" s="114"/>
      <c r="N258" s="114"/>
      <c r="O258" s="114"/>
      <c r="P258" s="114"/>
      <c r="Q258" s="114"/>
      <c r="AD258" s="114"/>
      <c r="AE258" s="114"/>
      <c r="AF258" s="114"/>
      <c r="AG258" s="114"/>
      <c r="AH258" s="114"/>
      <c r="AI258" s="114"/>
      <c r="AP258" s="34"/>
      <c r="AQ258" s="34"/>
      <c r="AR258" s="34"/>
      <c r="AS258" s="34"/>
      <c r="AT258" s="34"/>
      <c r="AU258" s="34"/>
      <c r="BB258" s="114"/>
      <c r="BC258" s="114"/>
      <c r="BD258" s="114"/>
      <c r="BE258" s="114"/>
    </row>
    <row r="259" spans="10:57" s="9" customFormat="1">
      <c r="J259" s="114"/>
      <c r="K259" s="114"/>
      <c r="L259" s="114"/>
      <c r="M259" s="114"/>
      <c r="N259" s="114"/>
      <c r="O259" s="114"/>
      <c r="P259" s="114"/>
      <c r="Q259" s="114"/>
      <c r="AD259" s="114"/>
      <c r="AE259" s="114"/>
      <c r="AF259" s="114"/>
      <c r="AG259" s="114"/>
      <c r="AH259" s="114"/>
      <c r="AI259" s="114"/>
      <c r="AP259" s="34"/>
      <c r="AQ259" s="34"/>
      <c r="AR259" s="34"/>
      <c r="AS259" s="34"/>
      <c r="AT259" s="34"/>
      <c r="AU259" s="34"/>
      <c r="BB259" s="114"/>
      <c r="BC259" s="114"/>
      <c r="BD259" s="114"/>
      <c r="BE259" s="114"/>
    </row>
    <row r="260" spans="10:57" s="9" customFormat="1">
      <c r="J260" s="114"/>
      <c r="K260" s="114"/>
      <c r="L260" s="114"/>
      <c r="M260" s="114"/>
      <c r="N260" s="114"/>
      <c r="O260" s="114"/>
      <c r="P260" s="114"/>
      <c r="Q260" s="114"/>
      <c r="AD260" s="114"/>
      <c r="AE260" s="114"/>
      <c r="AF260" s="114"/>
      <c r="AG260" s="114"/>
      <c r="AH260" s="114"/>
      <c r="AI260" s="114"/>
      <c r="AP260" s="34"/>
      <c r="AQ260" s="34"/>
      <c r="AR260" s="34"/>
      <c r="AS260" s="34"/>
      <c r="AT260" s="34"/>
      <c r="AU260" s="34"/>
      <c r="BB260" s="114"/>
      <c r="BC260" s="114"/>
      <c r="BD260" s="114"/>
      <c r="BE260" s="114"/>
    </row>
    <row r="261" spans="10:57" s="9" customFormat="1">
      <c r="J261" s="114"/>
      <c r="K261" s="114"/>
      <c r="L261" s="114"/>
      <c r="M261" s="114"/>
      <c r="N261" s="114"/>
      <c r="O261" s="114"/>
      <c r="P261" s="114"/>
      <c r="Q261" s="114"/>
      <c r="AD261" s="114"/>
      <c r="AE261" s="114"/>
      <c r="AF261" s="114"/>
      <c r="AG261" s="114"/>
      <c r="AH261" s="114"/>
      <c r="AI261" s="114"/>
      <c r="AP261" s="34"/>
      <c r="AQ261" s="34"/>
      <c r="AR261" s="34"/>
      <c r="AS261" s="34"/>
      <c r="AT261" s="34"/>
      <c r="AU261" s="34"/>
      <c r="BB261" s="114"/>
      <c r="BC261" s="114"/>
      <c r="BD261" s="114"/>
      <c r="BE261" s="114"/>
    </row>
    <row r="262" spans="10:57" s="9" customFormat="1">
      <c r="J262" s="114"/>
      <c r="K262" s="114"/>
      <c r="L262" s="114"/>
      <c r="M262" s="114"/>
      <c r="N262" s="114"/>
      <c r="O262" s="114"/>
      <c r="P262" s="114"/>
      <c r="Q262" s="114"/>
      <c r="AD262" s="114"/>
      <c r="AE262" s="114"/>
      <c r="AF262" s="114"/>
      <c r="AG262" s="114"/>
      <c r="AH262" s="114"/>
      <c r="AI262" s="114"/>
      <c r="AP262" s="34"/>
      <c r="AQ262" s="34"/>
      <c r="AR262" s="34"/>
      <c r="AS262" s="34"/>
      <c r="AT262" s="34"/>
      <c r="AU262" s="34"/>
      <c r="BB262" s="114"/>
      <c r="BC262" s="114"/>
      <c r="BD262" s="114"/>
      <c r="BE262" s="114"/>
    </row>
    <row r="263" spans="10:57" s="9" customFormat="1">
      <c r="J263" s="114"/>
      <c r="K263" s="114"/>
      <c r="L263" s="114"/>
      <c r="M263" s="114"/>
      <c r="N263" s="114"/>
      <c r="O263" s="114"/>
      <c r="P263" s="114"/>
      <c r="Q263" s="114"/>
      <c r="AD263" s="114"/>
      <c r="AE263" s="114"/>
      <c r="AF263" s="114"/>
      <c r="AG263" s="114"/>
      <c r="AH263" s="114"/>
      <c r="AI263" s="114"/>
      <c r="AP263" s="34"/>
      <c r="AQ263" s="34"/>
      <c r="AR263" s="34"/>
      <c r="AS263" s="34"/>
      <c r="AT263" s="34"/>
      <c r="AU263" s="34"/>
      <c r="BB263" s="114"/>
      <c r="BC263" s="114"/>
      <c r="BD263" s="114"/>
      <c r="BE263" s="114"/>
    </row>
    <row r="264" spans="10:57" s="9" customFormat="1">
      <c r="J264" s="114"/>
      <c r="K264" s="114"/>
      <c r="L264" s="114"/>
      <c r="M264" s="114"/>
      <c r="N264" s="114"/>
      <c r="O264" s="114"/>
      <c r="P264" s="114"/>
      <c r="Q264" s="114"/>
      <c r="AD264" s="114"/>
      <c r="AE264" s="114"/>
      <c r="AF264" s="114"/>
      <c r="AG264" s="114"/>
      <c r="AH264" s="114"/>
      <c r="AI264" s="114"/>
      <c r="AP264" s="34"/>
      <c r="AQ264" s="34"/>
      <c r="AR264" s="34"/>
      <c r="AS264" s="34"/>
      <c r="AT264" s="34"/>
      <c r="AU264" s="34"/>
      <c r="BB264" s="114"/>
      <c r="BC264" s="114"/>
      <c r="BD264" s="114"/>
      <c r="BE264" s="114"/>
    </row>
    <row r="265" spans="10:57" s="9" customFormat="1">
      <c r="J265" s="114"/>
      <c r="K265" s="114"/>
      <c r="L265" s="114"/>
      <c r="M265" s="114"/>
      <c r="N265" s="114"/>
      <c r="O265" s="114"/>
      <c r="P265" s="114"/>
      <c r="Q265" s="114"/>
      <c r="AD265" s="114"/>
      <c r="AE265" s="114"/>
      <c r="AF265" s="114"/>
      <c r="AG265" s="114"/>
      <c r="AH265" s="114"/>
      <c r="AI265" s="114"/>
      <c r="AP265" s="34"/>
      <c r="AQ265" s="34"/>
      <c r="AR265" s="34"/>
      <c r="AS265" s="34"/>
      <c r="AT265" s="34"/>
      <c r="AU265" s="34"/>
      <c r="BB265" s="114"/>
      <c r="BC265" s="114"/>
      <c r="BD265" s="114"/>
      <c r="BE265" s="114"/>
    </row>
    <row r="266" spans="10:57" s="9" customFormat="1">
      <c r="J266" s="114"/>
      <c r="K266" s="114"/>
      <c r="L266" s="114"/>
      <c r="M266" s="114"/>
      <c r="N266" s="114"/>
      <c r="O266" s="114"/>
      <c r="P266" s="114"/>
      <c r="Q266" s="114"/>
      <c r="AD266" s="114"/>
      <c r="AE266" s="114"/>
      <c r="AF266" s="114"/>
      <c r="AG266" s="114"/>
      <c r="AH266" s="114"/>
      <c r="AI266" s="114"/>
      <c r="AP266" s="34"/>
      <c r="AQ266" s="34"/>
      <c r="AR266" s="34"/>
      <c r="AS266" s="34"/>
      <c r="AT266" s="34"/>
      <c r="AU266" s="34"/>
      <c r="BB266" s="114"/>
      <c r="BC266" s="114"/>
      <c r="BD266" s="114"/>
      <c r="BE266" s="114"/>
    </row>
    <row r="267" spans="10:57" s="9" customFormat="1">
      <c r="J267" s="114"/>
      <c r="K267" s="114"/>
      <c r="L267" s="114"/>
      <c r="M267" s="114"/>
      <c r="N267" s="114"/>
      <c r="O267" s="114"/>
      <c r="P267" s="114"/>
      <c r="Q267" s="114"/>
      <c r="AD267" s="114"/>
      <c r="AE267" s="114"/>
      <c r="AF267" s="114"/>
      <c r="AG267" s="114"/>
      <c r="AH267" s="114"/>
      <c r="AI267" s="114"/>
      <c r="AP267" s="34"/>
      <c r="AQ267" s="34"/>
      <c r="AR267" s="34"/>
      <c r="AS267" s="34"/>
      <c r="AT267" s="34"/>
      <c r="AU267" s="34"/>
      <c r="BB267" s="114"/>
      <c r="BC267" s="114"/>
      <c r="BD267" s="114"/>
      <c r="BE267" s="114"/>
    </row>
    <row r="268" spans="10:57" s="9" customFormat="1">
      <c r="J268" s="114"/>
      <c r="K268" s="114"/>
      <c r="L268" s="114"/>
      <c r="M268" s="114"/>
      <c r="N268" s="114"/>
      <c r="O268" s="114"/>
      <c r="P268" s="114"/>
      <c r="Q268" s="114"/>
      <c r="AD268" s="114"/>
      <c r="AE268" s="114"/>
      <c r="AF268" s="114"/>
      <c r="AG268" s="114"/>
      <c r="AH268" s="114"/>
      <c r="AI268" s="114"/>
      <c r="AP268" s="34"/>
      <c r="AQ268" s="34"/>
      <c r="AR268" s="34"/>
      <c r="AS268" s="34"/>
      <c r="AT268" s="34"/>
      <c r="AU268" s="34"/>
      <c r="BB268" s="114"/>
      <c r="BC268" s="114"/>
      <c r="BD268" s="114"/>
      <c r="BE268" s="114"/>
    </row>
    <row r="269" spans="10:57" s="9" customFormat="1">
      <c r="J269" s="114"/>
      <c r="K269" s="114"/>
      <c r="L269" s="114"/>
      <c r="M269" s="114"/>
      <c r="N269" s="114"/>
      <c r="O269" s="114"/>
      <c r="P269" s="114"/>
      <c r="Q269" s="114"/>
      <c r="AD269" s="114"/>
      <c r="AE269" s="114"/>
      <c r="AF269" s="114"/>
      <c r="AG269" s="114"/>
      <c r="AH269" s="114"/>
      <c r="AI269" s="114"/>
      <c r="AP269" s="34"/>
      <c r="AQ269" s="34"/>
      <c r="AR269" s="34"/>
      <c r="AS269" s="34"/>
      <c r="AT269" s="34"/>
      <c r="AU269" s="34"/>
      <c r="BB269" s="114"/>
      <c r="BC269" s="114"/>
      <c r="BD269" s="114"/>
      <c r="BE269" s="114"/>
    </row>
    <row r="270" spans="10:57" s="9" customFormat="1">
      <c r="J270" s="114"/>
      <c r="K270" s="114"/>
      <c r="L270" s="114"/>
      <c r="M270" s="114"/>
      <c r="N270" s="114"/>
      <c r="O270" s="114"/>
      <c r="P270" s="114"/>
      <c r="Q270" s="114"/>
      <c r="AD270" s="114"/>
      <c r="AE270" s="114"/>
      <c r="AF270" s="114"/>
      <c r="AG270" s="114"/>
      <c r="AH270" s="114"/>
      <c r="AI270" s="114"/>
      <c r="AP270" s="34"/>
      <c r="AQ270" s="34"/>
      <c r="AR270" s="34"/>
      <c r="AS270" s="34"/>
      <c r="AT270" s="34"/>
      <c r="AU270" s="34"/>
      <c r="BB270" s="114"/>
      <c r="BC270" s="114"/>
      <c r="BD270" s="114"/>
      <c r="BE270" s="114"/>
    </row>
    <row r="271" spans="10:57" s="9" customFormat="1">
      <c r="J271" s="114"/>
      <c r="K271" s="114"/>
      <c r="L271" s="114"/>
      <c r="M271" s="114"/>
      <c r="N271" s="114"/>
      <c r="O271" s="114"/>
      <c r="P271" s="114"/>
      <c r="Q271" s="114"/>
      <c r="AD271" s="114"/>
      <c r="AE271" s="114"/>
      <c r="AF271" s="114"/>
      <c r="AG271" s="114"/>
      <c r="AH271" s="114"/>
      <c r="AI271" s="114"/>
      <c r="AP271" s="34"/>
      <c r="AQ271" s="34"/>
      <c r="AR271" s="34"/>
      <c r="AS271" s="34"/>
      <c r="AT271" s="34"/>
      <c r="AU271" s="34"/>
      <c r="BB271" s="114"/>
      <c r="BC271" s="114"/>
      <c r="BD271" s="114"/>
      <c r="BE271" s="114"/>
    </row>
    <row r="272" spans="10:57" s="9" customFormat="1">
      <c r="J272" s="114"/>
      <c r="K272" s="114"/>
      <c r="L272" s="114"/>
      <c r="M272" s="114"/>
      <c r="N272" s="114"/>
      <c r="O272" s="114"/>
      <c r="P272" s="114"/>
      <c r="Q272" s="114"/>
      <c r="AD272" s="114"/>
      <c r="AE272" s="114"/>
      <c r="AF272" s="114"/>
      <c r="AG272" s="114"/>
      <c r="AH272" s="114"/>
      <c r="AI272" s="114"/>
      <c r="AP272" s="34"/>
      <c r="AQ272" s="34"/>
      <c r="AR272" s="34"/>
      <c r="AS272" s="34"/>
      <c r="AT272" s="34"/>
      <c r="AU272" s="34"/>
      <c r="BB272" s="114"/>
      <c r="BC272" s="114"/>
      <c r="BD272" s="114"/>
      <c r="BE272" s="114"/>
    </row>
    <row r="273" spans="10:57" s="9" customFormat="1">
      <c r="J273" s="114"/>
      <c r="K273" s="114"/>
      <c r="L273" s="114"/>
      <c r="M273" s="114"/>
      <c r="N273" s="114"/>
      <c r="O273" s="114"/>
      <c r="P273" s="114"/>
      <c r="Q273" s="114"/>
      <c r="AD273" s="114"/>
      <c r="AE273" s="114"/>
      <c r="AF273" s="114"/>
      <c r="AG273" s="114"/>
      <c r="AH273" s="114"/>
      <c r="AI273" s="114"/>
      <c r="AP273" s="34"/>
      <c r="AQ273" s="34"/>
      <c r="AR273" s="34"/>
      <c r="AS273" s="34"/>
      <c r="AT273" s="34"/>
      <c r="AU273" s="34"/>
      <c r="BB273" s="114"/>
      <c r="BC273" s="114"/>
      <c r="BD273" s="114"/>
      <c r="BE273" s="114"/>
    </row>
    <row r="274" spans="10:57" s="9" customFormat="1">
      <c r="J274" s="114"/>
      <c r="K274" s="114"/>
      <c r="L274" s="114"/>
      <c r="M274" s="114"/>
      <c r="N274" s="114"/>
      <c r="O274" s="114"/>
      <c r="P274" s="114"/>
      <c r="Q274" s="114"/>
      <c r="AD274" s="114"/>
      <c r="AE274" s="114"/>
      <c r="AF274" s="114"/>
      <c r="AG274" s="114"/>
      <c r="AH274" s="114"/>
      <c r="AI274" s="114"/>
      <c r="AP274" s="34"/>
      <c r="AQ274" s="34"/>
      <c r="AR274" s="34"/>
      <c r="AS274" s="34"/>
      <c r="AT274" s="34"/>
      <c r="AU274" s="34"/>
      <c r="BB274" s="114"/>
      <c r="BC274" s="114"/>
      <c r="BD274" s="114"/>
      <c r="BE274" s="114"/>
    </row>
    <row r="275" spans="10:57" s="9" customFormat="1">
      <c r="J275" s="114"/>
      <c r="K275" s="114"/>
      <c r="L275" s="114"/>
      <c r="M275" s="114"/>
      <c r="N275" s="114"/>
      <c r="O275" s="114"/>
      <c r="P275" s="114"/>
      <c r="Q275" s="114"/>
      <c r="AD275" s="114"/>
      <c r="AE275" s="114"/>
      <c r="AF275" s="114"/>
      <c r="AG275" s="114"/>
      <c r="AH275" s="114"/>
      <c r="AI275" s="114"/>
      <c r="AP275" s="34"/>
      <c r="AQ275" s="34"/>
      <c r="AR275" s="34"/>
      <c r="AS275" s="34"/>
      <c r="AT275" s="34"/>
      <c r="AU275" s="34"/>
      <c r="BB275" s="114"/>
      <c r="BC275" s="114"/>
      <c r="BD275" s="114"/>
      <c r="BE275" s="114"/>
    </row>
    <row r="276" spans="10:57" s="9" customFormat="1">
      <c r="J276" s="114"/>
      <c r="K276" s="114"/>
      <c r="L276" s="114"/>
      <c r="M276" s="114"/>
      <c r="N276" s="114"/>
      <c r="O276" s="114"/>
      <c r="P276" s="114"/>
      <c r="Q276" s="114"/>
      <c r="AD276" s="114"/>
      <c r="AE276" s="114"/>
      <c r="AF276" s="114"/>
      <c r="AG276" s="114"/>
      <c r="AH276" s="114"/>
      <c r="AI276" s="114"/>
      <c r="AP276" s="34"/>
      <c r="AQ276" s="34"/>
      <c r="AR276" s="34"/>
      <c r="AS276" s="34"/>
      <c r="AT276" s="34"/>
      <c r="AU276" s="34"/>
      <c r="BB276" s="114"/>
      <c r="BC276" s="114"/>
      <c r="BD276" s="114"/>
      <c r="BE276" s="114"/>
    </row>
    <row r="277" spans="10:57" s="9" customFormat="1">
      <c r="J277" s="114"/>
      <c r="K277" s="114"/>
      <c r="L277" s="114"/>
      <c r="M277" s="114"/>
      <c r="N277" s="114"/>
      <c r="O277" s="114"/>
      <c r="P277" s="114"/>
      <c r="Q277" s="114"/>
      <c r="AD277" s="114"/>
      <c r="AE277" s="114"/>
      <c r="AF277" s="114"/>
      <c r="AG277" s="114"/>
      <c r="AH277" s="114"/>
      <c r="AI277" s="114"/>
      <c r="AP277" s="34"/>
      <c r="AQ277" s="34"/>
      <c r="AR277" s="34"/>
      <c r="AS277" s="34"/>
      <c r="AT277" s="34"/>
      <c r="AU277" s="34"/>
      <c r="BB277" s="114"/>
      <c r="BC277" s="114"/>
      <c r="BD277" s="114"/>
      <c r="BE277" s="114"/>
    </row>
    <row r="278" spans="10:57" s="9" customFormat="1">
      <c r="J278" s="114"/>
      <c r="K278" s="114"/>
      <c r="L278" s="114"/>
      <c r="M278" s="114"/>
      <c r="N278" s="114"/>
      <c r="O278" s="114"/>
      <c r="P278" s="114"/>
      <c r="Q278" s="114"/>
      <c r="AD278" s="114"/>
      <c r="AE278" s="114"/>
      <c r="AF278" s="114"/>
      <c r="AG278" s="114"/>
      <c r="AH278" s="114"/>
      <c r="AI278" s="114"/>
      <c r="AP278" s="34"/>
      <c r="AQ278" s="34"/>
      <c r="AR278" s="34"/>
      <c r="AS278" s="34"/>
      <c r="AT278" s="34"/>
      <c r="AU278" s="34"/>
      <c r="BB278" s="114"/>
      <c r="BC278" s="114"/>
      <c r="BD278" s="114"/>
      <c r="BE278" s="114"/>
    </row>
    <row r="279" spans="10:57" s="9" customFormat="1">
      <c r="J279" s="114"/>
      <c r="K279" s="114"/>
      <c r="L279" s="114"/>
      <c r="M279" s="114"/>
      <c r="N279" s="114"/>
      <c r="O279" s="114"/>
      <c r="P279" s="114"/>
      <c r="Q279" s="114"/>
      <c r="AD279" s="114"/>
      <c r="AE279" s="114"/>
      <c r="AF279" s="114"/>
      <c r="AG279" s="114"/>
      <c r="AH279" s="114"/>
      <c r="AI279" s="114"/>
      <c r="AP279" s="34"/>
      <c r="AQ279" s="34"/>
      <c r="AR279" s="34"/>
      <c r="AS279" s="34"/>
      <c r="AT279" s="34"/>
      <c r="AU279" s="34"/>
      <c r="BB279" s="114"/>
      <c r="BC279" s="114"/>
      <c r="BD279" s="114"/>
      <c r="BE279" s="114"/>
    </row>
    <row r="280" spans="10:57" s="9" customFormat="1">
      <c r="J280" s="114"/>
      <c r="K280" s="114"/>
      <c r="L280" s="114"/>
      <c r="M280" s="114"/>
      <c r="N280" s="114"/>
      <c r="O280" s="114"/>
      <c r="P280" s="114"/>
      <c r="Q280" s="114"/>
      <c r="AD280" s="114"/>
      <c r="AE280" s="114"/>
      <c r="AF280" s="114"/>
      <c r="AG280" s="114"/>
      <c r="AH280" s="114"/>
      <c r="AI280" s="114"/>
      <c r="AP280" s="34"/>
      <c r="AQ280" s="34"/>
      <c r="AR280" s="34"/>
      <c r="AS280" s="34"/>
      <c r="AT280" s="34"/>
      <c r="AU280" s="34"/>
      <c r="BB280" s="114"/>
      <c r="BC280" s="114"/>
      <c r="BD280" s="114"/>
      <c r="BE280" s="114"/>
    </row>
    <row r="281" spans="10:57" s="9" customFormat="1">
      <c r="J281" s="114"/>
      <c r="K281" s="114"/>
      <c r="L281" s="114"/>
      <c r="M281" s="114"/>
      <c r="N281" s="114"/>
      <c r="O281" s="114"/>
      <c r="P281" s="114"/>
      <c r="Q281" s="114"/>
      <c r="AD281" s="114"/>
      <c r="AE281" s="114"/>
      <c r="AF281" s="114"/>
      <c r="AG281" s="114"/>
      <c r="AH281" s="114"/>
      <c r="AI281" s="114"/>
      <c r="AP281" s="34"/>
      <c r="AQ281" s="34"/>
      <c r="AR281" s="34"/>
      <c r="AS281" s="34"/>
      <c r="AT281" s="34"/>
      <c r="AU281" s="34"/>
      <c r="BB281" s="114"/>
      <c r="BC281" s="114"/>
      <c r="BD281" s="114"/>
      <c r="BE281" s="114"/>
    </row>
    <row r="282" spans="10:57" s="9" customFormat="1">
      <c r="J282" s="114"/>
      <c r="K282" s="114"/>
      <c r="L282" s="114"/>
      <c r="M282" s="114"/>
      <c r="N282" s="114"/>
      <c r="O282" s="114"/>
      <c r="P282" s="114"/>
      <c r="Q282" s="114"/>
      <c r="AD282" s="114"/>
      <c r="AE282" s="114"/>
      <c r="AF282" s="114"/>
      <c r="AG282" s="114"/>
      <c r="AH282" s="114"/>
      <c r="AI282" s="114"/>
      <c r="AP282" s="34"/>
      <c r="AQ282" s="34"/>
      <c r="AR282" s="34"/>
      <c r="AS282" s="34"/>
      <c r="AT282" s="34"/>
      <c r="AU282" s="34"/>
      <c r="BB282" s="114"/>
      <c r="BC282" s="114"/>
      <c r="BD282" s="114"/>
      <c r="BE282" s="114"/>
    </row>
    <row r="283" spans="10:57" s="9" customFormat="1">
      <c r="J283" s="114"/>
      <c r="K283" s="114"/>
      <c r="L283" s="114"/>
      <c r="M283" s="114"/>
      <c r="N283" s="114"/>
      <c r="O283" s="114"/>
      <c r="P283" s="114"/>
      <c r="Q283" s="114"/>
      <c r="AD283" s="114"/>
      <c r="AE283" s="114"/>
      <c r="AF283" s="114"/>
      <c r="AG283" s="114"/>
      <c r="AH283" s="114"/>
      <c r="AI283" s="114"/>
      <c r="AP283" s="34"/>
      <c r="AQ283" s="34"/>
      <c r="AR283" s="34"/>
      <c r="AS283" s="34"/>
      <c r="AT283" s="34"/>
      <c r="AU283" s="34"/>
      <c r="BB283" s="114"/>
      <c r="BC283" s="114"/>
      <c r="BD283" s="114"/>
      <c r="BE283" s="114"/>
    </row>
    <row r="284" spans="10:57" s="9" customFormat="1">
      <c r="J284" s="114"/>
      <c r="K284" s="114"/>
      <c r="L284" s="114"/>
      <c r="M284" s="114"/>
      <c r="N284" s="114"/>
      <c r="O284" s="114"/>
      <c r="P284" s="114"/>
      <c r="Q284" s="114"/>
      <c r="AD284" s="114"/>
      <c r="AE284" s="114"/>
      <c r="AF284" s="114"/>
      <c r="AG284" s="114"/>
      <c r="AH284" s="114"/>
      <c r="AI284" s="114"/>
      <c r="AP284" s="34"/>
      <c r="AQ284" s="34"/>
      <c r="AR284" s="34"/>
      <c r="AS284" s="34"/>
      <c r="AT284" s="34"/>
      <c r="AU284" s="34"/>
      <c r="BB284" s="114"/>
      <c r="BC284" s="114"/>
      <c r="BD284" s="114"/>
      <c r="BE284" s="114"/>
    </row>
    <row r="285" spans="10:57" s="9" customFormat="1">
      <c r="J285" s="114"/>
      <c r="K285" s="114"/>
      <c r="L285" s="114"/>
      <c r="M285" s="114"/>
      <c r="N285" s="114"/>
      <c r="O285" s="114"/>
      <c r="P285" s="114"/>
      <c r="Q285" s="114"/>
      <c r="AD285" s="114"/>
      <c r="AE285" s="114"/>
      <c r="AF285" s="114"/>
      <c r="AG285" s="114"/>
      <c r="AH285" s="114"/>
      <c r="AI285" s="114"/>
      <c r="AP285" s="34"/>
      <c r="AQ285" s="34"/>
      <c r="AR285" s="34"/>
      <c r="AS285" s="34"/>
      <c r="AT285" s="34"/>
      <c r="AU285" s="34"/>
      <c r="BB285" s="114"/>
      <c r="BC285" s="114"/>
      <c r="BD285" s="114"/>
      <c r="BE285" s="114"/>
    </row>
    <row r="286" spans="10:57" s="9" customFormat="1">
      <c r="J286" s="114"/>
      <c r="K286" s="114"/>
      <c r="L286" s="114"/>
      <c r="M286" s="114"/>
      <c r="N286" s="114"/>
      <c r="O286" s="114"/>
      <c r="P286" s="114"/>
      <c r="Q286" s="114"/>
      <c r="AD286" s="114"/>
      <c r="AE286" s="114"/>
      <c r="AF286" s="114"/>
      <c r="AG286" s="114"/>
      <c r="AH286" s="114"/>
      <c r="AI286" s="114"/>
      <c r="AP286" s="34"/>
      <c r="AQ286" s="34"/>
      <c r="AR286" s="34"/>
      <c r="AS286" s="34"/>
      <c r="AT286" s="34"/>
      <c r="AU286" s="34"/>
      <c r="BB286" s="114"/>
      <c r="BC286" s="114"/>
      <c r="BD286" s="114"/>
      <c r="BE286" s="114"/>
    </row>
    <row r="287" spans="10:57" s="9" customFormat="1">
      <c r="J287" s="114"/>
      <c r="K287" s="114"/>
      <c r="L287" s="114"/>
      <c r="M287" s="114"/>
      <c r="N287" s="114"/>
      <c r="O287" s="114"/>
      <c r="P287" s="114"/>
      <c r="Q287" s="114"/>
      <c r="AD287" s="114"/>
      <c r="AE287" s="114"/>
      <c r="AF287" s="114"/>
      <c r="AG287" s="114"/>
      <c r="AH287" s="114"/>
      <c r="AI287" s="114"/>
      <c r="AP287" s="34"/>
      <c r="AQ287" s="34"/>
      <c r="AR287" s="34"/>
      <c r="AS287" s="34"/>
      <c r="AT287" s="34"/>
      <c r="AU287" s="34"/>
      <c r="BB287" s="114"/>
      <c r="BC287" s="114"/>
      <c r="BD287" s="114"/>
      <c r="BE287" s="114"/>
    </row>
    <row r="288" spans="10:57" s="9" customFormat="1">
      <c r="J288" s="114"/>
      <c r="K288" s="114"/>
      <c r="L288" s="114"/>
      <c r="M288" s="114"/>
      <c r="N288" s="114"/>
      <c r="O288" s="114"/>
      <c r="P288" s="114"/>
      <c r="Q288" s="114"/>
      <c r="AD288" s="114"/>
      <c r="AE288" s="114"/>
      <c r="AF288" s="114"/>
      <c r="AG288" s="114"/>
      <c r="AH288" s="114"/>
      <c r="AI288" s="114"/>
      <c r="AP288" s="34"/>
      <c r="AQ288" s="34"/>
      <c r="AR288" s="34"/>
      <c r="AS288" s="34"/>
      <c r="AT288" s="34"/>
      <c r="AU288" s="34"/>
      <c r="BB288" s="114"/>
      <c r="BC288" s="114"/>
      <c r="BD288" s="114"/>
      <c r="BE288" s="114"/>
    </row>
    <row r="289" spans="10:57" s="9" customFormat="1">
      <c r="J289" s="114"/>
      <c r="K289" s="114"/>
      <c r="L289" s="114"/>
      <c r="M289" s="114"/>
      <c r="N289" s="114"/>
      <c r="O289" s="114"/>
      <c r="P289" s="114"/>
      <c r="Q289" s="114"/>
      <c r="AD289" s="114"/>
      <c r="AE289" s="114"/>
      <c r="AF289" s="114"/>
      <c r="AG289" s="114"/>
      <c r="AH289" s="114"/>
      <c r="AI289" s="114"/>
      <c r="AP289" s="34"/>
      <c r="AQ289" s="34"/>
      <c r="AR289" s="34"/>
      <c r="AS289" s="34"/>
      <c r="AT289" s="34"/>
      <c r="AU289" s="34"/>
      <c r="BB289" s="114"/>
      <c r="BC289" s="114"/>
      <c r="BD289" s="114"/>
      <c r="BE289" s="114"/>
    </row>
    <row r="290" spans="10:57" s="9" customFormat="1">
      <c r="J290" s="114"/>
      <c r="K290" s="114"/>
      <c r="L290" s="114"/>
      <c r="M290" s="114"/>
      <c r="N290" s="114"/>
      <c r="O290" s="114"/>
      <c r="P290" s="114"/>
      <c r="Q290" s="114"/>
      <c r="AD290" s="114"/>
      <c r="AE290" s="114"/>
      <c r="AF290" s="114"/>
      <c r="AG290" s="114"/>
      <c r="AH290" s="114"/>
      <c r="AI290" s="114"/>
      <c r="AP290" s="34"/>
      <c r="AQ290" s="34"/>
      <c r="AR290" s="34"/>
      <c r="AS290" s="34"/>
      <c r="AT290" s="34"/>
      <c r="AU290" s="34"/>
      <c r="BB290" s="114"/>
      <c r="BC290" s="114"/>
      <c r="BD290" s="114"/>
      <c r="BE290" s="114"/>
    </row>
    <row r="291" spans="10:57" s="9" customFormat="1">
      <c r="J291" s="114"/>
      <c r="K291" s="114"/>
      <c r="L291" s="114"/>
      <c r="M291" s="114"/>
      <c r="N291" s="114"/>
      <c r="O291" s="114"/>
      <c r="P291" s="114"/>
      <c r="Q291" s="114"/>
      <c r="AD291" s="114"/>
      <c r="AE291" s="114"/>
      <c r="AF291" s="114"/>
      <c r="AG291" s="114"/>
      <c r="AH291" s="114"/>
      <c r="AI291" s="114"/>
      <c r="AP291" s="34"/>
      <c r="AQ291" s="34"/>
      <c r="AR291" s="34"/>
      <c r="AS291" s="34"/>
      <c r="AT291" s="34"/>
      <c r="AU291" s="34"/>
      <c r="BB291" s="114"/>
      <c r="BC291" s="114"/>
      <c r="BD291" s="114"/>
      <c r="BE291" s="114"/>
    </row>
    <row r="292" spans="10:57" s="9" customFormat="1">
      <c r="J292" s="114"/>
      <c r="K292" s="114"/>
      <c r="L292" s="114"/>
      <c r="M292" s="114"/>
      <c r="N292" s="114"/>
      <c r="O292" s="114"/>
      <c r="P292" s="114"/>
      <c r="Q292" s="114"/>
      <c r="AD292" s="114"/>
      <c r="AE292" s="114"/>
      <c r="AF292" s="114"/>
      <c r="AG292" s="114"/>
      <c r="AH292" s="114"/>
      <c r="AI292" s="114"/>
      <c r="AP292" s="34"/>
      <c r="AQ292" s="34"/>
      <c r="AR292" s="34"/>
      <c r="AS292" s="34"/>
      <c r="AT292" s="34"/>
      <c r="AU292" s="34"/>
      <c r="BB292" s="114"/>
      <c r="BC292" s="114"/>
      <c r="BD292" s="114"/>
      <c r="BE292" s="114"/>
    </row>
  </sheetData>
  <autoFilter ref="B1:C34"/>
  <mergeCells count="7">
    <mergeCell ref="L1:O1"/>
    <mergeCell ref="P1:S1"/>
    <mergeCell ref="A1:A2"/>
    <mergeCell ref="B1:B2"/>
    <mergeCell ref="C1:C2"/>
    <mergeCell ref="D1:G1"/>
    <mergeCell ref="H1:K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C000"/>
  </sheetPr>
  <dimension ref="A1:BW13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2" sqref="I2"/>
    </sheetView>
  </sheetViews>
  <sheetFormatPr defaultColWidth="8.85546875" defaultRowHeight="15"/>
  <cols>
    <col min="1" max="1" width="11.28515625" customWidth="1"/>
    <col min="2" max="2" width="11.42578125" bestFit="1" customWidth="1"/>
    <col min="3" max="3" width="11.140625" bestFit="1" customWidth="1"/>
    <col min="4" max="7" width="9.140625" bestFit="1" customWidth="1"/>
    <col min="8" max="8" width="9.140625" style="65" bestFit="1" customWidth="1"/>
    <col min="9" max="10" width="9.140625" bestFit="1" customWidth="1"/>
    <col min="11" max="14" width="9.28515625" bestFit="1" customWidth="1"/>
    <col min="15" max="15" width="9.28515625" style="65" bestFit="1" customWidth="1"/>
    <col min="16" max="17" width="9.140625" bestFit="1" customWidth="1"/>
    <col min="18" max="21" width="9.28515625" bestFit="1" customWidth="1"/>
    <col min="22" max="22" width="9.28515625" style="65" bestFit="1" customWidth="1"/>
    <col min="23" max="23" width="9.140625" bestFit="1" customWidth="1"/>
    <col min="24" max="24" width="9.7109375" bestFit="1" customWidth="1"/>
    <col min="25" max="28" width="9.140625" bestFit="1" customWidth="1"/>
    <col min="29" max="29" width="9.140625" style="65" bestFit="1" customWidth="1"/>
    <col min="30" max="31" width="9.140625" bestFit="1" customWidth="1"/>
    <col min="32" max="35" width="9.28515625" bestFit="1" customWidth="1"/>
    <col min="36" max="36" width="9.28515625" style="65" bestFit="1" customWidth="1"/>
    <col min="37" max="37" width="9.140625" bestFit="1" customWidth="1"/>
    <col min="38" max="38" width="9.85546875" bestFit="1" customWidth="1"/>
    <col min="39" max="41" width="9.28515625" bestFit="1" customWidth="1"/>
    <col min="42" max="42" width="9.140625" bestFit="1" customWidth="1"/>
    <col min="43" max="43" width="9.140625" style="65" bestFit="1" customWidth="1"/>
    <col min="44" max="44" width="9.140625" bestFit="1" customWidth="1"/>
    <col min="45" max="45" width="9.28515625" bestFit="1" customWidth="1"/>
    <col min="46" max="49" width="9.140625" bestFit="1" customWidth="1"/>
    <col min="50" max="50" width="9.140625" style="65" bestFit="1" customWidth="1"/>
    <col min="51" max="51" width="9.140625" bestFit="1" customWidth="1"/>
    <col min="52" max="56" width="9.28515625" bestFit="1" customWidth="1"/>
    <col min="57" max="57" width="9.28515625" style="65" bestFit="1" customWidth="1"/>
    <col min="58" max="63" width="9.140625" bestFit="1" customWidth="1"/>
    <col min="64" max="64" width="9.140625" style="65" bestFit="1" customWidth="1"/>
    <col min="65" max="65" width="9.140625" bestFit="1" customWidth="1"/>
    <col min="66" max="66" width="9.7109375" bestFit="1" customWidth="1"/>
    <col min="67" max="71" width="11" bestFit="1" customWidth="1"/>
    <col min="72" max="72" width="10.140625" bestFit="1" customWidth="1"/>
    <col min="73" max="73" width="9.140625" bestFit="1" customWidth="1"/>
  </cols>
  <sheetData>
    <row r="1" spans="1:75" ht="37.5" customHeight="1" thickBot="1">
      <c r="A1" s="449" t="s">
        <v>0</v>
      </c>
      <c r="B1" s="451" t="s">
        <v>1</v>
      </c>
      <c r="C1" s="453" t="s">
        <v>2</v>
      </c>
      <c r="D1" s="493" t="s">
        <v>70</v>
      </c>
      <c r="E1" s="494"/>
      <c r="F1" s="494"/>
      <c r="G1" s="495"/>
      <c r="H1" s="495"/>
      <c r="I1" s="495"/>
      <c r="J1" s="496"/>
      <c r="K1" s="497" t="s">
        <v>71</v>
      </c>
      <c r="L1" s="494"/>
      <c r="M1" s="494"/>
      <c r="N1" s="495"/>
      <c r="O1" s="495"/>
      <c r="P1" s="495"/>
      <c r="Q1" s="495"/>
      <c r="R1" s="493" t="s">
        <v>72</v>
      </c>
      <c r="S1" s="494"/>
      <c r="T1" s="494"/>
      <c r="U1" s="495"/>
      <c r="V1" s="495"/>
      <c r="W1" s="495"/>
      <c r="X1" s="496"/>
      <c r="Y1" s="488" t="s">
        <v>73</v>
      </c>
      <c r="Z1" s="489"/>
      <c r="AA1" s="489"/>
      <c r="AB1" s="490"/>
      <c r="AC1" s="490"/>
      <c r="AD1" s="490"/>
      <c r="AE1" s="491"/>
      <c r="AF1" s="492" t="s">
        <v>74</v>
      </c>
      <c r="AG1" s="489"/>
      <c r="AH1" s="489"/>
      <c r="AI1" s="490"/>
      <c r="AJ1" s="490"/>
      <c r="AK1" s="490"/>
      <c r="AL1" s="490"/>
      <c r="AM1" s="488" t="s">
        <v>75</v>
      </c>
      <c r="AN1" s="489"/>
      <c r="AO1" s="489"/>
      <c r="AP1" s="490"/>
      <c r="AQ1" s="490"/>
      <c r="AR1" s="490"/>
      <c r="AS1" s="491"/>
      <c r="AT1" s="503" t="s">
        <v>76</v>
      </c>
      <c r="AU1" s="504"/>
      <c r="AV1" s="504"/>
      <c r="AW1" s="505"/>
      <c r="AX1" s="505"/>
      <c r="AY1" s="505"/>
      <c r="AZ1" s="506"/>
      <c r="BA1" s="507" t="s">
        <v>77</v>
      </c>
      <c r="BB1" s="504"/>
      <c r="BC1" s="504"/>
      <c r="BD1" s="505"/>
      <c r="BE1" s="505"/>
      <c r="BF1" s="505"/>
      <c r="BG1" s="505"/>
      <c r="BH1" s="503" t="s">
        <v>78</v>
      </c>
      <c r="BI1" s="504"/>
      <c r="BJ1" s="504"/>
      <c r="BK1" s="505"/>
      <c r="BL1" s="505"/>
      <c r="BM1" s="505"/>
      <c r="BN1" s="506"/>
      <c r="BQ1" s="498" t="s">
        <v>90</v>
      </c>
      <c r="BR1" s="498"/>
      <c r="BS1" s="498"/>
      <c r="BT1" s="498"/>
      <c r="BU1" s="498"/>
      <c r="BV1" s="498"/>
      <c r="BW1" s="498"/>
    </row>
    <row r="2" spans="1:75" ht="15.75" thickBot="1">
      <c r="A2" s="450"/>
      <c r="B2" s="452"/>
      <c r="C2" s="454"/>
      <c r="D2" s="18" t="s">
        <v>5</v>
      </c>
      <c r="E2" s="19" t="s">
        <v>79</v>
      </c>
      <c r="F2" s="19" t="s">
        <v>12</v>
      </c>
      <c r="G2" s="20" t="s">
        <v>13</v>
      </c>
      <c r="H2" s="31" t="s">
        <v>6</v>
      </c>
      <c r="I2" s="31" t="s">
        <v>58</v>
      </c>
      <c r="J2" s="20" t="s">
        <v>59</v>
      </c>
      <c r="K2" s="255" t="s">
        <v>5</v>
      </c>
      <c r="L2" s="16" t="s">
        <v>79</v>
      </c>
      <c r="M2" s="16" t="s">
        <v>12</v>
      </c>
      <c r="N2" s="17" t="s">
        <v>13</v>
      </c>
      <c r="O2" s="29" t="s">
        <v>6</v>
      </c>
      <c r="P2" s="29" t="s">
        <v>58</v>
      </c>
      <c r="Q2" s="29" t="s">
        <v>59</v>
      </c>
      <c r="R2" s="18" t="s">
        <v>5</v>
      </c>
      <c r="S2" s="19" t="s">
        <v>79</v>
      </c>
      <c r="T2" s="19" t="s">
        <v>12</v>
      </c>
      <c r="U2" s="20" t="s">
        <v>13</v>
      </c>
      <c r="V2" s="31" t="s">
        <v>6</v>
      </c>
      <c r="W2" s="31" t="s">
        <v>58</v>
      </c>
      <c r="X2" s="20" t="s">
        <v>59</v>
      </c>
      <c r="Y2" s="18" t="s">
        <v>5</v>
      </c>
      <c r="Z2" s="19" t="s">
        <v>79</v>
      </c>
      <c r="AA2" s="19" t="s">
        <v>12</v>
      </c>
      <c r="AB2" s="20" t="s">
        <v>13</v>
      </c>
      <c r="AC2" s="31" t="s">
        <v>6</v>
      </c>
      <c r="AD2" s="31" t="s">
        <v>58</v>
      </c>
      <c r="AE2" s="20" t="s">
        <v>59</v>
      </c>
      <c r="AF2" s="255" t="s">
        <v>5</v>
      </c>
      <c r="AG2" s="16" t="s">
        <v>79</v>
      </c>
      <c r="AH2" s="16" t="s">
        <v>12</v>
      </c>
      <c r="AI2" s="17" t="s">
        <v>13</v>
      </c>
      <c r="AJ2" s="29" t="s">
        <v>6</v>
      </c>
      <c r="AK2" s="29" t="s">
        <v>58</v>
      </c>
      <c r="AL2" s="29" t="s">
        <v>59</v>
      </c>
      <c r="AM2" s="18" t="s">
        <v>5</v>
      </c>
      <c r="AN2" s="19" t="s">
        <v>79</v>
      </c>
      <c r="AO2" s="19" t="s">
        <v>12</v>
      </c>
      <c r="AP2" s="20" t="s">
        <v>13</v>
      </c>
      <c r="AQ2" s="31" t="s">
        <v>6</v>
      </c>
      <c r="AR2" s="31" t="s">
        <v>58</v>
      </c>
      <c r="AS2" s="20" t="s">
        <v>59</v>
      </c>
      <c r="AT2" s="18" t="s">
        <v>5</v>
      </c>
      <c r="AU2" s="19" t="s">
        <v>79</v>
      </c>
      <c r="AV2" s="19" t="s">
        <v>12</v>
      </c>
      <c r="AW2" s="20" t="s">
        <v>13</v>
      </c>
      <c r="AX2" s="31" t="s">
        <v>6</v>
      </c>
      <c r="AY2" s="31" t="s">
        <v>58</v>
      </c>
      <c r="AZ2" s="20" t="s">
        <v>59</v>
      </c>
      <c r="BA2" s="255" t="s">
        <v>5</v>
      </c>
      <c r="BB2" s="16" t="s">
        <v>79</v>
      </c>
      <c r="BC2" s="16" t="s">
        <v>12</v>
      </c>
      <c r="BD2" s="17" t="s">
        <v>13</v>
      </c>
      <c r="BE2" s="29" t="s">
        <v>6</v>
      </c>
      <c r="BF2" s="29" t="s">
        <v>58</v>
      </c>
      <c r="BG2" s="29" t="s">
        <v>59</v>
      </c>
      <c r="BH2" s="18" t="s">
        <v>5</v>
      </c>
      <c r="BI2" s="19" t="s">
        <v>79</v>
      </c>
      <c r="BJ2" s="19" t="s">
        <v>12</v>
      </c>
      <c r="BK2" s="20" t="s">
        <v>13</v>
      </c>
      <c r="BL2" s="31" t="s">
        <v>6</v>
      </c>
      <c r="BM2" s="31" t="s">
        <v>58</v>
      </c>
      <c r="BN2" s="20" t="s">
        <v>59</v>
      </c>
      <c r="BQ2" s="130" t="s">
        <v>5</v>
      </c>
      <c r="BR2" s="130" t="s">
        <v>79</v>
      </c>
      <c r="BS2" s="130" t="s">
        <v>12</v>
      </c>
      <c r="BT2" s="130" t="s">
        <v>13</v>
      </c>
      <c r="BU2" s="130" t="s">
        <v>6</v>
      </c>
      <c r="BV2" s="131" t="s">
        <v>58</v>
      </c>
      <c r="BW2" s="132" t="s">
        <v>59</v>
      </c>
    </row>
    <row r="3" spans="1:75">
      <c r="A3" s="12" t="s">
        <v>16</v>
      </c>
      <c r="B3" s="13">
        <v>1</v>
      </c>
      <c r="C3" s="36" t="s">
        <v>140</v>
      </c>
      <c r="D3" s="256">
        <v>2.7102499999999998</v>
      </c>
      <c r="E3" s="257">
        <v>3.00075</v>
      </c>
      <c r="F3" s="257">
        <v>3.0912500000000001</v>
      </c>
      <c r="G3" s="257">
        <v>3.1480000000000001</v>
      </c>
      <c r="H3" s="257">
        <v>3.2214999999999998</v>
      </c>
      <c r="I3" s="257">
        <f>H3-D3</f>
        <v>0.51124999999999998</v>
      </c>
      <c r="J3" s="258">
        <f>(I3/D3)*100</f>
        <v>18.863573471082002</v>
      </c>
      <c r="K3" s="259">
        <v>18.11</v>
      </c>
      <c r="L3" s="257">
        <v>18.315000000000001</v>
      </c>
      <c r="M3" s="257">
        <v>17.690000000000001</v>
      </c>
      <c r="N3" s="257">
        <v>19.984999999999999</v>
      </c>
      <c r="O3" s="257">
        <v>19.405000000000001</v>
      </c>
      <c r="P3" s="257">
        <f>O3-K3</f>
        <v>1.2950000000000017</v>
      </c>
      <c r="Q3" s="260">
        <f>(P3/K3)*100</f>
        <v>7.150745444505807</v>
      </c>
      <c r="R3" s="256">
        <v>9.1213370000000005</v>
      </c>
      <c r="S3" s="257">
        <v>9.6736699999999995</v>
      </c>
      <c r="T3" s="257">
        <v>10.5669</v>
      </c>
      <c r="U3" s="257">
        <v>9.7097300000000004</v>
      </c>
      <c r="V3" s="257">
        <v>10.20858</v>
      </c>
      <c r="W3" s="257">
        <f>V3-R3</f>
        <v>1.0872429999999991</v>
      </c>
      <c r="X3" s="258">
        <f>(W3/R3)*100</f>
        <v>11.919776673090787</v>
      </c>
      <c r="Y3" s="256">
        <v>2.8127499999999999</v>
      </c>
      <c r="Z3" s="257">
        <v>3.1585000000000001</v>
      </c>
      <c r="AA3" s="257">
        <v>3.089</v>
      </c>
      <c r="AB3" s="257">
        <v>3.1875</v>
      </c>
      <c r="AC3" s="257">
        <v>3.2422499999999999</v>
      </c>
      <c r="AD3" s="257">
        <f>AC3-Y3</f>
        <v>0.42949999999999999</v>
      </c>
      <c r="AE3" s="258">
        <f>(AD3/Y3)*100</f>
        <v>15.269753799662253</v>
      </c>
      <c r="AF3" s="259">
        <v>18.414999999999999</v>
      </c>
      <c r="AG3" s="257">
        <v>18.489999999999998</v>
      </c>
      <c r="AH3" s="257">
        <v>18.53</v>
      </c>
      <c r="AI3" s="257">
        <v>21.67</v>
      </c>
      <c r="AJ3" s="257">
        <v>20.265000000000001</v>
      </c>
      <c r="AK3" s="257">
        <f>AJ3-AF3</f>
        <v>1.8500000000000014</v>
      </c>
      <c r="AL3" s="260">
        <f>(AK3/AF3)*100</f>
        <v>10.046158023350538</v>
      </c>
      <c r="AM3" s="256">
        <v>9.2553099999999997</v>
      </c>
      <c r="AN3" s="257">
        <v>10.08652</v>
      </c>
      <c r="AO3" s="257">
        <v>9.8418989999999997</v>
      </c>
      <c r="AP3" s="257">
        <v>9.1152899999999999</v>
      </c>
      <c r="AQ3" s="257">
        <v>9.8262999999999998</v>
      </c>
      <c r="AR3" s="257">
        <f>AQ3-AM3</f>
        <v>0.57099000000000011</v>
      </c>
      <c r="AS3" s="258">
        <f>(AR3/AM3)*100</f>
        <v>6.1693233397908891</v>
      </c>
      <c r="AT3" s="256">
        <v>2.1847500000000002</v>
      </c>
      <c r="AU3" s="257">
        <v>2.65225</v>
      </c>
      <c r="AV3" s="257">
        <v>2.536</v>
      </c>
      <c r="AW3" s="257">
        <v>2.5455000000000001</v>
      </c>
      <c r="AX3" s="257">
        <v>2.5082499999999999</v>
      </c>
      <c r="AY3" s="257">
        <f>AX3-AT3</f>
        <v>0.32349999999999968</v>
      </c>
      <c r="AZ3" s="258">
        <f>(AY3/AT3)*100</f>
        <v>14.807186176908097</v>
      </c>
      <c r="BA3" s="259">
        <v>18.39</v>
      </c>
      <c r="BB3" s="257">
        <v>19.445</v>
      </c>
      <c r="BC3" s="257">
        <v>21.07</v>
      </c>
      <c r="BD3" s="257">
        <v>21.66</v>
      </c>
      <c r="BE3" s="257">
        <v>21.565000000000001</v>
      </c>
      <c r="BF3" s="257">
        <f>BE3-BA3</f>
        <v>3.1750000000000007</v>
      </c>
      <c r="BG3" s="260">
        <f>(BF3/BA3)*100</f>
        <v>17.26481783578032</v>
      </c>
      <c r="BH3" s="256">
        <v>7.3074219999999999</v>
      </c>
      <c r="BI3" s="257">
        <v>8.3875960000000003</v>
      </c>
      <c r="BJ3" s="257">
        <v>7.3878899999999996</v>
      </c>
      <c r="BK3" s="257">
        <v>7.2667469999999996</v>
      </c>
      <c r="BL3" s="257">
        <v>7.1394679999999999</v>
      </c>
      <c r="BM3" s="257">
        <f>BL3-BH3</f>
        <v>-0.16795399999999994</v>
      </c>
      <c r="BN3" s="258">
        <f>(BM3/BH3)*100</f>
        <v>-2.2984029114508497</v>
      </c>
      <c r="BQ3" s="257">
        <v>1088.1669999999999</v>
      </c>
      <c r="BR3" s="257">
        <v>1195.9487999999999</v>
      </c>
      <c r="BS3" s="257">
        <v>1174.2829999999999</v>
      </c>
      <c r="BT3" s="257">
        <v>1204.989</v>
      </c>
      <c r="BU3" s="260">
        <v>1222.056</v>
      </c>
      <c r="BV3" s="256">
        <f>BU3-BQ3</f>
        <v>133.88900000000012</v>
      </c>
      <c r="BW3" s="258">
        <f>(BV3/BQ3)*100</f>
        <v>12.304085678025537</v>
      </c>
    </row>
    <row r="4" spans="1:75" ht="15" customHeight="1">
      <c r="A4" s="12" t="s">
        <v>17</v>
      </c>
      <c r="B4" s="13">
        <v>1</v>
      </c>
      <c r="C4" s="36" t="s">
        <v>31</v>
      </c>
      <c r="D4" s="256">
        <v>2.5427499999999998</v>
      </c>
      <c r="E4" s="257">
        <v>2.7682500000000001</v>
      </c>
      <c r="F4" s="257">
        <v>2.8915000000000002</v>
      </c>
      <c r="G4" s="257">
        <v>2.9239999999999999</v>
      </c>
      <c r="H4" s="257">
        <v>2.8380000000000001</v>
      </c>
      <c r="I4" s="257">
        <f t="shared" ref="I4:I17" si="0">H4-D4</f>
        <v>0.29525000000000023</v>
      </c>
      <c r="J4" s="258">
        <f t="shared" ref="J4:J17" si="1">(I4/D4)*100</f>
        <v>11.611444302428483</v>
      </c>
      <c r="K4" s="259">
        <v>17.454999999999998</v>
      </c>
      <c r="L4" s="257">
        <v>18.12</v>
      </c>
      <c r="M4" s="257">
        <v>19.204999999999998</v>
      </c>
      <c r="N4" s="257">
        <v>22.09</v>
      </c>
      <c r="O4" s="257">
        <v>20.29</v>
      </c>
      <c r="P4" s="257">
        <f t="shared" ref="P4:P17" si="2">O4-K4</f>
        <v>2.8350000000000009</v>
      </c>
      <c r="Q4" s="260">
        <f t="shared" ref="Q4:Q17" si="3">(P4/K4)*100</f>
        <v>16.241764537381844</v>
      </c>
      <c r="R4" s="256">
        <v>8.8781890000000008</v>
      </c>
      <c r="S4" s="257">
        <v>9.4459429999999998</v>
      </c>
      <c r="T4" s="257">
        <v>8.8834669999999996</v>
      </c>
      <c r="U4" s="257">
        <v>8.1426990000000004</v>
      </c>
      <c r="V4" s="257">
        <v>8.589874</v>
      </c>
      <c r="W4" s="257">
        <f t="shared" ref="W4:W17" si="4">V4-R4</f>
        <v>-0.28831500000000077</v>
      </c>
      <c r="X4" s="258">
        <f t="shared" ref="X4:X17" si="5">(W4/R4)*100</f>
        <v>-3.2474528307518651</v>
      </c>
      <c r="Y4" s="256">
        <v>2.2802500000000001</v>
      </c>
      <c r="Z4" s="257">
        <v>2.4427500000000002</v>
      </c>
      <c r="AA4" s="257">
        <v>2.4337499999999999</v>
      </c>
      <c r="AB4" s="257">
        <v>2.468</v>
      </c>
      <c r="AC4" s="257">
        <v>2.5350000000000001</v>
      </c>
      <c r="AD4" s="257">
        <f t="shared" ref="AD4:AD17" si="6">AC4-Y4</f>
        <v>0.25475000000000003</v>
      </c>
      <c r="AE4" s="258">
        <f t="shared" ref="AE4:AE17" si="7">(AD4/Y4)*100</f>
        <v>11.172020611775025</v>
      </c>
      <c r="AF4" s="259">
        <v>19.055</v>
      </c>
      <c r="AG4" s="257">
        <v>16.434999999999999</v>
      </c>
      <c r="AH4" s="257">
        <v>17.149999999999999</v>
      </c>
      <c r="AI4" s="257">
        <v>18.53</v>
      </c>
      <c r="AJ4" s="257">
        <v>18.41</v>
      </c>
      <c r="AK4" s="257">
        <f t="shared" ref="AK4:AK17" si="8">AJ4-AF4</f>
        <v>-0.64499999999999957</v>
      </c>
      <c r="AL4" s="260">
        <f t="shared" ref="AL4:AL17" si="9">(AK4/AF4)*100</f>
        <v>-3.3849383363946446</v>
      </c>
      <c r="AM4" s="256">
        <v>7.4131539999999996</v>
      </c>
      <c r="AN4" s="257">
        <v>9.1782690000000002</v>
      </c>
      <c r="AO4" s="257">
        <v>8.3764520000000005</v>
      </c>
      <c r="AP4" s="257">
        <v>8.2145119999999991</v>
      </c>
      <c r="AQ4" s="257">
        <v>8.4757840000000009</v>
      </c>
      <c r="AR4" s="257">
        <f t="shared" ref="AR4:AR17" si="10">AQ4-AM4</f>
        <v>1.0626300000000013</v>
      </c>
      <c r="AS4" s="258">
        <f t="shared" ref="AS4:AS17" si="11">(AR4/AM4)*100</f>
        <v>14.334384527827176</v>
      </c>
      <c r="AT4" s="256">
        <v>1.46225</v>
      </c>
      <c r="AU4" s="257">
        <v>1.6174999999999999</v>
      </c>
      <c r="AV4" s="257">
        <v>1.8225</v>
      </c>
      <c r="AW4" s="257">
        <v>1.7315</v>
      </c>
      <c r="AX4" s="257">
        <v>1.7815000000000001</v>
      </c>
      <c r="AY4" s="257">
        <f t="shared" ref="AY4:AY17" si="12">AX4-AT4</f>
        <v>0.31925000000000003</v>
      </c>
      <c r="AZ4" s="258">
        <f t="shared" ref="AZ4:AZ17" si="13">(AY4/AT4)*100</f>
        <v>21.83279193024449</v>
      </c>
      <c r="BA4" s="259">
        <v>15.95</v>
      </c>
      <c r="BB4" s="257">
        <v>15.91</v>
      </c>
      <c r="BC4" s="257">
        <v>17.97</v>
      </c>
      <c r="BD4" s="257">
        <v>18.475000000000001</v>
      </c>
      <c r="BE4" s="257">
        <v>18.72</v>
      </c>
      <c r="BF4" s="257">
        <f t="shared" ref="BF4:BF17" si="14">BE4-BA4</f>
        <v>2.7699999999999996</v>
      </c>
      <c r="BG4" s="260">
        <f t="shared" ref="BG4:BG17" si="15">(BF4/BA4)*100</f>
        <v>17.366771159874606</v>
      </c>
      <c r="BH4" s="256">
        <v>5.7552979999999998</v>
      </c>
      <c r="BI4" s="257">
        <v>6.2886509999999998</v>
      </c>
      <c r="BJ4" s="257">
        <v>5.9752700000000001</v>
      </c>
      <c r="BK4" s="257">
        <v>5.7707899999999999</v>
      </c>
      <c r="BL4" s="257">
        <v>5.8535399999999997</v>
      </c>
      <c r="BM4" s="257">
        <f t="shared" ref="BM4:BM17" si="16">BL4-BH4</f>
        <v>9.824199999999994E-2</v>
      </c>
      <c r="BN4" s="258">
        <f t="shared" ref="BN4:BN17" si="17">(BM4/BH4)*100</f>
        <v>1.7069837217812169</v>
      </c>
      <c r="BQ4" s="257">
        <v>811.74400000000003</v>
      </c>
      <c r="BR4" s="257">
        <v>862.40042000000005</v>
      </c>
      <c r="BS4" s="257">
        <v>859.59479999999996</v>
      </c>
      <c r="BT4" s="257">
        <v>870.27170000000001</v>
      </c>
      <c r="BU4" s="260">
        <v>891.15769999999998</v>
      </c>
      <c r="BV4" s="256">
        <f t="shared" ref="BV4:BV34" si="18">BU4-BQ4</f>
        <v>79.413699999999949</v>
      </c>
      <c r="BW4" s="258">
        <f t="shared" ref="BW4:BW34" si="19">(BV4/BQ4)*100</f>
        <v>9.783096641305626</v>
      </c>
    </row>
    <row r="5" spans="1:75">
      <c r="A5" s="12" t="s">
        <v>18</v>
      </c>
      <c r="B5" s="13">
        <v>1</v>
      </c>
      <c r="C5" s="36" t="s">
        <v>140</v>
      </c>
      <c r="D5" s="256">
        <v>2.6915</v>
      </c>
      <c r="E5" s="257">
        <v>2.75075</v>
      </c>
      <c r="F5" s="257">
        <v>2.9032499999999999</v>
      </c>
      <c r="G5" s="257">
        <v>2.9285000000000001</v>
      </c>
      <c r="H5" s="257">
        <v>2.8220000000000001</v>
      </c>
      <c r="I5" s="257">
        <f t="shared" si="0"/>
        <v>0.13050000000000006</v>
      </c>
      <c r="J5" s="258">
        <f t="shared" si="1"/>
        <v>4.8485974363737716</v>
      </c>
      <c r="K5" s="259">
        <v>19.094999999999999</v>
      </c>
      <c r="L5" s="257">
        <v>18.46</v>
      </c>
      <c r="M5" s="257">
        <v>20.905000000000001</v>
      </c>
      <c r="N5" s="257">
        <v>20.96</v>
      </c>
      <c r="O5" s="257">
        <v>20.835000000000001</v>
      </c>
      <c r="P5" s="257">
        <f t="shared" si="2"/>
        <v>1.740000000000002</v>
      </c>
      <c r="Q5" s="260">
        <f t="shared" si="3"/>
        <v>9.1123330714846933</v>
      </c>
      <c r="R5" s="256">
        <v>8.3543260000000004</v>
      </c>
      <c r="S5" s="257">
        <v>9.1355830000000005</v>
      </c>
      <c r="T5" s="257">
        <v>8.2130949999999991</v>
      </c>
      <c r="U5" s="257">
        <v>8.5782229999999995</v>
      </c>
      <c r="V5" s="257">
        <v>8.3128569999999993</v>
      </c>
      <c r="W5" s="257">
        <f t="shared" si="4"/>
        <v>-4.1469000000001088E-2</v>
      </c>
      <c r="X5" s="258">
        <f t="shared" si="5"/>
        <v>-0.49637756534759464</v>
      </c>
      <c r="Y5" s="256">
        <v>2.4824999999999999</v>
      </c>
      <c r="Z5" s="257">
        <v>2.7382499999999999</v>
      </c>
      <c r="AA5" s="257">
        <v>2.7334999999999998</v>
      </c>
      <c r="AB5" s="257">
        <v>2.7484999999999999</v>
      </c>
      <c r="AC5" s="257">
        <v>2.6789999999999998</v>
      </c>
      <c r="AD5" s="257">
        <f t="shared" si="6"/>
        <v>0.1964999999999999</v>
      </c>
      <c r="AE5" s="258">
        <f t="shared" si="7"/>
        <v>7.9154078549848901</v>
      </c>
      <c r="AF5" s="259">
        <v>16.774999999999999</v>
      </c>
      <c r="AG5" s="257">
        <v>19.73</v>
      </c>
      <c r="AH5" s="257">
        <v>18.88</v>
      </c>
      <c r="AI5" s="257">
        <v>19.835000000000001</v>
      </c>
      <c r="AJ5" s="257">
        <v>19.809999999999999</v>
      </c>
      <c r="AK5" s="257">
        <f t="shared" si="8"/>
        <v>3.0350000000000001</v>
      </c>
      <c r="AL5" s="260">
        <f t="shared" si="9"/>
        <v>18.092399403874815</v>
      </c>
      <c r="AM5" s="256">
        <v>9.1657879999999992</v>
      </c>
      <c r="AN5" s="257">
        <v>9.1048100000000005</v>
      </c>
      <c r="AO5" s="257">
        <v>8.5352789999999992</v>
      </c>
      <c r="AP5" s="257">
        <v>8.5120210000000007</v>
      </c>
      <c r="AQ5" s="257">
        <v>8.3347280000000001</v>
      </c>
      <c r="AR5" s="257">
        <f t="shared" si="10"/>
        <v>-0.83105999999999902</v>
      </c>
      <c r="AS5" s="258">
        <f t="shared" si="11"/>
        <v>-9.0669782019832788</v>
      </c>
      <c r="AT5" s="256">
        <v>1.5967499999999999</v>
      </c>
      <c r="AU5" s="257">
        <v>2.0105</v>
      </c>
      <c r="AV5" s="257">
        <v>2.0779999999999998</v>
      </c>
      <c r="AW5" s="257">
        <v>2.173</v>
      </c>
      <c r="AX5" s="257">
        <v>2.2315</v>
      </c>
      <c r="AY5" s="257">
        <f t="shared" si="12"/>
        <v>0.63475000000000015</v>
      </c>
      <c r="AZ5" s="258">
        <f t="shared" si="13"/>
        <v>39.752622514482553</v>
      </c>
      <c r="BA5" s="259">
        <v>17.489999999999998</v>
      </c>
      <c r="BB5" s="257">
        <v>16.899999999999999</v>
      </c>
      <c r="BC5" s="257">
        <v>17.965</v>
      </c>
      <c r="BD5" s="257">
        <v>20.59</v>
      </c>
      <c r="BE5" s="257">
        <v>18.989999999999998</v>
      </c>
      <c r="BF5" s="257">
        <f t="shared" si="14"/>
        <v>1.5</v>
      </c>
      <c r="BG5" s="260">
        <f t="shared" si="15"/>
        <v>8.5763293310463133</v>
      </c>
      <c r="BH5" s="256">
        <v>5.6228870000000004</v>
      </c>
      <c r="BI5" s="257">
        <v>7.3324769999999999</v>
      </c>
      <c r="BJ5" s="257">
        <v>7.1136229999999996</v>
      </c>
      <c r="BK5" s="257">
        <v>6.4755089999999997</v>
      </c>
      <c r="BL5" s="257">
        <v>7.2074280000000002</v>
      </c>
      <c r="BM5" s="257">
        <f t="shared" si="16"/>
        <v>1.5845409999999998</v>
      </c>
      <c r="BN5" s="258">
        <f t="shared" si="17"/>
        <v>28.180203514671369</v>
      </c>
      <c r="BQ5" s="257">
        <v>752.096</v>
      </c>
      <c r="BR5" s="257">
        <v>831.82142999999996</v>
      </c>
      <c r="BS5" s="257">
        <v>830.34069999999997</v>
      </c>
      <c r="BT5" s="257">
        <v>835.01670000000001</v>
      </c>
      <c r="BU5" s="260">
        <v>813.35130000000004</v>
      </c>
      <c r="BV5" s="256">
        <f t="shared" si="18"/>
        <v>61.255300000000034</v>
      </c>
      <c r="BW5" s="258">
        <f t="shared" si="19"/>
        <v>8.1446118580606761</v>
      </c>
    </row>
    <row r="6" spans="1:75">
      <c r="A6" s="12" t="s">
        <v>19</v>
      </c>
      <c r="B6" s="13">
        <v>1</v>
      </c>
      <c r="C6" s="36" t="s">
        <v>140</v>
      </c>
      <c r="D6" s="256">
        <v>2.6194999999999999</v>
      </c>
      <c r="E6" s="257">
        <v>2.8912499999999999</v>
      </c>
      <c r="F6" s="257">
        <v>2.92875</v>
      </c>
      <c r="G6" s="257">
        <v>2.9811269999999999</v>
      </c>
      <c r="H6" s="257">
        <v>2.9144999999999999</v>
      </c>
      <c r="I6" s="257">
        <f t="shared" si="0"/>
        <v>0.29499999999999993</v>
      </c>
      <c r="J6" s="258">
        <f t="shared" si="1"/>
        <v>11.261691162435577</v>
      </c>
      <c r="K6" s="259">
        <v>15.955</v>
      </c>
      <c r="L6" s="257">
        <v>18.975000000000001</v>
      </c>
      <c r="M6" s="257">
        <v>17.98</v>
      </c>
      <c r="N6" s="257">
        <v>20.03764</v>
      </c>
      <c r="O6" s="257">
        <v>21.32</v>
      </c>
      <c r="P6" s="257">
        <f t="shared" si="2"/>
        <v>5.3650000000000002</v>
      </c>
      <c r="Q6" s="260">
        <f t="shared" si="3"/>
        <v>33.625822626136006</v>
      </c>
      <c r="R6" s="256">
        <v>9.9950069999999993</v>
      </c>
      <c r="S6" s="257">
        <v>9.0250859999999999</v>
      </c>
      <c r="T6" s="257">
        <v>9.6150649999999995</v>
      </c>
      <c r="U6" s="257">
        <v>8.7676759999999998</v>
      </c>
      <c r="V6" s="257">
        <v>8.4337350000000004</v>
      </c>
      <c r="W6" s="257">
        <f t="shared" si="4"/>
        <v>-1.5612719999999989</v>
      </c>
      <c r="X6" s="258">
        <f t="shared" si="5"/>
        <v>-15.620519325299112</v>
      </c>
      <c r="Y6" s="256">
        <v>2.415</v>
      </c>
      <c r="Z6" s="257">
        <v>2.8220000000000001</v>
      </c>
      <c r="AA6" s="257">
        <v>2.8057500000000002</v>
      </c>
      <c r="AB6" s="257">
        <v>2.9727519999999998</v>
      </c>
      <c r="AC6" s="257">
        <v>2.8660000000000001</v>
      </c>
      <c r="AD6" s="257">
        <f t="shared" si="6"/>
        <v>0.45100000000000007</v>
      </c>
      <c r="AE6" s="258">
        <f t="shared" si="7"/>
        <v>18.674948240165634</v>
      </c>
      <c r="AF6" s="259">
        <v>16.920000000000002</v>
      </c>
      <c r="AG6" s="257">
        <v>18.035</v>
      </c>
      <c r="AH6" s="257">
        <v>17.565000000000001</v>
      </c>
      <c r="AI6" s="257">
        <v>19.032250000000001</v>
      </c>
      <c r="AJ6" s="257">
        <v>18.324999999999999</v>
      </c>
      <c r="AK6" s="257">
        <f t="shared" si="8"/>
        <v>1.4049999999999976</v>
      </c>
      <c r="AL6" s="260">
        <f t="shared" si="9"/>
        <v>8.3037825059101493</v>
      </c>
      <c r="AM6" s="256">
        <v>8.6521439999999998</v>
      </c>
      <c r="AN6" s="257">
        <v>9.2270699999999994</v>
      </c>
      <c r="AO6" s="257">
        <v>9.4012069999999994</v>
      </c>
      <c r="AP6" s="257">
        <v>9.8749970000000005</v>
      </c>
      <c r="AQ6" s="257">
        <v>9.6273350000000004</v>
      </c>
      <c r="AR6" s="257">
        <f t="shared" si="10"/>
        <v>0.97519100000000059</v>
      </c>
      <c r="AS6" s="258">
        <f t="shared" si="11"/>
        <v>11.271090726183019</v>
      </c>
      <c r="AT6" s="256">
        <v>1.9359999999999999</v>
      </c>
      <c r="AU6" s="257">
        <v>2.7965</v>
      </c>
      <c r="AV6" s="257">
        <v>2.7752500000000002</v>
      </c>
      <c r="AW6" s="257">
        <v>2.9140130000000002</v>
      </c>
      <c r="AX6" s="257">
        <v>2.6240000000000001</v>
      </c>
      <c r="AY6" s="257">
        <f t="shared" si="12"/>
        <v>0.68800000000000017</v>
      </c>
      <c r="AZ6" s="258">
        <f t="shared" si="13"/>
        <v>35.537190082644635</v>
      </c>
      <c r="BA6" s="259">
        <v>14.82</v>
      </c>
      <c r="BB6" s="257">
        <v>20.2</v>
      </c>
      <c r="BC6" s="257">
        <v>21.19</v>
      </c>
      <c r="BD6" s="257">
        <v>21.619450000000001</v>
      </c>
      <c r="BE6" s="257">
        <v>18.59</v>
      </c>
      <c r="BF6" s="257">
        <f t="shared" si="14"/>
        <v>3.7699999999999996</v>
      </c>
      <c r="BG6" s="260">
        <f t="shared" si="15"/>
        <v>25.438596491228065</v>
      </c>
      <c r="BH6" s="256">
        <v>8.1100089999999998</v>
      </c>
      <c r="BI6" s="257">
        <v>8.5042629999999999</v>
      </c>
      <c r="BJ6" s="257">
        <v>7.7461140000000004</v>
      </c>
      <c r="BK6" s="257">
        <v>8.6702290000000009</v>
      </c>
      <c r="BL6" s="257">
        <v>8.6734729999999995</v>
      </c>
      <c r="BM6" s="257">
        <f t="shared" si="16"/>
        <v>0.56346399999999974</v>
      </c>
      <c r="BN6" s="258">
        <f t="shared" si="17"/>
        <v>6.9477604772078525</v>
      </c>
      <c r="BQ6" s="257">
        <v>915.09780000000001</v>
      </c>
      <c r="BR6" s="257">
        <v>1041.9727</v>
      </c>
      <c r="BS6" s="257">
        <v>1036.9069999999999</v>
      </c>
      <c r="BT6" s="257">
        <v>1088.9670000000001</v>
      </c>
      <c r="BU6" s="260">
        <v>1055.6890000000001</v>
      </c>
      <c r="BV6" s="256">
        <f t="shared" si="18"/>
        <v>140.59120000000007</v>
      </c>
      <c r="BW6" s="258">
        <f t="shared" si="19"/>
        <v>15.363516336723798</v>
      </c>
    </row>
    <row r="7" spans="1:75" ht="15" customHeight="1">
      <c r="A7" s="12" t="s">
        <v>20</v>
      </c>
      <c r="B7" s="13">
        <v>1</v>
      </c>
      <c r="C7" s="36" t="s">
        <v>32</v>
      </c>
      <c r="D7" s="256">
        <v>2.5194999999999999</v>
      </c>
      <c r="E7" s="257">
        <v>2.8125</v>
      </c>
      <c r="F7" s="257">
        <v>2.6495000000000002</v>
      </c>
      <c r="G7" s="257">
        <v>2.7090000000000001</v>
      </c>
      <c r="H7" s="257">
        <v>2.6964999999999999</v>
      </c>
      <c r="I7" s="257">
        <f t="shared" si="0"/>
        <v>0.17700000000000005</v>
      </c>
      <c r="J7" s="258">
        <f t="shared" si="1"/>
        <v>7.0252034133756718</v>
      </c>
      <c r="K7" s="259">
        <v>17.600000000000001</v>
      </c>
      <c r="L7" s="257">
        <v>17.64</v>
      </c>
      <c r="M7" s="257">
        <v>16.864999999999998</v>
      </c>
      <c r="N7" s="257">
        <v>22.495000000000001</v>
      </c>
      <c r="O7" s="257">
        <v>21.585000000000001</v>
      </c>
      <c r="P7" s="257">
        <f t="shared" si="2"/>
        <v>3.9849999999999994</v>
      </c>
      <c r="Q7" s="260">
        <f t="shared" si="3"/>
        <v>22.64204545454545</v>
      </c>
      <c r="R7" s="256">
        <v>8.4495109999999993</v>
      </c>
      <c r="S7" s="257">
        <v>9.8576099999999993</v>
      </c>
      <c r="T7" s="257">
        <v>9.2647449999999996</v>
      </c>
      <c r="U7" s="257">
        <v>7.0891270000000004</v>
      </c>
      <c r="V7" s="257">
        <v>7.6704780000000001</v>
      </c>
      <c r="W7" s="257">
        <f t="shared" si="4"/>
        <v>-0.7790329999999992</v>
      </c>
      <c r="X7" s="258">
        <f t="shared" si="5"/>
        <v>-9.2198589953903767</v>
      </c>
      <c r="Y7" s="256">
        <v>2.4824999999999999</v>
      </c>
      <c r="Z7" s="257">
        <v>2.5379999999999998</v>
      </c>
      <c r="AA7" s="257">
        <v>2.4860000000000002</v>
      </c>
      <c r="AB7" s="257">
        <v>2.5175000000000001</v>
      </c>
      <c r="AC7" s="257">
        <v>2.4975000000000001</v>
      </c>
      <c r="AD7" s="257">
        <f t="shared" si="6"/>
        <v>1.5000000000000124E-2</v>
      </c>
      <c r="AE7" s="258">
        <f t="shared" si="7"/>
        <v>0.60422960725076036</v>
      </c>
      <c r="AF7" s="259">
        <v>17.899999999999999</v>
      </c>
      <c r="AG7" s="257">
        <v>16.734999999999999</v>
      </c>
      <c r="AH7" s="257">
        <v>17.600000000000001</v>
      </c>
      <c r="AI7" s="257">
        <v>18.285</v>
      </c>
      <c r="AJ7" s="257">
        <v>19.125</v>
      </c>
      <c r="AK7" s="257">
        <f t="shared" si="8"/>
        <v>1.2250000000000014</v>
      </c>
      <c r="AL7" s="260">
        <f t="shared" si="9"/>
        <v>6.8435754189944218</v>
      </c>
      <c r="AM7" s="256">
        <v>8.1888389999999998</v>
      </c>
      <c r="AN7" s="257">
        <v>8.9045290000000001</v>
      </c>
      <c r="AO7" s="257">
        <v>8.3762460000000001</v>
      </c>
      <c r="AP7" s="257">
        <v>8.0485360000000004</v>
      </c>
      <c r="AQ7" s="257">
        <v>8.0300879999999992</v>
      </c>
      <c r="AR7" s="257">
        <f t="shared" si="10"/>
        <v>-0.15875100000000053</v>
      </c>
      <c r="AS7" s="258">
        <f t="shared" si="11"/>
        <v>-1.938626464630707</v>
      </c>
      <c r="AT7" s="256">
        <v>1.9477500000000001</v>
      </c>
      <c r="AU7" s="257">
        <v>2.1840000000000002</v>
      </c>
      <c r="AV7" s="257">
        <v>2.0830000000000002</v>
      </c>
      <c r="AW7" s="257">
        <v>2.1295000000000002</v>
      </c>
      <c r="AX7" s="257">
        <v>2.089</v>
      </c>
      <c r="AY7" s="257">
        <f t="shared" si="12"/>
        <v>0.14124999999999988</v>
      </c>
      <c r="AZ7" s="258">
        <f t="shared" si="13"/>
        <v>7.2519573867282698</v>
      </c>
      <c r="BA7" s="259">
        <v>15.185</v>
      </c>
      <c r="BB7" s="257">
        <v>15.605</v>
      </c>
      <c r="BC7" s="257">
        <v>17.079999999999998</v>
      </c>
      <c r="BD7" s="257">
        <v>18.285</v>
      </c>
      <c r="BE7" s="257">
        <v>18.96</v>
      </c>
      <c r="BF7" s="257">
        <f t="shared" si="14"/>
        <v>3.7750000000000004</v>
      </c>
      <c r="BG7" s="260">
        <f t="shared" si="15"/>
        <v>24.860059269015476</v>
      </c>
      <c r="BH7" s="256">
        <v>7.9476370000000003</v>
      </c>
      <c r="BI7" s="257">
        <v>7.5794129999999997</v>
      </c>
      <c r="BJ7" s="257">
        <v>7.1672169999999999</v>
      </c>
      <c r="BK7" s="257">
        <v>6.7782470000000004</v>
      </c>
      <c r="BL7" s="257">
        <v>6.7852139999999999</v>
      </c>
      <c r="BM7" s="257">
        <f t="shared" si="16"/>
        <v>-1.1624230000000004</v>
      </c>
      <c r="BN7" s="258">
        <f t="shared" si="17"/>
        <v>-14.626020287539559</v>
      </c>
      <c r="BQ7" s="257">
        <v>1062.57</v>
      </c>
      <c r="BR7" s="257">
        <v>1079.8707999999999</v>
      </c>
      <c r="BS7" s="257">
        <v>1063.6610000000001</v>
      </c>
      <c r="BT7" s="257">
        <v>1073.48</v>
      </c>
      <c r="BU7" s="260">
        <v>1067.2460000000001</v>
      </c>
      <c r="BV7" s="256">
        <f t="shared" si="18"/>
        <v>4.6760000000001583</v>
      </c>
      <c r="BW7" s="258">
        <f t="shared" si="19"/>
        <v>0.44006512512118334</v>
      </c>
    </row>
    <row r="8" spans="1:75">
      <c r="A8" s="12" t="s">
        <v>21</v>
      </c>
      <c r="B8" s="13">
        <v>1</v>
      </c>
      <c r="C8" s="36" t="s">
        <v>140</v>
      </c>
      <c r="D8" s="256">
        <v>2.8447499999999999</v>
      </c>
      <c r="E8" s="257">
        <v>3.1912500000000001</v>
      </c>
      <c r="F8" s="257">
        <v>3.3555000000000001</v>
      </c>
      <c r="G8" s="257">
        <v>3.4015</v>
      </c>
      <c r="H8" s="257">
        <v>3.4855</v>
      </c>
      <c r="I8" s="257">
        <f t="shared" si="0"/>
        <v>0.64075000000000015</v>
      </c>
      <c r="J8" s="258">
        <f t="shared" si="1"/>
        <v>22.52394762281396</v>
      </c>
      <c r="K8" s="259">
        <v>17.204999999999998</v>
      </c>
      <c r="L8" s="257">
        <v>18.920000000000002</v>
      </c>
      <c r="M8" s="257">
        <v>18.684999999999999</v>
      </c>
      <c r="N8" s="257">
        <v>22.19</v>
      </c>
      <c r="O8" s="257">
        <v>22.655000000000001</v>
      </c>
      <c r="P8" s="257">
        <f t="shared" si="2"/>
        <v>5.4500000000000028</v>
      </c>
      <c r="Q8" s="260">
        <f t="shared" si="3"/>
        <v>31.676838128451053</v>
      </c>
      <c r="R8" s="256">
        <v>10.11665</v>
      </c>
      <c r="S8" s="257">
        <v>9.9651019999999999</v>
      </c>
      <c r="T8" s="257">
        <v>10.58839</v>
      </c>
      <c r="U8" s="257">
        <v>9.5032219999999992</v>
      </c>
      <c r="V8" s="257">
        <v>9.4452979999999993</v>
      </c>
      <c r="W8" s="257">
        <f t="shared" si="4"/>
        <v>-0.67135200000000061</v>
      </c>
      <c r="X8" s="258">
        <f t="shared" si="5"/>
        <v>-6.6361097794230366</v>
      </c>
      <c r="Y8" s="256">
        <v>2.80775</v>
      </c>
      <c r="Z8" s="257">
        <v>2.8195000000000001</v>
      </c>
      <c r="AA8" s="257">
        <v>3.1004999999999998</v>
      </c>
      <c r="AB8" s="257">
        <v>3.319</v>
      </c>
      <c r="AC8" s="257">
        <v>3.4495</v>
      </c>
      <c r="AD8" s="257">
        <f t="shared" si="6"/>
        <v>0.64175000000000004</v>
      </c>
      <c r="AE8" s="258">
        <f t="shared" si="7"/>
        <v>22.856379663431575</v>
      </c>
      <c r="AF8" s="259">
        <v>17.585000000000001</v>
      </c>
      <c r="AG8" s="257">
        <v>18.315000000000001</v>
      </c>
      <c r="AH8" s="257">
        <v>19.940000000000001</v>
      </c>
      <c r="AI8" s="257">
        <v>22.074999999999999</v>
      </c>
      <c r="AJ8" s="257">
        <v>22.355</v>
      </c>
      <c r="AK8" s="257">
        <f t="shared" si="8"/>
        <v>4.7699999999999996</v>
      </c>
      <c r="AL8" s="260">
        <f t="shared" si="9"/>
        <v>27.12539095820301</v>
      </c>
      <c r="AM8" s="256">
        <v>9.8318329999999996</v>
      </c>
      <c r="AN8" s="257">
        <v>9.157273</v>
      </c>
      <c r="AO8" s="257">
        <v>9.2236030000000007</v>
      </c>
      <c r="AP8" s="257">
        <v>9.2436489999999996</v>
      </c>
      <c r="AQ8" s="257">
        <v>9.4720870000000001</v>
      </c>
      <c r="AR8" s="257">
        <f t="shared" si="10"/>
        <v>-0.35974599999999946</v>
      </c>
      <c r="AS8" s="258">
        <f t="shared" si="11"/>
        <v>-3.6589921736872406</v>
      </c>
      <c r="AT8" s="256">
        <v>2.2755000000000001</v>
      </c>
      <c r="AU8" s="257">
        <v>2.0804999999999998</v>
      </c>
      <c r="AV8" s="257">
        <v>2.5197500000000002</v>
      </c>
      <c r="AW8" s="257">
        <v>2.5045000000000002</v>
      </c>
      <c r="AX8" s="257">
        <v>2.5425</v>
      </c>
      <c r="AY8" s="257">
        <f t="shared" si="12"/>
        <v>0.2669999999999999</v>
      </c>
      <c r="AZ8" s="258">
        <f t="shared" si="13"/>
        <v>11.733684904416606</v>
      </c>
      <c r="BA8" s="259">
        <v>17.68</v>
      </c>
      <c r="BB8" s="257">
        <v>18.600000000000001</v>
      </c>
      <c r="BC8" s="257">
        <v>20.274999999999999</v>
      </c>
      <c r="BD8" s="257">
        <v>21.75</v>
      </c>
      <c r="BE8" s="257">
        <v>24.004999999999999</v>
      </c>
      <c r="BF8" s="257">
        <f t="shared" si="14"/>
        <v>6.3249999999999993</v>
      </c>
      <c r="BG8" s="260">
        <f t="shared" si="15"/>
        <v>35.774886877828052</v>
      </c>
      <c r="BH8" s="256">
        <v>7.9442490000000001</v>
      </c>
      <c r="BI8" s="257">
        <v>6.8976629999999997</v>
      </c>
      <c r="BJ8" s="257">
        <v>7.3479749999999999</v>
      </c>
      <c r="BK8" s="257">
        <v>7.0685840000000004</v>
      </c>
      <c r="BL8" s="257">
        <v>6.5236700000000001</v>
      </c>
      <c r="BM8" s="257">
        <f t="shared" si="16"/>
        <v>-1.420579</v>
      </c>
      <c r="BN8" s="258">
        <f t="shared" si="17"/>
        <v>-17.881853904629626</v>
      </c>
      <c r="BQ8" s="257">
        <v>878.02599999999995</v>
      </c>
      <c r="BR8" s="257">
        <v>881.68880999999999</v>
      </c>
      <c r="BS8" s="257">
        <v>969.28549999999996</v>
      </c>
      <c r="BT8" s="257">
        <v>1037.3989999999999</v>
      </c>
      <c r="BU8" s="260">
        <v>1078.08</v>
      </c>
      <c r="BV8" s="256">
        <f t="shared" si="18"/>
        <v>200.05399999999997</v>
      </c>
      <c r="BW8" s="258">
        <f t="shared" si="19"/>
        <v>22.784518909462818</v>
      </c>
    </row>
    <row r="9" spans="1:75" ht="15" customHeight="1">
      <c r="A9" s="12" t="s">
        <v>22</v>
      </c>
      <c r="B9" s="13">
        <v>1</v>
      </c>
      <c r="C9" s="36" t="s">
        <v>31</v>
      </c>
      <c r="D9" s="256">
        <v>2.7010000000000001</v>
      </c>
      <c r="E9" s="257">
        <v>2.78925</v>
      </c>
      <c r="F9" s="257">
        <v>3.0172500000000002</v>
      </c>
      <c r="G9" s="257">
        <v>3.0575000000000001</v>
      </c>
      <c r="H9" s="257">
        <v>2.9874999999999998</v>
      </c>
      <c r="I9" s="257">
        <f t="shared" si="0"/>
        <v>0.28649999999999975</v>
      </c>
      <c r="J9" s="258">
        <f t="shared" si="1"/>
        <v>10.607182524990735</v>
      </c>
      <c r="K9" s="259">
        <v>16.329999999999998</v>
      </c>
      <c r="L9" s="257">
        <v>16.774999999999999</v>
      </c>
      <c r="M9" s="257">
        <v>17.645</v>
      </c>
      <c r="N9" s="257">
        <v>21.344999999999999</v>
      </c>
      <c r="O9" s="257">
        <v>22.204999999999998</v>
      </c>
      <c r="P9" s="257">
        <f t="shared" si="2"/>
        <v>5.875</v>
      </c>
      <c r="Q9" s="260">
        <f t="shared" si="3"/>
        <v>35.976729944886713</v>
      </c>
      <c r="R9" s="256">
        <v>9.9660390000000003</v>
      </c>
      <c r="S9" s="257">
        <v>9.8028069999999996</v>
      </c>
      <c r="T9" s="257">
        <v>10.0434</v>
      </c>
      <c r="U9" s="257">
        <v>8.7777100000000008</v>
      </c>
      <c r="V9" s="257">
        <v>8.2405609999999996</v>
      </c>
      <c r="W9" s="257">
        <f t="shared" si="4"/>
        <v>-1.7254780000000007</v>
      </c>
      <c r="X9" s="258">
        <f t="shared" si="5"/>
        <v>-17.313578644434372</v>
      </c>
      <c r="Y9" s="256">
        <v>2.7032500000000002</v>
      </c>
      <c r="Z9" s="257">
        <v>2.8567499999999999</v>
      </c>
      <c r="AA9" s="257">
        <v>2.794</v>
      </c>
      <c r="AB9" s="257">
        <v>3.0205000000000002</v>
      </c>
      <c r="AC9" s="257">
        <v>2.9525000000000001</v>
      </c>
      <c r="AD9" s="257">
        <f t="shared" si="6"/>
        <v>0.24924999999999997</v>
      </c>
      <c r="AE9" s="258">
        <f t="shared" si="7"/>
        <v>9.2203828724683223</v>
      </c>
      <c r="AF9" s="259">
        <v>15.955</v>
      </c>
      <c r="AG9" s="257">
        <v>17.149999999999999</v>
      </c>
      <c r="AH9" s="257">
        <v>17.079999999999998</v>
      </c>
      <c r="AI9" s="257">
        <v>20.914999999999999</v>
      </c>
      <c r="AJ9" s="257">
        <v>20.605</v>
      </c>
      <c r="AK9" s="257">
        <f t="shared" si="8"/>
        <v>4.6500000000000004</v>
      </c>
      <c r="AL9" s="260">
        <f t="shared" si="9"/>
        <v>29.144468818552184</v>
      </c>
      <c r="AM9" s="256">
        <v>9.9566400000000002</v>
      </c>
      <c r="AN9" s="257">
        <v>9.9159380000000006</v>
      </c>
      <c r="AO9" s="257">
        <v>9.6238910000000004</v>
      </c>
      <c r="AP9" s="257">
        <v>8.8658719999999995</v>
      </c>
      <c r="AQ9" s="257">
        <v>8.7917869999999994</v>
      </c>
      <c r="AR9" s="257">
        <f t="shared" si="10"/>
        <v>-1.1648530000000008</v>
      </c>
      <c r="AS9" s="258">
        <f t="shared" si="11"/>
        <v>-11.699257982612616</v>
      </c>
      <c r="AT9" s="256">
        <v>1.97475</v>
      </c>
      <c r="AU9" s="257">
        <v>2.0735000000000001</v>
      </c>
      <c r="AV9" s="257">
        <v>2.0550000000000002</v>
      </c>
      <c r="AW9" s="257">
        <v>2.15</v>
      </c>
      <c r="AX9" s="257">
        <v>2.1859999999999999</v>
      </c>
      <c r="AY9" s="257">
        <f t="shared" si="12"/>
        <v>0.21124999999999994</v>
      </c>
      <c r="AZ9" s="258">
        <f t="shared" si="13"/>
        <v>10.69755665274085</v>
      </c>
      <c r="BA9" s="259">
        <v>17.125</v>
      </c>
      <c r="BB9" s="257">
        <v>16.045000000000002</v>
      </c>
      <c r="BC9" s="257">
        <v>16.14</v>
      </c>
      <c r="BD9" s="257">
        <v>19.195</v>
      </c>
      <c r="BE9" s="257">
        <v>21.135000000000002</v>
      </c>
      <c r="BF9" s="257">
        <f t="shared" si="14"/>
        <v>4.0100000000000016</v>
      </c>
      <c r="BG9" s="260">
        <f t="shared" si="15"/>
        <v>23.416058394160594</v>
      </c>
      <c r="BH9" s="256">
        <v>7.1145610000000001</v>
      </c>
      <c r="BI9" s="257">
        <v>7.9925129999999998</v>
      </c>
      <c r="BJ9" s="257">
        <v>7.4797099999999999</v>
      </c>
      <c r="BK9" s="257">
        <v>6.8859120000000003</v>
      </c>
      <c r="BL9" s="257">
        <v>6.3587559999999996</v>
      </c>
      <c r="BM9" s="257">
        <f t="shared" si="16"/>
        <v>-0.7558050000000005</v>
      </c>
      <c r="BN9" s="258">
        <f t="shared" si="17"/>
        <v>-10.623353991904779</v>
      </c>
      <c r="BQ9" s="257">
        <v>1041.7629999999999</v>
      </c>
      <c r="BR9" s="257">
        <v>1089.6141</v>
      </c>
      <c r="BS9" s="257">
        <v>1070.0530000000001</v>
      </c>
      <c r="BT9" s="257">
        <v>1140.6600000000001</v>
      </c>
      <c r="BU9" s="260">
        <v>1119.462</v>
      </c>
      <c r="BV9" s="256">
        <f t="shared" si="18"/>
        <v>77.699000000000069</v>
      </c>
      <c r="BW9" s="258">
        <f t="shared" si="19"/>
        <v>7.45841424585055</v>
      </c>
    </row>
    <row r="10" spans="1:75" ht="15" customHeight="1">
      <c r="A10" s="12" t="s">
        <v>23</v>
      </c>
      <c r="B10" s="13">
        <v>1</v>
      </c>
      <c r="C10" s="36" t="s">
        <v>32</v>
      </c>
      <c r="D10" s="256">
        <v>2.7962500000000001</v>
      </c>
      <c r="E10" s="257">
        <v>2.4380000000000002</v>
      </c>
      <c r="F10" s="257">
        <v>2.5009999999999999</v>
      </c>
      <c r="G10" s="257">
        <v>2.7759999999999998</v>
      </c>
      <c r="H10" s="257">
        <v>2.8054999999999999</v>
      </c>
      <c r="I10" s="257">
        <f t="shared" si="0"/>
        <v>9.2499999999997584E-3</v>
      </c>
      <c r="J10" s="258">
        <f t="shared" si="1"/>
        <v>0.33080017881089885</v>
      </c>
      <c r="K10" s="259">
        <v>16.75</v>
      </c>
      <c r="L10" s="257">
        <v>16.63</v>
      </c>
      <c r="M10" s="257">
        <v>16.585000000000001</v>
      </c>
      <c r="N10" s="257">
        <v>18.82</v>
      </c>
      <c r="O10" s="257">
        <v>19.145</v>
      </c>
      <c r="P10" s="257">
        <f t="shared" si="2"/>
        <v>2.3949999999999996</v>
      </c>
      <c r="Q10" s="260">
        <f t="shared" si="3"/>
        <v>14.298507462686564</v>
      </c>
      <c r="R10" s="256">
        <v>9.8818850000000005</v>
      </c>
      <c r="S10" s="257">
        <v>9.0482680000000002</v>
      </c>
      <c r="T10" s="257">
        <v>8.8652029999999993</v>
      </c>
      <c r="U10" s="257">
        <v>8.6029079999999993</v>
      </c>
      <c r="V10" s="257">
        <v>9.1301330000000007</v>
      </c>
      <c r="W10" s="257">
        <f t="shared" si="4"/>
        <v>-0.75175199999999975</v>
      </c>
      <c r="X10" s="258">
        <f t="shared" si="5"/>
        <v>-7.6073745039534426</v>
      </c>
      <c r="Y10" s="256">
        <v>2.2872499999999998</v>
      </c>
      <c r="Z10" s="257">
        <v>2.41025</v>
      </c>
      <c r="AA10" s="257">
        <v>2.4152499999999999</v>
      </c>
      <c r="AB10" s="257">
        <v>2.5405000000000002</v>
      </c>
      <c r="AC10" s="257">
        <v>2.3839999999999999</v>
      </c>
      <c r="AD10" s="257">
        <f t="shared" si="6"/>
        <v>9.6750000000000114E-2</v>
      </c>
      <c r="AE10" s="258">
        <f t="shared" si="7"/>
        <v>4.2299704885779921</v>
      </c>
      <c r="AF10" s="259">
        <v>15.095000000000001</v>
      </c>
      <c r="AG10" s="257">
        <v>16.254999999999999</v>
      </c>
      <c r="AH10" s="257">
        <v>16.225000000000001</v>
      </c>
      <c r="AI10" s="257">
        <v>19.844999999999999</v>
      </c>
      <c r="AJ10" s="257">
        <v>19.245000000000001</v>
      </c>
      <c r="AK10" s="257">
        <f t="shared" si="8"/>
        <v>4.1500000000000004</v>
      </c>
      <c r="AL10" s="260">
        <f t="shared" si="9"/>
        <v>27.492547201059953</v>
      </c>
      <c r="AM10" s="256">
        <v>9.1419390000000007</v>
      </c>
      <c r="AN10" s="257">
        <v>9.2075289999999992</v>
      </c>
      <c r="AO10" s="257">
        <v>8.7575459999999996</v>
      </c>
      <c r="AP10" s="257">
        <v>7.5433070000000004</v>
      </c>
      <c r="AQ10" s="257">
        <v>7.609464</v>
      </c>
      <c r="AR10" s="257">
        <f t="shared" si="10"/>
        <v>-1.5324750000000007</v>
      </c>
      <c r="AS10" s="258">
        <f t="shared" si="11"/>
        <v>-16.763128697314659</v>
      </c>
      <c r="AT10" s="256">
        <v>1.5502499999999999</v>
      </c>
      <c r="AU10" s="257">
        <v>2.01525</v>
      </c>
      <c r="AV10" s="257">
        <v>2.101</v>
      </c>
      <c r="AW10" s="257">
        <v>2.0910000000000002</v>
      </c>
      <c r="AX10" s="257">
        <v>1.9435</v>
      </c>
      <c r="AY10" s="257">
        <f t="shared" si="12"/>
        <v>0.3932500000000001</v>
      </c>
      <c r="AZ10" s="258">
        <f t="shared" si="13"/>
        <v>25.366876310272545</v>
      </c>
      <c r="BA10" s="259">
        <v>12.904999999999999</v>
      </c>
      <c r="BB10" s="257">
        <v>15.615</v>
      </c>
      <c r="BC10" s="257">
        <v>17.5</v>
      </c>
      <c r="BD10" s="257">
        <v>18.295000000000002</v>
      </c>
      <c r="BE10" s="257">
        <v>18.594999999999999</v>
      </c>
      <c r="BF10" s="257">
        <f t="shared" si="14"/>
        <v>5.6899999999999995</v>
      </c>
      <c r="BG10" s="260">
        <f t="shared" si="15"/>
        <v>44.091437427353739</v>
      </c>
      <c r="BH10" s="256">
        <v>7.509925</v>
      </c>
      <c r="BI10" s="257">
        <v>7.981268</v>
      </c>
      <c r="BJ10" s="257">
        <v>7.0782090000000002</v>
      </c>
      <c r="BK10" s="257">
        <v>7.0348920000000001</v>
      </c>
      <c r="BL10" s="257">
        <v>6.4309979999999998</v>
      </c>
      <c r="BM10" s="257">
        <f t="shared" si="16"/>
        <v>-1.0789270000000002</v>
      </c>
      <c r="BN10" s="258">
        <f t="shared" si="17"/>
        <v>-14.366681424914365</v>
      </c>
      <c r="BQ10" s="257">
        <v>1108.396</v>
      </c>
      <c r="BR10" s="257">
        <v>1146.7391</v>
      </c>
      <c r="BS10" s="257">
        <v>1148.298</v>
      </c>
      <c r="BT10" s="257">
        <v>1187.3420000000001</v>
      </c>
      <c r="BU10" s="260">
        <v>1138.556</v>
      </c>
      <c r="BV10" s="256">
        <f t="shared" si="18"/>
        <v>30.160000000000082</v>
      </c>
      <c r="BW10" s="258">
        <f t="shared" si="19"/>
        <v>2.721049155716917</v>
      </c>
    </row>
    <row r="11" spans="1:75">
      <c r="A11" s="12" t="s">
        <v>24</v>
      </c>
      <c r="B11" s="13">
        <v>1</v>
      </c>
      <c r="C11" s="36" t="s">
        <v>140</v>
      </c>
      <c r="D11" s="256">
        <v>3.0844999999999998</v>
      </c>
      <c r="E11" s="257">
        <v>3.3192499999999998</v>
      </c>
      <c r="F11" s="257">
        <v>3.4215</v>
      </c>
      <c r="G11" s="257">
        <v>3.5434999999999999</v>
      </c>
      <c r="H11" s="257">
        <v>3.4984999999999999</v>
      </c>
      <c r="I11" s="257">
        <f t="shared" si="0"/>
        <v>0.41400000000000015</v>
      </c>
      <c r="J11" s="258">
        <f t="shared" si="1"/>
        <v>13.42194845193711</v>
      </c>
      <c r="K11" s="259">
        <v>17.074999999999999</v>
      </c>
      <c r="L11" s="257">
        <v>22.08</v>
      </c>
      <c r="M11" s="257">
        <v>20.465</v>
      </c>
      <c r="N11" s="257">
        <v>22.05</v>
      </c>
      <c r="O11" s="257">
        <v>22.405000000000001</v>
      </c>
      <c r="P11" s="257">
        <f t="shared" si="2"/>
        <v>5.3300000000000018</v>
      </c>
      <c r="Q11" s="260">
        <f t="shared" si="3"/>
        <v>31.21522693997073</v>
      </c>
      <c r="R11" s="256">
        <v>10.61834</v>
      </c>
      <c r="S11" s="257">
        <v>8.9528890000000008</v>
      </c>
      <c r="T11" s="257">
        <v>9.8834239999999998</v>
      </c>
      <c r="U11" s="257">
        <v>9.8864560000000008</v>
      </c>
      <c r="V11" s="257">
        <v>9.6528089999999995</v>
      </c>
      <c r="W11" s="257">
        <f t="shared" si="4"/>
        <v>-0.96553100000000036</v>
      </c>
      <c r="X11" s="258">
        <f t="shared" si="5"/>
        <v>-9.0930503261338433</v>
      </c>
      <c r="Y11" s="256">
        <v>2.88225</v>
      </c>
      <c r="Z11" s="257">
        <v>3.383175</v>
      </c>
      <c r="AA11" s="257">
        <v>3.391</v>
      </c>
      <c r="AB11" s="257">
        <v>3.5175000000000001</v>
      </c>
      <c r="AC11" s="257">
        <v>3.5609999999999999</v>
      </c>
      <c r="AD11" s="257">
        <f t="shared" si="6"/>
        <v>0.67874999999999996</v>
      </c>
      <c r="AE11" s="258">
        <f t="shared" si="7"/>
        <v>23.549310434556336</v>
      </c>
      <c r="AF11" s="259">
        <v>17.07</v>
      </c>
      <c r="AG11" s="257">
        <v>20.71</v>
      </c>
      <c r="AH11" s="257">
        <v>20.99</v>
      </c>
      <c r="AI11" s="257">
        <v>23.914999999999999</v>
      </c>
      <c r="AJ11" s="257">
        <v>22.565000000000001</v>
      </c>
      <c r="AK11" s="257">
        <f t="shared" si="8"/>
        <v>5.495000000000001</v>
      </c>
      <c r="AL11" s="260">
        <f t="shared" si="9"/>
        <v>32.190978324545995</v>
      </c>
      <c r="AM11" s="256">
        <v>10.3927</v>
      </c>
      <c r="AN11" s="257">
        <v>9.6588329999999996</v>
      </c>
      <c r="AO11" s="257">
        <v>9.5726680000000002</v>
      </c>
      <c r="AP11" s="257">
        <v>9.0425780000000007</v>
      </c>
      <c r="AQ11" s="257">
        <v>9.6875219999999995</v>
      </c>
      <c r="AR11" s="257">
        <f t="shared" si="10"/>
        <v>-0.70517800000000008</v>
      </c>
      <c r="AS11" s="258">
        <f t="shared" si="11"/>
        <v>-6.7853204653266248</v>
      </c>
      <c r="AT11" s="256">
        <v>2.3382499999999999</v>
      </c>
      <c r="AU11" s="257">
        <v>2.67075</v>
      </c>
      <c r="AV11" s="257">
        <v>2.6625000000000001</v>
      </c>
      <c r="AW11" s="257">
        <v>2.8127499999999999</v>
      </c>
      <c r="AX11" s="257">
        <v>2.8693</v>
      </c>
      <c r="AY11" s="257">
        <f t="shared" si="12"/>
        <v>0.53105000000000002</v>
      </c>
      <c r="AZ11" s="258">
        <f t="shared" si="13"/>
        <v>22.711429487864855</v>
      </c>
      <c r="BA11" s="259">
        <v>19.559999999999999</v>
      </c>
      <c r="BB11" s="257">
        <v>19.87</v>
      </c>
      <c r="BC11" s="257">
        <v>22.4</v>
      </c>
      <c r="BD11" s="257">
        <v>23</v>
      </c>
      <c r="BE11" s="257">
        <v>24.925000000000001</v>
      </c>
      <c r="BF11" s="257">
        <f t="shared" si="14"/>
        <v>5.365000000000002</v>
      </c>
      <c r="BG11" s="260">
        <f t="shared" si="15"/>
        <v>27.42842535787322</v>
      </c>
      <c r="BH11" s="256">
        <v>7.3191699999999997</v>
      </c>
      <c r="BI11" s="257">
        <v>7.9632680000000002</v>
      </c>
      <c r="BJ11" s="257">
        <v>7.0660629999999998</v>
      </c>
      <c r="BK11" s="257">
        <v>7.5606989999999996</v>
      </c>
      <c r="BL11" s="257">
        <v>7.0741339999999999</v>
      </c>
      <c r="BM11" s="257">
        <f t="shared" si="16"/>
        <v>-0.24503599999999981</v>
      </c>
      <c r="BN11" s="258">
        <f t="shared" si="17"/>
        <v>-3.3478659465485818</v>
      </c>
      <c r="BQ11" s="257">
        <v>1048.4849999999999</v>
      </c>
      <c r="BR11" s="257">
        <v>1204.6393</v>
      </c>
      <c r="BS11" s="257">
        <v>1207.079</v>
      </c>
      <c r="BT11" s="257">
        <v>1246.5129999999999</v>
      </c>
      <c r="BU11" s="260">
        <v>1260.0730000000001</v>
      </c>
      <c r="BV11" s="256">
        <f t="shared" si="18"/>
        <v>211.58800000000019</v>
      </c>
      <c r="BW11" s="258">
        <f t="shared" si="19"/>
        <v>20.180355465266572</v>
      </c>
    </row>
    <row r="12" spans="1:75" ht="15" customHeight="1">
      <c r="A12" s="12" t="s">
        <v>25</v>
      </c>
      <c r="B12" s="13">
        <v>1</v>
      </c>
      <c r="C12" s="36" t="s">
        <v>32</v>
      </c>
      <c r="D12" s="256">
        <v>2.4057499999999998</v>
      </c>
      <c r="E12" s="257">
        <v>2.6262500000000002</v>
      </c>
      <c r="F12" s="257">
        <v>2.629</v>
      </c>
      <c r="G12" s="257">
        <v>2.629</v>
      </c>
      <c r="H12" s="257">
        <v>2.7614999999999998</v>
      </c>
      <c r="I12" s="257">
        <f t="shared" si="0"/>
        <v>0.35575000000000001</v>
      </c>
      <c r="J12" s="258">
        <f t="shared" si="1"/>
        <v>14.787488309259068</v>
      </c>
      <c r="K12" s="259">
        <v>17.77</v>
      </c>
      <c r="L12" s="257">
        <v>18.04</v>
      </c>
      <c r="M12" s="257">
        <v>18.774999999999999</v>
      </c>
      <c r="N12" s="257">
        <v>20.445</v>
      </c>
      <c r="O12" s="257">
        <v>20.9</v>
      </c>
      <c r="P12" s="257">
        <f t="shared" si="2"/>
        <v>3.129999999999999</v>
      </c>
      <c r="Q12" s="260">
        <f t="shared" si="3"/>
        <v>17.61395610579628</v>
      </c>
      <c r="R12" s="256">
        <v>8.3518860000000004</v>
      </c>
      <c r="S12" s="257">
        <v>8.5676249999999996</v>
      </c>
      <c r="T12" s="257">
        <v>8.2507570000000001</v>
      </c>
      <c r="U12" s="257">
        <v>7.8961420000000002</v>
      </c>
      <c r="V12" s="257">
        <v>8.1454179999999994</v>
      </c>
      <c r="W12" s="257">
        <f t="shared" si="4"/>
        <v>-0.20646800000000098</v>
      </c>
      <c r="X12" s="258">
        <f t="shared" si="5"/>
        <v>-2.4721122869732772</v>
      </c>
      <c r="Y12" s="256">
        <v>2.1684999999999999</v>
      </c>
      <c r="Z12" s="257">
        <v>2.4652500000000002</v>
      </c>
      <c r="AA12" s="257">
        <v>2.4857499999999999</v>
      </c>
      <c r="AB12" s="257">
        <v>2.5394999999999999</v>
      </c>
      <c r="AC12" s="257">
        <v>2.6034999999999999</v>
      </c>
      <c r="AD12" s="257">
        <f t="shared" si="6"/>
        <v>0.43500000000000005</v>
      </c>
      <c r="AE12" s="258">
        <f t="shared" si="7"/>
        <v>20.059949273691497</v>
      </c>
      <c r="AF12" s="259">
        <v>18.045000000000002</v>
      </c>
      <c r="AG12" s="257">
        <v>17.434999999999999</v>
      </c>
      <c r="AH12" s="257">
        <v>18.28</v>
      </c>
      <c r="AI12" s="257">
        <v>20.74</v>
      </c>
      <c r="AJ12" s="257">
        <v>20.55</v>
      </c>
      <c r="AK12" s="257">
        <f t="shared" si="8"/>
        <v>2.504999999999999</v>
      </c>
      <c r="AL12" s="260">
        <f t="shared" si="9"/>
        <v>13.881961762261009</v>
      </c>
      <c r="AM12" s="256">
        <v>7.074363</v>
      </c>
      <c r="AN12" s="257">
        <v>8.5564400000000003</v>
      </c>
      <c r="AO12" s="257">
        <v>8.0301939999999998</v>
      </c>
      <c r="AP12" s="257">
        <v>7.5245259999999998</v>
      </c>
      <c r="AQ12" s="257">
        <v>7.7867540000000002</v>
      </c>
      <c r="AR12" s="257">
        <f t="shared" si="10"/>
        <v>0.71239100000000022</v>
      </c>
      <c r="AS12" s="258">
        <f t="shared" si="11"/>
        <v>10.070037401247296</v>
      </c>
      <c r="AT12" s="256">
        <v>1.8645</v>
      </c>
      <c r="AU12" s="257">
        <v>2.214</v>
      </c>
      <c r="AV12" s="257">
        <v>2.2164999999999999</v>
      </c>
      <c r="AW12" s="257">
        <v>2.1985000000000001</v>
      </c>
      <c r="AX12" s="257">
        <v>2.1735000000000002</v>
      </c>
      <c r="AY12" s="257">
        <f t="shared" si="12"/>
        <v>0.30900000000000016</v>
      </c>
      <c r="AZ12" s="258">
        <f t="shared" si="13"/>
        <v>16.572807723250211</v>
      </c>
      <c r="BA12" s="259">
        <v>15.78</v>
      </c>
      <c r="BB12" s="257">
        <v>17.559999999999999</v>
      </c>
      <c r="BC12" s="257">
        <v>17.55</v>
      </c>
      <c r="BD12" s="257">
        <v>18.045000000000002</v>
      </c>
      <c r="BE12" s="257">
        <v>19</v>
      </c>
      <c r="BF12" s="257">
        <f t="shared" si="14"/>
        <v>3.2200000000000006</v>
      </c>
      <c r="BG12" s="260">
        <f t="shared" si="15"/>
        <v>20.405576679340943</v>
      </c>
      <c r="BH12" s="256">
        <v>7.3135960000000004</v>
      </c>
      <c r="BI12" s="257">
        <v>7.8156720000000002</v>
      </c>
      <c r="BJ12" s="257">
        <v>7.7861180000000001</v>
      </c>
      <c r="BK12" s="257">
        <v>7.500705</v>
      </c>
      <c r="BL12" s="257">
        <v>7.0357979999999998</v>
      </c>
      <c r="BM12" s="257">
        <f t="shared" si="16"/>
        <v>-0.27779800000000066</v>
      </c>
      <c r="BN12" s="258">
        <f t="shared" si="17"/>
        <v>-3.7983777063977917</v>
      </c>
      <c r="BQ12" s="257">
        <v>857.99379999999996</v>
      </c>
      <c r="BR12" s="257">
        <v>950.50031000000001</v>
      </c>
      <c r="BS12" s="257">
        <v>956.89080000000001</v>
      </c>
      <c r="BT12" s="257">
        <v>973.64639999999997</v>
      </c>
      <c r="BU12" s="260">
        <v>993.59730000000002</v>
      </c>
      <c r="BV12" s="256">
        <f t="shared" si="18"/>
        <v>135.60350000000005</v>
      </c>
      <c r="BW12" s="258">
        <f t="shared" si="19"/>
        <v>15.804717936190221</v>
      </c>
    </row>
    <row r="13" spans="1:75" ht="15" customHeight="1">
      <c r="A13" s="12" t="s">
        <v>26</v>
      </c>
      <c r="B13" s="13">
        <v>1</v>
      </c>
      <c r="C13" s="36" t="s">
        <v>31</v>
      </c>
      <c r="D13" s="256">
        <v>2.33575</v>
      </c>
      <c r="E13" s="257">
        <v>2.5055000000000001</v>
      </c>
      <c r="F13" s="257">
        <v>2.4775</v>
      </c>
      <c r="G13" s="257">
        <v>2.6034999999999999</v>
      </c>
      <c r="H13" s="257">
        <v>2.7240000000000002</v>
      </c>
      <c r="I13" s="257">
        <f t="shared" si="0"/>
        <v>0.38825000000000021</v>
      </c>
      <c r="J13" s="258">
        <f t="shared" si="1"/>
        <v>16.622069998929689</v>
      </c>
      <c r="K13" s="259">
        <v>16.260000000000002</v>
      </c>
      <c r="L13" s="257">
        <v>17.265000000000001</v>
      </c>
      <c r="M13" s="257">
        <v>16.445</v>
      </c>
      <c r="N13" s="257">
        <v>20.734999999999999</v>
      </c>
      <c r="O13" s="257">
        <v>19.96</v>
      </c>
      <c r="P13" s="257">
        <f t="shared" si="2"/>
        <v>3.6999999999999993</v>
      </c>
      <c r="Q13" s="260">
        <f t="shared" si="3"/>
        <v>22.755227552275517</v>
      </c>
      <c r="R13" s="256">
        <v>8.4677450000000007</v>
      </c>
      <c r="S13" s="257">
        <v>8.5323840000000004</v>
      </c>
      <c r="T13" s="257">
        <v>8.8946120000000004</v>
      </c>
      <c r="U13" s="257">
        <v>7.7175500000000001</v>
      </c>
      <c r="V13" s="257">
        <v>8.4109970000000001</v>
      </c>
      <c r="W13" s="257">
        <f t="shared" si="4"/>
        <v>-5.6748000000000687E-2</v>
      </c>
      <c r="X13" s="258">
        <f t="shared" si="5"/>
        <v>-0.67016661460637617</v>
      </c>
      <c r="Y13" s="256">
        <v>2.3242500000000001</v>
      </c>
      <c r="Z13" s="257">
        <v>2.2687499999999998</v>
      </c>
      <c r="AA13" s="257">
        <v>2.4660000000000002</v>
      </c>
      <c r="AB13" s="257">
        <v>2.581</v>
      </c>
      <c r="AC13" s="257">
        <v>2.6684999999999999</v>
      </c>
      <c r="AD13" s="257">
        <f t="shared" si="6"/>
        <v>0.34424999999999972</v>
      </c>
      <c r="AE13" s="258">
        <f t="shared" si="7"/>
        <v>14.811229428848002</v>
      </c>
      <c r="AF13" s="259">
        <v>16.96</v>
      </c>
      <c r="AG13" s="257">
        <v>16.475000000000001</v>
      </c>
      <c r="AH13" s="257">
        <v>17.635000000000002</v>
      </c>
      <c r="AI13" s="257">
        <v>21.905000000000001</v>
      </c>
      <c r="AJ13" s="257">
        <v>20.02</v>
      </c>
      <c r="AK13" s="257">
        <f t="shared" si="8"/>
        <v>3.0599999999999987</v>
      </c>
      <c r="AL13" s="260">
        <f t="shared" si="9"/>
        <v>18.042452830188672</v>
      </c>
      <c r="AM13" s="256">
        <v>8.3008930000000003</v>
      </c>
      <c r="AN13" s="257">
        <v>8.0997590000000006</v>
      </c>
      <c r="AO13" s="257">
        <v>8.2330930000000002</v>
      </c>
      <c r="AP13" s="257">
        <v>7.2733689999999998</v>
      </c>
      <c r="AQ13" s="257">
        <v>8.1875940000000007</v>
      </c>
      <c r="AR13" s="257">
        <f t="shared" si="10"/>
        <v>-0.11329899999999959</v>
      </c>
      <c r="AS13" s="258">
        <f t="shared" si="11"/>
        <v>-1.3649013425422973</v>
      </c>
      <c r="AT13" s="256">
        <v>1.87825</v>
      </c>
      <c r="AU13" s="257">
        <v>2.0337499999999999</v>
      </c>
      <c r="AV13" s="257">
        <v>2.0967500000000001</v>
      </c>
      <c r="AW13" s="257">
        <v>2.1360000000000001</v>
      </c>
      <c r="AX13" s="257">
        <v>2.2545000000000002</v>
      </c>
      <c r="AY13" s="257">
        <f t="shared" si="12"/>
        <v>0.3762500000000002</v>
      </c>
      <c r="AZ13" s="258">
        <f t="shared" si="13"/>
        <v>20.031944629309208</v>
      </c>
      <c r="BA13" s="259">
        <v>16.47</v>
      </c>
      <c r="BB13" s="257">
        <v>16.984999999999999</v>
      </c>
      <c r="BC13" s="257">
        <v>16.59</v>
      </c>
      <c r="BD13" s="257">
        <v>18.434999999999999</v>
      </c>
      <c r="BE13" s="257">
        <v>18.984999999999999</v>
      </c>
      <c r="BF13" s="257">
        <f t="shared" si="14"/>
        <v>2.5150000000000006</v>
      </c>
      <c r="BG13" s="260">
        <f t="shared" si="15"/>
        <v>15.270188221007896</v>
      </c>
      <c r="BH13" s="256">
        <v>7.0438919999999996</v>
      </c>
      <c r="BI13" s="257">
        <v>7.0641489999999996</v>
      </c>
      <c r="BJ13" s="257">
        <v>7.8401370000000004</v>
      </c>
      <c r="BK13" s="257">
        <v>7.1387559999999999</v>
      </c>
      <c r="BL13" s="257">
        <v>7.3063019999999996</v>
      </c>
      <c r="BM13" s="257">
        <f t="shared" si="16"/>
        <v>0.26241000000000003</v>
      </c>
      <c r="BN13" s="258">
        <f t="shared" si="17"/>
        <v>3.725355243947523</v>
      </c>
      <c r="BQ13" s="257">
        <v>886.80809999999997</v>
      </c>
      <c r="BR13" s="257">
        <v>869.50696000000005</v>
      </c>
      <c r="BS13" s="257">
        <v>930.99609999999996</v>
      </c>
      <c r="BT13" s="257">
        <v>966.84529999999995</v>
      </c>
      <c r="BU13" s="260">
        <v>994.12180000000001</v>
      </c>
      <c r="BV13" s="256">
        <f t="shared" si="18"/>
        <v>107.31370000000004</v>
      </c>
      <c r="BW13" s="258">
        <f t="shared" si="19"/>
        <v>12.101118607283814</v>
      </c>
    </row>
    <row r="14" spans="1:75" ht="15" customHeight="1">
      <c r="A14" s="13" t="s">
        <v>27</v>
      </c>
      <c r="B14" s="13">
        <v>1</v>
      </c>
      <c r="C14" s="36" t="s">
        <v>32</v>
      </c>
      <c r="D14" s="256">
        <v>2.61</v>
      </c>
      <c r="E14" s="257">
        <v>2.758</v>
      </c>
      <c r="F14" s="257">
        <v>2.7847499999999998</v>
      </c>
      <c r="G14" s="257">
        <v>2.7894999999999999</v>
      </c>
      <c r="H14" s="257">
        <v>2.9845000000000002</v>
      </c>
      <c r="I14" s="257">
        <f t="shared" si="0"/>
        <v>0.37450000000000028</v>
      </c>
      <c r="J14" s="258">
        <f t="shared" si="1"/>
        <v>14.348659003831429</v>
      </c>
      <c r="K14" s="259">
        <v>18.315000000000001</v>
      </c>
      <c r="L14" s="257">
        <v>18.36</v>
      </c>
      <c r="M14" s="257">
        <v>21.61</v>
      </c>
      <c r="N14" s="257">
        <v>24.184999999999999</v>
      </c>
      <c r="O14" s="257">
        <v>24.71</v>
      </c>
      <c r="P14" s="257">
        <f t="shared" si="2"/>
        <v>6.3949999999999996</v>
      </c>
      <c r="Q14" s="260">
        <f t="shared" si="3"/>
        <v>34.91673491673491</v>
      </c>
      <c r="R14" s="256">
        <v>8.8166530000000005</v>
      </c>
      <c r="S14" s="257">
        <v>9.1568070000000006</v>
      </c>
      <c r="T14" s="257">
        <v>7.6303770000000002</v>
      </c>
      <c r="U14" s="257">
        <v>7.0982019999999997</v>
      </c>
      <c r="V14" s="257">
        <v>7.4336229999999999</v>
      </c>
      <c r="W14" s="257">
        <f t="shared" si="4"/>
        <v>-1.3830300000000006</v>
      </c>
      <c r="X14" s="258">
        <f t="shared" si="5"/>
        <v>-15.686564958380472</v>
      </c>
      <c r="Y14" s="256">
        <v>2.5870000000000002</v>
      </c>
      <c r="Z14" s="257">
        <v>2.7497500000000001</v>
      </c>
      <c r="AA14" s="257">
        <v>2.9394999999999998</v>
      </c>
      <c r="AB14" s="257">
        <v>2.9430000000000001</v>
      </c>
      <c r="AC14" s="257">
        <v>2.9984999999999999</v>
      </c>
      <c r="AD14" s="257">
        <f t="shared" si="6"/>
        <v>0.41149999999999975</v>
      </c>
      <c r="AE14" s="258">
        <f t="shared" si="7"/>
        <v>15.906455353691523</v>
      </c>
      <c r="AF14" s="259">
        <v>19.385000000000002</v>
      </c>
      <c r="AG14" s="257">
        <v>18.504999999999999</v>
      </c>
      <c r="AH14" s="257">
        <v>20.524999999999999</v>
      </c>
      <c r="AI14" s="257">
        <v>23.06</v>
      </c>
      <c r="AJ14" s="257">
        <v>24.57</v>
      </c>
      <c r="AK14" s="257">
        <f t="shared" si="8"/>
        <v>5.1849999999999987</v>
      </c>
      <c r="AL14" s="260">
        <f t="shared" si="9"/>
        <v>26.747485168945051</v>
      </c>
      <c r="AM14" s="256">
        <v>8.2718939999999996</v>
      </c>
      <c r="AN14" s="257">
        <v>8.9546340000000004</v>
      </c>
      <c r="AO14" s="257">
        <v>8.4629530000000006</v>
      </c>
      <c r="AP14" s="257">
        <v>7.838876</v>
      </c>
      <c r="AQ14" s="257">
        <v>7.5169769999999998</v>
      </c>
      <c r="AR14" s="257">
        <f t="shared" si="10"/>
        <v>-0.75491699999999984</v>
      </c>
      <c r="AS14" s="258">
        <f t="shared" si="11"/>
        <v>-9.1262895776952639</v>
      </c>
      <c r="AT14" s="256">
        <v>1.8594999999999999</v>
      </c>
      <c r="AU14" s="257">
        <v>2.0385</v>
      </c>
      <c r="AV14" s="257">
        <v>2.0237500000000002</v>
      </c>
      <c r="AW14" s="257">
        <v>2.0030000000000001</v>
      </c>
      <c r="AX14" s="257">
        <v>2.1615000000000002</v>
      </c>
      <c r="AY14" s="257">
        <f t="shared" si="12"/>
        <v>0.30200000000000027</v>
      </c>
      <c r="AZ14" s="258">
        <f t="shared" si="13"/>
        <v>16.240924979833306</v>
      </c>
      <c r="BA14" s="259">
        <v>17.605</v>
      </c>
      <c r="BB14" s="257">
        <v>18.515000000000001</v>
      </c>
      <c r="BC14" s="257">
        <v>21.875</v>
      </c>
      <c r="BD14" s="257">
        <v>21.57</v>
      </c>
      <c r="BE14" s="257">
        <v>21.765000000000001</v>
      </c>
      <c r="BF14" s="257">
        <f t="shared" si="14"/>
        <v>4.16</v>
      </c>
      <c r="BG14" s="260">
        <f t="shared" si="15"/>
        <v>23.629650667424027</v>
      </c>
      <c r="BH14" s="256">
        <v>6.5243169999999999</v>
      </c>
      <c r="BI14" s="257">
        <v>6.6267719999999999</v>
      </c>
      <c r="BJ14" s="257">
        <v>5.6831430000000003</v>
      </c>
      <c r="BK14" s="257">
        <v>5.6947580000000002</v>
      </c>
      <c r="BL14" s="257">
        <v>6.1077969999999997</v>
      </c>
      <c r="BM14" s="257">
        <f t="shared" si="16"/>
        <v>-0.41652000000000022</v>
      </c>
      <c r="BN14" s="258">
        <f t="shared" si="17"/>
        <v>-6.3841165289792059</v>
      </c>
      <c r="BQ14" s="257">
        <v>988.45370000000003</v>
      </c>
      <c r="BR14" s="257">
        <v>1039.1881000000001</v>
      </c>
      <c r="BS14" s="257">
        <v>1098.3389999999999</v>
      </c>
      <c r="BT14" s="257">
        <v>1099.43</v>
      </c>
      <c r="BU14" s="260">
        <v>1116.731</v>
      </c>
      <c r="BV14" s="256">
        <f t="shared" si="18"/>
        <v>128.27729999999997</v>
      </c>
      <c r="BW14" s="258">
        <f t="shared" si="19"/>
        <v>12.977572950559036</v>
      </c>
    </row>
    <row r="15" spans="1:75">
      <c r="A15" s="13" t="s">
        <v>28</v>
      </c>
      <c r="B15" s="13">
        <v>1</v>
      </c>
      <c r="C15" s="36" t="s">
        <v>32</v>
      </c>
      <c r="D15" s="256">
        <v>2.6382500000000002</v>
      </c>
      <c r="E15" s="257">
        <v>2.6172499999999999</v>
      </c>
      <c r="F15" s="257">
        <v>2.48725</v>
      </c>
      <c r="G15" s="257">
        <v>2.5939999999999999</v>
      </c>
      <c r="H15" s="257">
        <v>2.706</v>
      </c>
      <c r="I15" s="257">
        <f t="shared" si="0"/>
        <v>6.7749999999999755E-2</v>
      </c>
      <c r="J15" s="258">
        <f t="shared" si="1"/>
        <v>2.5679901449824598</v>
      </c>
      <c r="K15" s="259">
        <v>14.585000000000001</v>
      </c>
      <c r="L15" s="257">
        <v>17.135000000000002</v>
      </c>
      <c r="M15" s="257">
        <v>17.53</v>
      </c>
      <c r="N15" s="257">
        <v>20.344999999999999</v>
      </c>
      <c r="O15" s="257">
        <v>19.395</v>
      </c>
      <c r="P15" s="257">
        <f t="shared" si="2"/>
        <v>4.8099999999999987</v>
      </c>
      <c r="Q15" s="260">
        <f t="shared" si="3"/>
        <v>32.97908810421665</v>
      </c>
      <c r="R15" s="256">
        <v>10.59585</v>
      </c>
      <c r="S15" s="257">
        <v>9.07104</v>
      </c>
      <c r="T15" s="257">
        <v>8.3465950000000007</v>
      </c>
      <c r="U15" s="257">
        <v>7.845548</v>
      </c>
      <c r="V15" s="257">
        <v>8.6264369999999992</v>
      </c>
      <c r="W15" s="257">
        <f t="shared" si="4"/>
        <v>-1.9694130000000012</v>
      </c>
      <c r="X15" s="258">
        <f t="shared" si="5"/>
        <v>-18.586644771301984</v>
      </c>
      <c r="Y15" s="256">
        <v>2.2084999999999999</v>
      </c>
      <c r="Z15" s="257">
        <v>2.113</v>
      </c>
      <c r="AA15" s="257">
        <v>2.4474999999999998</v>
      </c>
      <c r="AB15" s="257">
        <v>2.431</v>
      </c>
      <c r="AC15" s="257">
        <v>2.58</v>
      </c>
      <c r="AD15" s="257">
        <f t="shared" si="6"/>
        <v>0.37150000000000016</v>
      </c>
      <c r="AE15" s="258">
        <f t="shared" si="7"/>
        <v>16.821371971926656</v>
      </c>
      <c r="AF15" s="259">
        <v>15.8</v>
      </c>
      <c r="AG15" s="257">
        <v>15.64</v>
      </c>
      <c r="AH15" s="257">
        <v>17.47</v>
      </c>
      <c r="AI15" s="257">
        <v>18.78</v>
      </c>
      <c r="AJ15" s="257">
        <v>19.940000000000001</v>
      </c>
      <c r="AK15" s="257">
        <f t="shared" si="8"/>
        <v>4.1400000000000006</v>
      </c>
      <c r="AL15" s="260">
        <f t="shared" si="9"/>
        <v>26.202531645569621</v>
      </c>
      <c r="AM15" s="256">
        <v>8.2112610000000004</v>
      </c>
      <c r="AN15" s="257">
        <v>7.9432</v>
      </c>
      <c r="AO15" s="257">
        <v>8.2442600000000006</v>
      </c>
      <c r="AP15" s="257">
        <v>7.968102</v>
      </c>
      <c r="AQ15" s="257">
        <v>8.0095910000000003</v>
      </c>
      <c r="AR15" s="257">
        <f t="shared" si="10"/>
        <v>-0.20167000000000002</v>
      </c>
      <c r="AS15" s="258">
        <f t="shared" si="11"/>
        <v>-2.456017413159806</v>
      </c>
      <c r="AT15" s="256">
        <v>1.8620000000000001</v>
      </c>
      <c r="AU15" s="257">
        <v>1.9315</v>
      </c>
      <c r="AV15" s="257">
        <v>1.9275</v>
      </c>
      <c r="AW15" s="257">
        <v>2.1244999999999998</v>
      </c>
      <c r="AX15" s="257">
        <v>2.093</v>
      </c>
      <c r="AY15" s="257">
        <f t="shared" si="12"/>
        <v>0.23099999999999987</v>
      </c>
      <c r="AZ15" s="258">
        <f t="shared" si="13"/>
        <v>12.406015037593978</v>
      </c>
      <c r="BA15" s="259">
        <v>16.305</v>
      </c>
      <c r="BB15" s="257">
        <v>16.055</v>
      </c>
      <c r="BC15" s="257">
        <v>15.83</v>
      </c>
      <c r="BD15" s="257">
        <v>17.27</v>
      </c>
      <c r="BE15" s="257">
        <v>18.114999999999998</v>
      </c>
      <c r="BF15" s="257">
        <f t="shared" si="14"/>
        <v>1.8099999999999987</v>
      </c>
      <c r="BG15" s="260">
        <f t="shared" si="15"/>
        <v>11.100889297761416</v>
      </c>
      <c r="BH15" s="256">
        <v>7.053636</v>
      </c>
      <c r="BI15" s="257">
        <v>7.0765859999999998</v>
      </c>
      <c r="BJ15" s="257">
        <v>7.5301150000000003</v>
      </c>
      <c r="BK15" s="257">
        <v>7.5958170000000003</v>
      </c>
      <c r="BL15" s="257">
        <v>7.137886</v>
      </c>
      <c r="BM15" s="257">
        <f t="shared" si="16"/>
        <v>8.4249999999999936E-2</v>
      </c>
      <c r="BN15" s="258">
        <f t="shared" si="17"/>
        <v>1.1944194455171764</v>
      </c>
      <c r="BQ15" s="257">
        <v>870.46310000000005</v>
      </c>
      <c r="BR15" s="257">
        <v>840.69272000000001</v>
      </c>
      <c r="BS15" s="257">
        <v>944.96709999999996</v>
      </c>
      <c r="BT15" s="257">
        <v>939.82349999999997</v>
      </c>
      <c r="BU15" s="260">
        <v>986.27160000000003</v>
      </c>
      <c r="BV15" s="256">
        <f t="shared" si="18"/>
        <v>115.80849999999998</v>
      </c>
      <c r="BW15" s="258">
        <f t="shared" si="19"/>
        <v>13.304240007416739</v>
      </c>
    </row>
    <row r="16" spans="1:75">
      <c r="A16" s="12" t="s">
        <v>29</v>
      </c>
      <c r="B16" s="13">
        <v>1</v>
      </c>
      <c r="C16" s="36" t="s">
        <v>140</v>
      </c>
      <c r="D16" s="256">
        <v>3.2585000000000002</v>
      </c>
      <c r="E16" s="257">
        <v>3.3935</v>
      </c>
      <c r="F16" s="257">
        <v>3.5979999999999999</v>
      </c>
      <c r="G16" s="257">
        <v>3.6909999999999998</v>
      </c>
      <c r="H16" s="257">
        <v>3.6915</v>
      </c>
      <c r="I16" s="257">
        <f t="shared" si="0"/>
        <v>0.43299999999999983</v>
      </c>
      <c r="J16" s="258">
        <f t="shared" si="1"/>
        <v>13.288322847936159</v>
      </c>
      <c r="K16" s="259">
        <v>19.03</v>
      </c>
      <c r="L16" s="257">
        <v>24.335000000000001</v>
      </c>
      <c r="M16" s="257">
        <v>25.204999999999998</v>
      </c>
      <c r="N16" s="257">
        <v>26.14</v>
      </c>
      <c r="O16" s="257">
        <v>26.155000000000001</v>
      </c>
      <c r="P16" s="257">
        <f t="shared" si="2"/>
        <v>7.125</v>
      </c>
      <c r="Q16" s="260">
        <f t="shared" si="3"/>
        <v>37.44088281660536</v>
      </c>
      <c r="R16" s="256">
        <v>10.087759999999999</v>
      </c>
      <c r="S16" s="257">
        <v>8.3988779999999998</v>
      </c>
      <c r="T16" s="257">
        <v>8.6414209999999994</v>
      </c>
      <c r="U16" s="257">
        <v>8.6877709999999997</v>
      </c>
      <c r="V16" s="257">
        <v>8.6841840000000001</v>
      </c>
      <c r="W16" s="257">
        <f t="shared" si="4"/>
        <v>-1.4035759999999993</v>
      </c>
      <c r="X16" s="258">
        <f t="shared" si="5"/>
        <v>-13.913653774475199</v>
      </c>
      <c r="Y16" s="256">
        <v>3.4584999999999999</v>
      </c>
      <c r="Z16" s="257">
        <v>3.6305000000000001</v>
      </c>
      <c r="AA16" s="257">
        <v>3.7094999999999998</v>
      </c>
      <c r="AB16" s="257">
        <v>3.65</v>
      </c>
      <c r="AC16" s="257">
        <v>3.5655000000000001</v>
      </c>
      <c r="AD16" s="257">
        <f t="shared" si="6"/>
        <v>0.10700000000000021</v>
      </c>
      <c r="AE16" s="258">
        <f t="shared" si="7"/>
        <v>3.0938268035275467</v>
      </c>
      <c r="AF16" s="259">
        <v>20.53</v>
      </c>
      <c r="AG16" s="257">
        <v>25.1</v>
      </c>
      <c r="AH16" s="257">
        <v>25.34</v>
      </c>
      <c r="AI16" s="257">
        <v>25.85</v>
      </c>
      <c r="AJ16" s="257">
        <v>22.574999999999999</v>
      </c>
      <c r="AK16" s="257">
        <f t="shared" si="8"/>
        <v>2.0449999999999982</v>
      </c>
      <c r="AL16" s="260">
        <f t="shared" si="9"/>
        <v>9.9610326351680385</v>
      </c>
      <c r="AM16" s="256">
        <v>10.012740000000001</v>
      </c>
      <c r="AN16" s="257">
        <v>8.6239480000000004</v>
      </c>
      <c r="AO16" s="257">
        <v>8.794041</v>
      </c>
      <c r="AP16" s="257">
        <v>8.6997730000000004</v>
      </c>
      <c r="AQ16" s="257">
        <v>9.6986129999999999</v>
      </c>
      <c r="AR16" s="257">
        <f t="shared" si="10"/>
        <v>-0.31412700000000093</v>
      </c>
      <c r="AS16" s="258">
        <f t="shared" si="11"/>
        <v>-3.1372731140527055</v>
      </c>
      <c r="AT16" s="256">
        <v>2.7475000000000001</v>
      </c>
      <c r="AU16" s="257">
        <v>3.0767500000000001</v>
      </c>
      <c r="AV16" s="257">
        <v>3.1167500000000001</v>
      </c>
      <c r="AW16" s="257">
        <v>3.1549999999999998</v>
      </c>
      <c r="AX16" s="257">
        <v>2.9405000000000001</v>
      </c>
      <c r="AY16" s="257">
        <f t="shared" si="12"/>
        <v>0.19300000000000006</v>
      </c>
      <c r="AZ16" s="258">
        <f t="shared" si="13"/>
        <v>7.0245677888990015</v>
      </c>
      <c r="BA16" s="259">
        <v>21.68</v>
      </c>
      <c r="BB16" s="257">
        <v>23.55</v>
      </c>
      <c r="BC16" s="257">
        <v>24.96</v>
      </c>
      <c r="BD16" s="257">
        <v>26.2</v>
      </c>
      <c r="BE16" s="257">
        <v>21.88</v>
      </c>
      <c r="BF16" s="257">
        <f t="shared" si="14"/>
        <v>0.19999999999999929</v>
      </c>
      <c r="BG16" s="260">
        <f t="shared" si="15"/>
        <v>0.92250922509224764</v>
      </c>
      <c r="BH16" s="256">
        <v>7.7813359999999996</v>
      </c>
      <c r="BI16" s="257">
        <v>8.0741230000000002</v>
      </c>
      <c r="BJ16" s="257">
        <v>7.7426649999999997</v>
      </c>
      <c r="BK16" s="257">
        <v>7.4093390000000001</v>
      </c>
      <c r="BL16" s="257">
        <v>8.2836529999999993</v>
      </c>
      <c r="BM16" s="257">
        <f t="shared" si="16"/>
        <v>0.50231699999999968</v>
      </c>
      <c r="BN16" s="258">
        <f t="shared" si="17"/>
        <v>6.4554081715530565</v>
      </c>
      <c r="BQ16" s="257">
        <v>1252.6600000000001</v>
      </c>
      <c r="BR16" s="257">
        <v>1306.2775999999999</v>
      </c>
      <c r="BS16" s="257">
        <v>1330.904</v>
      </c>
      <c r="BT16" s="257">
        <v>1312.356</v>
      </c>
      <c r="BU16" s="260">
        <v>1286.0150000000001</v>
      </c>
      <c r="BV16" s="256">
        <f t="shared" si="18"/>
        <v>33.355000000000018</v>
      </c>
      <c r="BW16" s="258">
        <f t="shared" si="19"/>
        <v>2.6627337026806965</v>
      </c>
    </row>
    <row r="17" spans="1:75">
      <c r="A17" s="12" t="s">
        <v>30</v>
      </c>
      <c r="B17" s="13">
        <v>1</v>
      </c>
      <c r="C17" s="36" t="s">
        <v>31</v>
      </c>
      <c r="D17" s="256">
        <v>2.9634999999999998</v>
      </c>
      <c r="E17" s="257">
        <v>3.3239999999999998</v>
      </c>
      <c r="F17" s="257">
        <v>3.5005000000000002</v>
      </c>
      <c r="G17" s="257">
        <v>3.5215000000000001</v>
      </c>
      <c r="H17" s="257">
        <v>3.3984999999999999</v>
      </c>
      <c r="I17" s="257">
        <f t="shared" si="0"/>
        <v>0.43500000000000005</v>
      </c>
      <c r="J17" s="258">
        <f t="shared" si="1"/>
        <v>14.678589505652104</v>
      </c>
      <c r="K17" s="259">
        <v>17.984999999999999</v>
      </c>
      <c r="L17" s="257">
        <v>21.524999999999999</v>
      </c>
      <c r="M17" s="257">
        <v>21.254999999999999</v>
      </c>
      <c r="N17" s="257">
        <v>21.96</v>
      </c>
      <c r="O17" s="257">
        <v>22.32</v>
      </c>
      <c r="P17" s="257">
        <f t="shared" si="2"/>
        <v>4.3350000000000009</v>
      </c>
      <c r="Q17" s="260">
        <f t="shared" si="3"/>
        <v>24.103419516263557</v>
      </c>
      <c r="R17" s="256">
        <v>9.7070380000000007</v>
      </c>
      <c r="S17" s="257">
        <v>9.368919</v>
      </c>
      <c r="T17" s="257">
        <v>9.7842450000000003</v>
      </c>
      <c r="U17" s="257">
        <v>9.9850779999999997</v>
      </c>
      <c r="V17" s="257">
        <v>9.3603380000000005</v>
      </c>
      <c r="W17" s="257">
        <f t="shared" si="4"/>
        <v>-0.34670000000000023</v>
      </c>
      <c r="X17" s="258">
        <f t="shared" si="5"/>
        <v>-3.5716353433457271</v>
      </c>
      <c r="Y17" s="256">
        <v>2.8679999999999999</v>
      </c>
      <c r="Z17" s="257">
        <v>3.1912500000000001</v>
      </c>
      <c r="AA17" s="257">
        <v>3.2425000000000002</v>
      </c>
      <c r="AB17" s="257">
        <v>3.254</v>
      </c>
      <c r="AC17" s="257">
        <v>3.3105000000000002</v>
      </c>
      <c r="AD17" s="257">
        <f t="shared" si="6"/>
        <v>0.44250000000000034</v>
      </c>
      <c r="AE17" s="258">
        <f t="shared" si="7"/>
        <v>15.428870292887042</v>
      </c>
      <c r="AF17" s="259">
        <v>19.670000000000002</v>
      </c>
      <c r="AG17" s="257">
        <v>23.42</v>
      </c>
      <c r="AH17" s="257">
        <v>23.22</v>
      </c>
      <c r="AI17" s="257">
        <v>23.364999999999998</v>
      </c>
      <c r="AJ17" s="257">
        <v>22.53</v>
      </c>
      <c r="AK17" s="257">
        <f t="shared" si="8"/>
        <v>2.8599999999999994</v>
      </c>
      <c r="AL17" s="260">
        <f t="shared" si="9"/>
        <v>14.539908490086423</v>
      </c>
      <c r="AM17" s="256">
        <v>8.7365060000000003</v>
      </c>
      <c r="AN17" s="257">
        <v>8.1911699999999996</v>
      </c>
      <c r="AO17" s="257">
        <v>8.2838449999999995</v>
      </c>
      <c r="AP17" s="257">
        <v>8.5615609999999993</v>
      </c>
      <c r="AQ17" s="257">
        <v>9.0614030000000003</v>
      </c>
      <c r="AR17" s="257">
        <f t="shared" si="10"/>
        <v>0.32489699999999999</v>
      </c>
      <c r="AS17" s="258">
        <f t="shared" si="11"/>
        <v>3.7188436658774111</v>
      </c>
      <c r="AT17" s="256">
        <v>2.3824999999999998</v>
      </c>
      <c r="AU17" s="257">
        <v>2.573</v>
      </c>
      <c r="AV17" s="257">
        <v>2.7172499999999999</v>
      </c>
      <c r="AW17" s="257">
        <v>2.6520000000000001</v>
      </c>
      <c r="AX17" s="257">
        <v>2.6695000000000002</v>
      </c>
      <c r="AY17" s="257">
        <f t="shared" si="12"/>
        <v>0.28700000000000037</v>
      </c>
      <c r="AZ17" s="258">
        <f t="shared" si="13"/>
        <v>12.046169989506836</v>
      </c>
      <c r="BA17" s="259">
        <v>16.855</v>
      </c>
      <c r="BB17" s="257">
        <v>23.204999999999998</v>
      </c>
      <c r="BC17" s="257">
        <v>24.8</v>
      </c>
      <c r="BD17" s="257">
        <v>24.3</v>
      </c>
      <c r="BE17" s="257">
        <v>22.63</v>
      </c>
      <c r="BF17" s="257">
        <f t="shared" si="14"/>
        <v>5.7749999999999986</v>
      </c>
      <c r="BG17" s="260">
        <f t="shared" si="15"/>
        <v>34.262830020765342</v>
      </c>
      <c r="BH17" s="256">
        <v>8.7047439999999998</v>
      </c>
      <c r="BI17" s="257">
        <v>6.7869320000000002</v>
      </c>
      <c r="BJ17" s="257">
        <v>6.729514</v>
      </c>
      <c r="BK17" s="257">
        <v>6.6917580000000001</v>
      </c>
      <c r="BL17" s="257">
        <v>7.242057</v>
      </c>
      <c r="BM17" s="257">
        <f t="shared" si="16"/>
        <v>-1.4626869999999998</v>
      </c>
      <c r="BN17" s="258">
        <f t="shared" si="17"/>
        <v>-16.803331608603308</v>
      </c>
      <c r="BQ17" s="257">
        <v>1007.234</v>
      </c>
      <c r="BR17" s="257">
        <v>1108.0014000000001</v>
      </c>
      <c r="BS17" s="257">
        <v>1123.9780000000001</v>
      </c>
      <c r="BT17" s="257">
        <v>1127.5630000000001</v>
      </c>
      <c r="BU17" s="260">
        <v>1145.175</v>
      </c>
      <c r="BV17" s="256">
        <f t="shared" si="18"/>
        <v>137.94099999999992</v>
      </c>
      <c r="BW17" s="258">
        <f t="shared" si="19"/>
        <v>13.695030151881282</v>
      </c>
    </row>
    <row r="18" spans="1:75">
      <c r="A18" s="71" t="s">
        <v>40</v>
      </c>
      <c r="B18" s="72">
        <v>2</v>
      </c>
      <c r="C18" s="36" t="s">
        <v>31</v>
      </c>
      <c r="D18" s="256">
        <v>2.78925</v>
      </c>
      <c r="E18" s="257">
        <v>2.6312500000000001</v>
      </c>
      <c r="F18" s="257">
        <v>2.8774999999999999</v>
      </c>
      <c r="G18" s="257">
        <v>2.859</v>
      </c>
      <c r="H18" s="257">
        <v>2.9565000000000001</v>
      </c>
      <c r="I18" s="257">
        <f t="shared" ref="I18:I34" si="20">H18-D18</f>
        <v>0.16725000000000012</v>
      </c>
      <c r="J18" s="258">
        <f t="shared" ref="J18:J34" si="21">(I18/D18)*100</f>
        <v>5.9962355471901088</v>
      </c>
      <c r="K18" s="259">
        <v>20.745000000000001</v>
      </c>
      <c r="L18" s="257">
        <v>18.18</v>
      </c>
      <c r="M18" s="257">
        <v>20.399999999999999</v>
      </c>
      <c r="N18" s="257">
        <v>18.850000000000001</v>
      </c>
      <c r="O18" s="257">
        <v>19.46</v>
      </c>
      <c r="P18" s="257">
        <f t="shared" ref="P18:P34" si="22">O18-K18</f>
        <v>-1.2850000000000001</v>
      </c>
      <c r="Q18" s="260">
        <f t="shared" ref="Q18:Q34" si="23">(P18/K18)*100</f>
        <v>-6.194263677994698</v>
      </c>
      <c r="R18" s="256">
        <v>8.2623999999999995</v>
      </c>
      <c r="S18" s="257">
        <v>8.9090579999999999</v>
      </c>
      <c r="T18" s="257">
        <v>8.6637679999999992</v>
      </c>
      <c r="U18" s="257">
        <v>9.3281650000000003</v>
      </c>
      <c r="V18" s="257">
        <v>9.3444280000000006</v>
      </c>
      <c r="W18" s="257">
        <f t="shared" ref="W18:W34" si="24">V18-R18</f>
        <v>1.0820280000000011</v>
      </c>
      <c r="X18" s="258">
        <f t="shared" ref="X18:X34" si="25">(W18/R18)*100</f>
        <v>13.095807513555396</v>
      </c>
      <c r="Y18" s="256">
        <v>2.57775</v>
      </c>
      <c r="Z18" s="257">
        <v>2.6589999999999998</v>
      </c>
      <c r="AA18" s="257">
        <v>2.7894999999999999</v>
      </c>
      <c r="AB18" s="257">
        <v>2.8405</v>
      </c>
      <c r="AC18" s="257">
        <v>2.91</v>
      </c>
      <c r="AD18" s="257">
        <f t="shared" ref="AD18:AD34" si="26">AC18-Y18</f>
        <v>0.33225000000000016</v>
      </c>
      <c r="AE18" s="258">
        <f t="shared" ref="AE18:AE34" si="27">(AD18/Y18)*100</f>
        <v>12.88914751236544</v>
      </c>
      <c r="AF18" s="259">
        <v>17.684999999999999</v>
      </c>
      <c r="AG18" s="257">
        <v>18.454999999999998</v>
      </c>
      <c r="AH18" s="257">
        <v>21.25</v>
      </c>
      <c r="AI18" s="257">
        <v>18.670000000000002</v>
      </c>
      <c r="AJ18" s="257">
        <v>18.475000000000001</v>
      </c>
      <c r="AK18" s="257">
        <f t="shared" ref="AK18:AK34" si="28">AJ18-AF18</f>
        <v>0.7900000000000027</v>
      </c>
      <c r="AL18" s="260">
        <f t="shared" ref="AL18:AL34" si="29">(AK18/AF18)*100</f>
        <v>4.4670624823296734</v>
      </c>
      <c r="AM18" s="256">
        <v>8.9875399999999992</v>
      </c>
      <c r="AN18" s="257">
        <v>8.8911840000000009</v>
      </c>
      <c r="AO18" s="257">
        <v>8.1092399999999998</v>
      </c>
      <c r="AP18" s="257">
        <v>9.3723240000000008</v>
      </c>
      <c r="AQ18" s="257">
        <v>9.6903649999999999</v>
      </c>
      <c r="AR18" s="257">
        <f t="shared" ref="AR18:AR34" si="30">AQ18-AM18</f>
        <v>0.7028250000000007</v>
      </c>
      <c r="AS18" s="258">
        <f t="shared" ref="AS18:AS34" si="31">(AR18/AM18)*100</f>
        <v>7.8199930125484931</v>
      </c>
      <c r="AT18" s="256">
        <v>2.1244999999999998</v>
      </c>
      <c r="AU18" s="257">
        <v>1.917</v>
      </c>
      <c r="AV18" s="257">
        <v>2.1080000000000001</v>
      </c>
      <c r="AW18" s="257">
        <v>1.6527499999999999</v>
      </c>
      <c r="AX18" s="257">
        <v>2.14975</v>
      </c>
      <c r="AY18" s="257">
        <f t="shared" ref="AY18:AY34" si="32">AX18-AT18</f>
        <v>2.5250000000000217E-2</v>
      </c>
      <c r="AZ18" s="258">
        <f t="shared" ref="AZ18:AZ34" si="33">(AY18/AT18)*100</f>
        <v>1.1885149446928791</v>
      </c>
      <c r="BA18" s="259">
        <v>16.414999999999999</v>
      </c>
      <c r="BB18" s="257">
        <v>15.69</v>
      </c>
      <c r="BC18" s="257">
        <v>16.100000000000001</v>
      </c>
      <c r="BD18" s="257">
        <v>15.81</v>
      </c>
      <c r="BE18" s="257">
        <v>18.885000000000002</v>
      </c>
      <c r="BF18" s="257">
        <f t="shared" ref="BF18:BF34" si="34">BE18-BA18</f>
        <v>2.4700000000000024</v>
      </c>
      <c r="BG18" s="260">
        <f t="shared" ref="BG18:BG34" si="35">(BF18/BA18)*100</f>
        <v>15.04721291501677</v>
      </c>
      <c r="BH18" s="256">
        <v>8.0276200000000006</v>
      </c>
      <c r="BI18" s="257">
        <v>7.5450670000000004</v>
      </c>
      <c r="BJ18" s="257">
        <v>8.0886610000000001</v>
      </c>
      <c r="BK18" s="257">
        <v>6.488823</v>
      </c>
      <c r="BL18" s="257">
        <v>7.0732609999999996</v>
      </c>
      <c r="BM18" s="257">
        <f t="shared" ref="BM18:BM34" si="36">BL18-BH18</f>
        <v>-0.95435900000000107</v>
      </c>
      <c r="BN18" s="258">
        <f t="shared" ref="BN18:BN34" si="37">(BM18/BH18)*100</f>
        <v>-11.888442651744862</v>
      </c>
      <c r="BQ18" s="257">
        <v>1186.6849999999999</v>
      </c>
      <c r="BR18" s="257">
        <v>1212.0128</v>
      </c>
      <c r="BS18" s="257">
        <v>1252.694</v>
      </c>
      <c r="BT18" s="257">
        <v>1268.5920000000001</v>
      </c>
      <c r="BU18" s="260">
        <v>1290.258</v>
      </c>
      <c r="BV18" s="256">
        <f t="shared" si="18"/>
        <v>103.57300000000009</v>
      </c>
      <c r="BW18" s="258">
        <f t="shared" si="19"/>
        <v>8.7279269561846746</v>
      </c>
    </row>
    <row r="19" spans="1:75">
      <c r="A19" s="71" t="s">
        <v>41</v>
      </c>
      <c r="B19" s="72">
        <v>2</v>
      </c>
      <c r="C19" s="36" t="s">
        <v>140</v>
      </c>
      <c r="D19" s="256">
        <v>2.3969999999999998</v>
      </c>
      <c r="E19" s="257">
        <v>2.6520000000000001</v>
      </c>
      <c r="F19" s="257">
        <v>2.5255000000000001</v>
      </c>
      <c r="G19" s="257">
        <v>2.6367500000000001</v>
      </c>
      <c r="H19" s="257">
        <v>2.6364999999999998</v>
      </c>
      <c r="I19" s="257">
        <f t="shared" si="20"/>
        <v>0.23950000000000005</v>
      </c>
      <c r="J19" s="258">
        <f t="shared" si="21"/>
        <v>9.9916562369628732</v>
      </c>
      <c r="K19" s="259">
        <v>18.125</v>
      </c>
      <c r="L19" s="257">
        <v>19.114999999999998</v>
      </c>
      <c r="M19" s="257">
        <v>19.045000000000002</v>
      </c>
      <c r="N19" s="257">
        <v>20.885000000000002</v>
      </c>
      <c r="O19" s="257">
        <v>18.95</v>
      </c>
      <c r="P19" s="257">
        <f t="shared" si="22"/>
        <v>0.82499999999999929</v>
      </c>
      <c r="Q19" s="260">
        <f t="shared" si="23"/>
        <v>4.5517241379310303</v>
      </c>
      <c r="R19" s="256">
        <v>8.1526320000000005</v>
      </c>
      <c r="S19" s="257">
        <v>8.5336599999999994</v>
      </c>
      <c r="T19" s="257">
        <v>8.1766089999999991</v>
      </c>
      <c r="U19" s="257">
        <v>7.8008259999999998</v>
      </c>
      <c r="V19" s="257">
        <v>8.556165</v>
      </c>
      <c r="W19" s="257">
        <f t="shared" si="24"/>
        <v>0.40353299999999948</v>
      </c>
      <c r="X19" s="258">
        <f t="shared" si="25"/>
        <v>4.9497266649592353</v>
      </c>
      <c r="Y19" s="256">
        <v>2.3639999999999999</v>
      </c>
      <c r="Z19" s="257">
        <v>2.4412500000000001</v>
      </c>
      <c r="AA19" s="257">
        <v>2.508</v>
      </c>
      <c r="AB19" s="257">
        <v>2.53925</v>
      </c>
      <c r="AC19" s="257">
        <v>2.5287500000000001</v>
      </c>
      <c r="AD19" s="257">
        <f t="shared" si="26"/>
        <v>0.16475000000000017</v>
      </c>
      <c r="AE19" s="258">
        <f t="shared" si="27"/>
        <v>6.9691201353637977</v>
      </c>
      <c r="AF19" s="259">
        <v>19.225000000000001</v>
      </c>
      <c r="AG19" s="257">
        <v>18.524999999999999</v>
      </c>
      <c r="AH19" s="257">
        <v>18.344999999999999</v>
      </c>
      <c r="AI19" s="257">
        <v>19.96</v>
      </c>
      <c r="AJ19" s="257">
        <v>18.015000000000001</v>
      </c>
      <c r="AK19" s="257">
        <f t="shared" si="28"/>
        <v>-1.2100000000000009</v>
      </c>
      <c r="AL19" s="260">
        <f t="shared" si="29"/>
        <v>-6.2938881664499391</v>
      </c>
      <c r="AM19" s="256">
        <v>7.5608440000000003</v>
      </c>
      <c r="AN19" s="257">
        <v>8.1075379999999999</v>
      </c>
      <c r="AO19" s="257">
        <v>8.4216899999999999</v>
      </c>
      <c r="AP19" s="257">
        <v>7.8544780000000003</v>
      </c>
      <c r="AQ19" s="257">
        <v>8.6384500000000006</v>
      </c>
      <c r="AR19" s="257">
        <f t="shared" si="30"/>
        <v>1.0776060000000003</v>
      </c>
      <c r="AS19" s="258">
        <f t="shared" si="31"/>
        <v>14.252456471790719</v>
      </c>
      <c r="AT19" s="256">
        <v>1.27475</v>
      </c>
      <c r="AU19" s="257">
        <v>1.788575</v>
      </c>
      <c r="AV19" s="257">
        <v>1.7477499999999999</v>
      </c>
      <c r="AW19" s="257">
        <v>1.48275</v>
      </c>
      <c r="AX19" s="257">
        <v>1.768</v>
      </c>
      <c r="AY19" s="257">
        <f t="shared" si="32"/>
        <v>0.49324999999999997</v>
      </c>
      <c r="AZ19" s="258">
        <f t="shared" si="33"/>
        <v>38.693861541478718</v>
      </c>
      <c r="BA19" s="259">
        <v>13.654999999999999</v>
      </c>
      <c r="BB19" s="257">
        <v>15.03</v>
      </c>
      <c r="BC19" s="257">
        <v>15.175000000000001</v>
      </c>
      <c r="BD19" s="257">
        <v>14.494999999999999</v>
      </c>
      <c r="BE19" s="257">
        <v>14.79</v>
      </c>
      <c r="BF19" s="257">
        <f t="shared" si="34"/>
        <v>1.1349999999999998</v>
      </c>
      <c r="BG19" s="260">
        <f t="shared" si="35"/>
        <v>8.311973636030757</v>
      </c>
      <c r="BH19" s="256">
        <v>5.8188139999999997</v>
      </c>
      <c r="BI19" s="257">
        <v>7.3795019999999996</v>
      </c>
      <c r="BJ19" s="257">
        <v>7.1361119999999998</v>
      </c>
      <c r="BK19" s="257">
        <v>6.3422749999999999</v>
      </c>
      <c r="BL19" s="257">
        <v>7.4398039999999996</v>
      </c>
      <c r="BM19" s="257">
        <f t="shared" si="36"/>
        <v>1.6209899999999999</v>
      </c>
      <c r="BN19" s="258">
        <f t="shared" si="37"/>
        <v>27.857738707578555</v>
      </c>
      <c r="BQ19" s="257">
        <v>788.77319999999997</v>
      </c>
      <c r="BR19" s="257">
        <v>812.85451</v>
      </c>
      <c r="BS19" s="257">
        <v>833.6626</v>
      </c>
      <c r="BT19" s="257">
        <v>843.40419999999995</v>
      </c>
      <c r="BU19" s="260">
        <v>840.13109999999995</v>
      </c>
      <c r="BV19" s="256">
        <f t="shared" si="18"/>
        <v>51.357899999999972</v>
      </c>
      <c r="BW19" s="258">
        <f t="shared" si="19"/>
        <v>6.5111111787266571</v>
      </c>
    </row>
    <row r="20" spans="1:75">
      <c r="A20" s="71" t="s">
        <v>42</v>
      </c>
      <c r="B20" s="72">
        <v>2</v>
      </c>
      <c r="C20" s="36" t="s">
        <v>140</v>
      </c>
      <c r="D20" s="256">
        <v>3.1277499999999998</v>
      </c>
      <c r="E20" s="257">
        <v>3.3820000000000001</v>
      </c>
      <c r="F20" s="257">
        <v>3.2450000000000001</v>
      </c>
      <c r="G20" s="257">
        <v>3.6309999999999998</v>
      </c>
      <c r="H20" s="257">
        <v>3.5514999999999999</v>
      </c>
      <c r="I20" s="257">
        <f t="shared" si="20"/>
        <v>0.42375000000000007</v>
      </c>
      <c r="J20" s="258">
        <f t="shared" si="21"/>
        <v>13.548077691631368</v>
      </c>
      <c r="K20" s="259">
        <v>22.67</v>
      </c>
      <c r="L20" s="257">
        <v>22.61</v>
      </c>
      <c r="M20" s="257">
        <v>21.045000000000002</v>
      </c>
      <c r="N20" s="257">
        <v>22.58</v>
      </c>
      <c r="O20" s="257">
        <v>21.07</v>
      </c>
      <c r="P20" s="257">
        <f t="shared" si="22"/>
        <v>-1.6000000000000014</v>
      </c>
      <c r="Q20" s="260">
        <f t="shared" si="23"/>
        <v>-7.0577856197618054</v>
      </c>
      <c r="R20" s="256">
        <v>8.4782209999999996</v>
      </c>
      <c r="S20" s="257">
        <v>9.1817670000000007</v>
      </c>
      <c r="T20" s="257">
        <v>9.4692129999999999</v>
      </c>
      <c r="U20" s="257">
        <v>9.8718439999999994</v>
      </c>
      <c r="V20" s="257">
        <v>10.346209999999999</v>
      </c>
      <c r="W20" s="257">
        <f t="shared" si="24"/>
        <v>1.8679889999999997</v>
      </c>
      <c r="X20" s="258">
        <f t="shared" si="25"/>
        <v>22.032794379858696</v>
      </c>
      <c r="Y20" s="256">
        <v>2.85175</v>
      </c>
      <c r="Z20" s="257">
        <v>3.1215000000000002</v>
      </c>
      <c r="AA20" s="257">
        <v>2.9495</v>
      </c>
      <c r="AB20" s="257">
        <v>3.3010000000000002</v>
      </c>
      <c r="AC20" s="257">
        <v>3.2422499999999999</v>
      </c>
      <c r="AD20" s="257">
        <f t="shared" si="26"/>
        <v>0.39049999999999985</v>
      </c>
      <c r="AE20" s="258">
        <f t="shared" si="27"/>
        <v>13.693346190935385</v>
      </c>
      <c r="AF20" s="259">
        <v>18.170000000000002</v>
      </c>
      <c r="AG20" s="257">
        <v>19.77</v>
      </c>
      <c r="AH20" s="257">
        <v>19.664999999999999</v>
      </c>
      <c r="AI20" s="257">
        <v>20.9</v>
      </c>
      <c r="AJ20" s="257">
        <v>21.105</v>
      </c>
      <c r="AK20" s="257">
        <f t="shared" si="28"/>
        <v>2.9349999999999987</v>
      </c>
      <c r="AL20" s="260">
        <f t="shared" si="29"/>
        <v>16.152999449642259</v>
      </c>
      <c r="AM20" s="256">
        <v>9.6550039999999999</v>
      </c>
      <c r="AN20" s="257">
        <v>9.699192</v>
      </c>
      <c r="AO20" s="257">
        <v>9.2172610000000006</v>
      </c>
      <c r="AP20" s="257">
        <v>9.6992460000000005</v>
      </c>
      <c r="AQ20" s="257">
        <v>9.4332560000000001</v>
      </c>
      <c r="AR20" s="257">
        <f t="shared" si="30"/>
        <v>-0.22174799999999983</v>
      </c>
      <c r="AS20" s="258">
        <f t="shared" si="31"/>
        <v>-2.2967157755708838</v>
      </c>
      <c r="AT20" s="256">
        <v>2.0337499999999999</v>
      </c>
      <c r="AU20" s="257">
        <v>2.4477500000000001</v>
      </c>
      <c r="AV20" s="257">
        <v>2.3427500000000001</v>
      </c>
      <c r="AW20" s="257">
        <v>2.6379999999999999</v>
      </c>
      <c r="AX20" s="257">
        <v>2.3892500000000001</v>
      </c>
      <c r="AY20" s="257">
        <f t="shared" si="32"/>
        <v>0.35550000000000015</v>
      </c>
      <c r="AZ20" s="258">
        <f t="shared" si="33"/>
        <v>17.480024585126007</v>
      </c>
      <c r="BA20" s="259">
        <v>16.844999999999999</v>
      </c>
      <c r="BB20" s="257">
        <v>18.395</v>
      </c>
      <c r="BC20" s="257">
        <v>17.155000000000001</v>
      </c>
      <c r="BD20" s="257">
        <v>18.125</v>
      </c>
      <c r="BE20" s="257">
        <v>16.37</v>
      </c>
      <c r="BF20" s="257">
        <f t="shared" si="34"/>
        <v>-0.47499999999999787</v>
      </c>
      <c r="BG20" s="260">
        <f t="shared" si="35"/>
        <v>-2.8198278420896283</v>
      </c>
      <c r="BH20" s="256">
        <v>7.4920650000000002</v>
      </c>
      <c r="BI20" s="257">
        <v>8.2306399999999993</v>
      </c>
      <c r="BJ20" s="257">
        <v>8.5555179999999993</v>
      </c>
      <c r="BK20" s="257">
        <v>8.9574300000000004</v>
      </c>
      <c r="BL20" s="257">
        <v>9.0218609999999995</v>
      </c>
      <c r="BM20" s="257">
        <f t="shared" si="36"/>
        <v>1.5297959999999993</v>
      </c>
      <c r="BN20" s="258">
        <f t="shared" si="37"/>
        <v>20.418883178402737</v>
      </c>
      <c r="BQ20" s="257">
        <v>916.28129999999999</v>
      </c>
      <c r="BR20" s="257">
        <v>1000.371</v>
      </c>
      <c r="BS20" s="257">
        <v>946.75310000000002</v>
      </c>
      <c r="BT20" s="257">
        <v>1056.327</v>
      </c>
      <c r="BU20" s="260">
        <v>1038.0129999999999</v>
      </c>
      <c r="BV20" s="256">
        <f t="shared" si="18"/>
        <v>121.73169999999993</v>
      </c>
      <c r="BW20" s="258">
        <f t="shared" si="19"/>
        <v>13.285407003285993</v>
      </c>
    </row>
    <row r="21" spans="1:75">
      <c r="A21" s="71" t="s">
        <v>43</v>
      </c>
      <c r="B21" s="72">
        <v>2</v>
      </c>
      <c r="C21" s="36" t="s">
        <v>31</v>
      </c>
      <c r="D21" s="256">
        <v>2.3940000000000001</v>
      </c>
      <c r="E21" s="257">
        <v>2.6915</v>
      </c>
      <c r="F21" s="257">
        <v>2.7545000000000002</v>
      </c>
      <c r="G21" s="257">
        <v>2.7309999999999999</v>
      </c>
      <c r="H21" s="257">
        <v>3.0122499999999999</v>
      </c>
      <c r="I21" s="257">
        <f t="shared" si="20"/>
        <v>0.61824999999999974</v>
      </c>
      <c r="J21" s="258">
        <f t="shared" si="21"/>
        <v>25.824979114452784</v>
      </c>
      <c r="K21" s="259">
        <v>17.925000000000001</v>
      </c>
      <c r="L21" s="257">
        <v>18.47</v>
      </c>
      <c r="M21" s="257">
        <v>18.684999999999999</v>
      </c>
      <c r="N21" s="257">
        <v>20.344999999999999</v>
      </c>
      <c r="O21" s="257">
        <v>20.475000000000001</v>
      </c>
      <c r="P21" s="257">
        <f t="shared" si="22"/>
        <v>2.5500000000000007</v>
      </c>
      <c r="Q21" s="260">
        <f t="shared" si="23"/>
        <v>14.225941422594147</v>
      </c>
      <c r="R21" s="256">
        <v>8.2211309999999997</v>
      </c>
      <c r="S21" s="257">
        <v>8.9641780000000004</v>
      </c>
      <c r="T21" s="257">
        <v>9.0806280000000008</v>
      </c>
      <c r="U21" s="257">
        <v>8.2537509999999994</v>
      </c>
      <c r="V21" s="257">
        <v>9.0430410000000006</v>
      </c>
      <c r="W21" s="257">
        <f t="shared" si="24"/>
        <v>0.82191000000000081</v>
      </c>
      <c r="X21" s="258">
        <f t="shared" si="25"/>
        <v>9.9975295369943726</v>
      </c>
      <c r="Y21" s="256">
        <v>2.3555000000000001</v>
      </c>
      <c r="Z21" s="257">
        <v>2.5665</v>
      </c>
      <c r="AA21" s="257">
        <v>2.6869999999999998</v>
      </c>
      <c r="AB21" s="257">
        <v>2.7845</v>
      </c>
      <c r="AC21" s="257">
        <v>2.8386</v>
      </c>
      <c r="AD21" s="257">
        <f t="shared" si="26"/>
        <v>0.48309999999999986</v>
      </c>
      <c r="AE21" s="258">
        <f t="shared" si="27"/>
        <v>20.509445977499464</v>
      </c>
      <c r="AF21" s="259">
        <v>16.574999999999999</v>
      </c>
      <c r="AG21" s="257">
        <v>18.48</v>
      </c>
      <c r="AH21" s="257">
        <v>18.41</v>
      </c>
      <c r="AI21" s="257">
        <v>19.309999999999999</v>
      </c>
      <c r="AJ21" s="257">
        <v>19.079999999999998</v>
      </c>
      <c r="AK21" s="257">
        <f t="shared" si="28"/>
        <v>2.504999999999999</v>
      </c>
      <c r="AL21" s="260">
        <f t="shared" si="29"/>
        <v>15.113122171945696</v>
      </c>
      <c r="AM21" s="256">
        <v>8.7987040000000007</v>
      </c>
      <c r="AN21" s="257">
        <v>8.5534499999999998</v>
      </c>
      <c r="AO21" s="257">
        <v>9.0001800000000003</v>
      </c>
      <c r="AP21" s="257">
        <v>8.8643339999999995</v>
      </c>
      <c r="AQ21" s="257">
        <v>9.1358169999999994</v>
      </c>
      <c r="AR21" s="257">
        <f t="shared" si="30"/>
        <v>0.33711299999999866</v>
      </c>
      <c r="AS21" s="258">
        <f t="shared" si="31"/>
        <v>3.8313938052694874</v>
      </c>
      <c r="AT21" s="256">
        <v>1.98725</v>
      </c>
      <c r="AU21" s="257">
        <v>2.3497499999999998</v>
      </c>
      <c r="AV21" s="257">
        <v>2.13375</v>
      </c>
      <c r="AW21" s="257">
        <v>2.15</v>
      </c>
      <c r="AX21" s="257">
        <v>2.4245000000000001</v>
      </c>
      <c r="AY21" s="257">
        <f t="shared" si="32"/>
        <v>0.43725000000000014</v>
      </c>
      <c r="AZ21" s="258">
        <f t="shared" si="33"/>
        <v>22.002767643728781</v>
      </c>
      <c r="BA21" s="259">
        <v>16.350000000000001</v>
      </c>
      <c r="BB21" s="257">
        <v>17.53</v>
      </c>
      <c r="BC21" s="257">
        <v>16.515000000000001</v>
      </c>
      <c r="BD21" s="257">
        <v>15.77</v>
      </c>
      <c r="BE21" s="257">
        <v>17.59</v>
      </c>
      <c r="BF21" s="257">
        <f t="shared" si="34"/>
        <v>1.2399999999999984</v>
      </c>
      <c r="BG21" s="260">
        <f t="shared" si="35"/>
        <v>7.5840978593272075</v>
      </c>
      <c r="BH21" s="256">
        <v>7.5078040000000001</v>
      </c>
      <c r="BI21" s="257">
        <v>8.2656200000000002</v>
      </c>
      <c r="BJ21" s="257">
        <v>7.9720360000000001</v>
      </c>
      <c r="BK21" s="257">
        <v>8.4322459999999992</v>
      </c>
      <c r="BL21" s="257">
        <v>8.5108759999999997</v>
      </c>
      <c r="BM21" s="257">
        <f t="shared" si="36"/>
        <v>1.0030719999999995</v>
      </c>
      <c r="BN21" s="258">
        <f t="shared" si="37"/>
        <v>13.360391400734484</v>
      </c>
      <c r="BQ21" s="257">
        <v>896.54970000000003</v>
      </c>
      <c r="BR21" s="257">
        <v>962.32515999999998</v>
      </c>
      <c r="BS21" s="257">
        <v>999.88890000000004</v>
      </c>
      <c r="BT21" s="257">
        <v>1030.2829999999999</v>
      </c>
      <c r="BU21" s="260">
        <v>1047.1469999999999</v>
      </c>
      <c r="BV21" s="256">
        <f t="shared" si="18"/>
        <v>150.5972999999999</v>
      </c>
      <c r="BW21" s="258">
        <f t="shared" si="19"/>
        <v>16.797429077272561</v>
      </c>
    </row>
    <row r="22" spans="1:75">
      <c r="A22" s="71" t="s">
        <v>44</v>
      </c>
      <c r="B22" s="72">
        <v>2</v>
      </c>
      <c r="C22" s="36" t="s">
        <v>32</v>
      </c>
      <c r="D22" s="256">
        <v>2.42</v>
      </c>
      <c r="E22" s="257">
        <v>2.6185</v>
      </c>
      <c r="F22" s="257">
        <v>2.5514999999999999</v>
      </c>
      <c r="G22" s="257">
        <v>2.5379999999999998</v>
      </c>
      <c r="H22" s="257">
        <v>2.5525000000000002</v>
      </c>
      <c r="I22" s="257">
        <f t="shared" si="20"/>
        <v>0.13250000000000028</v>
      </c>
      <c r="J22" s="258">
        <f t="shared" si="21"/>
        <v>5.4752066115702593</v>
      </c>
      <c r="K22" s="259">
        <v>16.265000000000001</v>
      </c>
      <c r="L22" s="257">
        <v>18.375</v>
      </c>
      <c r="M22" s="257">
        <v>18.984999999999999</v>
      </c>
      <c r="N22" s="257">
        <v>17.77</v>
      </c>
      <c r="O22" s="257">
        <v>17.795000000000002</v>
      </c>
      <c r="P22" s="257">
        <f t="shared" si="22"/>
        <v>1.5300000000000011</v>
      </c>
      <c r="Q22" s="260">
        <f t="shared" si="23"/>
        <v>9.4067015063018822</v>
      </c>
      <c r="R22" s="256">
        <v>9.2315880000000003</v>
      </c>
      <c r="S22" s="257">
        <v>8.7685670000000009</v>
      </c>
      <c r="T22" s="257">
        <v>8.3016699999999997</v>
      </c>
      <c r="U22" s="257">
        <v>8.8076460000000001</v>
      </c>
      <c r="V22" s="257">
        <v>8.8356870000000001</v>
      </c>
      <c r="W22" s="257">
        <f t="shared" si="24"/>
        <v>-0.39590100000000028</v>
      </c>
      <c r="X22" s="258">
        <f t="shared" si="25"/>
        <v>-4.2885471058717126</v>
      </c>
      <c r="Y22" s="256">
        <v>1.93875</v>
      </c>
      <c r="Z22" s="257">
        <v>2.222</v>
      </c>
      <c r="AA22" s="257">
        <v>2.3319999999999999</v>
      </c>
      <c r="AB22" s="257">
        <v>2.3290000000000002</v>
      </c>
      <c r="AC22" s="257">
        <v>2.4015</v>
      </c>
      <c r="AD22" s="257">
        <f t="shared" si="26"/>
        <v>0.46274999999999999</v>
      </c>
      <c r="AE22" s="258">
        <f t="shared" si="27"/>
        <v>23.868471953578339</v>
      </c>
      <c r="AF22" s="259">
        <v>14.73</v>
      </c>
      <c r="AG22" s="257">
        <v>16</v>
      </c>
      <c r="AH22" s="257">
        <v>17.93</v>
      </c>
      <c r="AI22" s="257">
        <v>15.574999999999999</v>
      </c>
      <c r="AJ22" s="257">
        <v>16.59</v>
      </c>
      <c r="AK22" s="257">
        <f t="shared" si="28"/>
        <v>1.8599999999999994</v>
      </c>
      <c r="AL22" s="260">
        <f t="shared" si="29"/>
        <v>12.627291242362521</v>
      </c>
      <c r="AM22" s="256">
        <v>8.1701560000000004</v>
      </c>
      <c r="AN22" s="257">
        <v>8.5678680000000007</v>
      </c>
      <c r="AO22" s="257">
        <v>7.9821840000000002</v>
      </c>
      <c r="AP22" s="257">
        <v>9.2544620000000002</v>
      </c>
      <c r="AQ22" s="257">
        <v>8.9456059999999997</v>
      </c>
      <c r="AR22" s="257">
        <f t="shared" si="30"/>
        <v>0.77544999999999931</v>
      </c>
      <c r="AS22" s="258">
        <f t="shared" si="31"/>
        <v>9.4912508402532243</v>
      </c>
      <c r="AT22" s="256">
        <v>1.7295</v>
      </c>
      <c r="AU22" s="257">
        <v>1.9942500000000001</v>
      </c>
      <c r="AV22" s="257">
        <v>1.7757499999999999</v>
      </c>
      <c r="AW22" s="257">
        <v>1.6877500000000001</v>
      </c>
      <c r="AX22" s="257">
        <v>1.8015000000000001</v>
      </c>
      <c r="AY22" s="257">
        <f t="shared" si="32"/>
        <v>7.2000000000000064E-2</v>
      </c>
      <c r="AZ22" s="258">
        <f t="shared" si="33"/>
        <v>4.1630529054640109</v>
      </c>
      <c r="BA22" s="259">
        <v>14.845000000000001</v>
      </c>
      <c r="BB22" s="257">
        <v>16.024999999999999</v>
      </c>
      <c r="BC22" s="257">
        <v>15.005000000000001</v>
      </c>
      <c r="BD22" s="257">
        <v>15.49</v>
      </c>
      <c r="BE22" s="257">
        <v>15.52</v>
      </c>
      <c r="BF22" s="257">
        <f t="shared" si="34"/>
        <v>0.67499999999999893</v>
      </c>
      <c r="BG22" s="260">
        <f t="shared" si="35"/>
        <v>4.5469855170090865</v>
      </c>
      <c r="BH22" s="256">
        <v>7.1584830000000004</v>
      </c>
      <c r="BI22" s="257">
        <v>7.6911569999999996</v>
      </c>
      <c r="BJ22" s="257">
        <v>7.2745430000000004</v>
      </c>
      <c r="BK22" s="257">
        <v>6.7591979999999996</v>
      </c>
      <c r="BL22" s="257">
        <v>7.1410600000000004</v>
      </c>
      <c r="BM22" s="257">
        <f t="shared" si="36"/>
        <v>-1.7422999999999966E-2</v>
      </c>
      <c r="BN22" s="258">
        <f t="shared" si="37"/>
        <v>-0.2433895561391983</v>
      </c>
      <c r="BQ22" s="257">
        <v>693.01790000000005</v>
      </c>
      <c r="BR22" s="257">
        <v>781.31600000000003</v>
      </c>
      <c r="BS22" s="257">
        <v>815.60649999999998</v>
      </c>
      <c r="BT22" s="257">
        <v>814.67129999999997</v>
      </c>
      <c r="BU22" s="260">
        <v>837.27189999999996</v>
      </c>
      <c r="BV22" s="256">
        <f t="shared" si="18"/>
        <v>144.25399999999991</v>
      </c>
      <c r="BW22" s="258">
        <f t="shared" si="19"/>
        <v>20.815335361467561</v>
      </c>
    </row>
    <row r="23" spans="1:75">
      <c r="A23" s="71" t="s">
        <v>45</v>
      </c>
      <c r="B23" s="72">
        <v>2</v>
      </c>
      <c r="C23" s="36" t="s">
        <v>32</v>
      </c>
      <c r="D23" s="256">
        <v>2.7334999999999998</v>
      </c>
      <c r="E23" s="257">
        <v>2.7109999999999999</v>
      </c>
      <c r="F23" s="257">
        <v>2.6339999999999999</v>
      </c>
      <c r="G23" s="257">
        <v>2.8264999999999998</v>
      </c>
      <c r="H23" s="257">
        <v>2.8130000000000002</v>
      </c>
      <c r="I23" s="257">
        <f t="shared" si="20"/>
        <v>7.9500000000000348E-2</v>
      </c>
      <c r="J23" s="258">
        <f t="shared" si="21"/>
        <v>2.9083592463874286</v>
      </c>
      <c r="K23" s="259">
        <v>19.555</v>
      </c>
      <c r="L23" s="257">
        <v>20.815000000000001</v>
      </c>
      <c r="M23" s="257">
        <v>19.48</v>
      </c>
      <c r="N23" s="257">
        <v>18.86</v>
      </c>
      <c r="O23" s="257">
        <v>18.55</v>
      </c>
      <c r="P23" s="257">
        <f t="shared" si="22"/>
        <v>-1.004999999999999</v>
      </c>
      <c r="Q23" s="260">
        <f t="shared" si="23"/>
        <v>-5.1393505497315219</v>
      </c>
      <c r="R23" s="256">
        <v>8.6560100000000002</v>
      </c>
      <c r="S23" s="257">
        <v>8.0431469999999994</v>
      </c>
      <c r="T23" s="257">
        <v>8.3006290000000007</v>
      </c>
      <c r="U23" s="257">
        <v>9.2048380000000005</v>
      </c>
      <c r="V23" s="257">
        <v>9.3286210000000001</v>
      </c>
      <c r="W23" s="257">
        <f t="shared" si="24"/>
        <v>0.67261099999999985</v>
      </c>
      <c r="X23" s="258">
        <f t="shared" si="25"/>
        <v>7.7704508197194766</v>
      </c>
      <c r="Y23" s="256">
        <v>2.6135000000000002</v>
      </c>
      <c r="Z23" s="257">
        <v>2.6315</v>
      </c>
      <c r="AA23" s="257">
        <v>2.734</v>
      </c>
      <c r="AB23" s="257">
        <v>2.7795000000000001</v>
      </c>
      <c r="AC23" s="257">
        <v>2.7565</v>
      </c>
      <c r="AD23" s="257">
        <f t="shared" si="26"/>
        <v>0.14299999999999979</v>
      </c>
      <c r="AE23" s="258">
        <f t="shared" si="27"/>
        <v>5.4715898220776653</v>
      </c>
      <c r="AF23" s="259">
        <v>16.594999999999999</v>
      </c>
      <c r="AG23" s="257">
        <v>18.565000000000001</v>
      </c>
      <c r="AH23" s="257">
        <v>17.965</v>
      </c>
      <c r="AI23" s="257">
        <v>20.015000000000001</v>
      </c>
      <c r="AJ23" s="257">
        <v>18.86</v>
      </c>
      <c r="AK23" s="257">
        <f t="shared" si="28"/>
        <v>2.2650000000000006</v>
      </c>
      <c r="AL23" s="260">
        <f t="shared" si="29"/>
        <v>13.64868936426635</v>
      </c>
      <c r="AM23" s="256">
        <v>9.7210199999999993</v>
      </c>
      <c r="AN23" s="257">
        <v>8.7287630000000007</v>
      </c>
      <c r="AO23" s="257">
        <v>9.3683899999999998</v>
      </c>
      <c r="AP23" s="257">
        <v>8.5317000000000007</v>
      </c>
      <c r="AQ23" s="257">
        <v>8.9921950000000006</v>
      </c>
      <c r="AR23" s="257">
        <f t="shared" si="30"/>
        <v>-0.72882499999999872</v>
      </c>
      <c r="AS23" s="258">
        <f t="shared" si="31"/>
        <v>-7.4974128229342059</v>
      </c>
      <c r="AT23" s="256">
        <v>1.96225</v>
      </c>
      <c r="AU23" s="257">
        <v>1.87825</v>
      </c>
      <c r="AV23" s="257">
        <v>2.1429999999999998</v>
      </c>
      <c r="AW23" s="257">
        <v>1.9804999999999999</v>
      </c>
      <c r="AX23" s="257">
        <v>1.9730000000000001</v>
      </c>
      <c r="AY23" s="257">
        <f t="shared" si="32"/>
        <v>1.0750000000000037E-2</v>
      </c>
      <c r="AZ23" s="258">
        <f t="shared" si="33"/>
        <v>0.54784048923429918</v>
      </c>
      <c r="BA23" s="259">
        <v>16.760000000000002</v>
      </c>
      <c r="BB23" s="257">
        <v>16.350000000000001</v>
      </c>
      <c r="BC23" s="257">
        <v>18.440000000000001</v>
      </c>
      <c r="BD23" s="257">
        <v>18</v>
      </c>
      <c r="BE23" s="257">
        <v>17.015000000000001</v>
      </c>
      <c r="BF23" s="257">
        <f t="shared" si="34"/>
        <v>0.25499999999999901</v>
      </c>
      <c r="BG23" s="260">
        <f t="shared" si="35"/>
        <v>1.5214797136038125</v>
      </c>
      <c r="BH23" s="256">
        <v>7.1267969999999998</v>
      </c>
      <c r="BI23" s="257">
        <v>7.1059299999999999</v>
      </c>
      <c r="BJ23" s="257">
        <v>7.1566330000000002</v>
      </c>
      <c r="BK23" s="257">
        <v>6.8255369999999997</v>
      </c>
      <c r="BL23" s="257">
        <v>7.1669260000000001</v>
      </c>
      <c r="BM23" s="257">
        <f t="shared" si="36"/>
        <v>4.0129000000000303E-2</v>
      </c>
      <c r="BN23" s="258">
        <f t="shared" si="37"/>
        <v>0.56307202239660126</v>
      </c>
      <c r="BQ23" s="257">
        <v>1038.3240000000001</v>
      </c>
      <c r="BR23" s="257">
        <v>1043.9356</v>
      </c>
      <c r="BS23" s="257">
        <v>1075.8879999999999</v>
      </c>
      <c r="BT23" s="257">
        <v>1090.0719999999999</v>
      </c>
      <c r="BU23" s="260">
        <v>1082.902</v>
      </c>
      <c r="BV23" s="256">
        <f t="shared" si="18"/>
        <v>44.577999999999975</v>
      </c>
      <c r="BW23" s="258">
        <f t="shared" si="19"/>
        <v>4.2932649153828644</v>
      </c>
    </row>
    <row r="24" spans="1:75">
      <c r="A24" s="71" t="s">
        <v>46</v>
      </c>
      <c r="B24" s="72">
        <v>2</v>
      </c>
      <c r="C24" s="36" t="s">
        <v>140</v>
      </c>
      <c r="D24" s="256">
        <v>2.2545000000000002</v>
      </c>
      <c r="E24" s="257">
        <v>2.4914999999999998</v>
      </c>
      <c r="F24" s="257">
        <v>2.4775</v>
      </c>
      <c r="G24" s="257">
        <v>2.8075000000000001</v>
      </c>
      <c r="H24" s="257">
        <v>2.8544999999999998</v>
      </c>
      <c r="I24" s="257">
        <f t="shared" si="20"/>
        <v>0.59999999999999964</v>
      </c>
      <c r="J24" s="258">
        <f t="shared" si="21"/>
        <v>26.613439787092464</v>
      </c>
      <c r="K24" s="259">
        <v>15.44</v>
      </c>
      <c r="L24" s="257">
        <v>18.309999999999999</v>
      </c>
      <c r="M24" s="257">
        <v>18.12</v>
      </c>
      <c r="N24" s="257">
        <v>19.34</v>
      </c>
      <c r="O24" s="257">
        <v>19.510000000000002</v>
      </c>
      <c r="P24" s="257">
        <f t="shared" si="22"/>
        <v>4.0700000000000021</v>
      </c>
      <c r="Q24" s="260">
        <f t="shared" si="23"/>
        <v>26.360103626943022</v>
      </c>
      <c r="R24" s="256">
        <v>9.0963960000000004</v>
      </c>
      <c r="S24" s="257">
        <v>8.4213179999999994</v>
      </c>
      <c r="T24" s="257">
        <v>8.4190430000000003</v>
      </c>
      <c r="U24" s="257">
        <v>8.9225999999999992</v>
      </c>
      <c r="V24" s="257">
        <v>8.9909029999999994</v>
      </c>
      <c r="W24" s="257">
        <f t="shared" si="24"/>
        <v>-0.10549300000000095</v>
      </c>
      <c r="X24" s="258">
        <f t="shared" si="25"/>
        <v>-1.1597230375634586</v>
      </c>
      <c r="Y24" s="256">
        <v>2.0920000000000001</v>
      </c>
      <c r="Z24" s="257">
        <v>2.5750000000000002</v>
      </c>
      <c r="AA24" s="257">
        <v>2.4079999999999999</v>
      </c>
      <c r="AB24" s="257">
        <v>2.5895000000000001</v>
      </c>
      <c r="AC24" s="257">
        <v>2.7429999999999999</v>
      </c>
      <c r="AD24" s="257">
        <f t="shared" si="26"/>
        <v>0.6509999999999998</v>
      </c>
      <c r="AE24" s="258">
        <f t="shared" si="27"/>
        <v>31.118546845124271</v>
      </c>
      <c r="AF24" s="259">
        <v>16.625</v>
      </c>
      <c r="AG24" s="257">
        <v>18.39</v>
      </c>
      <c r="AH24" s="257">
        <v>18.416</v>
      </c>
      <c r="AI24" s="257">
        <v>17.66</v>
      </c>
      <c r="AJ24" s="257">
        <v>17.78</v>
      </c>
      <c r="AK24" s="257">
        <f t="shared" si="28"/>
        <v>1.1550000000000011</v>
      </c>
      <c r="AL24" s="260">
        <f t="shared" si="29"/>
        <v>6.9473684210526381</v>
      </c>
      <c r="AM24" s="256">
        <v>7.7700820000000004</v>
      </c>
      <c r="AN24" s="257">
        <v>8.6522210000000008</v>
      </c>
      <c r="AO24" s="257">
        <v>8.0380669999999999</v>
      </c>
      <c r="AP24" s="257">
        <v>9.0509649999999997</v>
      </c>
      <c r="AQ24" s="257">
        <v>9.5060110000000009</v>
      </c>
      <c r="AR24" s="257">
        <f t="shared" si="30"/>
        <v>1.7359290000000005</v>
      </c>
      <c r="AS24" s="258">
        <f t="shared" si="31"/>
        <v>22.341192795648752</v>
      </c>
      <c r="AT24" s="256">
        <v>1.792</v>
      </c>
      <c r="AU24" s="257">
        <v>2.0710000000000002</v>
      </c>
      <c r="AV24" s="257">
        <v>1.6205000000000001</v>
      </c>
      <c r="AW24" s="257">
        <v>2.02475</v>
      </c>
      <c r="AX24" s="257">
        <v>2.0082499999999999</v>
      </c>
      <c r="AY24" s="257">
        <f t="shared" si="32"/>
        <v>0.21624999999999983</v>
      </c>
      <c r="AZ24" s="258">
        <f t="shared" si="33"/>
        <v>12.067522321428562</v>
      </c>
      <c r="BA24" s="259">
        <v>14.68</v>
      </c>
      <c r="BB24" s="257">
        <v>16.38</v>
      </c>
      <c r="BC24" s="257">
        <v>15.22</v>
      </c>
      <c r="BD24" s="257">
        <v>15.164999999999999</v>
      </c>
      <c r="BE24" s="257">
        <v>15.93</v>
      </c>
      <c r="BF24" s="257">
        <f t="shared" si="34"/>
        <v>1.25</v>
      </c>
      <c r="BG24" s="260">
        <f t="shared" si="35"/>
        <v>8.514986376021799</v>
      </c>
      <c r="BH24" s="256">
        <v>7.5523999999999996</v>
      </c>
      <c r="BI24" s="257">
        <v>7.7989389999999998</v>
      </c>
      <c r="BJ24" s="257">
        <v>6.6003629999999998</v>
      </c>
      <c r="BK24" s="257">
        <v>8.2812389999999994</v>
      </c>
      <c r="BL24" s="257">
        <v>7.8121780000000003</v>
      </c>
      <c r="BM24" s="257">
        <f t="shared" si="36"/>
        <v>0.25977800000000073</v>
      </c>
      <c r="BN24" s="258">
        <f t="shared" si="37"/>
        <v>3.4396748053598958</v>
      </c>
      <c r="BQ24" s="257">
        <v>814.40830000000005</v>
      </c>
      <c r="BR24" s="257">
        <v>964.97487999999998</v>
      </c>
      <c r="BS24" s="257">
        <v>912.91560000000004</v>
      </c>
      <c r="BT24" s="257">
        <v>969.495</v>
      </c>
      <c r="BU24" s="260">
        <v>1017.346</v>
      </c>
      <c r="BV24" s="256">
        <f t="shared" si="18"/>
        <v>202.93769999999995</v>
      </c>
      <c r="BW24" s="258">
        <f t="shared" si="19"/>
        <v>24.918422368730763</v>
      </c>
    </row>
    <row r="25" spans="1:75">
      <c r="A25" s="71" t="s">
        <v>47</v>
      </c>
      <c r="B25" s="72">
        <v>2</v>
      </c>
      <c r="C25" s="36" t="s">
        <v>31</v>
      </c>
      <c r="D25" s="256">
        <v>2.10575</v>
      </c>
      <c r="E25" s="257">
        <v>2.4359999999999999</v>
      </c>
      <c r="F25" s="257">
        <v>2.4685000000000001</v>
      </c>
      <c r="G25" s="257">
        <v>2.6219999999999999</v>
      </c>
      <c r="H25" s="257">
        <v>2.6549999999999998</v>
      </c>
      <c r="I25" s="257">
        <f t="shared" si="20"/>
        <v>0.54924999999999979</v>
      </c>
      <c r="J25" s="258">
        <f t="shared" si="21"/>
        <v>26.083343226878775</v>
      </c>
      <c r="K25" s="259">
        <v>15.275</v>
      </c>
      <c r="L25" s="257">
        <v>16.995000000000001</v>
      </c>
      <c r="M25" s="257">
        <v>16.809999999999999</v>
      </c>
      <c r="N25" s="257">
        <v>16.934999999999999</v>
      </c>
      <c r="O25" s="257">
        <v>17.645</v>
      </c>
      <c r="P25" s="257">
        <f t="shared" si="22"/>
        <v>2.3699999999999992</v>
      </c>
      <c r="Q25" s="260">
        <f t="shared" si="23"/>
        <v>15.515548281505723</v>
      </c>
      <c r="R25" s="256">
        <v>8.6045979999999993</v>
      </c>
      <c r="S25" s="257">
        <v>8.8371980000000008</v>
      </c>
      <c r="T25" s="257">
        <v>9.0556610000000006</v>
      </c>
      <c r="U25" s="257">
        <v>9.5501210000000007</v>
      </c>
      <c r="V25" s="257">
        <v>9.2731159999999999</v>
      </c>
      <c r="W25" s="257">
        <f t="shared" si="24"/>
        <v>0.66851800000000061</v>
      </c>
      <c r="X25" s="258">
        <f t="shared" si="25"/>
        <v>7.7693112449878612</v>
      </c>
      <c r="Y25" s="256">
        <v>2.5542500000000001</v>
      </c>
      <c r="Z25" s="257">
        <v>2.4500000000000002</v>
      </c>
      <c r="AA25" s="257">
        <v>2.58</v>
      </c>
      <c r="AB25" s="257">
        <v>2.5710000000000002</v>
      </c>
      <c r="AC25" s="257">
        <v>2.5975000000000001</v>
      </c>
      <c r="AD25" s="257">
        <f t="shared" si="26"/>
        <v>4.3250000000000011E-2</v>
      </c>
      <c r="AE25" s="258">
        <f t="shared" si="27"/>
        <v>1.6932563374767549</v>
      </c>
      <c r="AF25" s="259">
        <v>18.065000000000001</v>
      </c>
      <c r="AG25" s="257">
        <v>16.344999999999999</v>
      </c>
      <c r="AH25" s="257">
        <v>17.64</v>
      </c>
      <c r="AI25" s="257">
        <v>17.86</v>
      </c>
      <c r="AJ25" s="257">
        <v>16.945</v>
      </c>
      <c r="AK25" s="257">
        <f t="shared" si="28"/>
        <v>-1.120000000000001</v>
      </c>
      <c r="AL25" s="260">
        <f t="shared" si="29"/>
        <v>-6.1998339330196561</v>
      </c>
      <c r="AM25" s="256">
        <v>8.7621640000000003</v>
      </c>
      <c r="AN25" s="257">
        <v>9.2458869999999997</v>
      </c>
      <c r="AO25" s="257">
        <v>9.009328</v>
      </c>
      <c r="AP25" s="257">
        <v>8.8624519999999993</v>
      </c>
      <c r="AQ25" s="257">
        <v>9.4552189999999996</v>
      </c>
      <c r="AR25" s="257">
        <f t="shared" si="30"/>
        <v>0.69305499999999931</v>
      </c>
      <c r="AS25" s="258">
        <f t="shared" si="31"/>
        <v>7.9096328258635564</v>
      </c>
      <c r="AT25" s="256">
        <v>2.0662500000000001</v>
      </c>
      <c r="AU25" s="257">
        <v>2.4895</v>
      </c>
      <c r="AV25" s="257">
        <v>2.4369999999999998</v>
      </c>
      <c r="AW25" s="257">
        <v>2.6215000000000002</v>
      </c>
      <c r="AX25" s="257">
        <v>2.7185000000000001</v>
      </c>
      <c r="AY25" s="257">
        <f t="shared" si="32"/>
        <v>0.65225</v>
      </c>
      <c r="AZ25" s="258">
        <f t="shared" si="33"/>
        <v>31.56684815486993</v>
      </c>
      <c r="BA25" s="259">
        <v>15.185</v>
      </c>
      <c r="BB25" s="257">
        <v>17.495000000000001</v>
      </c>
      <c r="BC25" s="257">
        <v>17.149999999999999</v>
      </c>
      <c r="BD25" s="257">
        <v>16.91</v>
      </c>
      <c r="BE25" s="257">
        <v>18.204999999999998</v>
      </c>
      <c r="BF25" s="257">
        <f t="shared" si="34"/>
        <v>3.0199999999999978</v>
      </c>
      <c r="BG25" s="260">
        <f t="shared" si="35"/>
        <v>19.888047415212366</v>
      </c>
      <c r="BH25" s="256">
        <v>8.4143299999999996</v>
      </c>
      <c r="BI25" s="257">
        <v>8.7738420000000001</v>
      </c>
      <c r="BJ25" s="257">
        <v>8.7682680000000008</v>
      </c>
      <c r="BK25" s="257">
        <v>9.5622190000000007</v>
      </c>
      <c r="BL25" s="257">
        <v>9.2369160000000008</v>
      </c>
      <c r="BM25" s="257">
        <f t="shared" si="36"/>
        <v>0.82258600000000115</v>
      </c>
      <c r="BN25" s="258">
        <f t="shared" si="37"/>
        <v>9.7760130634287119</v>
      </c>
      <c r="BQ25" s="257">
        <v>970.77599999999995</v>
      </c>
      <c r="BR25" s="257">
        <v>938.27796000000001</v>
      </c>
      <c r="BS25" s="257">
        <v>978.80309999999997</v>
      </c>
      <c r="BT25" s="257">
        <v>975.99749999999995</v>
      </c>
      <c r="BU25" s="260">
        <v>984.25840000000005</v>
      </c>
      <c r="BV25" s="256">
        <f t="shared" si="18"/>
        <v>13.482400000000098</v>
      </c>
      <c r="BW25" s="258">
        <f t="shared" si="19"/>
        <v>1.3888270826637761</v>
      </c>
    </row>
    <row r="26" spans="1:75">
      <c r="A26" s="71" t="s">
        <v>48</v>
      </c>
      <c r="B26" s="72">
        <v>2</v>
      </c>
      <c r="C26" s="36" t="s">
        <v>32</v>
      </c>
      <c r="D26" s="256">
        <v>2.9430000000000001</v>
      </c>
      <c r="E26" s="257">
        <v>2.9005000000000001</v>
      </c>
      <c r="F26" s="257">
        <v>2.8405</v>
      </c>
      <c r="G26" s="257">
        <v>2.9255</v>
      </c>
      <c r="H26" s="257">
        <v>2.9064999999999999</v>
      </c>
      <c r="I26" s="257">
        <f t="shared" si="20"/>
        <v>-3.6500000000000199E-2</v>
      </c>
      <c r="J26" s="258">
        <f t="shared" si="21"/>
        <v>-1.2402310567448249</v>
      </c>
      <c r="K26" s="259">
        <v>17.824999999999999</v>
      </c>
      <c r="L26" s="257">
        <v>19.399999999999999</v>
      </c>
      <c r="M26" s="257">
        <v>18.774999999999999</v>
      </c>
      <c r="N26" s="257">
        <v>19.5</v>
      </c>
      <c r="O26" s="257">
        <v>19.954999999999998</v>
      </c>
      <c r="P26" s="257">
        <f t="shared" si="22"/>
        <v>2.129999999999999</v>
      </c>
      <c r="Q26" s="260">
        <f t="shared" si="23"/>
        <v>11.949509116409532</v>
      </c>
      <c r="R26" s="256">
        <v>10.16858</v>
      </c>
      <c r="S26" s="257">
        <v>9.1909399999999994</v>
      </c>
      <c r="T26" s="257">
        <v>9.3060790000000004</v>
      </c>
      <c r="U26" s="257">
        <v>9.266</v>
      </c>
      <c r="V26" s="257">
        <v>8.9689910000000008</v>
      </c>
      <c r="W26" s="257">
        <f t="shared" si="24"/>
        <v>-1.1995889999999996</v>
      </c>
      <c r="X26" s="258">
        <f t="shared" si="25"/>
        <v>-11.797015905859023</v>
      </c>
      <c r="Y26" s="256">
        <v>2.76125</v>
      </c>
      <c r="Z26" s="257">
        <v>2.7989999999999999</v>
      </c>
      <c r="AA26" s="257">
        <v>2.71</v>
      </c>
      <c r="AB26" s="257">
        <v>2.8174999999999999</v>
      </c>
      <c r="AC26" s="257">
        <v>2.8635000000000002</v>
      </c>
      <c r="AD26" s="257">
        <f t="shared" si="26"/>
        <v>0.10225000000000017</v>
      </c>
      <c r="AE26" s="258">
        <f t="shared" si="27"/>
        <v>3.7030330466274393</v>
      </c>
      <c r="AF26" s="259">
        <v>18.824999999999999</v>
      </c>
      <c r="AG26" s="257">
        <v>19.785</v>
      </c>
      <c r="AH26" s="257">
        <v>17.645</v>
      </c>
      <c r="AI26" s="257">
        <v>18.125</v>
      </c>
      <c r="AJ26" s="257">
        <v>20.375</v>
      </c>
      <c r="AK26" s="257">
        <f t="shared" si="28"/>
        <v>1.5500000000000007</v>
      </c>
      <c r="AL26" s="260">
        <f t="shared" si="29"/>
        <v>8.2337317397078387</v>
      </c>
      <c r="AM26" s="256">
        <v>9.0149629999999998</v>
      </c>
      <c r="AN26" s="257">
        <v>8.6854099999999992</v>
      </c>
      <c r="AO26" s="257">
        <v>9.4613829999999997</v>
      </c>
      <c r="AP26" s="257">
        <v>9.5911770000000001</v>
      </c>
      <c r="AQ26" s="257">
        <v>8.6843880000000002</v>
      </c>
      <c r="AR26" s="257">
        <f t="shared" si="30"/>
        <v>-0.33057499999999962</v>
      </c>
      <c r="AS26" s="258">
        <f t="shared" si="31"/>
        <v>-3.6669590324441668</v>
      </c>
      <c r="AT26" s="256">
        <v>2.2632500000000002</v>
      </c>
      <c r="AU26" s="257">
        <v>2.2522500000000001</v>
      </c>
      <c r="AV26" s="257">
        <v>2.2614999999999998</v>
      </c>
      <c r="AW26" s="257">
        <v>2.4870000000000001</v>
      </c>
      <c r="AX26" s="257">
        <v>2.3340000000000001</v>
      </c>
      <c r="AY26" s="257">
        <f t="shared" si="32"/>
        <v>7.0749999999999869E-2</v>
      </c>
      <c r="AZ26" s="258">
        <f t="shared" si="33"/>
        <v>3.1260355683198875</v>
      </c>
      <c r="BA26" s="259">
        <v>18.690000000000001</v>
      </c>
      <c r="BB26" s="257">
        <v>17.254999999999999</v>
      </c>
      <c r="BC26" s="257">
        <v>16.495000000000001</v>
      </c>
      <c r="BD26" s="257">
        <v>17.555</v>
      </c>
      <c r="BE26" s="257">
        <v>17.170000000000002</v>
      </c>
      <c r="BF26" s="257">
        <f t="shared" si="34"/>
        <v>-1.5199999999999996</v>
      </c>
      <c r="BG26" s="260">
        <f t="shared" si="35"/>
        <v>-8.132691278758692</v>
      </c>
      <c r="BH26" s="256">
        <v>7.4464110000000003</v>
      </c>
      <c r="BI26" s="257">
        <v>8.0443669999999994</v>
      </c>
      <c r="BJ26" s="257">
        <v>8.4653369999999999</v>
      </c>
      <c r="BK26" s="257">
        <v>8.7316280000000006</v>
      </c>
      <c r="BL26" s="257">
        <v>8.3815150000000003</v>
      </c>
      <c r="BM26" s="257">
        <f t="shared" si="36"/>
        <v>0.93510399999999994</v>
      </c>
      <c r="BN26" s="258">
        <f t="shared" si="37"/>
        <v>12.557781191502858</v>
      </c>
      <c r="BQ26" s="257">
        <v>973.95659999999998</v>
      </c>
      <c r="BR26" s="257">
        <v>985.72452999999996</v>
      </c>
      <c r="BS26" s="257">
        <v>957.98040000000003</v>
      </c>
      <c r="BT26" s="257">
        <v>991.49159999999995</v>
      </c>
      <c r="BU26" s="260">
        <v>1005.831</v>
      </c>
      <c r="BV26" s="256">
        <f t="shared" si="18"/>
        <v>31.874400000000037</v>
      </c>
      <c r="BW26" s="258">
        <f t="shared" si="19"/>
        <v>3.2726714927544038</v>
      </c>
    </row>
    <row r="27" spans="1:75">
      <c r="A27" s="71" t="s">
        <v>49</v>
      </c>
      <c r="B27" s="72">
        <v>2</v>
      </c>
      <c r="C27" s="36" t="s">
        <v>32</v>
      </c>
      <c r="D27" s="256">
        <v>2.6825000000000001</v>
      </c>
      <c r="E27" s="257">
        <v>2.8694999999999999</v>
      </c>
      <c r="F27" s="257">
        <v>2.8919999999999999</v>
      </c>
      <c r="G27" s="257">
        <v>2.9729999999999999</v>
      </c>
      <c r="H27" s="257">
        <v>2.8355000000000001</v>
      </c>
      <c r="I27" s="257">
        <f t="shared" si="20"/>
        <v>0.15300000000000002</v>
      </c>
      <c r="J27" s="258">
        <f t="shared" si="21"/>
        <v>5.7036346691519118</v>
      </c>
      <c r="K27" s="259">
        <v>16.745000000000001</v>
      </c>
      <c r="L27" s="257">
        <v>20.934999999999999</v>
      </c>
      <c r="M27" s="257">
        <v>20.05</v>
      </c>
      <c r="N27" s="257">
        <v>20.190000000000001</v>
      </c>
      <c r="O27" s="257">
        <v>20.065000000000001</v>
      </c>
      <c r="P27" s="257">
        <f t="shared" si="22"/>
        <v>3.3200000000000003</v>
      </c>
      <c r="Q27" s="260">
        <f t="shared" si="23"/>
        <v>19.826813974320693</v>
      </c>
      <c r="R27" s="256">
        <v>9.8930129999999998</v>
      </c>
      <c r="S27" s="257">
        <v>8.4153900000000004</v>
      </c>
      <c r="T27" s="257">
        <v>8.8749669999999998</v>
      </c>
      <c r="U27" s="257">
        <v>9.0545290000000005</v>
      </c>
      <c r="V27" s="257">
        <v>8.682696</v>
      </c>
      <c r="W27" s="257">
        <f t="shared" si="24"/>
        <v>-1.2103169999999999</v>
      </c>
      <c r="X27" s="258">
        <f t="shared" si="25"/>
        <v>-12.23405852190834</v>
      </c>
      <c r="Y27" s="256">
        <v>2.4544999999999999</v>
      </c>
      <c r="Z27" s="257">
        <v>2.71</v>
      </c>
      <c r="AA27" s="257">
        <v>2.7149999999999999</v>
      </c>
      <c r="AB27" s="257">
        <v>2.9455</v>
      </c>
      <c r="AC27" s="257">
        <v>2.8079999999999998</v>
      </c>
      <c r="AD27" s="257">
        <f t="shared" si="26"/>
        <v>0.35349999999999993</v>
      </c>
      <c r="AE27" s="258">
        <f t="shared" si="27"/>
        <v>14.402118557751068</v>
      </c>
      <c r="AF27" s="259">
        <v>17.47</v>
      </c>
      <c r="AG27" s="257">
        <v>18.975000000000001</v>
      </c>
      <c r="AH27" s="257">
        <v>17.605</v>
      </c>
      <c r="AI27" s="257">
        <v>19.914999999999999</v>
      </c>
      <c r="AJ27" s="257">
        <v>19.995000000000001</v>
      </c>
      <c r="AK27" s="257">
        <f t="shared" si="28"/>
        <v>2.5250000000000021</v>
      </c>
      <c r="AL27" s="260">
        <f t="shared" si="29"/>
        <v>14.453348597595891</v>
      </c>
      <c r="AM27" s="256">
        <v>8.6590939999999996</v>
      </c>
      <c r="AN27" s="257">
        <v>8.7810520000000007</v>
      </c>
      <c r="AO27" s="257">
        <v>9.4999400000000005</v>
      </c>
      <c r="AP27" s="257">
        <v>9.0853900000000003</v>
      </c>
      <c r="AQ27" s="257">
        <v>8.6262460000000001</v>
      </c>
      <c r="AR27" s="257">
        <f t="shared" si="30"/>
        <v>-3.2847999999999544E-2</v>
      </c>
      <c r="AS27" s="258">
        <f t="shared" si="31"/>
        <v>-0.37934684621739351</v>
      </c>
      <c r="AT27" s="256">
        <v>2.0954999999999999</v>
      </c>
      <c r="AU27" s="257">
        <v>2.2360000000000002</v>
      </c>
      <c r="AV27" s="257">
        <v>2.2337500000000001</v>
      </c>
      <c r="AW27" s="257">
        <v>2.3570000000000002</v>
      </c>
      <c r="AX27" s="257">
        <v>2.4264999999999999</v>
      </c>
      <c r="AY27" s="257">
        <f t="shared" si="32"/>
        <v>0.33099999999999996</v>
      </c>
      <c r="AZ27" s="258">
        <f t="shared" si="33"/>
        <v>15.795752803626817</v>
      </c>
      <c r="BA27" s="259">
        <v>16.97</v>
      </c>
      <c r="BB27" s="257">
        <v>17.655000000000001</v>
      </c>
      <c r="BC27" s="257">
        <v>17.364999999999998</v>
      </c>
      <c r="BD27" s="257">
        <v>17.285</v>
      </c>
      <c r="BE27" s="257">
        <v>18.28</v>
      </c>
      <c r="BF27" s="257">
        <f t="shared" si="34"/>
        <v>1.3100000000000023</v>
      </c>
      <c r="BG27" s="260">
        <f t="shared" si="35"/>
        <v>7.7195050088391417</v>
      </c>
      <c r="BH27" s="256">
        <v>7.6165120000000002</v>
      </c>
      <c r="BI27" s="257">
        <v>7.8028930000000001</v>
      </c>
      <c r="BJ27" s="257">
        <v>7.9287140000000003</v>
      </c>
      <c r="BK27" s="257">
        <v>8.403829</v>
      </c>
      <c r="BL27" s="257">
        <v>8.1689600000000002</v>
      </c>
      <c r="BM27" s="257">
        <f t="shared" si="36"/>
        <v>0.55244800000000005</v>
      </c>
      <c r="BN27" s="258">
        <f t="shared" si="37"/>
        <v>7.2532938962086586</v>
      </c>
      <c r="BQ27" s="257">
        <v>964.21990000000005</v>
      </c>
      <c r="BR27" s="257">
        <v>1043.8674000000001</v>
      </c>
      <c r="BS27" s="257">
        <v>1045.4259999999999</v>
      </c>
      <c r="BT27" s="257">
        <v>1117.28</v>
      </c>
      <c r="BU27" s="260">
        <v>1074.4169999999999</v>
      </c>
      <c r="BV27" s="256">
        <f t="shared" si="18"/>
        <v>110.19709999999986</v>
      </c>
      <c r="BW27" s="258">
        <f t="shared" si="19"/>
        <v>11.428627432393778</v>
      </c>
    </row>
    <row r="28" spans="1:75">
      <c r="A28" s="71" t="s">
        <v>50</v>
      </c>
      <c r="B28" s="72">
        <v>2</v>
      </c>
      <c r="C28" s="36" t="s">
        <v>140</v>
      </c>
      <c r="D28" s="256">
        <v>2.476</v>
      </c>
      <c r="E28" s="257">
        <v>2.5499999999999998</v>
      </c>
      <c r="F28" s="257">
        <v>2.7007500000000002</v>
      </c>
      <c r="G28" s="257">
        <v>2.859</v>
      </c>
      <c r="H28" s="257">
        <v>2.9754999999999998</v>
      </c>
      <c r="I28" s="257">
        <f t="shared" si="20"/>
        <v>0.49949999999999983</v>
      </c>
      <c r="J28" s="258">
        <f t="shared" si="21"/>
        <v>20.173667205169622</v>
      </c>
      <c r="K28" s="259">
        <v>18.48</v>
      </c>
      <c r="L28" s="257">
        <v>18.324999999999999</v>
      </c>
      <c r="M28" s="257">
        <v>19.84</v>
      </c>
      <c r="N28" s="257">
        <v>19.045999999999999</v>
      </c>
      <c r="O28" s="257">
        <v>19.285</v>
      </c>
      <c r="P28" s="257">
        <f t="shared" si="22"/>
        <v>0.80499999999999972</v>
      </c>
      <c r="Q28" s="260">
        <f t="shared" si="23"/>
        <v>4.3560606060606046</v>
      </c>
      <c r="R28" s="256">
        <v>8.2528980000000001</v>
      </c>
      <c r="S28" s="257">
        <v>8.6500330000000005</v>
      </c>
      <c r="T28" s="257">
        <v>8.3627269999999996</v>
      </c>
      <c r="U28" s="257">
        <v>9.2312639999999995</v>
      </c>
      <c r="V28" s="257">
        <v>9.4920629999999999</v>
      </c>
      <c r="W28" s="257">
        <f t="shared" si="24"/>
        <v>1.2391649999999998</v>
      </c>
      <c r="X28" s="258">
        <f t="shared" si="25"/>
        <v>15.014907490677817</v>
      </c>
      <c r="Y28" s="256">
        <v>2.4380000000000002</v>
      </c>
      <c r="Z28" s="257">
        <v>2.5474999999999999</v>
      </c>
      <c r="AA28" s="257">
        <v>2.6575000000000002</v>
      </c>
      <c r="AB28" s="257">
        <v>2.7149999999999999</v>
      </c>
      <c r="AC28" s="257">
        <v>3.0680000000000001</v>
      </c>
      <c r="AD28" s="257">
        <f t="shared" si="26"/>
        <v>0.62999999999999989</v>
      </c>
      <c r="AE28" s="258">
        <f t="shared" si="27"/>
        <v>25.840853158326492</v>
      </c>
      <c r="AF28" s="259">
        <v>18.41</v>
      </c>
      <c r="AG28" s="257">
        <v>16.954999999999998</v>
      </c>
      <c r="AH28" s="257">
        <v>18.145</v>
      </c>
      <c r="AI28" s="257">
        <v>17.555</v>
      </c>
      <c r="AJ28" s="257">
        <v>19.61</v>
      </c>
      <c r="AK28" s="257">
        <f t="shared" si="28"/>
        <v>1.1999999999999993</v>
      </c>
      <c r="AL28" s="260">
        <f t="shared" si="29"/>
        <v>6.5181966322650693</v>
      </c>
      <c r="AM28" s="256">
        <v>8.1748989999999999</v>
      </c>
      <c r="AN28" s="257">
        <v>9.2624440000000003</v>
      </c>
      <c r="AO28" s="257">
        <v>9.0140940000000001</v>
      </c>
      <c r="AP28" s="257">
        <v>9.5339969999999994</v>
      </c>
      <c r="AQ28" s="257">
        <v>9.6128020000000003</v>
      </c>
      <c r="AR28" s="257">
        <f t="shared" si="30"/>
        <v>1.4379030000000004</v>
      </c>
      <c r="AS28" s="258">
        <f t="shared" si="31"/>
        <v>17.589244833483576</v>
      </c>
      <c r="AT28" s="256">
        <v>1.9295</v>
      </c>
      <c r="AU28" s="257">
        <v>2.19875</v>
      </c>
      <c r="AV28" s="257">
        <v>2.0572499999999998</v>
      </c>
      <c r="AW28" s="257">
        <v>2.0667499999999999</v>
      </c>
      <c r="AX28" s="257">
        <v>1.9895</v>
      </c>
      <c r="AY28" s="257">
        <f t="shared" si="32"/>
        <v>6.0000000000000053E-2</v>
      </c>
      <c r="AZ28" s="258">
        <f t="shared" si="33"/>
        <v>3.1096138896087098</v>
      </c>
      <c r="BA28" s="259">
        <v>15.11</v>
      </c>
      <c r="BB28" s="257">
        <v>15.7</v>
      </c>
      <c r="BC28" s="257">
        <v>14.34</v>
      </c>
      <c r="BD28" s="257">
        <v>16.32</v>
      </c>
      <c r="BE28" s="257">
        <v>16.690000000000001</v>
      </c>
      <c r="BF28" s="257">
        <f t="shared" si="34"/>
        <v>1.5800000000000018</v>
      </c>
      <c r="BG28" s="260">
        <f t="shared" si="35"/>
        <v>10.456651224354745</v>
      </c>
      <c r="BH28" s="256">
        <v>7.9158030000000004</v>
      </c>
      <c r="BI28" s="257">
        <v>8.6714850000000006</v>
      </c>
      <c r="BJ28" s="257">
        <v>8.916086</v>
      </c>
      <c r="BK28" s="257">
        <v>7.8390050000000002</v>
      </c>
      <c r="BL28" s="257">
        <v>7.3561589999999999</v>
      </c>
      <c r="BM28" s="257">
        <f t="shared" si="36"/>
        <v>-0.55964400000000047</v>
      </c>
      <c r="BN28" s="258">
        <f t="shared" si="37"/>
        <v>-7.0699586637009588</v>
      </c>
      <c r="BQ28" s="257">
        <v>995.88509999999997</v>
      </c>
      <c r="BR28" s="257">
        <v>1030.0197000000001</v>
      </c>
      <c r="BS28" s="257">
        <v>1064.31</v>
      </c>
      <c r="BT28" s="257">
        <v>1082.2349999999999</v>
      </c>
      <c r="BU28" s="260">
        <v>1192.2760000000001</v>
      </c>
      <c r="BV28" s="256">
        <f t="shared" si="18"/>
        <v>196.3909000000001</v>
      </c>
      <c r="BW28" s="258">
        <f t="shared" si="19"/>
        <v>19.720236802418281</v>
      </c>
    </row>
    <row r="29" spans="1:75">
      <c r="A29" s="72" t="s">
        <v>51</v>
      </c>
      <c r="B29" s="72">
        <v>2</v>
      </c>
      <c r="C29" s="36" t="s">
        <v>31</v>
      </c>
      <c r="D29" s="256">
        <v>3.073</v>
      </c>
      <c r="E29" s="257">
        <v>3.0405000000000002</v>
      </c>
      <c r="F29" s="257">
        <v>3.0539999999999998</v>
      </c>
      <c r="G29" s="257">
        <v>3.2170000000000001</v>
      </c>
      <c r="H29" s="257">
        <v>3.2404999999999999</v>
      </c>
      <c r="I29" s="257">
        <f t="shared" si="20"/>
        <v>0.16749999999999998</v>
      </c>
      <c r="J29" s="258">
        <f t="shared" si="21"/>
        <v>5.4506996420436051</v>
      </c>
      <c r="K29" s="259">
        <v>20.684999999999999</v>
      </c>
      <c r="L29" s="257">
        <v>20.515000000000001</v>
      </c>
      <c r="M29" s="257">
        <v>20.62</v>
      </c>
      <c r="N29" s="257">
        <v>21.635000000000002</v>
      </c>
      <c r="O29" s="257">
        <v>21.664999999999999</v>
      </c>
      <c r="P29" s="257">
        <f t="shared" si="22"/>
        <v>0.98000000000000043</v>
      </c>
      <c r="Q29" s="260">
        <f t="shared" si="23"/>
        <v>4.7377326565143845</v>
      </c>
      <c r="R29" s="256">
        <v>9.1372440000000008</v>
      </c>
      <c r="S29" s="257">
        <v>9.1800529999999991</v>
      </c>
      <c r="T29" s="257">
        <v>9.0989050000000002</v>
      </c>
      <c r="U29" s="257">
        <v>9.1713059999999995</v>
      </c>
      <c r="V29" s="257">
        <v>9.1958859999999998</v>
      </c>
      <c r="W29" s="257">
        <f t="shared" si="24"/>
        <v>5.8641999999998973E-2</v>
      </c>
      <c r="X29" s="258">
        <f t="shared" si="25"/>
        <v>0.64179089449727911</v>
      </c>
      <c r="Y29" s="256">
        <v>3.0215000000000001</v>
      </c>
      <c r="Z29" s="257">
        <v>3.0960000000000001</v>
      </c>
      <c r="AA29" s="257">
        <v>3.24</v>
      </c>
      <c r="AB29" s="257">
        <v>3.1564999999999999</v>
      </c>
      <c r="AC29" s="257">
        <v>3.2450000000000001</v>
      </c>
      <c r="AD29" s="257">
        <f t="shared" si="26"/>
        <v>0.22350000000000003</v>
      </c>
      <c r="AE29" s="258">
        <f t="shared" si="27"/>
        <v>7.396988250868775</v>
      </c>
      <c r="AF29" s="259">
        <v>18.350000000000001</v>
      </c>
      <c r="AG29" s="257">
        <v>20.215</v>
      </c>
      <c r="AH29" s="257">
        <v>20.99</v>
      </c>
      <c r="AI29" s="257">
        <v>21.83</v>
      </c>
      <c r="AJ29" s="257">
        <v>20.67</v>
      </c>
      <c r="AK29" s="257">
        <f t="shared" si="28"/>
        <v>2.3200000000000003</v>
      </c>
      <c r="AL29" s="260">
        <f t="shared" si="29"/>
        <v>12.643051771117166</v>
      </c>
      <c r="AM29" s="256">
        <v>10.14227</v>
      </c>
      <c r="AN29" s="257">
        <v>9.4140130000000006</v>
      </c>
      <c r="AO29" s="257">
        <v>9.4755210000000005</v>
      </c>
      <c r="AP29" s="257">
        <v>8.9051329999999993</v>
      </c>
      <c r="AQ29" s="257">
        <v>9.6463739999999998</v>
      </c>
      <c r="AR29" s="257">
        <f t="shared" si="30"/>
        <v>-0.49589600000000011</v>
      </c>
      <c r="AS29" s="258">
        <f t="shared" si="31"/>
        <v>-4.8893985271541789</v>
      </c>
      <c r="AT29" s="256">
        <v>1.5945</v>
      </c>
      <c r="AU29" s="257">
        <v>2.3220000000000001</v>
      </c>
      <c r="AV29" s="257">
        <v>2.1709999999999998</v>
      </c>
      <c r="AW29" s="257">
        <v>2.36375</v>
      </c>
      <c r="AX29" s="257">
        <v>2.2152500000000002</v>
      </c>
      <c r="AY29" s="257">
        <f t="shared" si="32"/>
        <v>0.62075000000000014</v>
      </c>
      <c r="AZ29" s="258">
        <f t="shared" si="33"/>
        <v>38.930699278770781</v>
      </c>
      <c r="BA29" s="259">
        <v>15.04</v>
      </c>
      <c r="BB29" s="257">
        <v>17.824999999999999</v>
      </c>
      <c r="BC29" s="257">
        <v>17.184999999999999</v>
      </c>
      <c r="BD29" s="257">
        <v>18.704999999999998</v>
      </c>
      <c r="BE29" s="257">
        <v>17.934999999999999</v>
      </c>
      <c r="BF29" s="257">
        <f t="shared" si="34"/>
        <v>2.8949999999999996</v>
      </c>
      <c r="BG29" s="260">
        <f t="shared" si="35"/>
        <v>19.248670212765955</v>
      </c>
      <c r="BH29" s="256">
        <v>6.5357070000000004</v>
      </c>
      <c r="BI29" s="257">
        <v>7.9784769999999998</v>
      </c>
      <c r="BJ29" s="257">
        <v>7.7907120000000001</v>
      </c>
      <c r="BK29" s="257">
        <v>7.7753199999999998</v>
      </c>
      <c r="BL29" s="257">
        <v>7.6033390000000001</v>
      </c>
      <c r="BM29" s="257">
        <f t="shared" si="36"/>
        <v>1.0676319999999997</v>
      </c>
      <c r="BN29" s="258">
        <f t="shared" si="37"/>
        <v>16.335371215386484</v>
      </c>
      <c r="BQ29" s="257">
        <v>1067.354</v>
      </c>
      <c r="BR29" s="257">
        <v>1090.5785000000001</v>
      </c>
      <c r="BS29" s="257">
        <v>1135.4680000000001</v>
      </c>
      <c r="BT29" s="257">
        <v>1109.4380000000001</v>
      </c>
      <c r="BU29" s="260">
        <v>1137.027</v>
      </c>
      <c r="BV29" s="256">
        <f t="shared" si="18"/>
        <v>69.673000000000002</v>
      </c>
      <c r="BW29" s="258">
        <f t="shared" si="19"/>
        <v>6.5276375035836276</v>
      </c>
    </row>
    <row r="30" spans="1:75">
      <c r="A30" s="72" t="s">
        <v>52</v>
      </c>
      <c r="B30" s="72">
        <v>2</v>
      </c>
      <c r="C30" s="36" t="s">
        <v>140</v>
      </c>
      <c r="D30" s="256">
        <v>2.7829999999999999</v>
      </c>
      <c r="E30" s="257">
        <v>2.9962499999999999</v>
      </c>
      <c r="F30" s="257">
        <v>3.06325</v>
      </c>
      <c r="G30" s="257">
        <v>3.3214999999999999</v>
      </c>
      <c r="H30" s="257">
        <v>3.2382499999999999</v>
      </c>
      <c r="I30" s="257">
        <f t="shared" si="20"/>
        <v>0.45524999999999993</v>
      </c>
      <c r="J30" s="258">
        <f t="shared" si="21"/>
        <v>16.358246496586414</v>
      </c>
      <c r="K30" s="259">
        <v>17.765000000000001</v>
      </c>
      <c r="L30" s="257">
        <v>19.940000000000001</v>
      </c>
      <c r="M30" s="257">
        <v>21.344999999999999</v>
      </c>
      <c r="N30" s="257">
        <v>21.95</v>
      </c>
      <c r="O30" s="257">
        <v>21.65</v>
      </c>
      <c r="P30" s="257">
        <f t="shared" si="22"/>
        <v>3.884999999999998</v>
      </c>
      <c r="Q30" s="260">
        <f t="shared" si="23"/>
        <v>21.868843231072322</v>
      </c>
      <c r="R30" s="256">
        <v>9.6489530000000006</v>
      </c>
      <c r="S30" s="257">
        <v>9.2307760000000005</v>
      </c>
      <c r="T30" s="257">
        <v>8.8472670000000004</v>
      </c>
      <c r="U30" s="257">
        <v>9.2895909999999997</v>
      </c>
      <c r="V30" s="257">
        <v>9.1819089999999992</v>
      </c>
      <c r="W30" s="257">
        <f t="shared" si="24"/>
        <v>-0.46704400000000135</v>
      </c>
      <c r="X30" s="258">
        <f t="shared" si="25"/>
        <v>-4.840359363342337</v>
      </c>
      <c r="Y30" s="256">
        <v>2.4125000000000001</v>
      </c>
      <c r="Z30" s="257">
        <v>2.8010000000000002</v>
      </c>
      <c r="AA30" s="257">
        <v>3.1934999999999998</v>
      </c>
      <c r="AB30" s="257">
        <v>3.0402499999999999</v>
      </c>
      <c r="AC30" s="257">
        <v>3.181</v>
      </c>
      <c r="AD30" s="257">
        <f t="shared" si="26"/>
        <v>0.76849999999999996</v>
      </c>
      <c r="AE30" s="258">
        <f t="shared" si="27"/>
        <v>31.854922279792742</v>
      </c>
      <c r="AF30" s="259">
        <v>18</v>
      </c>
      <c r="AG30" s="257">
        <v>20.454999999999998</v>
      </c>
      <c r="AH30" s="257">
        <v>20.364999999999998</v>
      </c>
      <c r="AI30" s="257">
        <v>19.649999999999999</v>
      </c>
      <c r="AJ30" s="257">
        <v>20.18</v>
      </c>
      <c r="AK30" s="257">
        <f t="shared" si="28"/>
        <v>2.1799999999999997</v>
      </c>
      <c r="AL30" s="260">
        <f t="shared" si="29"/>
        <v>12.111111111111111</v>
      </c>
      <c r="AM30" s="256">
        <v>8.274915</v>
      </c>
      <c r="AN30" s="257">
        <v>8.4111860000000007</v>
      </c>
      <c r="AO30" s="257">
        <v>9.6261119999999991</v>
      </c>
      <c r="AP30" s="257">
        <v>9.5135319999999997</v>
      </c>
      <c r="AQ30" s="257">
        <v>9.6796799999999994</v>
      </c>
      <c r="AR30" s="257">
        <f t="shared" si="30"/>
        <v>1.4047649999999994</v>
      </c>
      <c r="AS30" s="258">
        <f t="shared" si="31"/>
        <v>16.976186462338276</v>
      </c>
      <c r="AT30" s="256">
        <v>1.78975</v>
      </c>
      <c r="AU30" s="257">
        <v>2.5125000000000002</v>
      </c>
      <c r="AV30" s="257">
        <v>2.3525</v>
      </c>
      <c r="AW30" s="257">
        <v>2.4714999999999998</v>
      </c>
      <c r="AX30" s="257">
        <v>2.6619999999999999</v>
      </c>
      <c r="AY30" s="257">
        <f t="shared" si="32"/>
        <v>0.87224999999999997</v>
      </c>
      <c r="AZ30" s="258">
        <f t="shared" si="33"/>
        <v>48.735856963263025</v>
      </c>
      <c r="BA30" s="259">
        <v>19.045000000000002</v>
      </c>
      <c r="BB30" s="257">
        <v>18.12</v>
      </c>
      <c r="BC30" s="257">
        <v>19.475000000000001</v>
      </c>
      <c r="BD30" s="257">
        <v>21.995000000000001</v>
      </c>
      <c r="BE30" s="257">
        <v>19.565000000000001</v>
      </c>
      <c r="BF30" s="257">
        <f t="shared" si="34"/>
        <v>0.51999999999999957</v>
      </c>
      <c r="BG30" s="260">
        <f t="shared" si="35"/>
        <v>2.730375426621158</v>
      </c>
      <c r="BH30" s="256">
        <v>5.8011460000000001</v>
      </c>
      <c r="BI30" s="257">
        <v>8.5320060000000009</v>
      </c>
      <c r="BJ30" s="257">
        <v>7.4169409999999996</v>
      </c>
      <c r="BK30" s="257">
        <v>6.9166930000000004</v>
      </c>
      <c r="BL30" s="257">
        <v>8.3647259999999992</v>
      </c>
      <c r="BM30" s="257">
        <f t="shared" si="36"/>
        <v>2.5635799999999991</v>
      </c>
      <c r="BN30" s="258">
        <f t="shared" si="37"/>
        <v>44.190923655429444</v>
      </c>
      <c r="BQ30" s="257">
        <v>816.16179999999997</v>
      </c>
      <c r="BR30" s="257">
        <v>937.26967000000002</v>
      </c>
      <c r="BS30" s="257">
        <v>1059.624</v>
      </c>
      <c r="BT30" s="257">
        <v>1011.852</v>
      </c>
      <c r="BU30" s="260">
        <v>1055.7280000000001</v>
      </c>
      <c r="BV30" s="256">
        <f t="shared" si="18"/>
        <v>239.56620000000009</v>
      </c>
      <c r="BW30" s="258">
        <f t="shared" si="19"/>
        <v>29.352782744793998</v>
      </c>
    </row>
    <row r="31" spans="1:75">
      <c r="A31" s="71" t="s">
        <v>53</v>
      </c>
      <c r="B31" s="72">
        <v>2</v>
      </c>
      <c r="C31" s="36" t="s">
        <v>140</v>
      </c>
      <c r="D31" s="256">
        <v>3.6164999999999998</v>
      </c>
      <c r="E31" s="257">
        <v>3.5379999999999998</v>
      </c>
      <c r="F31" s="257">
        <v>3.8170000000000002</v>
      </c>
      <c r="G31" s="257">
        <v>3.956</v>
      </c>
      <c r="H31" s="257">
        <v>3.9119999999999999</v>
      </c>
      <c r="I31" s="257">
        <f t="shared" si="20"/>
        <v>0.2955000000000001</v>
      </c>
      <c r="J31" s="258">
        <f t="shared" si="21"/>
        <v>8.1708834508502726</v>
      </c>
      <c r="K31" s="259">
        <v>23.465</v>
      </c>
      <c r="L31" s="257">
        <v>21.504999999999999</v>
      </c>
      <c r="M31" s="257">
        <v>23.17</v>
      </c>
      <c r="N31" s="257">
        <v>24.15</v>
      </c>
      <c r="O31" s="257">
        <v>24.92</v>
      </c>
      <c r="P31" s="257">
        <f t="shared" si="22"/>
        <v>1.4550000000000018</v>
      </c>
      <c r="Q31" s="260">
        <f t="shared" si="23"/>
        <v>6.2007244832729675</v>
      </c>
      <c r="R31" s="256">
        <v>9.4807459999999999</v>
      </c>
      <c r="S31" s="257">
        <v>10.10324</v>
      </c>
      <c r="T31" s="257">
        <v>10.13458</v>
      </c>
      <c r="U31" s="257">
        <v>10.06339</v>
      </c>
      <c r="V31" s="257">
        <v>9.6510660000000001</v>
      </c>
      <c r="W31" s="257">
        <f t="shared" si="24"/>
        <v>0.17032000000000025</v>
      </c>
      <c r="X31" s="258">
        <f t="shared" si="25"/>
        <v>1.796483103755762</v>
      </c>
      <c r="Y31" s="256">
        <v>3.4517500000000001</v>
      </c>
      <c r="Z31" s="257">
        <v>3.5145</v>
      </c>
      <c r="AA31" s="257">
        <v>3.8260000000000001</v>
      </c>
      <c r="AB31" s="257">
        <v>3.9140000000000001</v>
      </c>
      <c r="AC31" s="257">
        <v>3.7805</v>
      </c>
      <c r="AD31" s="257">
        <f t="shared" si="26"/>
        <v>0.32874999999999988</v>
      </c>
      <c r="AE31" s="258">
        <f t="shared" si="27"/>
        <v>9.5241544144274606</v>
      </c>
      <c r="AF31" s="259">
        <v>21.684999999999999</v>
      </c>
      <c r="AG31" s="257">
        <v>23.035</v>
      </c>
      <c r="AH31" s="257">
        <v>22.47</v>
      </c>
      <c r="AI31" s="257">
        <v>24.254999999999999</v>
      </c>
      <c r="AJ31" s="257">
        <v>23.36</v>
      </c>
      <c r="AK31" s="257">
        <f t="shared" si="28"/>
        <v>1.6750000000000007</v>
      </c>
      <c r="AL31" s="260">
        <f t="shared" si="29"/>
        <v>7.7242333410191417</v>
      </c>
      <c r="AM31" s="256">
        <v>9.7644559999999991</v>
      </c>
      <c r="AN31" s="257">
        <v>9.3983279999999993</v>
      </c>
      <c r="AO31" s="257">
        <v>10.45256</v>
      </c>
      <c r="AP31" s="257">
        <v>9.9119109999999999</v>
      </c>
      <c r="AQ31" s="257">
        <v>9.9395570000000006</v>
      </c>
      <c r="AR31" s="257">
        <f t="shared" si="30"/>
        <v>0.17510100000000151</v>
      </c>
      <c r="AS31" s="258">
        <f t="shared" si="31"/>
        <v>1.7932489019357714</v>
      </c>
      <c r="AT31" s="256">
        <v>2.22275</v>
      </c>
      <c r="AU31" s="257">
        <v>2.8312499999999998</v>
      </c>
      <c r="AV31" s="257">
        <v>2.5590000000000002</v>
      </c>
      <c r="AW31" s="257">
        <v>2.9987499999999998</v>
      </c>
      <c r="AX31" s="257">
        <v>2.7905000000000002</v>
      </c>
      <c r="AY31" s="257">
        <f t="shared" si="32"/>
        <v>0.5677500000000002</v>
      </c>
      <c r="AZ31" s="258">
        <f t="shared" si="33"/>
        <v>25.542683612642008</v>
      </c>
      <c r="BA31" s="259">
        <v>19.73</v>
      </c>
      <c r="BB31" s="257">
        <v>20.425000000000001</v>
      </c>
      <c r="BC31" s="257">
        <v>19.855</v>
      </c>
      <c r="BD31" s="257">
        <v>19.945</v>
      </c>
      <c r="BE31" s="257">
        <v>20.73</v>
      </c>
      <c r="BF31" s="257">
        <f t="shared" si="34"/>
        <v>1</v>
      </c>
      <c r="BG31" s="260">
        <f t="shared" si="35"/>
        <v>5.0684237202230111</v>
      </c>
      <c r="BH31" s="256">
        <v>6.8620320000000001</v>
      </c>
      <c r="BI31" s="257">
        <v>8.5154499999999995</v>
      </c>
      <c r="BJ31" s="257">
        <v>7.9838060000000004</v>
      </c>
      <c r="BK31" s="257">
        <v>9.278416</v>
      </c>
      <c r="BL31" s="257">
        <v>8.2907659999999996</v>
      </c>
      <c r="BM31" s="257">
        <f t="shared" si="36"/>
        <v>1.4287339999999995</v>
      </c>
      <c r="BN31" s="258">
        <f t="shared" si="37"/>
        <v>20.820858894275041</v>
      </c>
      <c r="BQ31" s="257">
        <v>1201.4770000000001</v>
      </c>
      <c r="BR31" s="257">
        <v>1221.0383999999999</v>
      </c>
      <c r="BS31" s="257">
        <v>1318.143</v>
      </c>
      <c r="BT31" s="257">
        <v>1345.575</v>
      </c>
      <c r="BU31" s="260">
        <v>1303.9590000000001</v>
      </c>
      <c r="BV31" s="256">
        <f t="shared" si="18"/>
        <v>102.48199999999997</v>
      </c>
      <c r="BW31" s="258">
        <f t="shared" si="19"/>
        <v>8.5296680668876697</v>
      </c>
    </row>
    <row r="32" spans="1:75">
      <c r="A32" s="69" t="s">
        <v>54</v>
      </c>
      <c r="B32" s="68">
        <v>2</v>
      </c>
      <c r="C32" s="87" t="s">
        <v>32</v>
      </c>
      <c r="D32" s="256">
        <v>2.0554999999999999</v>
      </c>
      <c r="E32" s="257">
        <v>2.157</v>
      </c>
      <c r="F32" s="257">
        <v>2.1659999999999999</v>
      </c>
      <c r="G32" s="257">
        <v>2.2360000000000002</v>
      </c>
      <c r="H32" s="257">
        <v>2.1894999999999998</v>
      </c>
      <c r="I32" s="257">
        <f t="shared" si="20"/>
        <v>0.1339999999999999</v>
      </c>
      <c r="J32" s="258">
        <f t="shared" si="21"/>
        <v>6.5190951106786619</v>
      </c>
      <c r="K32" s="259">
        <v>17.04</v>
      </c>
      <c r="L32" s="257">
        <v>17.07</v>
      </c>
      <c r="M32" s="257">
        <v>17.11</v>
      </c>
      <c r="N32" s="257">
        <v>17.05</v>
      </c>
      <c r="O32" s="257">
        <v>16.29</v>
      </c>
      <c r="P32" s="257">
        <f t="shared" si="22"/>
        <v>-0.75</v>
      </c>
      <c r="Q32" s="260">
        <f t="shared" si="23"/>
        <v>-4.4014084507042259</v>
      </c>
      <c r="R32" s="256">
        <v>7.4391829999999999</v>
      </c>
      <c r="S32" s="257">
        <v>7.7949700000000002</v>
      </c>
      <c r="T32" s="257">
        <v>7.8046550000000003</v>
      </c>
      <c r="U32" s="257">
        <v>8.0986960000000003</v>
      </c>
      <c r="V32" s="257">
        <v>8.3065440000000006</v>
      </c>
      <c r="W32" s="257">
        <f t="shared" si="24"/>
        <v>0.86736100000000071</v>
      </c>
      <c r="X32" s="258">
        <f t="shared" si="25"/>
        <v>11.659358292436155</v>
      </c>
      <c r="Y32" s="256">
        <v>2.431</v>
      </c>
      <c r="Z32" s="257">
        <v>2.1244999999999998</v>
      </c>
      <c r="AA32" s="257">
        <v>2.3184999999999998</v>
      </c>
      <c r="AB32" s="257">
        <v>2.1850000000000001</v>
      </c>
      <c r="AC32" s="257">
        <v>2.2515000000000001</v>
      </c>
      <c r="AD32" s="257">
        <f t="shared" si="26"/>
        <v>-0.17949999999999999</v>
      </c>
      <c r="AE32" s="258">
        <f t="shared" si="27"/>
        <v>-7.383792677910324</v>
      </c>
      <c r="AF32" s="259">
        <v>21.555</v>
      </c>
      <c r="AG32" s="257">
        <v>18.28</v>
      </c>
      <c r="AH32" s="257">
        <v>18.475000000000001</v>
      </c>
      <c r="AI32" s="257">
        <v>16.57</v>
      </c>
      <c r="AJ32" s="257">
        <v>19.145</v>
      </c>
      <c r="AK32" s="257">
        <f t="shared" si="28"/>
        <v>-2.41</v>
      </c>
      <c r="AL32" s="260">
        <f t="shared" si="29"/>
        <v>-11.180700533518905</v>
      </c>
      <c r="AM32" s="256">
        <v>6.9256989999999998</v>
      </c>
      <c r="AN32" s="257">
        <v>7.1516260000000003</v>
      </c>
      <c r="AO32" s="257">
        <v>7.7228729999999999</v>
      </c>
      <c r="AP32" s="257">
        <v>8.1331340000000001</v>
      </c>
      <c r="AQ32" s="257">
        <v>7.2291889999999999</v>
      </c>
      <c r="AR32" s="257">
        <f t="shared" si="30"/>
        <v>0.30349000000000004</v>
      </c>
      <c r="AS32" s="258">
        <f t="shared" si="31"/>
        <v>4.3820847541887114</v>
      </c>
      <c r="AT32" s="256">
        <v>1.62625</v>
      </c>
      <c r="AU32" s="257">
        <v>1.9019999999999999</v>
      </c>
      <c r="AV32" s="257">
        <v>1.8505</v>
      </c>
      <c r="AW32" s="257">
        <v>1.99</v>
      </c>
      <c r="AX32" s="257">
        <v>2.0405000000000002</v>
      </c>
      <c r="AY32" s="257">
        <f t="shared" si="32"/>
        <v>0.41425000000000023</v>
      </c>
      <c r="AZ32" s="258">
        <f t="shared" si="33"/>
        <v>25.472713297463507</v>
      </c>
      <c r="BA32" s="259">
        <v>17.43</v>
      </c>
      <c r="BB32" s="257">
        <v>18.454000000000001</v>
      </c>
      <c r="BC32" s="257">
        <v>15.87</v>
      </c>
      <c r="BD32" s="257">
        <v>18.46</v>
      </c>
      <c r="BE32" s="257">
        <v>18.405000000000001</v>
      </c>
      <c r="BF32" s="257">
        <f t="shared" si="34"/>
        <v>0.97500000000000142</v>
      </c>
      <c r="BG32" s="260">
        <f t="shared" si="35"/>
        <v>5.5938037865748784</v>
      </c>
      <c r="BH32" s="256">
        <v>5.7756150000000002</v>
      </c>
      <c r="BI32" s="257">
        <v>6.423298</v>
      </c>
      <c r="BJ32" s="257">
        <v>7.2180859999999996</v>
      </c>
      <c r="BK32" s="257">
        <v>6.6418679999999997</v>
      </c>
      <c r="BL32" s="257">
        <v>6.8210870000000003</v>
      </c>
      <c r="BM32" s="257">
        <f t="shared" si="36"/>
        <v>1.0454720000000002</v>
      </c>
      <c r="BN32" s="258">
        <f t="shared" si="37"/>
        <v>18.101483564953689</v>
      </c>
      <c r="BQ32" s="257">
        <v>846.46799999999996</v>
      </c>
      <c r="BR32" s="257">
        <v>750.92213000000004</v>
      </c>
      <c r="BS32" s="257">
        <v>811.3981</v>
      </c>
      <c r="BT32" s="257">
        <v>769.78189999999995</v>
      </c>
      <c r="BU32" s="260">
        <v>790.51210000000003</v>
      </c>
      <c r="BV32" s="256">
        <f t="shared" si="18"/>
        <v>-55.955899999999929</v>
      </c>
      <c r="BW32" s="258">
        <f t="shared" si="19"/>
        <v>-6.6105156958089299</v>
      </c>
    </row>
    <row r="33" spans="1:75">
      <c r="A33" s="71" t="s">
        <v>80</v>
      </c>
      <c r="B33" s="72">
        <v>2</v>
      </c>
      <c r="C33" s="36" t="s">
        <v>31</v>
      </c>
      <c r="D33" s="256">
        <v>2.6154999999999999</v>
      </c>
      <c r="E33" s="257">
        <v>3.18</v>
      </c>
      <c r="F33" s="257">
        <v>3.0634999999999999</v>
      </c>
      <c r="G33" s="257">
        <v>3.3795000000000002</v>
      </c>
      <c r="H33" s="257">
        <v>3.3224999999999998</v>
      </c>
      <c r="I33" s="257">
        <f t="shared" si="20"/>
        <v>0.70699999999999985</v>
      </c>
      <c r="J33" s="258">
        <f t="shared" si="21"/>
        <v>27.031160389982787</v>
      </c>
      <c r="K33" s="259">
        <v>17.34</v>
      </c>
      <c r="L33" s="257">
        <v>21.48</v>
      </c>
      <c r="M33" s="257">
        <v>21.64</v>
      </c>
      <c r="N33" s="257">
        <v>22.54</v>
      </c>
      <c r="O33" s="257">
        <v>20.684999999999999</v>
      </c>
      <c r="P33" s="257">
        <f t="shared" si="22"/>
        <v>3.3449999999999989</v>
      </c>
      <c r="Q33" s="260">
        <f t="shared" si="23"/>
        <v>19.29065743944636</v>
      </c>
      <c r="R33" s="256">
        <v>9.3111219999999992</v>
      </c>
      <c r="S33" s="257">
        <v>9.0893899999999999</v>
      </c>
      <c r="T33" s="257">
        <v>8.7116629999999997</v>
      </c>
      <c r="U33" s="257">
        <v>9.2045949999999994</v>
      </c>
      <c r="V33" s="257">
        <v>9.876576</v>
      </c>
      <c r="W33" s="257">
        <f t="shared" si="24"/>
        <v>0.56545400000000079</v>
      </c>
      <c r="X33" s="258">
        <f t="shared" si="25"/>
        <v>6.072887886121574</v>
      </c>
      <c r="Y33" s="256">
        <v>2.6709999999999998</v>
      </c>
      <c r="Z33" s="257">
        <v>3.0495000000000001</v>
      </c>
      <c r="AA33" s="257">
        <v>3.0545</v>
      </c>
      <c r="AB33" s="257">
        <v>3.2355</v>
      </c>
      <c r="AC33" s="257">
        <v>3.2890000000000001</v>
      </c>
      <c r="AD33" s="257">
        <f t="shared" si="26"/>
        <v>0.61800000000000033</v>
      </c>
      <c r="AE33" s="258">
        <f t="shared" si="27"/>
        <v>23.137401722201435</v>
      </c>
      <c r="AF33" s="259">
        <v>19.62</v>
      </c>
      <c r="AG33" s="257">
        <v>20.190000000000001</v>
      </c>
      <c r="AH33" s="257">
        <v>20.52</v>
      </c>
      <c r="AI33" s="257">
        <v>21.61</v>
      </c>
      <c r="AJ33" s="257">
        <v>21.71</v>
      </c>
      <c r="AK33" s="257">
        <f t="shared" si="28"/>
        <v>2.09</v>
      </c>
      <c r="AL33" s="260">
        <f t="shared" si="29"/>
        <v>10.652395514780835</v>
      </c>
      <c r="AM33" s="256">
        <v>8.3793579999999999</v>
      </c>
      <c r="AN33" s="257">
        <v>9.2688600000000001</v>
      </c>
      <c r="AO33" s="257">
        <v>9.1433509999999991</v>
      </c>
      <c r="AP33" s="257">
        <v>9.2027710000000003</v>
      </c>
      <c r="AQ33" s="257">
        <v>9.3105030000000006</v>
      </c>
      <c r="AR33" s="257">
        <f t="shared" si="30"/>
        <v>0.93114500000000078</v>
      </c>
      <c r="AS33" s="258">
        <f t="shared" si="31"/>
        <v>11.112366842423976</v>
      </c>
      <c r="AT33" s="256">
        <v>2.0267499999999998</v>
      </c>
      <c r="AU33" s="257">
        <v>2.4115000000000002</v>
      </c>
      <c r="AV33" s="257">
        <v>2.2925</v>
      </c>
      <c r="AW33" s="257">
        <v>2.5222500000000001</v>
      </c>
      <c r="AX33" s="257">
        <v>2.74125</v>
      </c>
      <c r="AY33" s="257">
        <f t="shared" si="32"/>
        <v>0.71450000000000014</v>
      </c>
      <c r="AZ33" s="258">
        <f t="shared" si="33"/>
        <v>35.253484642901206</v>
      </c>
      <c r="BA33" s="259">
        <v>16.829999999999998</v>
      </c>
      <c r="BB33" s="257">
        <v>19.725000000000001</v>
      </c>
      <c r="BC33" s="257">
        <v>16.274999999999999</v>
      </c>
      <c r="BD33" s="257">
        <v>18.574999999999999</v>
      </c>
      <c r="BE33" s="257">
        <v>20.145</v>
      </c>
      <c r="BF33" s="257">
        <f t="shared" si="34"/>
        <v>3.3150000000000013</v>
      </c>
      <c r="BG33" s="260">
        <f t="shared" si="35"/>
        <v>19.696969696969706</v>
      </c>
      <c r="BH33" s="256">
        <v>7.4284660000000002</v>
      </c>
      <c r="BI33" s="257">
        <v>7.5159010000000004</v>
      </c>
      <c r="BJ33" s="257">
        <v>8.7128870000000003</v>
      </c>
      <c r="BK33" s="257">
        <v>8.3413850000000007</v>
      </c>
      <c r="BL33" s="257">
        <v>8.3580469999999991</v>
      </c>
      <c r="BM33" s="257">
        <f t="shared" si="36"/>
        <v>0.92958099999999888</v>
      </c>
      <c r="BN33" s="258">
        <f t="shared" si="37"/>
        <v>12.513767983860985</v>
      </c>
      <c r="BQ33" s="257">
        <v>884.47490000000005</v>
      </c>
      <c r="BR33" s="257">
        <v>1002.4655</v>
      </c>
      <c r="BS33" s="257">
        <v>1004.024</v>
      </c>
      <c r="BT33" s="257">
        <v>1060.4480000000001</v>
      </c>
      <c r="BU33" s="260">
        <v>1077.125</v>
      </c>
      <c r="BV33" s="256">
        <f t="shared" si="18"/>
        <v>192.65009999999995</v>
      </c>
      <c r="BW33" s="258">
        <f t="shared" si="19"/>
        <v>21.78129645058327</v>
      </c>
    </row>
    <row r="34" spans="1:75" ht="15.75" thickBot="1">
      <c r="A34" s="71" t="s">
        <v>81</v>
      </c>
      <c r="B34" s="72">
        <v>2</v>
      </c>
      <c r="C34" s="36" t="s">
        <v>31</v>
      </c>
      <c r="D34" s="261">
        <v>3.0680000000000001</v>
      </c>
      <c r="E34" s="262">
        <v>3.31</v>
      </c>
      <c r="F34" s="262">
        <v>3.1795</v>
      </c>
      <c r="G34" s="262">
        <v>3.3475000000000001</v>
      </c>
      <c r="H34" s="262">
        <v>3.4805000000000001</v>
      </c>
      <c r="I34" s="262">
        <f t="shared" si="20"/>
        <v>0.41250000000000009</v>
      </c>
      <c r="J34" s="263">
        <f t="shared" si="21"/>
        <v>13.445241199478492</v>
      </c>
      <c r="K34" s="259">
        <v>21.454999999999998</v>
      </c>
      <c r="L34" s="257">
        <v>22.54</v>
      </c>
      <c r="M34" s="257">
        <v>22.315000000000001</v>
      </c>
      <c r="N34" s="257">
        <v>22.824999999999999</v>
      </c>
      <c r="O34" s="257">
        <v>23.83</v>
      </c>
      <c r="P34" s="257">
        <f t="shared" si="22"/>
        <v>2.375</v>
      </c>
      <c r="Q34" s="260">
        <f t="shared" si="23"/>
        <v>11.06968072710324</v>
      </c>
      <c r="R34" s="261">
        <v>8.7776060000000005</v>
      </c>
      <c r="S34" s="262">
        <v>9.0154259999999997</v>
      </c>
      <c r="T34" s="262">
        <v>8.7460400000000007</v>
      </c>
      <c r="U34" s="262">
        <v>9.0164709999999992</v>
      </c>
      <c r="V34" s="262">
        <v>8.9930660000000007</v>
      </c>
      <c r="W34" s="262">
        <f t="shared" si="24"/>
        <v>0.21546000000000021</v>
      </c>
      <c r="X34" s="263">
        <f t="shared" si="25"/>
        <v>2.4546556316152741</v>
      </c>
      <c r="Y34" s="261">
        <v>2.7614999999999998</v>
      </c>
      <c r="Z34" s="262">
        <v>3.0855000000000001</v>
      </c>
      <c r="AA34" s="262">
        <v>3.0670000000000002</v>
      </c>
      <c r="AB34" s="262">
        <v>3.2250000000000001</v>
      </c>
      <c r="AC34" s="262">
        <v>3.3239999999999998</v>
      </c>
      <c r="AD34" s="262">
        <f t="shared" si="26"/>
        <v>0.5625</v>
      </c>
      <c r="AE34" s="263">
        <f t="shared" si="27"/>
        <v>20.369364475828355</v>
      </c>
      <c r="AF34" s="259">
        <v>17.91</v>
      </c>
      <c r="AG34" s="257">
        <v>20.524999999999999</v>
      </c>
      <c r="AH34" s="257">
        <v>20.105</v>
      </c>
      <c r="AI34" s="257">
        <v>21.33</v>
      </c>
      <c r="AJ34" s="257">
        <v>22.72</v>
      </c>
      <c r="AK34" s="257">
        <f t="shared" si="28"/>
        <v>4.8099999999999987</v>
      </c>
      <c r="AL34" s="260">
        <f t="shared" si="29"/>
        <v>26.856504745951977</v>
      </c>
      <c r="AM34" s="261">
        <v>9.4955470000000002</v>
      </c>
      <c r="AN34" s="262">
        <v>9.2312429999999992</v>
      </c>
      <c r="AO34" s="262">
        <v>9.3693799999999996</v>
      </c>
      <c r="AP34" s="262">
        <v>9.2827260000000003</v>
      </c>
      <c r="AQ34" s="262">
        <v>8.9864829999999998</v>
      </c>
      <c r="AR34" s="262">
        <f t="shared" si="30"/>
        <v>-0.50906400000000041</v>
      </c>
      <c r="AS34" s="263">
        <f t="shared" si="31"/>
        <v>-5.3610813573983718</v>
      </c>
      <c r="AT34" s="261">
        <v>2.0175000000000001</v>
      </c>
      <c r="AU34" s="262">
        <v>2.4845000000000002</v>
      </c>
      <c r="AV34" s="262">
        <v>2.57775</v>
      </c>
      <c r="AW34" s="262">
        <v>2.5825</v>
      </c>
      <c r="AX34" s="262">
        <v>2.7715000000000001</v>
      </c>
      <c r="AY34" s="262">
        <f t="shared" si="32"/>
        <v>0.754</v>
      </c>
      <c r="AZ34" s="263">
        <f t="shared" si="33"/>
        <v>37.372986369268894</v>
      </c>
      <c r="BA34" s="259">
        <v>15.734999999999999</v>
      </c>
      <c r="BB34" s="257">
        <v>20.184999999999999</v>
      </c>
      <c r="BC34" s="257">
        <v>18.59</v>
      </c>
      <c r="BD34" s="257">
        <v>17.414999999999999</v>
      </c>
      <c r="BE34" s="257">
        <v>18.614999999999998</v>
      </c>
      <c r="BF34" s="257">
        <f t="shared" si="34"/>
        <v>2.879999999999999</v>
      </c>
      <c r="BG34" s="260">
        <f t="shared" si="35"/>
        <v>18.303145853193513</v>
      </c>
      <c r="BH34" s="261">
        <v>7.9188700000000001</v>
      </c>
      <c r="BI34" s="262">
        <v>7.5984749999999996</v>
      </c>
      <c r="BJ34" s="262">
        <v>8.5261669999999992</v>
      </c>
      <c r="BK34" s="262">
        <v>9.1349870000000006</v>
      </c>
      <c r="BL34" s="262">
        <v>9.157826</v>
      </c>
      <c r="BM34" s="262">
        <f t="shared" si="36"/>
        <v>1.2389559999999999</v>
      </c>
      <c r="BN34" s="263">
        <f t="shared" si="37"/>
        <v>15.645616104317913</v>
      </c>
      <c r="BQ34" s="257">
        <v>1145.809</v>
      </c>
      <c r="BR34" s="257">
        <v>1246.8099</v>
      </c>
      <c r="BS34" s="257">
        <v>1241.0429999999999</v>
      </c>
      <c r="BT34" s="257">
        <v>1290.296</v>
      </c>
      <c r="BU34" s="260">
        <v>1321.1579999999999</v>
      </c>
      <c r="BV34" s="261">
        <f t="shared" si="18"/>
        <v>175.34899999999993</v>
      </c>
      <c r="BW34" s="263">
        <f t="shared" si="19"/>
        <v>15.303510445458182</v>
      </c>
    </row>
    <row r="62" spans="1:73" ht="15.75" thickBot="1"/>
    <row r="63" spans="1:73" s="60" customFormat="1" ht="37.5" customHeight="1" thickBot="1">
      <c r="A63" s="449" t="s">
        <v>0</v>
      </c>
      <c r="B63" s="451" t="s">
        <v>1</v>
      </c>
      <c r="C63" s="453" t="s">
        <v>2</v>
      </c>
      <c r="D63" s="484" t="s">
        <v>70</v>
      </c>
      <c r="E63" s="485"/>
      <c r="F63" s="485"/>
      <c r="G63" s="486"/>
      <c r="H63" s="486"/>
      <c r="I63" s="486"/>
      <c r="J63" s="487"/>
      <c r="K63" s="456" t="s">
        <v>71</v>
      </c>
      <c r="L63" s="457"/>
      <c r="M63" s="457"/>
      <c r="N63" s="458"/>
      <c r="O63" s="458"/>
      <c r="P63" s="458"/>
      <c r="Q63" s="459"/>
      <c r="R63" s="460" t="s">
        <v>72</v>
      </c>
      <c r="S63" s="461"/>
      <c r="T63" s="461"/>
      <c r="U63" s="462"/>
      <c r="V63" s="462"/>
      <c r="W63" s="462"/>
      <c r="X63" s="463"/>
      <c r="Y63" s="472" t="s">
        <v>73</v>
      </c>
      <c r="Z63" s="473"/>
      <c r="AA63" s="473"/>
      <c r="AB63" s="474"/>
      <c r="AC63" s="474"/>
      <c r="AD63" s="474"/>
      <c r="AE63" s="475"/>
      <c r="AF63" s="476" t="s">
        <v>74</v>
      </c>
      <c r="AG63" s="477"/>
      <c r="AH63" s="477"/>
      <c r="AI63" s="478"/>
      <c r="AJ63" s="478"/>
      <c r="AK63" s="478"/>
      <c r="AL63" s="479"/>
      <c r="AM63" s="480" t="s">
        <v>75</v>
      </c>
      <c r="AN63" s="481"/>
      <c r="AO63" s="481"/>
      <c r="AP63" s="482"/>
      <c r="AQ63" s="482"/>
      <c r="AR63" s="482"/>
      <c r="AS63" s="483"/>
      <c r="AT63" s="464" t="s">
        <v>76</v>
      </c>
      <c r="AU63" s="465"/>
      <c r="AV63" s="465"/>
      <c r="AW63" s="466"/>
      <c r="AX63" s="466"/>
      <c r="AY63" s="466"/>
      <c r="AZ63" s="467"/>
      <c r="BA63" s="468" t="s">
        <v>77</v>
      </c>
      <c r="BB63" s="469"/>
      <c r="BC63" s="469"/>
      <c r="BD63" s="470"/>
      <c r="BE63" s="470"/>
      <c r="BF63" s="470"/>
      <c r="BG63" s="471"/>
      <c r="BH63" s="499" t="s">
        <v>78</v>
      </c>
      <c r="BI63" s="500"/>
      <c r="BJ63" s="500"/>
      <c r="BK63" s="501"/>
      <c r="BL63" s="501"/>
      <c r="BM63" s="501"/>
      <c r="BN63" s="502"/>
      <c r="BO63" s="498" t="s">
        <v>90</v>
      </c>
      <c r="BP63" s="498"/>
      <c r="BQ63" s="498"/>
      <c r="BR63" s="498"/>
      <c r="BS63" s="498"/>
      <c r="BT63" s="498"/>
      <c r="BU63" s="498"/>
    </row>
    <row r="64" spans="1:73" s="60" customFormat="1" ht="15.75" thickBot="1">
      <c r="A64" s="450"/>
      <c r="B64" s="452"/>
      <c r="C64" s="454"/>
      <c r="D64" s="134" t="s">
        <v>5</v>
      </c>
      <c r="E64" s="135" t="s">
        <v>79</v>
      </c>
      <c r="F64" s="135" t="s">
        <v>12</v>
      </c>
      <c r="G64" s="136" t="s">
        <v>13</v>
      </c>
      <c r="H64" s="137" t="s">
        <v>6</v>
      </c>
      <c r="I64" s="137" t="s">
        <v>58</v>
      </c>
      <c r="J64" s="137" t="s">
        <v>59</v>
      </c>
      <c r="K64" s="138" t="s">
        <v>5</v>
      </c>
      <c r="L64" s="139" t="s">
        <v>79</v>
      </c>
      <c r="M64" s="139" t="s">
        <v>12</v>
      </c>
      <c r="N64" s="140" t="s">
        <v>13</v>
      </c>
      <c r="O64" s="141" t="s">
        <v>6</v>
      </c>
      <c r="P64" s="141" t="s">
        <v>58</v>
      </c>
      <c r="Q64" s="142" t="s">
        <v>59</v>
      </c>
      <c r="R64" s="143" t="s">
        <v>5</v>
      </c>
      <c r="S64" s="144" t="s">
        <v>79</v>
      </c>
      <c r="T64" s="144" t="s">
        <v>12</v>
      </c>
      <c r="U64" s="145" t="s">
        <v>13</v>
      </c>
      <c r="V64" s="146" t="s">
        <v>6</v>
      </c>
      <c r="W64" s="146" t="s">
        <v>58</v>
      </c>
      <c r="X64" s="146" t="s">
        <v>59</v>
      </c>
      <c r="Y64" s="147" t="s">
        <v>5</v>
      </c>
      <c r="Z64" s="148" t="s">
        <v>79</v>
      </c>
      <c r="AA64" s="148" t="s">
        <v>12</v>
      </c>
      <c r="AB64" s="149" t="s">
        <v>13</v>
      </c>
      <c r="AC64" s="150" t="s">
        <v>6</v>
      </c>
      <c r="AD64" s="150" t="s">
        <v>58</v>
      </c>
      <c r="AE64" s="150" t="s">
        <v>59</v>
      </c>
      <c r="AF64" s="151" t="s">
        <v>5</v>
      </c>
      <c r="AG64" s="152" t="s">
        <v>79</v>
      </c>
      <c r="AH64" s="152" t="s">
        <v>12</v>
      </c>
      <c r="AI64" s="153" t="s">
        <v>13</v>
      </c>
      <c r="AJ64" s="154" t="s">
        <v>6</v>
      </c>
      <c r="AK64" s="154" t="s">
        <v>58</v>
      </c>
      <c r="AL64" s="155" t="s">
        <v>59</v>
      </c>
      <c r="AM64" s="156" t="s">
        <v>5</v>
      </c>
      <c r="AN64" s="157" t="s">
        <v>79</v>
      </c>
      <c r="AO64" s="157" t="s">
        <v>12</v>
      </c>
      <c r="AP64" s="158" t="s">
        <v>13</v>
      </c>
      <c r="AQ64" s="159" t="s">
        <v>6</v>
      </c>
      <c r="AR64" s="159" t="s">
        <v>58</v>
      </c>
      <c r="AS64" s="159" t="s">
        <v>59</v>
      </c>
      <c r="AT64" s="160" t="s">
        <v>5</v>
      </c>
      <c r="AU64" s="161" t="s">
        <v>79</v>
      </c>
      <c r="AV64" s="161" t="s">
        <v>12</v>
      </c>
      <c r="AW64" s="162" t="s">
        <v>13</v>
      </c>
      <c r="AX64" s="163" t="s">
        <v>6</v>
      </c>
      <c r="AY64" s="163" t="s">
        <v>58</v>
      </c>
      <c r="AZ64" s="163" t="s">
        <v>59</v>
      </c>
      <c r="BA64" s="164" t="s">
        <v>5</v>
      </c>
      <c r="BB64" s="165" t="s">
        <v>79</v>
      </c>
      <c r="BC64" s="165" t="s">
        <v>12</v>
      </c>
      <c r="BD64" s="166" t="s">
        <v>13</v>
      </c>
      <c r="BE64" s="167" t="s">
        <v>6</v>
      </c>
      <c r="BF64" s="167" t="s">
        <v>58</v>
      </c>
      <c r="BG64" s="168" t="s">
        <v>59</v>
      </c>
      <c r="BH64" s="169" t="s">
        <v>5</v>
      </c>
      <c r="BI64" s="170" t="s">
        <v>79</v>
      </c>
      <c r="BJ64" s="170" t="s">
        <v>12</v>
      </c>
      <c r="BK64" s="171" t="s">
        <v>13</v>
      </c>
      <c r="BL64" s="172" t="s">
        <v>6</v>
      </c>
      <c r="BM64" s="172" t="s">
        <v>58</v>
      </c>
      <c r="BN64" s="172" t="s">
        <v>59</v>
      </c>
      <c r="BO64" s="130" t="s">
        <v>5</v>
      </c>
      <c r="BP64" s="130" t="s">
        <v>79</v>
      </c>
      <c r="BQ64" s="130" t="s">
        <v>12</v>
      </c>
      <c r="BR64" s="130" t="s">
        <v>13</v>
      </c>
      <c r="BS64" s="130" t="s">
        <v>6</v>
      </c>
      <c r="BT64" s="131" t="s">
        <v>58</v>
      </c>
      <c r="BU64" s="132" t="s">
        <v>59</v>
      </c>
    </row>
    <row r="65" spans="1:73" s="65" customFormat="1">
      <c r="A65" s="12" t="s">
        <v>16</v>
      </c>
      <c r="B65" s="13">
        <v>1</v>
      </c>
      <c r="C65" s="36" t="s">
        <v>140</v>
      </c>
      <c r="D65" s="264">
        <v>2.7102499999999998</v>
      </c>
      <c r="E65" s="264">
        <v>3.00075</v>
      </c>
      <c r="F65" s="264">
        <v>3.0912500000000001</v>
      </c>
      <c r="G65" s="264">
        <v>3.1480000000000001</v>
      </c>
      <c r="H65" s="264">
        <v>3.2214999999999998</v>
      </c>
      <c r="I65" s="260">
        <v>0.51124999999999998</v>
      </c>
      <c r="J65" s="258">
        <v>18.863573471082002</v>
      </c>
      <c r="K65" s="264">
        <v>18.11</v>
      </c>
      <c r="L65" s="264">
        <v>18.315000000000001</v>
      </c>
      <c r="M65" s="264">
        <v>17.690000000000001</v>
      </c>
      <c r="N65" s="264">
        <v>19.984999999999999</v>
      </c>
      <c r="O65" s="264">
        <v>19.405000000000001</v>
      </c>
      <c r="P65" s="260">
        <v>1.2950000000000017</v>
      </c>
      <c r="Q65" s="258">
        <v>7.150745444505807</v>
      </c>
      <c r="R65" s="264">
        <v>9.1213370000000005</v>
      </c>
      <c r="S65" s="264">
        <v>9.6736699999999995</v>
      </c>
      <c r="T65" s="264">
        <v>10.5669</v>
      </c>
      <c r="U65" s="264">
        <v>9.7097300000000004</v>
      </c>
      <c r="V65" s="264">
        <v>10.20858</v>
      </c>
      <c r="W65" s="260">
        <v>1.0872429999999991</v>
      </c>
      <c r="X65" s="258">
        <v>11.919776673090787</v>
      </c>
      <c r="Y65" s="264">
        <v>2.8127499999999999</v>
      </c>
      <c r="Z65" s="264">
        <v>3.1585000000000001</v>
      </c>
      <c r="AA65" s="264">
        <v>3.089</v>
      </c>
      <c r="AB65" s="264">
        <v>3.1875</v>
      </c>
      <c r="AC65" s="264">
        <v>3.2422499999999999</v>
      </c>
      <c r="AD65" s="260">
        <v>0.42949999999999999</v>
      </c>
      <c r="AE65" s="258">
        <v>15.269753799662253</v>
      </c>
      <c r="AF65" s="264">
        <v>18.414999999999999</v>
      </c>
      <c r="AG65" s="264">
        <v>18.489999999999998</v>
      </c>
      <c r="AH65" s="264">
        <v>18.53</v>
      </c>
      <c r="AI65" s="264">
        <v>21.67</v>
      </c>
      <c r="AJ65" s="264">
        <v>20.265000000000001</v>
      </c>
      <c r="AK65" s="260">
        <v>1.8500000000000014</v>
      </c>
      <c r="AL65" s="258">
        <v>10.046158023350538</v>
      </c>
      <c r="AM65" s="264">
        <v>9.2553099999999997</v>
      </c>
      <c r="AN65" s="264">
        <v>10.08652</v>
      </c>
      <c r="AO65" s="264">
        <v>9.8418989999999997</v>
      </c>
      <c r="AP65" s="264">
        <v>9.1152899999999999</v>
      </c>
      <c r="AQ65" s="264">
        <v>9.8262999999999998</v>
      </c>
      <c r="AR65" s="260">
        <v>0.57099000000000011</v>
      </c>
      <c r="AS65" s="258">
        <v>6.1693233397908891</v>
      </c>
      <c r="AT65" s="264">
        <v>2.1847500000000002</v>
      </c>
      <c r="AU65" s="264">
        <v>2.65225</v>
      </c>
      <c r="AV65" s="264">
        <v>2.536</v>
      </c>
      <c r="AW65" s="264">
        <v>2.5455000000000001</v>
      </c>
      <c r="AX65" s="264">
        <v>2.5082499999999999</v>
      </c>
      <c r="AY65" s="260">
        <v>0.32349999999999968</v>
      </c>
      <c r="AZ65" s="258">
        <v>14.807186176908097</v>
      </c>
      <c r="BA65" s="264">
        <v>18.39</v>
      </c>
      <c r="BB65" s="264">
        <v>19.445</v>
      </c>
      <c r="BC65" s="264">
        <v>21.07</v>
      </c>
      <c r="BD65" s="264">
        <v>21.66</v>
      </c>
      <c r="BE65" s="264">
        <v>21.565000000000001</v>
      </c>
      <c r="BF65" s="260">
        <v>3.1750000000000007</v>
      </c>
      <c r="BG65" s="258">
        <v>17.26481783578032</v>
      </c>
      <c r="BH65" s="264">
        <v>7.3074219999999999</v>
      </c>
      <c r="BI65" s="264">
        <v>8.3875960000000003</v>
      </c>
      <c r="BJ65" s="264">
        <v>7.3878899999999996</v>
      </c>
      <c r="BK65" s="264">
        <v>7.2667469999999996</v>
      </c>
      <c r="BL65" s="264">
        <v>7.1394679999999999</v>
      </c>
      <c r="BM65" s="260">
        <v>-0.16795399999999994</v>
      </c>
      <c r="BN65" s="258">
        <v>-2.2984029114508497</v>
      </c>
      <c r="BO65" s="264">
        <v>1088.1669999999999</v>
      </c>
      <c r="BP65" s="264">
        <v>1195.9487999999999</v>
      </c>
      <c r="BQ65" s="264">
        <v>1174.2829999999999</v>
      </c>
      <c r="BR65" s="264">
        <v>1204.989</v>
      </c>
      <c r="BS65" s="264">
        <v>1222.056</v>
      </c>
      <c r="BT65" s="264">
        <v>133.88900000000012</v>
      </c>
      <c r="BU65" s="264">
        <v>12.304085678025537</v>
      </c>
    </row>
    <row r="66" spans="1:73" s="65" customFormat="1">
      <c r="A66" s="12" t="s">
        <v>18</v>
      </c>
      <c r="B66" s="13">
        <v>1</v>
      </c>
      <c r="C66" s="36" t="s">
        <v>140</v>
      </c>
      <c r="D66" s="264">
        <v>2.6915</v>
      </c>
      <c r="E66" s="264">
        <v>2.75075</v>
      </c>
      <c r="F66" s="264">
        <v>2.9032499999999999</v>
      </c>
      <c r="G66" s="264">
        <v>2.9285000000000001</v>
      </c>
      <c r="H66" s="264">
        <v>2.8220000000000001</v>
      </c>
      <c r="I66" s="260">
        <v>0.13050000000000006</v>
      </c>
      <c r="J66" s="258">
        <v>4.8485974363737716</v>
      </c>
      <c r="K66" s="264">
        <v>19.094999999999999</v>
      </c>
      <c r="L66" s="264">
        <v>18.46</v>
      </c>
      <c r="M66" s="264">
        <v>20.905000000000001</v>
      </c>
      <c r="N66" s="264">
        <v>20.96</v>
      </c>
      <c r="O66" s="264">
        <v>20.835000000000001</v>
      </c>
      <c r="P66" s="260">
        <v>1.740000000000002</v>
      </c>
      <c r="Q66" s="258">
        <v>9.1123330714846933</v>
      </c>
      <c r="R66" s="264">
        <v>8.3543260000000004</v>
      </c>
      <c r="S66" s="264">
        <v>9.1355830000000005</v>
      </c>
      <c r="T66" s="264">
        <v>8.2130949999999991</v>
      </c>
      <c r="U66" s="264">
        <v>8.5782229999999995</v>
      </c>
      <c r="V66" s="264">
        <v>8.3128569999999993</v>
      </c>
      <c r="W66" s="260">
        <v>-4.1469000000001088E-2</v>
      </c>
      <c r="X66" s="258">
        <v>-0.49637756534759464</v>
      </c>
      <c r="Y66" s="264">
        <v>2.4824999999999999</v>
      </c>
      <c r="Z66" s="264">
        <v>2.7382499999999999</v>
      </c>
      <c r="AA66" s="264">
        <v>2.7334999999999998</v>
      </c>
      <c r="AB66" s="264">
        <v>2.7484999999999999</v>
      </c>
      <c r="AC66" s="264">
        <v>2.6789999999999998</v>
      </c>
      <c r="AD66" s="260">
        <v>0.1964999999999999</v>
      </c>
      <c r="AE66" s="258">
        <v>7.9154078549848901</v>
      </c>
      <c r="AF66" s="264">
        <v>16.774999999999999</v>
      </c>
      <c r="AG66" s="264">
        <v>19.73</v>
      </c>
      <c r="AH66" s="264">
        <v>18.88</v>
      </c>
      <c r="AI66" s="264">
        <v>19.835000000000001</v>
      </c>
      <c r="AJ66" s="264">
        <v>19.809999999999999</v>
      </c>
      <c r="AK66" s="260">
        <v>3.0350000000000001</v>
      </c>
      <c r="AL66" s="258">
        <v>18.092399403874815</v>
      </c>
      <c r="AM66" s="264">
        <v>9.1657879999999992</v>
      </c>
      <c r="AN66" s="264">
        <v>9.1048100000000005</v>
      </c>
      <c r="AO66" s="264">
        <v>8.5352789999999992</v>
      </c>
      <c r="AP66" s="264">
        <v>8.5120210000000007</v>
      </c>
      <c r="AQ66" s="264">
        <v>8.3347280000000001</v>
      </c>
      <c r="AR66" s="260">
        <v>-0.83105999999999902</v>
      </c>
      <c r="AS66" s="258">
        <v>-9.0669782019832788</v>
      </c>
      <c r="AT66" s="264">
        <v>1.5967499999999999</v>
      </c>
      <c r="AU66" s="264">
        <v>2.0105</v>
      </c>
      <c r="AV66" s="264">
        <v>2.0779999999999998</v>
      </c>
      <c r="AW66" s="264">
        <v>2.173</v>
      </c>
      <c r="AX66" s="264">
        <v>2.2315</v>
      </c>
      <c r="AY66" s="260">
        <v>0.63475000000000015</v>
      </c>
      <c r="AZ66" s="258">
        <v>39.752622514482553</v>
      </c>
      <c r="BA66" s="264">
        <v>17.489999999999998</v>
      </c>
      <c r="BB66" s="264">
        <v>16.899999999999999</v>
      </c>
      <c r="BC66" s="264">
        <v>17.965</v>
      </c>
      <c r="BD66" s="264">
        <v>20.59</v>
      </c>
      <c r="BE66" s="264">
        <v>18.989999999999998</v>
      </c>
      <c r="BF66" s="260">
        <v>1.5</v>
      </c>
      <c r="BG66" s="258">
        <v>8.5763293310463133</v>
      </c>
      <c r="BH66" s="264">
        <v>5.6228870000000004</v>
      </c>
      <c r="BI66" s="264">
        <v>7.3324769999999999</v>
      </c>
      <c r="BJ66" s="264">
        <v>7.1136229999999996</v>
      </c>
      <c r="BK66" s="264">
        <v>6.4755089999999997</v>
      </c>
      <c r="BL66" s="264">
        <v>7.2074280000000002</v>
      </c>
      <c r="BM66" s="260">
        <v>1.5845409999999998</v>
      </c>
      <c r="BN66" s="258">
        <v>28.180203514671369</v>
      </c>
      <c r="BO66" s="264">
        <v>752.096</v>
      </c>
      <c r="BP66" s="264">
        <v>831.82142999999996</v>
      </c>
      <c r="BQ66" s="264">
        <v>830.34069999999997</v>
      </c>
      <c r="BR66" s="264">
        <v>835.01670000000001</v>
      </c>
      <c r="BS66" s="264">
        <v>813.35130000000004</v>
      </c>
      <c r="BT66" s="264">
        <v>61.255300000000034</v>
      </c>
      <c r="BU66" s="264">
        <v>8.1446118580606761</v>
      </c>
    </row>
    <row r="67" spans="1:73" s="65" customFormat="1">
      <c r="A67" s="12" t="s">
        <v>19</v>
      </c>
      <c r="B67" s="13">
        <v>1</v>
      </c>
      <c r="C67" s="36" t="s">
        <v>140</v>
      </c>
      <c r="D67" s="264">
        <v>2.6194999999999999</v>
      </c>
      <c r="E67" s="264">
        <v>2.8912499999999999</v>
      </c>
      <c r="F67" s="264">
        <v>2.92875</v>
      </c>
      <c r="G67" s="264">
        <v>2.9811269999999999</v>
      </c>
      <c r="H67" s="264">
        <v>2.9144999999999999</v>
      </c>
      <c r="I67" s="260">
        <v>0.29499999999999993</v>
      </c>
      <c r="J67" s="258">
        <v>11.261691162435577</v>
      </c>
      <c r="K67" s="264">
        <v>15.955</v>
      </c>
      <c r="L67" s="264">
        <v>18.975000000000001</v>
      </c>
      <c r="M67" s="264">
        <v>17.98</v>
      </c>
      <c r="N67" s="264">
        <v>20.03764</v>
      </c>
      <c r="O67" s="264">
        <v>21.32</v>
      </c>
      <c r="P67" s="260">
        <v>5.3650000000000002</v>
      </c>
      <c r="Q67" s="258">
        <v>33.625822626136006</v>
      </c>
      <c r="R67" s="264">
        <v>9.9950069999999993</v>
      </c>
      <c r="S67" s="264">
        <v>9.0250859999999999</v>
      </c>
      <c r="T67" s="264">
        <v>9.6150649999999995</v>
      </c>
      <c r="U67" s="264">
        <v>8.7676759999999998</v>
      </c>
      <c r="V67" s="264">
        <v>8.4337350000000004</v>
      </c>
      <c r="W67" s="260">
        <v>-1.5612719999999989</v>
      </c>
      <c r="X67" s="258">
        <v>-15.620519325299112</v>
      </c>
      <c r="Y67" s="264">
        <v>2.415</v>
      </c>
      <c r="Z67" s="264">
        <v>2.8220000000000001</v>
      </c>
      <c r="AA67" s="264">
        <v>2.8057500000000002</v>
      </c>
      <c r="AB67" s="264">
        <v>2.9727519999999998</v>
      </c>
      <c r="AC67" s="264">
        <v>2.8660000000000001</v>
      </c>
      <c r="AD67" s="260">
        <v>0.45100000000000007</v>
      </c>
      <c r="AE67" s="258">
        <v>18.674948240165634</v>
      </c>
      <c r="AF67" s="264">
        <v>16.920000000000002</v>
      </c>
      <c r="AG67" s="264">
        <v>18.035</v>
      </c>
      <c r="AH67" s="264">
        <v>17.565000000000001</v>
      </c>
      <c r="AI67" s="264">
        <v>19.032250000000001</v>
      </c>
      <c r="AJ67" s="264">
        <v>18.324999999999999</v>
      </c>
      <c r="AK67" s="260">
        <v>1.4049999999999976</v>
      </c>
      <c r="AL67" s="258">
        <v>8.3037825059101493</v>
      </c>
      <c r="AM67" s="264">
        <v>8.6521439999999998</v>
      </c>
      <c r="AN67" s="264">
        <v>9.2270699999999994</v>
      </c>
      <c r="AO67" s="264">
        <v>9.4012069999999994</v>
      </c>
      <c r="AP67" s="264">
        <v>9.8749970000000005</v>
      </c>
      <c r="AQ67" s="264">
        <v>9.6273350000000004</v>
      </c>
      <c r="AR67" s="260">
        <v>0.97519100000000059</v>
      </c>
      <c r="AS67" s="258">
        <v>11.271090726183019</v>
      </c>
      <c r="AT67" s="264">
        <v>1.9359999999999999</v>
      </c>
      <c r="AU67" s="264">
        <v>2.7965</v>
      </c>
      <c r="AV67" s="264">
        <v>2.7752500000000002</v>
      </c>
      <c r="AW67" s="264">
        <v>2.9140130000000002</v>
      </c>
      <c r="AX67" s="264">
        <v>2.6240000000000001</v>
      </c>
      <c r="AY67" s="260">
        <v>0.68800000000000017</v>
      </c>
      <c r="AZ67" s="258">
        <v>35.537190082644635</v>
      </c>
      <c r="BA67" s="264">
        <v>14.82</v>
      </c>
      <c r="BB67" s="264">
        <v>20.2</v>
      </c>
      <c r="BC67" s="264">
        <v>21.19</v>
      </c>
      <c r="BD67" s="264">
        <v>21.619450000000001</v>
      </c>
      <c r="BE67" s="264">
        <v>18.59</v>
      </c>
      <c r="BF67" s="260">
        <v>3.7699999999999996</v>
      </c>
      <c r="BG67" s="258">
        <v>25.438596491228065</v>
      </c>
      <c r="BH67" s="264">
        <v>8.1100089999999998</v>
      </c>
      <c r="BI67" s="264">
        <v>8.5042629999999999</v>
      </c>
      <c r="BJ67" s="264">
        <v>7.7461140000000004</v>
      </c>
      <c r="BK67" s="264">
        <v>8.6702290000000009</v>
      </c>
      <c r="BL67" s="264">
        <v>8.6734729999999995</v>
      </c>
      <c r="BM67" s="260">
        <v>0.56346399999999974</v>
      </c>
      <c r="BN67" s="258">
        <v>6.9477604772078525</v>
      </c>
      <c r="BO67" s="264">
        <v>915.09780000000001</v>
      </c>
      <c r="BP67" s="264">
        <v>1041.9727</v>
      </c>
      <c r="BQ67" s="264">
        <v>1036.9069999999999</v>
      </c>
      <c r="BR67" s="264">
        <v>1088.9670000000001</v>
      </c>
      <c r="BS67" s="264">
        <v>1055.6890000000001</v>
      </c>
      <c r="BT67" s="264">
        <v>140.59120000000007</v>
      </c>
      <c r="BU67" s="264">
        <v>15.363516336723798</v>
      </c>
    </row>
    <row r="68" spans="1:73" s="65" customFormat="1">
      <c r="A68" s="12" t="s">
        <v>21</v>
      </c>
      <c r="B68" s="13">
        <v>1</v>
      </c>
      <c r="C68" s="36" t="s">
        <v>140</v>
      </c>
      <c r="D68" s="264">
        <v>2.8447499999999999</v>
      </c>
      <c r="E68" s="264">
        <v>3.1912500000000001</v>
      </c>
      <c r="F68" s="264">
        <v>3.3555000000000001</v>
      </c>
      <c r="G68" s="264">
        <v>3.4015</v>
      </c>
      <c r="H68" s="264">
        <v>3.4855</v>
      </c>
      <c r="I68" s="260">
        <v>0.64075000000000015</v>
      </c>
      <c r="J68" s="258">
        <v>22.52394762281396</v>
      </c>
      <c r="K68" s="264">
        <v>17.204999999999998</v>
      </c>
      <c r="L68" s="264">
        <v>18.920000000000002</v>
      </c>
      <c r="M68" s="264">
        <v>18.684999999999999</v>
      </c>
      <c r="N68" s="264">
        <v>22.19</v>
      </c>
      <c r="O68" s="264">
        <v>22.655000000000001</v>
      </c>
      <c r="P68" s="260">
        <v>5.4500000000000028</v>
      </c>
      <c r="Q68" s="258">
        <v>31.676838128451053</v>
      </c>
      <c r="R68" s="264">
        <v>10.11665</v>
      </c>
      <c r="S68" s="264">
        <v>9.9651019999999999</v>
      </c>
      <c r="T68" s="264">
        <v>10.58839</v>
      </c>
      <c r="U68" s="264">
        <v>9.5032219999999992</v>
      </c>
      <c r="V68" s="264">
        <v>9.4452979999999993</v>
      </c>
      <c r="W68" s="260">
        <v>-0.67135200000000061</v>
      </c>
      <c r="X68" s="258">
        <v>-6.6361097794230366</v>
      </c>
      <c r="Y68" s="264">
        <v>2.80775</v>
      </c>
      <c r="Z68" s="264">
        <v>2.8195000000000001</v>
      </c>
      <c r="AA68" s="264">
        <v>3.1004999999999998</v>
      </c>
      <c r="AB68" s="264">
        <v>3.319</v>
      </c>
      <c r="AC68" s="264">
        <v>3.4495</v>
      </c>
      <c r="AD68" s="260">
        <v>0.64175000000000004</v>
      </c>
      <c r="AE68" s="258">
        <v>22.856379663431575</v>
      </c>
      <c r="AF68" s="264">
        <v>17.585000000000001</v>
      </c>
      <c r="AG68" s="264">
        <v>18.315000000000001</v>
      </c>
      <c r="AH68" s="264">
        <v>19.940000000000001</v>
      </c>
      <c r="AI68" s="264">
        <v>22.074999999999999</v>
      </c>
      <c r="AJ68" s="264">
        <v>22.355</v>
      </c>
      <c r="AK68" s="260">
        <v>4.7699999999999996</v>
      </c>
      <c r="AL68" s="258">
        <v>27.12539095820301</v>
      </c>
      <c r="AM68" s="264">
        <v>9.8318329999999996</v>
      </c>
      <c r="AN68" s="264">
        <v>9.157273</v>
      </c>
      <c r="AO68" s="264">
        <v>9.2236030000000007</v>
      </c>
      <c r="AP68" s="264">
        <v>9.2436489999999996</v>
      </c>
      <c r="AQ68" s="264">
        <v>9.4720870000000001</v>
      </c>
      <c r="AR68" s="260">
        <v>-0.35974599999999946</v>
      </c>
      <c r="AS68" s="258">
        <v>-3.6589921736872406</v>
      </c>
      <c r="AT68" s="264">
        <v>2.2755000000000001</v>
      </c>
      <c r="AU68" s="264">
        <v>2.0804999999999998</v>
      </c>
      <c r="AV68" s="264">
        <v>2.5197500000000002</v>
      </c>
      <c r="AW68" s="264">
        <v>2.5045000000000002</v>
      </c>
      <c r="AX68" s="264">
        <v>2.5425</v>
      </c>
      <c r="AY68" s="260">
        <v>0.2669999999999999</v>
      </c>
      <c r="AZ68" s="258">
        <v>11.733684904416606</v>
      </c>
      <c r="BA68" s="264">
        <v>17.68</v>
      </c>
      <c r="BB68" s="264">
        <v>18.600000000000001</v>
      </c>
      <c r="BC68" s="264">
        <v>20.274999999999999</v>
      </c>
      <c r="BD68" s="264">
        <v>21.75</v>
      </c>
      <c r="BE68" s="264">
        <v>24.004999999999999</v>
      </c>
      <c r="BF68" s="260">
        <v>6.3249999999999993</v>
      </c>
      <c r="BG68" s="258">
        <v>35.774886877828052</v>
      </c>
      <c r="BH68" s="264">
        <v>7.9442490000000001</v>
      </c>
      <c r="BI68" s="264">
        <v>6.8976629999999997</v>
      </c>
      <c r="BJ68" s="264">
        <v>7.3479749999999999</v>
      </c>
      <c r="BK68" s="264">
        <v>7.0685840000000004</v>
      </c>
      <c r="BL68" s="264">
        <v>6.5236700000000001</v>
      </c>
      <c r="BM68" s="260">
        <v>-1.420579</v>
      </c>
      <c r="BN68" s="258">
        <v>-17.881853904629626</v>
      </c>
      <c r="BO68" s="264">
        <v>878.02599999999995</v>
      </c>
      <c r="BP68" s="264">
        <v>881.68880999999999</v>
      </c>
      <c r="BQ68" s="264">
        <v>969.28549999999996</v>
      </c>
      <c r="BR68" s="264">
        <v>1037.3989999999999</v>
      </c>
      <c r="BS68" s="264">
        <v>1078.08</v>
      </c>
      <c r="BT68" s="264">
        <v>200.05399999999997</v>
      </c>
      <c r="BU68" s="264">
        <v>22.784518909462818</v>
      </c>
    </row>
    <row r="69" spans="1:73" s="65" customFormat="1">
      <c r="A69" s="12" t="s">
        <v>24</v>
      </c>
      <c r="B69" s="13">
        <v>1</v>
      </c>
      <c r="C69" s="36" t="s">
        <v>140</v>
      </c>
      <c r="D69" s="264">
        <v>3.0844999999999998</v>
      </c>
      <c r="E69" s="264">
        <v>3.3192499999999998</v>
      </c>
      <c r="F69" s="264">
        <v>3.4215</v>
      </c>
      <c r="G69" s="264">
        <v>3.5434999999999999</v>
      </c>
      <c r="H69" s="264">
        <v>3.4984999999999999</v>
      </c>
      <c r="I69" s="260">
        <v>0.41400000000000015</v>
      </c>
      <c r="J69" s="258">
        <v>13.42194845193711</v>
      </c>
      <c r="K69" s="264">
        <v>17.074999999999999</v>
      </c>
      <c r="L69" s="264">
        <v>22.08</v>
      </c>
      <c r="M69" s="264">
        <v>20.465</v>
      </c>
      <c r="N69" s="264">
        <v>22.05</v>
      </c>
      <c r="O69" s="264">
        <v>22.405000000000001</v>
      </c>
      <c r="P69" s="260">
        <v>5.3300000000000018</v>
      </c>
      <c r="Q69" s="258">
        <v>31.21522693997073</v>
      </c>
      <c r="R69" s="264">
        <v>10.61834</v>
      </c>
      <c r="S69" s="264">
        <v>8.9528890000000008</v>
      </c>
      <c r="T69" s="264">
        <v>9.8834239999999998</v>
      </c>
      <c r="U69" s="264">
        <v>9.8864560000000008</v>
      </c>
      <c r="V69" s="264">
        <v>9.6528089999999995</v>
      </c>
      <c r="W69" s="260">
        <v>-0.96553100000000036</v>
      </c>
      <c r="X69" s="258">
        <v>-9.0930503261338433</v>
      </c>
      <c r="Y69" s="264">
        <v>2.88225</v>
      </c>
      <c r="Z69" s="264">
        <v>3.383175</v>
      </c>
      <c r="AA69" s="264">
        <v>3.391</v>
      </c>
      <c r="AB69" s="264">
        <v>3.5175000000000001</v>
      </c>
      <c r="AC69" s="264">
        <v>3.5609999999999999</v>
      </c>
      <c r="AD69" s="260">
        <v>0.67874999999999996</v>
      </c>
      <c r="AE69" s="258">
        <v>23.549310434556336</v>
      </c>
      <c r="AF69" s="264">
        <v>17.07</v>
      </c>
      <c r="AG69" s="264">
        <v>20.71</v>
      </c>
      <c r="AH69" s="264">
        <v>20.99</v>
      </c>
      <c r="AI69" s="264">
        <v>23.914999999999999</v>
      </c>
      <c r="AJ69" s="264">
        <v>22.565000000000001</v>
      </c>
      <c r="AK69" s="260">
        <v>5.495000000000001</v>
      </c>
      <c r="AL69" s="258">
        <v>32.190978324545995</v>
      </c>
      <c r="AM69" s="264">
        <v>10.3927</v>
      </c>
      <c r="AN69" s="264">
        <v>9.6588329999999996</v>
      </c>
      <c r="AO69" s="264">
        <v>9.5726680000000002</v>
      </c>
      <c r="AP69" s="264">
        <v>9.0425780000000007</v>
      </c>
      <c r="AQ69" s="264">
        <v>9.6875219999999995</v>
      </c>
      <c r="AR69" s="260">
        <v>-0.70517800000000008</v>
      </c>
      <c r="AS69" s="258">
        <v>-6.7853204653266248</v>
      </c>
      <c r="AT69" s="264">
        <v>2.3382499999999999</v>
      </c>
      <c r="AU69" s="264">
        <v>2.67075</v>
      </c>
      <c r="AV69" s="264">
        <v>2.6625000000000001</v>
      </c>
      <c r="AW69" s="264">
        <v>2.8127499999999999</v>
      </c>
      <c r="AX69" s="264">
        <v>2.8693</v>
      </c>
      <c r="AY69" s="260">
        <v>0.53105000000000002</v>
      </c>
      <c r="AZ69" s="258">
        <v>22.711429487864855</v>
      </c>
      <c r="BA69" s="264">
        <v>19.559999999999999</v>
      </c>
      <c r="BB69" s="264">
        <v>19.87</v>
      </c>
      <c r="BC69" s="264">
        <v>22.4</v>
      </c>
      <c r="BD69" s="264">
        <v>23</v>
      </c>
      <c r="BE69" s="264">
        <v>24.925000000000001</v>
      </c>
      <c r="BF69" s="260">
        <v>5.365000000000002</v>
      </c>
      <c r="BG69" s="258">
        <v>27.42842535787322</v>
      </c>
      <c r="BH69" s="264">
        <v>7.3191699999999997</v>
      </c>
      <c r="BI69" s="264">
        <v>7.9632680000000002</v>
      </c>
      <c r="BJ69" s="264">
        <v>7.0660629999999998</v>
      </c>
      <c r="BK69" s="264">
        <v>7.5606989999999996</v>
      </c>
      <c r="BL69" s="264">
        <v>7.0741339999999999</v>
      </c>
      <c r="BM69" s="260">
        <v>-0.24503599999999981</v>
      </c>
      <c r="BN69" s="258">
        <v>-3.3478659465485818</v>
      </c>
      <c r="BO69" s="264">
        <v>1048.4849999999999</v>
      </c>
      <c r="BP69" s="264">
        <v>1204.6393</v>
      </c>
      <c r="BQ69" s="264">
        <v>1207.079</v>
      </c>
      <c r="BR69" s="264">
        <v>1246.5129999999999</v>
      </c>
      <c r="BS69" s="264">
        <v>1260.0730000000001</v>
      </c>
      <c r="BT69" s="264">
        <v>211.58800000000019</v>
      </c>
      <c r="BU69" s="264">
        <v>20.180355465266572</v>
      </c>
    </row>
    <row r="70" spans="1:73" s="65" customFormat="1">
      <c r="A70" s="12" t="s">
        <v>29</v>
      </c>
      <c r="B70" s="13">
        <v>1</v>
      </c>
      <c r="C70" s="36" t="s">
        <v>140</v>
      </c>
      <c r="D70" s="264">
        <v>3.2585000000000002</v>
      </c>
      <c r="E70" s="264">
        <v>3.3935</v>
      </c>
      <c r="F70" s="264">
        <v>3.5979999999999999</v>
      </c>
      <c r="G70" s="264">
        <v>3.6909999999999998</v>
      </c>
      <c r="H70" s="264">
        <v>3.6915</v>
      </c>
      <c r="I70" s="260">
        <v>0.43299999999999983</v>
      </c>
      <c r="J70" s="258">
        <v>13.288322847936159</v>
      </c>
      <c r="K70" s="264">
        <v>19.03</v>
      </c>
      <c r="L70" s="264">
        <v>24.335000000000001</v>
      </c>
      <c r="M70" s="264">
        <v>25.204999999999998</v>
      </c>
      <c r="N70" s="264">
        <v>26.14</v>
      </c>
      <c r="O70" s="264">
        <v>26.155000000000001</v>
      </c>
      <c r="P70" s="260">
        <v>7.125</v>
      </c>
      <c r="Q70" s="258">
        <v>37.44088281660536</v>
      </c>
      <c r="R70" s="264">
        <v>10.087759999999999</v>
      </c>
      <c r="S70" s="264">
        <v>8.3988779999999998</v>
      </c>
      <c r="T70" s="264">
        <v>8.6414209999999994</v>
      </c>
      <c r="U70" s="264">
        <v>8.6877709999999997</v>
      </c>
      <c r="V70" s="264">
        <v>8.6841840000000001</v>
      </c>
      <c r="W70" s="260">
        <v>-1.4035759999999993</v>
      </c>
      <c r="X70" s="258">
        <v>-13.913653774475199</v>
      </c>
      <c r="Y70" s="264">
        <v>3.4584999999999999</v>
      </c>
      <c r="Z70" s="264">
        <v>3.6305000000000001</v>
      </c>
      <c r="AA70" s="264">
        <v>3.7094999999999998</v>
      </c>
      <c r="AB70" s="264">
        <v>3.65</v>
      </c>
      <c r="AC70" s="264">
        <v>3.5655000000000001</v>
      </c>
      <c r="AD70" s="260">
        <v>0.10700000000000021</v>
      </c>
      <c r="AE70" s="258">
        <v>3.0938268035275467</v>
      </c>
      <c r="AF70" s="264">
        <v>20.53</v>
      </c>
      <c r="AG70" s="264">
        <v>25.1</v>
      </c>
      <c r="AH70" s="264">
        <v>25.34</v>
      </c>
      <c r="AI70" s="264">
        <v>25.85</v>
      </c>
      <c r="AJ70" s="264">
        <v>22.574999999999999</v>
      </c>
      <c r="AK70" s="260">
        <v>2.0449999999999982</v>
      </c>
      <c r="AL70" s="258">
        <v>9.9610326351680385</v>
      </c>
      <c r="AM70" s="264">
        <v>10.012740000000001</v>
      </c>
      <c r="AN70" s="264">
        <v>8.6239480000000004</v>
      </c>
      <c r="AO70" s="264">
        <v>8.794041</v>
      </c>
      <c r="AP70" s="264">
        <v>8.6997730000000004</v>
      </c>
      <c r="AQ70" s="264">
        <v>9.6986129999999999</v>
      </c>
      <c r="AR70" s="260">
        <v>-0.31412700000000093</v>
      </c>
      <c r="AS70" s="258">
        <v>-3.1372731140527055</v>
      </c>
      <c r="AT70" s="264">
        <v>2.7475000000000001</v>
      </c>
      <c r="AU70" s="264">
        <v>3.0767500000000001</v>
      </c>
      <c r="AV70" s="264">
        <v>3.1167500000000001</v>
      </c>
      <c r="AW70" s="264">
        <v>3.1549999999999998</v>
      </c>
      <c r="AX70" s="264">
        <v>2.9405000000000001</v>
      </c>
      <c r="AY70" s="260">
        <v>0.19300000000000006</v>
      </c>
      <c r="AZ70" s="258">
        <v>7.0245677888990015</v>
      </c>
      <c r="BA70" s="264">
        <v>21.68</v>
      </c>
      <c r="BB70" s="264">
        <v>23.55</v>
      </c>
      <c r="BC70" s="264">
        <v>24.96</v>
      </c>
      <c r="BD70" s="264">
        <v>26.2</v>
      </c>
      <c r="BE70" s="264">
        <v>21.88</v>
      </c>
      <c r="BF70" s="260">
        <v>0.19999999999999929</v>
      </c>
      <c r="BG70" s="258">
        <v>0.92250922509224764</v>
      </c>
      <c r="BH70" s="264">
        <v>7.7813359999999996</v>
      </c>
      <c r="BI70" s="264">
        <v>8.0741230000000002</v>
      </c>
      <c r="BJ70" s="264">
        <v>7.7426649999999997</v>
      </c>
      <c r="BK70" s="264">
        <v>7.4093390000000001</v>
      </c>
      <c r="BL70" s="264">
        <v>8.2836529999999993</v>
      </c>
      <c r="BM70" s="260">
        <v>0.50231699999999968</v>
      </c>
      <c r="BN70" s="258">
        <v>6.4554081715530565</v>
      </c>
      <c r="BO70" s="264">
        <v>1252.6600000000001</v>
      </c>
      <c r="BP70" s="264">
        <v>1306.2775999999999</v>
      </c>
      <c r="BQ70" s="264">
        <v>1330.904</v>
      </c>
      <c r="BR70" s="264">
        <v>1312.356</v>
      </c>
      <c r="BS70" s="264">
        <v>1286.0150000000001</v>
      </c>
      <c r="BT70" s="264">
        <v>33.355000000000018</v>
      </c>
      <c r="BU70" s="264">
        <v>2.6627337026806965</v>
      </c>
    </row>
    <row r="71" spans="1:73" s="79" customFormat="1">
      <c r="A71" s="71" t="s">
        <v>41</v>
      </c>
      <c r="B71" s="72">
        <v>2</v>
      </c>
      <c r="C71" s="71" t="s">
        <v>140</v>
      </c>
      <c r="D71" s="264">
        <v>2.3969999999999998</v>
      </c>
      <c r="E71" s="264">
        <v>2.6520000000000001</v>
      </c>
      <c r="F71" s="264">
        <v>2.5255000000000001</v>
      </c>
      <c r="G71" s="264">
        <v>2.6367500000000001</v>
      </c>
      <c r="H71" s="264">
        <v>2.6364999999999998</v>
      </c>
      <c r="I71" s="260">
        <v>0.23950000000000005</v>
      </c>
      <c r="J71" s="258">
        <v>9.9916562369628732</v>
      </c>
      <c r="K71" s="264">
        <v>18.125</v>
      </c>
      <c r="L71" s="264">
        <v>19.114999999999998</v>
      </c>
      <c r="M71" s="264">
        <v>19.045000000000002</v>
      </c>
      <c r="N71" s="264">
        <v>20.885000000000002</v>
      </c>
      <c r="O71" s="264">
        <v>18.95</v>
      </c>
      <c r="P71" s="260">
        <v>0.82499999999999929</v>
      </c>
      <c r="Q71" s="258">
        <v>4.5517241379310303</v>
      </c>
      <c r="R71" s="264">
        <v>8.1526320000000005</v>
      </c>
      <c r="S71" s="264">
        <v>8.5336599999999994</v>
      </c>
      <c r="T71" s="264">
        <v>8.1766089999999991</v>
      </c>
      <c r="U71" s="264">
        <v>7.8008259999999998</v>
      </c>
      <c r="V71" s="264">
        <v>8.556165</v>
      </c>
      <c r="W71" s="260">
        <v>0.40353299999999948</v>
      </c>
      <c r="X71" s="258">
        <v>4.9497266649592353</v>
      </c>
      <c r="Y71" s="264">
        <v>2.3639999999999999</v>
      </c>
      <c r="Z71" s="264">
        <v>2.4412500000000001</v>
      </c>
      <c r="AA71" s="264">
        <v>2.508</v>
      </c>
      <c r="AB71" s="264">
        <v>2.53925</v>
      </c>
      <c r="AC71" s="264">
        <v>2.5287500000000001</v>
      </c>
      <c r="AD71" s="260">
        <v>0.16475000000000017</v>
      </c>
      <c r="AE71" s="258">
        <v>6.9691201353637977</v>
      </c>
      <c r="AF71" s="264">
        <v>19.225000000000001</v>
      </c>
      <c r="AG71" s="264">
        <v>18.524999999999999</v>
      </c>
      <c r="AH71" s="264">
        <v>18.344999999999999</v>
      </c>
      <c r="AI71" s="264">
        <v>19.96</v>
      </c>
      <c r="AJ71" s="264">
        <v>18.015000000000001</v>
      </c>
      <c r="AK71" s="260">
        <v>-1.2100000000000009</v>
      </c>
      <c r="AL71" s="258">
        <v>-6.2938881664499391</v>
      </c>
      <c r="AM71" s="264">
        <v>7.5608440000000003</v>
      </c>
      <c r="AN71" s="264">
        <v>8.1075379999999999</v>
      </c>
      <c r="AO71" s="264">
        <v>8.4216899999999999</v>
      </c>
      <c r="AP71" s="264">
        <v>7.8544780000000003</v>
      </c>
      <c r="AQ71" s="264">
        <v>8.6384500000000006</v>
      </c>
      <c r="AR71" s="260">
        <v>1.0776060000000003</v>
      </c>
      <c r="AS71" s="258">
        <v>14.252456471790719</v>
      </c>
      <c r="AT71" s="264">
        <v>1.27475</v>
      </c>
      <c r="AU71" s="264">
        <v>1.788575</v>
      </c>
      <c r="AV71" s="264">
        <v>1.7477499999999999</v>
      </c>
      <c r="AW71" s="264">
        <v>1.48275</v>
      </c>
      <c r="AX71" s="264">
        <v>1.768</v>
      </c>
      <c r="AY71" s="260">
        <v>0.49324999999999997</v>
      </c>
      <c r="AZ71" s="258">
        <v>38.693861541478718</v>
      </c>
      <c r="BA71" s="264">
        <v>13.654999999999999</v>
      </c>
      <c r="BB71" s="264">
        <v>15.03</v>
      </c>
      <c r="BC71" s="264">
        <v>15.175000000000001</v>
      </c>
      <c r="BD71" s="264">
        <v>14.494999999999999</v>
      </c>
      <c r="BE71" s="264">
        <v>14.79</v>
      </c>
      <c r="BF71" s="260">
        <v>1.1349999999999998</v>
      </c>
      <c r="BG71" s="258">
        <v>8.311973636030757</v>
      </c>
      <c r="BH71" s="264">
        <v>5.8188139999999997</v>
      </c>
      <c r="BI71" s="264">
        <v>7.3795019999999996</v>
      </c>
      <c r="BJ71" s="264">
        <v>7.1361119999999998</v>
      </c>
      <c r="BK71" s="264">
        <v>6.3422749999999999</v>
      </c>
      <c r="BL71" s="264">
        <v>7.4398039999999996</v>
      </c>
      <c r="BM71" s="260">
        <v>1.6209899999999999</v>
      </c>
      <c r="BN71" s="258">
        <v>27.857738707578555</v>
      </c>
      <c r="BO71" s="264">
        <v>788.77319999999997</v>
      </c>
      <c r="BP71" s="264">
        <v>812.85451</v>
      </c>
      <c r="BQ71" s="264">
        <v>833.6626</v>
      </c>
      <c r="BR71" s="264">
        <v>843.40419999999995</v>
      </c>
      <c r="BS71" s="264">
        <v>840.13109999999995</v>
      </c>
      <c r="BT71" s="264">
        <v>51.357899999999972</v>
      </c>
      <c r="BU71" s="264">
        <v>6.5111111787266571</v>
      </c>
    </row>
    <row r="72" spans="1:73" s="79" customFormat="1">
      <c r="A72" s="71" t="s">
        <v>42</v>
      </c>
      <c r="B72" s="72">
        <v>2</v>
      </c>
      <c r="C72" s="71" t="s">
        <v>140</v>
      </c>
      <c r="D72" s="264">
        <v>3.1277499999999998</v>
      </c>
      <c r="E72" s="264">
        <v>3.3820000000000001</v>
      </c>
      <c r="F72" s="264">
        <v>3.2450000000000001</v>
      </c>
      <c r="G72" s="264">
        <v>3.6309999999999998</v>
      </c>
      <c r="H72" s="264">
        <v>3.5514999999999999</v>
      </c>
      <c r="I72" s="260">
        <v>0.42375000000000007</v>
      </c>
      <c r="J72" s="258">
        <v>13.548077691631368</v>
      </c>
      <c r="K72" s="264">
        <v>22.67</v>
      </c>
      <c r="L72" s="264">
        <v>22.61</v>
      </c>
      <c r="M72" s="264">
        <v>21.045000000000002</v>
      </c>
      <c r="N72" s="264">
        <v>22.58</v>
      </c>
      <c r="O72" s="264">
        <v>21.07</v>
      </c>
      <c r="P72" s="260">
        <v>-1.6000000000000014</v>
      </c>
      <c r="Q72" s="258">
        <v>-7.0577856197618054</v>
      </c>
      <c r="R72" s="264">
        <v>8.4782209999999996</v>
      </c>
      <c r="S72" s="264">
        <v>9.1817670000000007</v>
      </c>
      <c r="T72" s="264">
        <v>9.4692129999999999</v>
      </c>
      <c r="U72" s="264">
        <v>9.8718439999999994</v>
      </c>
      <c r="V72" s="264">
        <v>10.346209999999999</v>
      </c>
      <c r="W72" s="260">
        <v>1.8679889999999997</v>
      </c>
      <c r="X72" s="258">
        <v>22.032794379858696</v>
      </c>
      <c r="Y72" s="264">
        <v>2.85175</v>
      </c>
      <c r="Z72" s="264">
        <v>3.1215000000000002</v>
      </c>
      <c r="AA72" s="264">
        <v>2.9495</v>
      </c>
      <c r="AB72" s="264">
        <v>3.3010000000000002</v>
      </c>
      <c r="AC72" s="264">
        <v>3.2422499999999999</v>
      </c>
      <c r="AD72" s="260">
        <v>0.39049999999999985</v>
      </c>
      <c r="AE72" s="258">
        <v>13.693346190935385</v>
      </c>
      <c r="AF72" s="264">
        <v>18.170000000000002</v>
      </c>
      <c r="AG72" s="264">
        <v>19.77</v>
      </c>
      <c r="AH72" s="264">
        <v>19.664999999999999</v>
      </c>
      <c r="AI72" s="264">
        <v>20.9</v>
      </c>
      <c r="AJ72" s="264">
        <v>21.105</v>
      </c>
      <c r="AK72" s="260">
        <v>2.9349999999999987</v>
      </c>
      <c r="AL72" s="258">
        <v>16.152999449642259</v>
      </c>
      <c r="AM72" s="264">
        <v>9.6550039999999999</v>
      </c>
      <c r="AN72" s="264">
        <v>9.699192</v>
      </c>
      <c r="AO72" s="264">
        <v>9.2172610000000006</v>
      </c>
      <c r="AP72" s="264">
        <v>9.6992460000000005</v>
      </c>
      <c r="AQ72" s="264">
        <v>9.4332560000000001</v>
      </c>
      <c r="AR72" s="260">
        <v>-0.22174799999999983</v>
      </c>
      <c r="AS72" s="258">
        <v>-2.2967157755708838</v>
      </c>
      <c r="AT72" s="264">
        <v>2.0337499999999999</v>
      </c>
      <c r="AU72" s="264">
        <v>2.4477500000000001</v>
      </c>
      <c r="AV72" s="264">
        <v>2.3427500000000001</v>
      </c>
      <c r="AW72" s="264">
        <v>2.6379999999999999</v>
      </c>
      <c r="AX72" s="264">
        <v>2.3892500000000001</v>
      </c>
      <c r="AY72" s="260">
        <v>0.35550000000000015</v>
      </c>
      <c r="AZ72" s="258">
        <v>17.480024585126007</v>
      </c>
      <c r="BA72" s="264">
        <v>16.844999999999999</v>
      </c>
      <c r="BB72" s="264">
        <v>18.395</v>
      </c>
      <c r="BC72" s="264">
        <v>17.155000000000001</v>
      </c>
      <c r="BD72" s="264">
        <v>18.125</v>
      </c>
      <c r="BE72" s="264">
        <v>16.37</v>
      </c>
      <c r="BF72" s="260">
        <v>-0.47499999999999787</v>
      </c>
      <c r="BG72" s="258">
        <v>-2.8198278420896283</v>
      </c>
      <c r="BH72" s="264">
        <v>7.4920650000000002</v>
      </c>
      <c r="BI72" s="264">
        <v>8.2306399999999993</v>
      </c>
      <c r="BJ72" s="264">
        <v>8.5555179999999993</v>
      </c>
      <c r="BK72" s="264">
        <v>8.9574300000000004</v>
      </c>
      <c r="BL72" s="264">
        <v>9.0218609999999995</v>
      </c>
      <c r="BM72" s="260">
        <v>1.5297959999999993</v>
      </c>
      <c r="BN72" s="258">
        <v>20.418883178402737</v>
      </c>
      <c r="BO72" s="264">
        <v>916.28129999999999</v>
      </c>
      <c r="BP72" s="264">
        <v>1000.371</v>
      </c>
      <c r="BQ72" s="264">
        <v>946.75310000000002</v>
      </c>
      <c r="BR72" s="264">
        <v>1056.327</v>
      </c>
      <c r="BS72" s="264">
        <v>1038.0129999999999</v>
      </c>
      <c r="BT72" s="264">
        <v>121.73169999999993</v>
      </c>
      <c r="BU72" s="264">
        <v>13.285407003285993</v>
      </c>
    </row>
    <row r="73" spans="1:73" s="79" customFormat="1">
      <c r="A73" s="71" t="s">
        <v>46</v>
      </c>
      <c r="B73" s="72">
        <v>2</v>
      </c>
      <c r="C73" s="71" t="s">
        <v>140</v>
      </c>
      <c r="D73" s="264">
        <v>2.2545000000000002</v>
      </c>
      <c r="E73" s="264">
        <v>2.4914999999999998</v>
      </c>
      <c r="F73" s="264">
        <v>2.4775</v>
      </c>
      <c r="G73" s="264">
        <v>2.8075000000000001</v>
      </c>
      <c r="H73" s="264">
        <v>2.8544999999999998</v>
      </c>
      <c r="I73" s="260">
        <v>0.59999999999999964</v>
      </c>
      <c r="J73" s="258">
        <v>26.613439787092464</v>
      </c>
      <c r="K73" s="264">
        <v>15.44</v>
      </c>
      <c r="L73" s="264">
        <v>18.309999999999999</v>
      </c>
      <c r="M73" s="264">
        <v>18.12</v>
      </c>
      <c r="N73" s="264">
        <v>19.34</v>
      </c>
      <c r="O73" s="264">
        <v>19.510000000000002</v>
      </c>
      <c r="P73" s="260">
        <v>4.0700000000000021</v>
      </c>
      <c r="Q73" s="258">
        <v>26.360103626943022</v>
      </c>
      <c r="R73" s="264">
        <v>9.0963960000000004</v>
      </c>
      <c r="S73" s="264">
        <v>8.4213179999999994</v>
      </c>
      <c r="T73" s="264">
        <v>8.4190430000000003</v>
      </c>
      <c r="U73" s="264">
        <v>8.9225999999999992</v>
      </c>
      <c r="V73" s="264">
        <v>8.9909029999999994</v>
      </c>
      <c r="W73" s="260">
        <v>-0.10549300000000095</v>
      </c>
      <c r="X73" s="258">
        <v>-1.1597230375634586</v>
      </c>
      <c r="Y73" s="264">
        <v>2.0920000000000001</v>
      </c>
      <c r="Z73" s="264">
        <v>2.5750000000000002</v>
      </c>
      <c r="AA73" s="264">
        <v>2.4079999999999999</v>
      </c>
      <c r="AB73" s="264">
        <v>2.5895000000000001</v>
      </c>
      <c r="AC73" s="264">
        <v>2.7429999999999999</v>
      </c>
      <c r="AD73" s="260">
        <v>0.6509999999999998</v>
      </c>
      <c r="AE73" s="258">
        <v>31.118546845124271</v>
      </c>
      <c r="AF73" s="264">
        <v>16.625</v>
      </c>
      <c r="AG73" s="264">
        <v>18.39</v>
      </c>
      <c r="AH73" s="264">
        <v>18.416</v>
      </c>
      <c r="AI73" s="264">
        <v>17.66</v>
      </c>
      <c r="AJ73" s="264">
        <v>17.78</v>
      </c>
      <c r="AK73" s="260">
        <v>1.1550000000000011</v>
      </c>
      <c r="AL73" s="258">
        <v>6.9473684210526381</v>
      </c>
      <c r="AM73" s="264">
        <v>7.7700820000000004</v>
      </c>
      <c r="AN73" s="264">
        <v>8.6522210000000008</v>
      </c>
      <c r="AO73" s="264">
        <v>8.0380669999999999</v>
      </c>
      <c r="AP73" s="264">
        <v>9.0509649999999997</v>
      </c>
      <c r="AQ73" s="264">
        <v>9.5060110000000009</v>
      </c>
      <c r="AR73" s="260">
        <v>1.7359290000000005</v>
      </c>
      <c r="AS73" s="258">
        <v>22.341192795648752</v>
      </c>
      <c r="AT73" s="264">
        <v>1.792</v>
      </c>
      <c r="AU73" s="264">
        <v>2.0710000000000002</v>
      </c>
      <c r="AV73" s="264">
        <v>1.6205000000000001</v>
      </c>
      <c r="AW73" s="264">
        <v>2.02475</v>
      </c>
      <c r="AX73" s="264">
        <v>2.0082499999999999</v>
      </c>
      <c r="AY73" s="260">
        <v>0.21624999999999983</v>
      </c>
      <c r="AZ73" s="258">
        <v>12.067522321428562</v>
      </c>
      <c r="BA73" s="264">
        <v>14.68</v>
      </c>
      <c r="BB73" s="264">
        <v>16.38</v>
      </c>
      <c r="BC73" s="264">
        <v>15.22</v>
      </c>
      <c r="BD73" s="264">
        <v>15.164999999999999</v>
      </c>
      <c r="BE73" s="264">
        <v>15.93</v>
      </c>
      <c r="BF73" s="260">
        <v>1.25</v>
      </c>
      <c r="BG73" s="258">
        <v>8.514986376021799</v>
      </c>
      <c r="BH73" s="264">
        <v>7.5523999999999996</v>
      </c>
      <c r="BI73" s="264">
        <v>7.7989389999999998</v>
      </c>
      <c r="BJ73" s="264">
        <v>6.6003629999999998</v>
      </c>
      <c r="BK73" s="264">
        <v>8.2812389999999994</v>
      </c>
      <c r="BL73" s="264">
        <v>7.8121780000000003</v>
      </c>
      <c r="BM73" s="260">
        <v>0.25977800000000073</v>
      </c>
      <c r="BN73" s="258">
        <v>3.4396748053598958</v>
      </c>
      <c r="BO73" s="264">
        <v>814.40830000000005</v>
      </c>
      <c r="BP73" s="264">
        <v>964.97487999999998</v>
      </c>
      <c r="BQ73" s="264">
        <v>912.91560000000004</v>
      </c>
      <c r="BR73" s="264">
        <v>969.495</v>
      </c>
      <c r="BS73" s="264">
        <v>1017.346</v>
      </c>
      <c r="BT73" s="264">
        <v>202.93769999999995</v>
      </c>
      <c r="BU73" s="264">
        <v>24.918422368730763</v>
      </c>
    </row>
    <row r="74" spans="1:73" s="79" customFormat="1">
      <c r="A74" s="71" t="s">
        <v>50</v>
      </c>
      <c r="B74" s="72">
        <v>2</v>
      </c>
      <c r="C74" s="71" t="s">
        <v>140</v>
      </c>
      <c r="D74" s="264">
        <v>2.476</v>
      </c>
      <c r="E74" s="264">
        <v>2.5499999999999998</v>
      </c>
      <c r="F74" s="264">
        <v>2.7007500000000002</v>
      </c>
      <c r="G74" s="264">
        <v>2.859</v>
      </c>
      <c r="H74" s="264">
        <v>2.9754999999999998</v>
      </c>
      <c r="I74" s="260">
        <v>0.49949999999999983</v>
      </c>
      <c r="J74" s="258">
        <v>20.173667205169622</v>
      </c>
      <c r="K74" s="264">
        <v>18.48</v>
      </c>
      <c r="L74" s="264">
        <v>18.324999999999999</v>
      </c>
      <c r="M74" s="264">
        <v>19.84</v>
      </c>
      <c r="N74" s="264">
        <v>19.045999999999999</v>
      </c>
      <c r="O74" s="264">
        <v>19.285</v>
      </c>
      <c r="P74" s="260">
        <v>0.80499999999999972</v>
      </c>
      <c r="Q74" s="258">
        <v>4.3560606060606046</v>
      </c>
      <c r="R74" s="264">
        <v>8.2528980000000001</v>
      </c>
      <c r="S74" s="264">
        <v>8.6500330000000005</v>
      </c>
      <c r="T74" s="264">
        <v>8.3627269999999996</v>
      </c>
      <c r="U74" s="264">
        <v>9.2312639999999995</v>
      </c>
      <c r="V74" s="264">
        <v>9.4920629999999999</v>
      </c>
      <c r="W74" s="260">
        <v>1.2391649999999998</v>
      </c>
      <c r="X74" s="258">
        <v>15.014907490677817</v>
      </c>
      <c r="Y74" s="264">
        <v>2.4380000000000002</v>
      </c>
      <c r="Z74" s="264">
        <v>2.5474999999999999</v>
      </c>
      <c r="AA74" s="264">
        <v>2.6575000000000002</v>
      </c>
      <c r="AB74" s="264">
        <v>2.7149999999999999</v>
      </c>
      <c r="AC74" s="264">
        <v>3.0680000000000001</v>
      </c>
      <c r="AD74" s="260">
        <v>0.62999999999999989</v>
      </c>
      <c r="AE74" s="258">
        <v>25.840853158326492</v>
      </c>
      <c r="AF74" s="264">
        <v>18.41</v>
      </c>
      <c r="AG74" s="264">
        <v>16.954999999999998</v>
      </c>
      <c r="AH74" s="264">
        <v>18.145</v>
      </c>
      <c r="AI74" s="264">
        <v>17.555</v>
      </c>
      <c r="AJ74" s="264">
        <v>19.61</v>
      </c>
      <c r="AK74" s="260">
        <v>1.1999999999999993</v>
      </c>
      <c r="AL74" s="258">
        <v>6.5181966322650693</v>
      </c>
      <c r="AM74" s="264">
        <v>8.1748989999999999</v>
      </c>
      <c r="AN74" s="264">
        <v>9.2624440000000003</v>
      </c>
      <c r="AO74" s="264">
        <v>9.0140940000000001</v>
      </c>
      <c r="AP74" s="264">
        <v>9.5339969999999994</v>
      </c>
      <c r="AQ74" s="264">
        <v>9.6128020000000003</v>
      </c>
      <c r="AR74" s="260">
        <v>1.4379030000000004</v>
      </c>
      <c r="AS74" s="258">
        <v>17.589244833483576</v>
      </c>
      <c r="AT74" s="264">
        <v>1.9295</v>
      </c>
      <c r="AU74" s="264">
        <v>2.19875</v>
      </c>
      <c r="AV74" s="264">
        <v>2.0572499999999998</v>
      </c>
      <c r="AW74" s="264">
        <v>2.0667499999999999</v>
      </c>
      <c r="AX74" s="264">
        <v>1.9895</v>
      </c>
      <c r="AY74" s="260">
        <v>6.0000000000000053E-2</v>
      </c>
      <c r="AZ74" s="258">
        <v>3.1096138896087098</v>
      </c>
      <c r="BA74" s="264">
        <v>15.11</v>
      </c>
      <c r="BB74" s="264">
        <v>15.7</v>
      </c>
      <c r="BC74" s="264">
        <v>14.34</v>
      </c>
      <c r="BD74" s="264">
        <v>16.32</v>
      </c>
      <c r="BE74" s="264">
        <v>16.690000000000001</v>
      </c>
      <c r="BF74" s="260">
        <v>1.5800000000000018</v>
      </c>
      <c r="BG74" s="258">
        <v>10.456651224354745</v>
      </c>
      <c r="BH74" s="264">
        <v>7.9158030000000004</v>
      </c>
      <c r="BI74" s="264">
        <v>8.6714850000000006</v>
      </c>
      <c r="BJ74" s="264">
        <v>8.916086</v>
      </c>
      <c r="BK74" s="264">
        <v>7.8390050000000002</v>
      </c>
      <c r="BL74" s="264">
        <v>7.3561589999999999</v>
      </c>
      <c r="BM74" s="260">
        <v>-0.55964400000000047</v>
      </c>
      <c r="BN74" s="258">
        <v>-7.0699586637009588</v>
      </c>
      <c r="BO74" s="264">
        <v>995.88509999999997</v>
      </c>
      <c r="BP74" s="264">
        <v>1030.0197000000001</v>
      </c>
      <c r="BQ74" s="264">
        <v>1064.31</v>
      </c>
      <c r="BR74" s="264">
        <v>1082.2349999999999</v>
      </c>
      <c r="BS74" s="264">
        <v>1192.2760000000001</v>
      </c>
      <c r="BT74" s="264">
        <v>196.3909000000001</v>
      </c>
      <c r="BU74" s="264">
        <v>19.720236802418281</v>
      </c>
    </row>
    <row r="75" spans="1:73" s="79" customFormat="1">
      <c r="A75" s="72" t="s">
        <v>52</v>
      </c>
      <c r="B75" s="72">
        <v>2</v>
      </c>
      <c r="C75" s="71" t="s">
        <v>140</v>
      </c>
      <c r="D75" s="264">
        <v>2.7829999999999999</v>
      </c>
      <c r="E75" s="264">
        <v>2.9962499999999999</v>
      </c>
      <c r="F75" s="264">
        <v>3.06325</v>
      </c>
      <c r="G75" s="264">
        <v>3.3214999999999999</v>
      </c>
      <c r="H75" s="264">
        <v>3.2382499999999999</v>
      </c>
      <c r="I75" s="260">
        <v>0.45524999999999993</v>
      </c>
      <c r="J75" s="258">
        <v>16.358246496586414</v>
      </c>
      <c r="K75" s="264">
        <v>17.765000000000001</v>
      </c>
      <c r="L75" s="264">
        <v>19.940000000000001</v>
      </c>
      <c r="M75" s="264">
        <v>21.344999999999999</v>
      </c>
      <c r="N75" s="264">
        <v>21.95</v>
      </c>
      <c r="O75" s="264">
        <v>21.65</v>
      </c>
      <c r="P75" s="260">
        <v>3.884999999999998</v>
      </c>
      <c r="Q75" s="258">
        <v>21.868843231072322</v>
      </c>
      <c r="R75" s="264">
        <v>9.6489530000000006</v>
      </c>
      <c r="S75" s="264">
        <v>9.2307760000000005</v>
      </c>
      <c r="T75" s="264">
        <v>8.8472670000000004</v>
      </c>
      <c r="U75" s="264">
        <v>9.2895909999999997</v>
      </c>
      <c r="V75" s="264">
        <v>9.1819089999999992</v>
      </c>
      <c r="W75" s="260">
        <v>-0.46704400000000135</v>
      </c>
      <c r="X75" s="258">
        <v>-4.840359363342337</v>
      </c>
      <c r="Y75" s="264">
        <v>2.4125000000000001</v>
      </c>
      <c r="Z75" s="264">
        <v>2.8010000000000002</v>
      </c>
      <c r="AA75" s="264">
        <v>3.1934999999999998</v>
      </c>
      <c r="AB75" s="264">
        <v>3.0402499999999999</v>
      </c>
      <c r="AC75" s="264">
        <v>3.181</v>
      </c>
      <c r="AD75" s="260">
        <v>0.76849999999999996</v>
      </c>
      <c r="AE75" s="258">
        <v>31.854922279792742</v>
      </c>
      <c r="AF75" s="264">
        <v>18</v>
      </c>
      <c r="AG75" s="264">
        <v>20.454999999999998</v>
      </c>
      <c r="AH75" s="264">
        <v>20.364999999999998</v>
      </c>
      <c r="AI75" s="264">
        <v>19.649999999999999</v>
      </c>
      <c r="AJ75" s="264">
        <v>20.18</v>
      </c>
      <c r="AK75" s="260">
        <v>2.1799999999999997</v>
      </c>
      <c r="AL75" s="258">
        <v>12.111111111111111</v>
      </c>
      <c r="AM75" s="264">
        <v>8.274915</v>
      </c>
      <c r="AN75" s="264">
        <v>8.4111860000000007</v>
      </c>
      <c r="AO75" s="264">
        <v>9.6261119999999991</v>
      </c>
      <c r="AP75" s="264">
        <v>9.5135319999999997</v>
      </c>
      <c r="AQ75" s="264">
        <v>9.6796799999999994</v>
      </c>
      <c r="AR75" s="260">
        <v>1.4047649999999994</v>
      </c>
      <c r="AS75" s="258">
        <v>16.976186462338276</v>
      </c>
      <c r="AT75" s="264">
        <v>1.78975</v>
      </c>
      <c r="AU75" s="264">
        <v>2.5125000000000002</v>
      </c>
      <c r="AV75" s="264">
        <v>2.3525</v>
      </c>
      <c r="AW75" s="264">
        <v>2.4714999999999998</v>
      </c>
      <c r="AX75" s="264">
        <v>2.6619999999999999</v>
      </c>
      <c r="AY75" s="260">
        <v>0.87224999999999997</v>
      </c>
      <c r="AZ75" s="258">
        <v>48.735856963263025</v>
      </c>
      <c r="BA75" s="264">
        <v>19.045000000000002</v>
      </c>
      <c r="BB75" s="264">
        <v>18.12</v>
      </c>
      <c r="BC75" s="264">
        <v>19.475000000000001</v>
      </c>
      <c r="BD75" s="264">
        <v>21.995000000000001</v>
      </c>
      <c r="BE75" s="264">
        <v>19.565000000000001</v>
      </c>
      <c r="BF75" s="260">
        <v>0.51999999999999957</v>
      </c>
      <c r="BG75" s="258">
        <v>2.730375426621158</v>
      </c>
      <c r="BH75" s="264">
        <v>5.8011460000000001</v>
      </c>
      <c r="BI75" s="264">
        <v>8.5320060000000009</v>
      </c>
      <c r="BJ75" s="264">
        <v>7.4169409999999996</v>
      </c>
      <c r="BK75" s="264">
        <v>6.9166930000000004</v>
      </c>
      <c r="BL75" s="264">
        <v>8.3647259999999992</v>
      </c>
      <c r="BM75" s="260">
        <v>2.5635799999999991</v>
      </c>
      <c r="BN75" s="258">
        <v>44.190923655429444</v>
      </c>
      <c r="BO75" s="264">
        <v>816.16179999999997</v>
      </c>
      <c r="BP75" s="264">
        <v>937.26967000000002</v>
      </c>
      <c r="BQ75" s="264">
        <v>1059.624</v>
      </c>
      <c r="BR75" s="264">
        <v>1011.852</v>
      </c>
      <c r="BS75" s="264">
        <v>1055.7280000000001</v>
      </c>
      <c r="BT75" s="264">
        <v>239.56620000000009</v>
      </c>
      <c r="BU75" s="264">
        <v>29.352782744793998</v>
      </c>
    </row>
    <row r="76" spans="1:73" s="79" customFormat="1">
      <c r="A76" s="71" t="s">
        <v>53</v>
      </c>
      <c r="B76" s="72">
        <v>2</v>
      </c>
      <c r="C76" s="71" t="s">
        <v>140</v>
      </c>
      <c r="D76" s="264">
        <v>3.6164999999999998</v>
      </c>
      <c r="E76" s="264">
        <v>3.5379999999999998</v>
      </c>
      <c r="F76" s="264">
        <v>3.8170000000000002</v>
      </c>
      <c r="G76" s="264">
        <v>3.956</v>
      </c>
      <c r="H76" s="264">
        <v>3.9119999999999999</v>
      </c>
      <c r="I76" s="260">
        <v>0.2955000000000001</v>
      </c>
      <c r="J76" s="258">
        <v>8.1708834508502726</v>
      </c>
      <c r="K76" s="264">
        <v>23.465</v>
      </c>
      <c r="L76" s="264">
        <v>21.504999999999999</v>
      </c>
      <c r="M76" s="264">
        <v>23.17</v>
      </c>
      <c r="N76" s="264">
        <v>24.15</v>
      </c>
      <c r="O76" s="264">
        <v>24.92</v>
      </c>
      <c r="P76" s="260">
        <v>1.4550000000000018</v>
      </c>
      <c r="Q76" s="258">
        <v>6.2007244832729675</v>
      </c>
      <c r="R76" s="264">
        <v>9.4807459999999999</v>
      </c>
      <c r="S76" s="264">
        <v>10.10324</v>
      </c>
      <c r="T76" s="264">
        <v>10.13458</v>
      </c>
      <c r="U76" s="264">
        <v>10.06339</v>
      </c>
      <c r="V76" s="264">
        <v>9.6510660000000001</v>
      </c>
      <c r="W76" s="260">
        <v>0.17032000000000025</v>
      </c>
      <c r="X76" s="258">
        <v>1.796483103755762</v>
      </c>
      <c r="Y76" s="264">
        <v>3.4517500000000001</v>
      </c>
      <c r="Z76" s="264">
        <v>3.5145</v>
      </c>
      <c r="AA76" s="264">
        <v>3.8260000000000001</v>
      </c>
      <c r="AB76" s="264">
        <v>3.9140000000000001</v>
      </c>
      <c r="AC76" s="264">
        <v>3.7805</v>
      </c>
      <c r="AD76" s="260">
        <v>0.32874999999999988</v>
      </c>
      <c r="AE76" s="258">
        <v>9.5241544144274606</v>
      </c>
      <c r="AF76" s="264">
        <v>21.684999999999999</v>
      </c>
      <c r="AG76" s="264">
        <v>23.035</v>
      </c>
      <c r="AH76" s="264">
        <v>22.47</v>
      </c>
      <c r="AI76" s="264">
        <v>24.254999999999999</v>
      </c>
      <c r="AJ76" s="264">
        <v>23.36</v>
      </c>
      <c r="AK76" s="260">
        <v>1.6750000000000007</v>
      </c>
      <c r="AL76" s="258">
        <v>7.7242333410191417</v>
      </c>
      <c r="AM76" s="264">
        <v>9.7644559999999991</v>
      </c>
      <c r="AN76" s="264">
        <v>9.3983279999999993</v>
      </c>
      <c r="AO76" s="264">
        <v>10.45256</v>
      </c>
      <c r="AP76" s="264">
        <v>9.9119109999999999</v>
      </c>
      <c r="AQ76" s="264">
        <v>9.9395570000000006</v>
      </c>
      <c r="AR76" s="260">
        <v>0.17510100000000151</v>
      </c>
      <c r="AS76" s="258">
        <v>1.7932489019357714</v>
      </c>
      <c r="AT76" s="264">
        <v>2.22275</v>
      </c>
      <c r="AU76" s="264">
        <v>2.8312499999999998</v>
      </c>
      <c r="AV76" s="264">
        <v>2.5590000000000002</v>
      </c>
      <c r="AW76" s="264">
        <v>2.9987499999999998</v>
      </c>
      <c r="AX76" s="264">
        <v>2.7905000000000002</v>
      </c>
      <c r="AY76" s="260">
        <v>0.5677500000000002</v>
      </c>
      <c r="AZ76" s="258">
        <v>25.542683612642008</v>
      </c>
      <c r="BA76" s="264">
        <v>19.73</v>
      </c>
      <c r="BB76" s="264">
        <v>20.425000000000001</v>
      </c>
      <c r="BC76" s="264">
        <v>19.855</v>
      </c>
      <c r="BD76" s="264">
        <v>19.945</v>
      </c>
      <c r="BE76" s="264">
        <v>20.73</v>
      </c>
      <c r="BF76" s="260">
        <v>1</v>
      </c>
      <c r="BG76" s="258">
        <v>5.0684237202230111</v>
      </c>
      <c r="BH76" s="264">
        <v>6.8620320000000001</v>
      </c>
      <c r="BI76" s="264">
        <v>8.5154499999999995</v>
      </c>
      <c r="BJ76" s="264">
        <v>7.9838060000000004</v>
      </c>
      <c r="BK76" s="264">
        <v>9.278416</v>
      </c>
      <c r="BL76" s="264">
        <v>8.2907659999999996</v>
      </c>
      <c r="BM76" s="260">
        <v>1.4287339999999995</v>
      </c>
      <c r="BN76" s="258">
        <v>20.820858894275041</v>
      </c>
      <c r="BO76" s="264">
        <v>1201.4770000000001</v>
      </c>
      <c r="BP76" s="264">
        <v>1221.0383999999999</v>
      </c>
      <c r="BQ76" s="264">
        <v>1318.143</v>
      </c>
      <c r="BR76" s="264">
        <v>1345.575</v>
      </c>
      <c r="BS76" s="264">
        <v>1303.9590000000001</v>
      </c>
      <c r="BT76" s="264">
        <v>102.48199999999997</v>
      </c>
      <c r="BU76" s="264">
        <v>8.5296680668876697</v>
      </c>
    </row>
    <row r="78" spans="1:73">
      <c r="C78" s="40" t="s">
        <v>55</v>
      </c>
      <c r="D78" s="75">
        <f t="shared" ref="D78:AG78" si="38">AVERAGE(D65:D76)</f>
        <v>2.8219791666666665</v>
      </c>
      <c r="E78" s="75">
        <f t="shared" si="38"/>
        <v>3.0130416666666662</v>
      </c>
      <c r="F78" s="75">
        <f t="shared" si="38"/>
        <v>3.0939374999999996</v>
      </c>
      <c r="G78" s="75">
        <f t="shared" si="38"/>
        <v>3.2421147500000003</v>
      </c>
      <c r="H78" s="75">
        <f t="shared" si="38"/>
        <v>3.2334791666666667</v>
      </c>
      <c r="I78" s="75">
        <f t="shared" si="38"/>
        <v>0.41150000000000003</v>
      </c>
      <c r="J78" s="75">
        <f t="shared" si="38"/>
        <v>14.922004321739301</v>
      </c>
      <c r="K78" s="75">
        <f t="shared" si="38"/>
        <v>18.534583333333334</v>
      </c>
      <c r="L78" s="75">
        <f t="shared" si="38"/>
        <v>20.074166666666667</v>
      </c>
      <c r="M78" s="75">
        <f t="shared" si="38"/>
        <v>20.291250000000005</v>
      </c>
      <c r="N78" s="75">
        <f t="shared" si="38"/>
        <v>21.609469999999998</v>
      </c>
      <c r="O78" s="75">
        <f t="shared" si="38"/>
        <v>21.513333333333332</v>
      </c>
      <c r="P78" s="75">
        <f t="shared" si="38"/>
        <v>2.9787500000000002</v>
      </c>
      <c r="Q78" s="75">
        <f t="shared" si="38"/>
        <v>17.208459957722649</v>
      </c>
      <c r="R78" s="75">
        <f t="shared" si="38"/>
        <v>9.2836055000000002</v>
      </c>
      <c r="S78" s="75">
        <f t="shared" si="38"/>
        <v>9.1060001666666661</v>
      </c>
      <c r="T78" s="75">
        <f t="shared" si="38"/>
        <v>9.2431445000000014</v>
      </c>
      <c r="U78" s="75">
        <f t="shared" si="38"/>
        <v>9.1927160833333339</v>
      </c>
      <c r="V78" s="75">
        <f t="shared" si="38"/>
        <v>9.2463149166666678</v>
      </c>
      <c r="W78" s="75">
        <f t="shared" si="38"/>
        <v>-3.7290583333333682E-2</v>
      </c>
      <c r="X78" s="75">
        <f t="shared" si="38"/>
        <v>0.32949126172980969</v>
      </c>
      <c r="Y78" s="75">
        <f t="shared" si="38"/>
        <v>2.7057291666666665</v>
      </c>
      <c r="Z78" s="75">
        <f t="shared" si="38"/>
        <v>2.9627229166666669</v>
      </c>
      <c r="AA78" s="75">
        <f t="shared" si="38"/>
        <v>3.0309791666666666</v>
      </c>
      <c r="AB78" s="75">
        <f t="shared" si="38"/>
        <v>3.1245209999999997</v>
      </c>
      <c r="AC78" s="75">
        <f t="shared" si="38"/>
        <v>3.1588958333333337</v>
      </c>
      <c r="AD78" s="75">
        <f t="shared" si="38"/>
        <v>0.45316666666666655</v>
      </c>
      <c r="AE78" s="75">
        <f t="shared" si="38"/>
        <v>17.530047485024863</v>
      </c>
      <c r="AF78" s="75">
        <f t="shared" si="38"/>
        <v>18.284166666666668</v>
      </c>
      <c r="AG78" s="75">
        <f t="shared" si="38"/>
        <v>19.792499999999997</v>
      </c>
      <c r="AH78" s="75">
        <f t="shared" ref="AH78:BN78" si="39">AVERAGE(AH65:AH76)</f>
        <v>19.887583333333332</v>
      </c>
      <c r="AI78" s="75">
        <f t="shared" si="39"/>
        <v>21.029770833333334</v>
      </c>
      <c r="AJ78" s="75">
        <f t="shared" si="39"/>
        <v>20.495416666666671</v>
      </c>
      <c r="AK78" s="75">
        <f t="shared" si="39"/>
        <v>2.2112499999999997</v>
      </c>
      <c r="AL78" s="75">
        <f t="shared" si="39"/>
        <v>12.406646886641068</v>
      </c>
      <c r="AM78" s="75">
        <f>AVERAGE(AM65:AM76)</f>
        <v>9.0425595833333343</v>
      </c>
      <c r="AN78" s="75">
        <f t="shared" si="39"/>
        <v>9.1157802500000003</v>
      </c>
      <c r="AO78" s="75">
        <f t="shared" si="39"/>
        <v>9.1782067499999993</v>
      </c>
      <c r="AP78" s="75">
        <f t="shared" si="39"/>
        <v>9.1710364166666665</v>
      </c>
      <c r="AQ78" s="75">
        <f t="shared" si="39"/>
        <v>9.4546950833333341</v>
      </c>
      <c r="AR78" s="75">
        <f t="shared" si="39"/>
        <v>0.41213550000000027</v>
      </c>
      <c r="AS78" s="75">
        <f t="shared" si="39"/>
        <v>5.4539553167125225</v>
      </c>
      <c r="AT78" s="75">
        <f t="shared" si="39"/>
        <v>2.0101041666666672</v>
      </c>
      <c r="AU78" s="75">
        <f t="shared" si="39"/>
        <v>2.4280895833333336</v>
      </c>
      <c r="AV78" s="75">
        <f t="shared" si="39"/>
        <v>2.3639999999999999</v>
      </c>
      <c r="AW78" s="75">
        <f t="shared" si="39"/>
        <v>2.4822719166666665</v>
      </c>
      <c r="AX78" s="75">
        <f t="shared" si="39"/>
        <v>2.4436291666666667</v>
      </c>
      <c r="AY78" s="75">
        <f t="shared" si="39"/>
        <v>0.43352499999999999</v>
      </c>
      <c r="AZ78" s="75">
        <f t="shared" si="39"/>
        <v>23.09968698906356</v>
      </c>
      <c r="BA78" s="75">
        <f t="shared" si="39"/>
        <v>17.39041666666667</v>
      </c>
      <c r="BB78" s="75">
        <f t="shared" si="39"/>
        <v>18.55125</v>
      </c>
      <c r="BC78" s="75">
        <f t="shared" si="39"/>
        <v>19.09</v>
      </c>
      <c r="BD78" s="75">
        <f t="shared" si="39"/>
        <v>20.072037499999997</v>
      </c>
      <c r="BE78" s="75">
        <f t="shared" si="39"/>
        <v>19.502499999999998</v>
      </c>
      <c r="BF78" s="75">
        <f t="shared" si="39"/>
        <v>2.1120833333333335</v>
      </c>
      <c r="BG78" s="75">
        <f t="shared" si="39"/>
        <v>12.305678971667506</v>
      </c>
      <c r="BH78" s="75">
        <f t="shared" si="39"/>
        <v>7.1272777500000002</v>
      </c>
      <c r="BI78" s="75">
        <f t="shared" si="39"/>
        <v>8.0239510000000003</v>
      </c>
      <c r="BJ78" s="75">
        <f t="shared" si="39"/>
        <v>7.5844296666666651</v>
      </c>
      <c r="BK78" s="75">
        <f t="shared" si="39"/>
        <v>7.6721804166666674</v>
      </c>
      <c r="BL78" s="75">
        <f t="shared" si="39"/>
        <v>7.7656100000000015</v>
      </c>
      <c r="BM78" s="75">
        <f t="shared" si="39"/>
        <v>0.63833224999999982</v>
      </c>
      <c r="BN78" s="75">
        <f t="shared" si="39"/>
        <v>10.642780831512328</v>
      </c>
      <c r="BO78" s="115">
        <f t="shared" ref="BO78:BU78" si="40">AVERAGE(BO65:BO76)</f>
        <v>955.62654166666653</v>
      </c>
      <c r="BP78" s="115">
        <f t="shared" si="40"/>
        <v>1035.7397333333333</v>
      </c>
      <c r="BQ78" s="115">
        <f t="shared" si="40"/>
        <v>1057.0172916666666</v>
      </c>
      <c r="BR78" s="115">
        <f t="shared" si="40"/>
        <v>1086.1774083333335</v>
      </c>
      <c r="BS78" s="115">
        <f t="shared" si="40"/>
        <v>1096.8931166666666</v>
      </c>
      <c r="BT78" s="115">
        <f t="shared" si="40"/>
        <v>141.26657500000002</v>
      </c>
      <c r="BU78" s="115">
        <f t="shared" si="40"/>
        <v>15.313120842921956</v>
      </c>
    </row>
    <row r="79" spans="1:73">
      <c r="C79" s="40" t="s">
        <v>56</v>
      </c>
      <c r="D79" s="75">
        <f t="shared" ref="D79:AG79" si="41">STDEV(D65:D76)</f>
        <v>0.39070009217623164</v>
      </c>
      <c r="E79" s="75">
        <f t="shared" si="41"/>
        <v>0.35455597765075142</v>
      </c>
      <c r="F79" s="75">
        <f t="shared" si="41"/>
        <v>0.41535754210570641</v>
      </c>
      <c r="G79" s="75">
        <f t="shared" si="41"/>
        <v>0.41146748204867478</v>
      </c>
      <c r="H79" s="75">
        <f t="shared" si="41"/>
        <v>0.39804671462846586</v>
      </c>
      <c r="I79" s="75">
        <f t="shared" si="41"/>
        <v>0.1489013553879332</v>
      </c>
      <c r="J79" s="75">
        <f t="shared" si="41"/>
        <v>6.2611505498469757</v>
      </c>
      <c r="K79" s="75">
        <f t="shared" si="41"/>
        <v>2.3939758280215706</v>
      </c>
      <c r="L79" s="75">
        <f t="shared" si="41"/>
        <v>2.0450859432188944</v>
      </c>
      <c r="M79" s="75">
        <f t="shared" si="41"/>
        <v>2.24978900525839</v>
      </c>
      <c r="N79" s="75">
        <f t="shared" si="41"/>
        <v>2.0526492548721693</v>
      </c>
      <c r="O79" s="75">
        <f t="shared" si="41"/>
        <v>2.2554220864128269</v>
      </c>
      <c r="P79" s="75">
        <f t="shared" si="41"/>
        <v>2.5858576254486461</v>
      </c>
      <c r="Q79" s="75">
        <f t="shared" si="41"/>
        <v>14.746275064979001</v>
      </c>
      <c r="R79" s="75">
        <f t="shared" si="41"/>
        <v>0.83750826884607243</v>
      </c>
      <c r="S79" s="75">
        <f t="shared" si="41"/>
        <v>0.57297135686553591</v>
      </c>
      <c r="T79" s="75">
        <f t="shared" si="41"/>
        <v>0.91092507226649988</v>
      </c>
      <c r="U79" s="75">
        <f t="shared" si="41"/>
        <v>0.66733540263096269</v>
      </c>
      <c r="V79" s="75">
        <f t="shared" si="41"/>
        <v>0.6713677896980782</v>
      </c>
      <c r="W79" s="75">
        <f t="shared" si="41"/>
        <v>1.0618897772877676</v>
      </c>
      <c r="X79" s="75">
        <f t="shared" si="41"/>
        <v>11.555121856640879</v>
      </c>
      <c r="Y79" s="75">
        <f t="shared" si="41"/>
        <v>0.42458682400355202</v>
      </c>
      <c r="Z79" s="75">
        <f t="shared" si="41"/>
        <v>0.39338094356060094</v>
      </c>
      <c r="AA79" s="75">
        <f t="shared" si="41"/>
        <v>0.44758280669022371</v>
      </c>
      <c r="AB79" s="75">
        <f t="shared" si="41"/>
        <v>0.43638966378185223</v>
      </c>
      <c r="AC79" s="75">
        <f t="shared" si="41"/>
        <v>0.39389024859166644</v>
      </c>
      <c r="AD79" s="75">
        <f t="shared" si="41"/>
        <v>0.2226206346448977</v>
      </c>
      <c r="AE79" s="75">
        <f t="shared" si="41"/>
        <v>9.6348489625434901</v>
      </c>
      <c r="AF79" s="75">
        <f t="shared" si="41"/>
        <v>1.5514140666052392</v>
      </c>
      <c r="AG79" s="75">
        <f t="shared" si="41"/>
        <v>2.3073356338584166</v>
      </c>
      <c r="AH79" s="75">
        <f t="shared" ref="AH79:BN79" si="42">STDEV(AH65:AH76)</f>
        <v>2.2100520544397382</v>
      </c>
      <c r="AI79" s="75">
        <f t="shared" si="42"/>
        <v>2.6176955415766181</v>
      </c>
      <c r="AJ79" s="75">
        <f t="shared" si="42"/>
        <v>1.9137379633649541</v>
      </c>
      <c r="AK79" s="75">
        <f t="shared" si="42"/>
        <v>1.7444081113922023</v>
      </c>
      <c r="AL79" s="75">
        <f t="shared" si="42"/>
        <v>10.086041148816296</v>
      </c>
      <c r="AM79" s="75">
        <f t="shared" si="42"/>
        <v>0.93677250493891917</v>
      </c>
      <c r="AN79" s="75">
        <f t="shared" si="42"/>
        <v>0.57705945364929467</v>
      </c>
      <c r="AO79" s="75">
        <f t="shared" si="42"/>
        <v>0.66974257043273044</v>
      </c>
      <c r="AP79" s="75">
        <f t="shared" si="42"/>
        <v>0.6031372658953511</v>
      </c>
      <c r="AQ79" s="75">
        <f t="shared" si="42"/>
        <v>0.47828138411978549</v>
      </c>
      <c r="AR79" s="75">
        <f t="shared" si="42"/>
        <v>0.9020297907196454</v>
      </c>
      <c r="AS79" s="75">
        <f t="shared" si="42"/>
        <v>10.736328998172732</v>
      </c>
      <c r="AT79" s="75">
        <f t="shared" si="42"/>
        <v>0.38350857016519085</v>
      </c>
      <c r="AU79" s="75">
        <f t="shared" si="42"/>
        <v>0.39542343349456144</v>
      </c>
      <c r="AV79" s="75">
        <f t="shared" si="42"/>
        <v>0.42913868546617667</v>
      </c>
      <c r="AW79" s="75">
        <f t="shared" si="42"/>
        <v>0.4786786649826138</v>
      </c>
      <c r="AX79" s="75">
        <f t="shared" si="42"/>
        <v>0.37450396008243236</v>
      </c>
      <c r="AY79" s="75">
        <f t="shared" si="42"/>
        <v>0.23728172888706886</v>
      </c>
      <c r="AZ79" s="75">
        <f t="shared" si="42"/>
        <v>14.609385301737259</v>
      </c>
      <c r="BA79" s="75">
        <f t="shared" si="42"/>
        <v>2.4460798492256552</v>
      </c>
      <c r="BB79" s="75">
        <f t="shared" si="42"/>
        <v>2.3729011060494982</v>
      </c>
      <c r="BC79" s="75">
        <f t="shared" si="42"/>
        <v>3.2158351099746203</v>
      </c>
      <c r="BD79" s="75">
        <f t="shared" si="42"/>
        <v>3.4495041868443868</v>
      </c>
      <c r="BE79" s="75">
        <f t="shared" si="42"/>
        <v>3.2316829980677348</v>
      </c>
      <c r="BF79" s="75">
        <f t="shared" si="42"/>
        <v>2.1037795623519346</v>
      </c>
      <c r="BG79" s="75">
        <f t="shared" si="42"/>
        <v>11.780706705437067</v>
      </c>
      <c r="BH79" s="75">
        <f t="shared" si="42"/>
        <v>0.89798207559354748</v>
      </c>
      <c r="BI79" s="75">
        <f t="shared" si="42"/>
        <v>0.56756694428619059</v>
      </c>
      <c r="BJ79" s="75">
        <f t="shared" si="42"/>
        <v>0.65430968465959094</v>
      </c>
      <c r="BK79" s="75">
        <f t="shared" si="42"/>
        <v>0.95386266185454671</v>
      </c>
      <c r="BL79" s="75">
        <f t="shared" si="42"/>
        <v>0.75712508745168849</v>
      </c>
      <c r="BM79" s="75">
        <f t="shared" si="42"/>
        <v>1.1385420114950142</v>
      </c>
      <c r="BN79" s="75">
        <f t="shared" si="42"/>
        <v>17.843357992552665</v>
      </c>
      <c r="BO79" s="115">
        <f t="shared" ref="BO79:BU79" si="43">STDEV(BO65:BO76)</f>
        <v>163.58259995944076</v>
      </c>
      <c r="BP79" s="115">
        <f t="shared" si="43"/>
        <v>163.13381562901628</v>
      </c>
      <c r="BQ79" s="115">
        <f t="shared" si="43"/>
        <v>171.04616119113342</v>
      </c>
      <c r="BR79" s="115">
        <f t="shared" si="43"/>
        <v>165.89176356230402</v>
      </c>
      <c r="BS79" s="115">
        <f t="shared" si="43"/>
        <v>162.34034653589524</v>
      </c>
      <c r="BT79" s="115">
        <f t="shared" si="43"/>
        <v>69.398009286750238</v>
      </c>
      <c r="BU79" s="115">
        <f t="shared" si="43"/>
        <v>8.1819492789744341</v>
      </c>
    </row>
    <row r="80" spans="1:73">
      <c r="C80" s="40" t="s">
        <v>57</v>
      </c>
      <c r="D80" s="75">
        <f t="shared" ref="D80:AG80" si="44">D79/SQRT(12)</f>
        <v>0.11278540169517948</v>
      </c>
      <c r="E80" s="75">
        <f t="shared" si="44"/>
        <v>0.10235149456972614</v>
      </c>
      <c r="F80" s="75">
        <f t="shared" si="44"/>
        <v>0.11990339437233546</v>
      </c>
      <c r="G80" s="75">
        <f t="shared" si="44"/>
        <v>0.11878043076178996</v>
      </c>
      <c r="H80" s="75">
        <f t="shared" si="44"/>
        <v>0.11490618892039546</v>
      </c>
      <c r="I80" s="75">
        <f t="shared" si="44"/>
        <v>4.2984118807961685E-2</v>
      </c>
      <c r="J80" s="75">
        <f t="shared" si="44"/>
        <v>1.8074384776954624</v>
      </c>
      <c r="K80" s="75">
        <f t="shared" si="44"/>
        <v>0.69108129437085553</v>
      </c>
      <c r="L80" s="75">
        <f t="shared" si="44"/>
        <v>0.59036545991667422</v>
      </c>
      <c r="M80" s="75">
        <f t="shared" si="44"/>
        <v>0.64945814390289591</v>
      </c>
      <c r="N80" s="75">
        <f t="shared" si="44"/>
        <v>0.59254879992616594</v>
      </c>
      <c r="O80" s="75">
        <f t="shared" si="44"/>
        <v>0.65108427436333649</v>
      </c>
      <c r="P80" s="75">
        <f t="shared" si="44"/>
        <v>0.74647279806941114</v>
      </c>
      <c r="Q80" s="75">
        <f t="shared" si="44"/>
        <v>4.2568829391549468</v>
      </c>
      <c r="R80" s="75">
        <f t="shared" si="44"/>
        <v>0.24176781223340871</v>
      </c>
      <c r="S80" s="75">
        <f t="shared" si="44"/>
        <v>0.16540258356213114</v>
      </c>
      <c r="T80" s="75">
        <f t="shared" si="44"/>
        <v>0.26296141784232152</v>
      </c>
      <c r="U80" s="75">
        <f t="shared" si="44"/>
        <v>0.19264313717437681</v>
      </c>
      <c r="V80" s="75">
        <f t="shared" si="44"/>
        <v>0.19380718705371477</v>
      </c>
      <c r="W80" s="75">
        <f t="shared" si="44"/>
        <v>0.30654117438340217</v>
      </c>
      <c r="X80" s="75">
        <f t="shared" si="44"/>
        <v>3.3356763572252701</v>
      </c>
      <c r="Y80" s="75">
        <f t="shared" si="44"/>
        <v>0.12256765856640951</v>
      </c>
      <c r="Z80" s="75">
        <f t="shared" si="44"/>
        <v>0.11355929682939098</v>
      </c>
      <c r="AA80" s="75">
        <f t="shared" si="44"/>
        <v>0.12920602696362446</v>
      </c>
      <c r="AB80" s="75">
        <f t="shared" si="44"/>
        <v>0.12597484492801134</v>
      </c>
      <c r="AC80" s="75">
        <f t="shared" si="44"/>
        <v>0.11370632052778362</v>
      </c>
      <c r="AD80" s="75">
        <f t="shared" si="44"/>
        <v>6.4265041669698514E-2</v>
      </c>
      <c r="AE80" s="75">
        <f t="shared" si="44"/>
        <v>2.7813413210629356</v>
      </c>
      <c r="AF80" s="75">
        <f t="shared" si="44"/>
        <v>0.44785466448955347</v>
      </c>
      <c r="AG80" s="75">
        <f t="shared" si="44"/>
        <v>0.66607042465948629</v>
      </c>
      <c r="AH80" s="75">
        <f t="shared" ref="AH80:BN80" si="45">AH79/SQRT(12)</f>
        <v>0.63798707427693413</v>
      </c>
      <c r="AI80" s="75">
        <f t="shared" si="45"/>
        <v>0.75566361279287186</v>
      </c>
      <c r="AJ80" s="75">
        <f t="shared" si="45"/>
        <v>0.55244856415358123</v>
      </c>
      <c r="AK80" s="75">
        <f t="shared" si="45"/>
        <v>0.5035672463444274</v>
      </c>
      <c r="AL80" s="75">
        <f t="shared" si="45"/>
        <v>2.9115892861633657</v>
      </c>
      <c r="AM80" s="75">
        <f t="shared" si="45"/>
        <v>0.27042292894796255</v>
      </c>
      <c r="AN80" s="75">
        <f t="shared" si="45"/>
        <v>0.16658271545141934</v>
      </c>
      <c r="AO80" s="75">
        <f t="shared" si="45"/>
        <v>0.19333802666354441</v>
      </c>
      <c r="AP80" s="75">
        <f t="shared" si="45"/>
        <v>0.17411073141148795</v>
      </c>
      <c r="AQ80" s="75">
        <f t="shared" si="45"/>
        <v>0.13806794293497249</v>
      </c>
      <c r="AR80" s="75">
        <f t="shared" si="45"/>
        <v>0.26039357124452456</v>
      </c>
      <c r="AS80" s="75">
        <f t="shared" si="45"/>
        <v>3.0993112186017062</v>
      </c>
      <c r="AT80" s="75">
        <f t="shared" si="45"/>
        <v>0.11070938811070072</v>
      </c>
      <c r="AU80" s="75">
        <f t="shared" si="45"/>
        <v>0.11414891288598557</v>
      </c>
      <c r="AV80" s="75">
        <f t="shared" si="45"/>
        <v>0.12388166778678963</v>
      </c>
      <c r="AW80" s="75">
        <f t="shared" si="45"/>
        <v>0.1381826280415214</v>
      </c>
      <c r="AX80" s="75">
        <f t="shared" si="45"/>
        <v>0.1081099810830866</v>
      </c>
      <c r="AY80" s="75">
        <f t="shared" si="45"/>
        <v>6.8497335023364511E-2</v>
      </c>
      <c r="AZ80" s="75">
        <f t="shared" si="45"/>
        <v>4.2173662683264848</v>
      </c>
      <c r="BA80" s="75">
        <f t="shared" si="45"/>
        <v>0.70612242970487571</v>
      </c>
      <c r="BB80" s="75">
        <f t="shared" si="45"/>
        <v>0.68499754616901931</v>
      </c>
      <c r="BC80" s="75">
        <f t="shared" si="45"/>
        <v>0.92833163320664847</v>
      </c>
      <c r="BD80" s="75">
        <f t="shared" si="45"/>
        <v>0.99578608542267399</v>
      </c>
      <c r="BE80" s="75">
        <f t="shared" si="45"/>
        <v>0.9329065244349718</v>
      </c>
      <c r="BF80" s="75">
        <f t="shared" si="45"/>
        <v>0.60730884831976129</v>
      </c>
      <c r="BG80" s="75">
        <f t="shared" si="45"/>
        <v>3.4007970938140604</v>
      </c>
      <c r="BH80" s="75">
        <f t="shared" si="45"/>
        <v>0.25922509653569675</v>
      </c>
      <c r="BI80" s="75">
        <f t="shared" si="45"/>
        <v>0.16384246403338273</v>
      </c>
      <c r="BJ80" s="75">
        <f t="shared" si="45"/>
        <v>0.188882936285797</v>
      </c>
      <c r="BK80" s="75">
        <f t="shared" si="45"/>
        <v>0.27535643229582779</v>
      </c>
      <c r="BL80" s="75">
        <f t="shared" si="45"/>
        <v>0.21856318652522566</v>
      </c>
      <c r="BM80" s="75">
        <f t="shared" si="45"/>
        <v>0.32866876841017223</v>
      </c>
      <c r="BN80" s="75">
        <f t="shared" si="45"/>
        <v>5.1509337701235713</v>
      </c>
      <c r="BO80" s="115">
        <f t="shared" ref="BO80:BU80" si="46">BO79/SQRT(12)</f>
        <v>47.222229060660993</v>
      </c>
      <c r="BP80" s="115">
        <f t="shared" si="46"/>
        <v>47.092676183671671</v>
      </c>
      <c r="BQ80" s="115">
        <f t="shared" si="46"/>
        <v>49.376773603776506</v>
      </c>
      <c r="BR80" s="115">
        <f t="shared" si="46"/>
        <v>47.888827174518994</v>
      </c>
      <c r="BS80" s="115">
        <f t="shared" si="46"/>
        <v>46.863621386418124</v>
      </c>
      <c r="BT80" s="115">
        <f t="shared" si="46"/>
        <v>20.033479671464701</v>
      </c>
      <c r="BU80" s="115">
        <f t="shared" si="46"/>
        <v>2.3619253093558772</v>
      </c>
    </row>
    <row r="88" spans="1:73" ht="15.75" thickBot="1"/>
    <row r="89" spans="1:73" s="60" customFormat="1" ht="37.5" customHeight="1" thickBot="1">
      <c r="A89" s="449" t="s">
        <v>0</v>
      </c>
      <c r="B89" s="451" t="s">
        <v>1</v>
      </c>
      <c r="C89" s="453" t="s">
        <v>2</v>
      </c>
      <c r="D89" s="484" t="s">
        <v>70</v>
      </c>
      <c r="E89" s="485"/>
      <c r="F89" s="485"/>
      <c r="G89" s="486"/>
      <c r="H89" s="486"/>
      <c r="I89" s="486"/>
      <c r="J89" s="487"/>
      <c r="K89" s="456" t="s">
        <v>71</v>
      </c>
      <c r="L89" s="457"/>
      <c r="M89" s="457"/>
      <c r="N89" s="458"/>
      <c r="O89" s="458"/>
      <c r="P89" s="458"/>
      <c r="Q89" s="459"/>
      <c r="R89" s="460" t="s">
        <v>72</v>
      </c>
      <c r="S89" s="461"/>
      <c r="T89" s="461"/>
      <c r="U89" s="462"/>
      <c r="V89" s="462"/>
      <c r="W89" s="462"/>
      <c r="X89" s="463"/>
      <c r="Y89" s="472" t="s">
        <v>73</v>
      </c>
      <c r="Z89" s="473"/>
      <c r="AA89" s="473"/>
      <c r="AB89" s="474"/>
      <c r="AC89" s="474"/>
      <c r="AD89" s="474"/>
      <c r="AE89" s="475"/>
      <c r="AF89" s="476" t="s">
        <v>74</v>
      </c>
      <c r="AG89" s="477"/>
      <c r="AH89" s="477"/>
      <c r="AI89" s="478"/>
      <c r="AJ89" s="478"/>
      <c r="AK89" s="478"/>
      <c r="AL89" s="479"/>
      <c r="AM89" s="480" t="s">
        <v>75</v>
      </c>
      <c r="AN89" s="481"/>
      <c r="AO89" s="481"/>
      <c r="AP89" s="482"/>
      <c r="AQ89" s="482"/>
      <c r="AR89" s="482"/>
      <c r="AS89" s="483"/>
      <c r="AT89" s="464" t="s">
        <v>76</v>
      </c>
      <c r="AU89" s="465"/>
      <c r="AV89" s="465"/>
      <c r="AW89" s="466"/>
      <c r="AX89" s="466"/>
      <c r="AY89" s="466"/>
      <c r="AZ89" s="467"/>
      <c r="BA89" s="468" t="s">
        <v>77</v>
      </c>
      <c r="BB89" s="469"/>
      <c r="BC89" s="469"/>
      <c r="BD89" s="470"/>
      <c r="BE89" s="470"/>
      <c r="BF89" s="470"/>
      <c r="BG89" s="471"/>
      <c r="BH89" s="499" t="s">
        <v>78</v>
      </c>
      <c r="BI89" s="500"/>
      <c r="BJ89" s="500"/>
      <c r="BK89" s="501"/>
      <c r="BL89" s="501"/>
      <c r="BM89" s="501"/>
      <c r="BN89" s="502"/>
      <c r="BO89" s="498" t="s">
        <v>90</v>
      </c>
      <c r="BP89" s="498"/>
      <c r="BQ89" s="498"/>
      <c r="BR89" s="498"/>
      <c r="BS89" s="498"/>
      <c r="BT89" s="498"/>
      <c r="BU89" s="498"/>
    </row>
    <row r="90" spans="1:73" s="60" customFormat="1" ht="15.75" thickBot="1">
      <c r="A90" s="450"/>
      <c r="B90" s="452"/>
      <c r="C90" s="454"/>
      <c r="D90" s="134" t="s">
        <v>5</v>
      </c>
      <c r="E90" s="135" t="s">
        <v>79</v>
      </c>
      <c r="F90" s="135" t="s">
        <v>12</v>
      </c>
      <c r="G90" s="136" t="s">
        <v>13</v>
      </c>
      <c r="H90" s="137" t="s">
        <v>6</v>
      </c>
      <c r="I90" s="137" t="s">
        <v>58</v>
      </c>
      <c r="J90" s="137" t="s">
        <v>59</v>
      </c>
      <c r="K90" s="138" t="s">
        <v>5</v>
      </c>
      <c r="L90" s="139" t="s">
        <v>79</v>
      </c>
      <c r="M90" s="139" t="s">
        <v>12</v>
      </c>
      <c r="N90" s="140" t="s">
        <v>13</v>
      </c>
      <c r="O90" s="141" t="s">
        <v>6</v>
      </c>
      <c r="P90" s="141" t="s">
        <v>58</v>
      </c>
      <c r="Q90" s="142" t="s">
        <v>59</v>
      </c>
      <c r="R90" s="143" t="s">
        <v>5</v>
      </c>
      <c r="S90" s="144" t="s">
        <v>79</v>
      </c>
      <c r="T90" s="144" t="s">
        <v>12</v>
      </c>
      <c r="U90" s="145" t="s">
        <v>13</v>
      </c>
      <c r="V90" s="146" t="s">
        <v>6</v>
      </c>
      <c r="W90" s="146" t="s">
        <v>58</v>
      </c>
      <c r="X90" s="146" t="s">
        <v>59</v>
      </c>
      <c r="Y90" s="147" t="s">
        <v>5</v>
      </c>
      <c r="Z90" s="148" t="s">
        <v>79</v>
      </c>
      <c r="AA90" s="148" t="s">
        <v>12</v>
      </c>
      <c r="AB90" s="149" t="s">
        <v>13</v>
      </c>
      <c r="AC90" s="150" t="s">
        <v>6</v>
      </c>
      <c r="AD90" s="150" t="s">
        <v>58</v>
      </c>
      <c r="AE90" s="150" t="s">
        <v>59</v>
      </c>
      <c r="AF90" s="151" t="s">
        <v>5</v>
      </c>
      <c r="AG90" s="152" t="s">
        <v>79</v>
      </c>
      <c r="AH90" s="152" t="s">
        <v>12</v>
      </c>
      <c r="AI90" s="153" t="s">
        <v>13</v>
      </c>
      <c r="AJ90" s="154" t="s">
        <v>6</v>
      </c>
      <c r="AK90" s="154" t="s">
        <v>58</v>
      </c>
      <c r="AL90" s="155" t="s">
        <v>59</v>
      </c>
      <c r="AM90" s="156" t="s">
        <v>5</v>
      </c>
      <c r="AN90" s="157" t="s">
        <v>79</v>
      </c>
      <c r="AO90" s="157" t="s">
        <v>12</v>
      </c>
      <c r="AP90" s="158" t="s">
        <v>13</v>
      </c>
      <c r="AQ90" s="159" t="s">
        <v>6</v>
      </c>
      <c r="AR90" s="159" t="s">
        <v>58</v>
      </c>
      <c r="AS90" s="159" t="s">
        <v>59</v>
      </c>
      <c r="AT90" s="160" t="s">
        <v>5</v>
      </c>
      <c r="AU90" s="161" t="s">
        <v>79</v>
      </c>
      <c r="AV90" s="161" t="s">
        <v>12</v>
      </c>
      <c r="AW90" s="162" t="s">
        <v>13</v>
      </c>
      <c r="AX90" s="163" t="s">
        <v>6</v>
      </c>
      <c r="AY90" s="163" t="s">
        <v>58</v>
      </c>
      <c r="AZ90" s="163" t="s">
        <v>59</v>
      </c>
      <c r="BA90" s="164" t="s">
        <v>5</v>
      </c>
      <c r="BB90" s="165" t="s">
        <v>79</v>
      </c>
      <c r="BC90" s="165" t="s">
        <v>12</v>
      </c>
      <c r="BD90" s="166" t="s">
        <v>13</v>
      </c>
      <c r="BE90" s="167" t="s">
        <v>6</v>
      </c>
      <c r="BF90" s="167" t="s">
        <v>58</v>
      </c>
      <c r="BG90" s="168" t="s">
        <v>59</v>
      </c>
      <c r="BH90" s="169" t="s">
        <v>5</v>
      </c>
      <c r="BI90" s="170" t="s">
        <v>79</v>
      </c>
      <c r="BJ90" s="170" t="s">
        <v>12</v>
      </c>
      <c r="BK90" s="171" t="s">
        <v>13</v>
      </c>
      <c r="BL90" s="172" t="s">
        <v>6</v>
      </c>
      <c r="BM90" s="172" t="s">
        <v>58</v>
      </c>
      <c r="BN90" s="172" t="s">
        <v>59</v>
      </c>
      <c r="BO90" s="130" t="s">
        <v>5</v>
      </c>
      <c r="BP90" s="130" t="s">
        <v>79</v>
      </c>
      <c r="BQ90" s="130" t="s">
        <v>12</v>
      </c>
      <c r="BR90" s="130" t="s">
        <v>13</v>
      </c>
      <c r="BS90" s="130" t="s">
        <v>6</v>
      </c>
      <c r="BT90" s="131" t="s">
        <v>58</v>
      </c>
      <c r="BU90" s="132" t="s">
        <v>59</v>
      </c>
    </row>
    <row r="91" spans="1:73" s="65" customFormat="1">
      <c r="A91" s="12" t="s">
        <v>17</v>
      </c>
      <c r="B91" s="13">
        <v>1</v>
      </c>
      <c r="C91" s="36" t="s">
        <v>31</v>
      </c>
      <c r="D91" s="264">
        <v>2.5427499999999998</v>
      </c>
      <c r="E91" s="264">
        <v>2.7682500000000001</v>
      </c>
      <c r="F91" s="264">
        <v>2.8915000000000002</v>
      </c>
      <c r="G91" s="264">
        <v>2.9239999999999999</v>
      </c>
      <c r="H91" s="264">
        <v>2.8380000000000001</v>
      </c>
      <c r="I91" s="260">
        <v>0.29525000000000023</v>
      </c>
      <c r="J91" s="258">
        <v>11.611444302428483</v>
      </c>
      <c r="K91" s="264">
        <v>17.454999999999998</v>
      </c>
      <c r="L91" s="264">
        <v>18.12</v>
      </c>
      <c r="M91" s="264">
        <v>19.204999999999998</v>
      </c>
      <c r="N91" s="264">
        <v>22.09</v>
      </c>
      <c r="O91" s="264">
        <v>20.29</v>
      </c>
      <c r="P91" s="260">
        <v>2.8350000000000009</v>
      </c>
      <c r="Q91" s="258">
        <v>16.241764537381844</v>
      </c>
      <c r="R91" s="264">
        <v>8.8781890000000008</v>
      </c>
      <c r="S91" s="264">
        <v>9.4459429999999998</v>
      </c>
      <c r="T91" s="264">
        <v>8.8834669999999996</v>
      </c>
      <c r="U91" s="264">
        <v>8.1426990000000004</v>
      </c>
      <c r="V91" s="264">
        <v>8.589874</v>
      </c>
      <c r="W91" s="260">
        <v>-0.28831500000000077</v>
      </c>
      <c r="X91" s="258">
        <v>-3.2474528307518651</v>
      </c>
      <c r="Y91" s="264">
        <v>2.2802500000000001</v>
      </c>
      <c r="Z91" s="264">
        <v>2.4427500000000002</v>
      </c>
      <c r="AA91" s="264">
        <v>2.4337499999999999</v>
      </c>
      <c r="AB91" s="264">
        <v>2.468</v>
      </c>
      <c r="AC91" s="264">
        <v>2.5350000000000001</v>
      </c>
      <c r="AD91" s="260">
        <v>0.25475000000000003</v>
      </c>
      <c r="AE91" s="258">
        <v>11.172020611775025</v>
      </c>
      <c r="AF91" s="264">
        <v>19.055</v>
      </c>
      <c r="AG91" s="264">
        <v>16.434999999999999</v>
      </c>
      <c r="AH91" s="264">
        <v>17.149999999999999</v>
      </c>
      <c r="AI91" s="264">
        <v>18.53</v>
      </c>
      <c r="AJ91" s="264">
        <v>18.41</v>
      </c>
      <c r="AK91" s="260">
        <v>-0.64499999999999957</v>
      </c>
      <c r="AL91" s="258">
        <v>-3.3849383363946446</v>
      </c>
      <c r="AM91" s="264">
        <v>7.4131539999999996</v>
      </c>
      <c r="AN91" s="264">
        <v>9.1782690000000002</v>
      </c>
      <c r="AO91" s="264">
        <v>8.3764520000000005</v>
      </c>
      <c r="AP91" s="264">
        <v>8.2145119999999991</v>
      </c>
      <c r="AQ91" s="264">
        <v>8.4757840000000009</v>
      </c>
      <c r="AR91" s="260">
        <v>1.0626300000000013</v>
      </c>
      <c r="AS91" s="258">
        <v>14.334384527827176</v>
      </c>
      <c r="AT91" s="264">
        <v>1.46225</v>
      </c>
      <c r="AU91" s="264">
        <v>1.6174999999999999</v>
      </c>
      <c r="AV91" s="264">
        <v>1.8225</v>
      </c>
      <c r="AW91" s="264">
        <v>1.7315</v>
      </c>
      <c r="AX91" s="264">
        <v>1.7815000000000001</v>
      </c>
      <c r="AY91" s="260">
        <v>0.31925000000000003</v>
      </c>
      <c r="AZ91" s="258">
        <v>21.83279193024449</v>
      </c>
      <c r="BA91" s="264">
        <v>15.95</v>
      </c>
      <c r="BB91" s="264">
        <v>15.91</v>
      </c>
      <c r="BC91" s="264">
        <v>17.97</v>
      </c>
      <c r="BD91" s="264">
        <v>18.475000000000001</v>
      </c>
      <c r="BE91" s="264">
        <v>18.72</v>
      </c>
      <c r="BF91" s="260">
        <v>2.7699999999999996</v>
      </c>
      <c r="BG91" s="258">
        <v>17.366771159874606</v>
      </c>
      <c r="BH91" s="264">
        <v>5.7552979999999998</v>
      </c>
      <c r="BI91" s="264">
        <v>6.2886509999999998</v>
      </c>
      <c r="BJ91" s="264">
        <v>5.9752700000000001</v>
      </c>
      <c r="BK91" s="264">
        <v>5.7707899999999999</v>
      </c>
      <c r="BL91" s="264">
        <v>5.8535399999999997</v>
      </c>
      <c r="BM91" s="260">
        <v>9.824199999999994E-2</v>
      </c>
      <c r="BN91" s="258">
        <v>1.7069837217812169</v>
      </c>
      <c r="BO91" s="257">
        <v>811.74400000000003</v>
      </c>
      <c r="BP91" s="257">
        <v>862.40042000000005</v>
      </c>
      <c r="BQ91" s="257">
        <v>859.59479999999996</v>
      </c>
      <c r="BR91" s="257">
        <v>870.27170000000001</v>
      </c>
      <c r="BS91" s="260">
        <v>891.15769999999998</v>
      </c>
      <c r="BT91" s="256">
        <v>79.413699999999949</v>
      </c>
      <c r="BU91" s="258">
        <v>9.783096641305626</v>
      </c>
    </row>
    <row r="92" spans="1:73" s="65" customFormat="1">
      <c r="A92" s="12" t="s">
        <v>22</v>
      </c>
      <c r="B92" s="13">
        <v>1</v>
      </c>
      <c r="C92" s="36" t="s">
        <v>31</v>
      </c>
      <c r="D92" s="264">
        <v>2.7010000000000001</v>
      </c>
      <c r="E92" s="264">
        <v>2.78925</v>
      </c>
      <c r="F92" s="264">
        <v>3.0172500000000002</v>
      </c>
      <c r="G92" s="264">
        <v>3.0575000000000001</v>
      </c>
      <c r="H92" s="264">
        <v>2.9874999999999998</v>
      </c>
      <c r="I92" s="260">
        <v>0.28649999999999975</v>
      </c>
      <c r="J92" s="258">
        <v>10.607182524990735</v>
      </c>
      <c r="K92" s="264">
        <v>16.329999999999998</v>
      </c>
      <c r="L92" s="264">
        <v>16.774999999999999</v>
      </c>
      <c r="M92" s="264">
        <v>17.645</v>
      </c>
      <c r="N92" s="264">
        <v>21.344999999999999</v>
      </c>
      <c r="O92" s="264">
        <v>22.204999999999998</v>
      </c>
      <c r="P92" s="260">
        <v>5.875</v>
      </c>
      <c r="Q92" s="258">
        <v>35.976729944886713</v>
      </c>
      <c r="R92" s="264">
        <v>9.9660390000000003</v>
      </c>
      <c r="S92" s="264">
        <v>9.8028069999999996</v>
      </c>
      <c r="T92" s="264">
        <v>10.0434</v>
      </c>
      <c r="U92" s="264">
        <v>8.7777100000000008</v>
      </c>
      <c r="V92" s="264">
        <v>8.2405609999999996</v>
      </c>
      <c r="W92" s="260">
        <v>-1.7254780000000007</v>
      </c>
      <c r="X92" s="258">
        <v>-17.313578644434372</v>
      </c>
      <c r="Y92" s="264">
        <v>2.7032500000000002</v>
      </c>
      <c r="Z92" s="264">
        <v>2.8567499999999999</v>
      </c>
      <c r="AA92" s="264">
        <v>2.794</v>
      </c>
      <c r="AB92" s="264">
        <v>3.0205000000000002</v>
      </c>
      <c r="AC92" s="264">
        <v>2.9525000000000001</v>
      </c>
      <c r="AD92" s="260">
        <v>0.24924999999999997</v>
      </c>
      <c r="AE92" s="258">
        <v>9.2203828724683223</v>
      </c>
      <c r="AF92" s="264">
        <v>15.955</v>
      </c>
      <c r="AG92" s="264">
        <v>17.149999999999999</v>
      </c>
      <c r="AH92" s="264">
        <v>17.079999999999998</v>
      </c>
      <c r="AI92" s="264">
        <v>20.914999999999999</v>
      </c>
      <c r="AJ92" s="264">
        <v>20.605</v>
      </c>
      <c r="AK92" s="260">
        <v>4.6500000000000004</v>
      </c>
      <c r="AL92" s="258">
        <v>29.144468818552184</v>
      </c>
      <c r="AM92" s="264">
        <v>9.9566400000000002</v>
      </c>
      <c r="AN92" s="264">
        <v>9.9159380000000006</v>
      </c>
      <c r="AO92" s="264">
        <v>9.6238910000000004</v>
      </c>
      <c r="AP92" s="264">
        <v>8.8658719999999995</v>
      </c>
      <c r="AQ92" s="264">
        <v>8.7917869999999994</v>
      </c>
      <c r="AR92" s="260">
        <v>-1.1648530000000008</v>
      </c>
      <c r="AS92" s="258">
        <v>-11.699257982612616</v>
      </c>
      <c r="AT92" s="264">
        <v>1.97475</v>
      </c>
      <c r="AU92" s="264">
        <v>2.0735000000000001</v>
      </c>
      <c r="AV92" s="264">
        <v>2.0550000000000002</v>
      </c>
      <c r="AW92" s="264">
        <v>2.15</v>
      </c>
      <c r="AX92" s="264">
        <v>2.1859999999999999</v>
      </c>
      <c r="AY92" s="260">
        <v>0.21124999999999994</v>
      </c>
      <c r="AZ92" s="258">
        <v>10.69755665274085</v>
      </c>
      <c r="BA92" s="264">
        <v>17.125</v>
      </c>
      <c r="BB92" s="264">
        <v>16.045000000000002</v>
      </c>
      <c r="BC92" s="264">
        <v>16.14</v>
      </c>
      <c r="BD92" s="264">
        <v>19.195</v>
      </c>
      <c r="BE92" s="264">
        <v>21.135000000000002</v>
      </c>
      <c r="BF92" s="260">
        <v>4.0100000000000016</v>
      </c>
      <c r="BG92" s="258">
        <v>23.416058394160594</v>
      </c>
      <c r="BH92" s="264">
        <v>7.1145610000000001</v>
      </c>
      <c r="BI92" s="264">
        <v>7.9925129999999998</v>
      </c>
      <c r="BJ92" s="264">
        <v>7.4797099999999999</v>
      </c>
      <c r="BK92" s="264">
        <v>6.8859120000000003</v>
      </c>
      <c r="BL92" s="264">
        <v>6.3587559999999996</v>
      </c>
      <c r="BM92" s="260">
        <v>-0.7558050000000005</v>
      </c>
      <c r="BN92" s="258">
        <v>-10.623353991904779</v>
      </c>
      <c r="BO92" s="257">
        <v>1041.7629999999999</v>
      </c>
      <c r="BP92" s="257">
        <v>1089.6141</v>
      </c>
      <c r="BQ92" s="257">
        <v>1070.0530000000001</v>
      </c>
      <c r="BR92" s="257">
        <v>1140.6600000000001</v>
      </c>
      <c r="BS92" s="260">
        <v>1119.462</v>
      </c>
      <c r="BT92" s="256">
        <v>77.699000000000069</v>
      </c>
      <c r="BU92" s="258">
        <v>7.45841424585055</v>
      </c>
    </row>
    <row r="93" spans="1:73" s="65" customFormat="1">
      <c r="A93" s="12" t="s">
        <v>26</v>
      </c>
      <c r="B93" s="13">
        <v>1</v>
      </c>
      <c r="C93" s="36" t="s">
        <v>31</v>
      </c>
      <c r="D93" s="264">
        <v>2.33575</v>
      </c>
      <c r="E93" s="264">
        <v>2.5055000000000001</v>
      </c>
      <c r="F93" s="264">
        <v>2.4775</v>
      </c>
      <c r="G93" s="264">
        <v>2.6034999999999999</v>
      </c>
      <c r="H93" s="264">
        <v>2.7240000000000002</v>
      </c>
      <c r="I93" s="260">
        <v>0.38825000000000021</v>
      </c>
      <c r="J93" s="258">
        <v>16.622069998929689</v>
      </c>
      <c r="K93" s="264">
        <v>16.260000000000002</v>
      </c>
      <c r="L93" s="264">
        <v>17.265000000000001</v>
      </c>
      <c r="M93" s="264">
        <v>16.445</v>
      </c>
      <c r="N93" s="264">
        <v>20.734999999999999</v>
      </c>
      <c r="O93" s="264">
        <v>19.96</v>
      </c>
      <c r="P93" s="260">
        <v>3.6999999999999993</v>
      </c>
      <c r="Q93" s="258">
        <v>22.755227552275517</v>
      </c>
      <c r="R93" s="264">
        <v>8.4677450000000007</v>
      </c>
      <c r="S93" s="264">
        <v>8.5323840000000004</v>
      </c>
      <c r="T93" s="264">
        <v>8.8946120000000004</v>
      </c>
      <c r="U93" s="264">
        <v>7.7175500000000001</v>
      </c>
      <c r="V93" s="264">
        <v>8.4109970000000001</v>
      </c>
      <c r="W93" s="260">
        <v>-5.6748000000000687E-2</v>
      </c>
      <c r="X93" s="258">
        <v>-0.67016661460637617</v>
      </c>
      <c r="Y93" s="264">
        <v>2.3242500000000001</v>
      </c>
      <c r="Z93" s="264">
        <v>2.2687499999999998</v>
      </c>
      <c r="AA93" s="264">
        <v>2.4660000000000002</v>
      </c>
      <c r="AB93" s="264">
        <v>2.581</v>
      </c>
      <c r="AC93" s="264">
        <v>2.6684999999999999</v>
      </c>
      <c r="AD93" s="260">
        <v>0.34424999999999972</v>
      </c>
      <c r="AE93" s="258">
        <v>14.811229428848002</v>
      </c>
      <c r="AF93" s="264">
        <v>16.96</v>
      </c>
      <c r="AG93" s="264">
        <v>16.475000000000001</v>
      </c>
      <c r="AH93" s="264">
        <v>17.635000000000002</v>
      </c>
      <c r="AI93" s="264">
        <v>21.905000000000001</v>
      </c>
      <c r="AJ93" s="264">
        <v>20.02</v>
      </c>
      <c r="AK93" s="260">
        <v>3.0599999999999987</v>
      </c>
      <c r="AL93" s="258">
        <v>18.042452830188672</v>
      </c>
      <c r="AM93" s="264">
        <v>8.3008930000000003</v>
      </c>
      <c r="AN93" s="264">
        <v>8.0997590000000006</v>
      </c>
      <c r="AO93" s="264">
        <v>8.2330930000000002</v>
      </c>
      <c r="AP93" s="264">
        <v>7.2733689999999998</v>
      </c>
      <c r="AQ93" s="264">
        <v>8.1875940000000007</v>
      </c>
      <c r="AR93" s="260">
        <v>-0.11329899999999959</v>
      </c>
      <c r="AS93" s="258">
        <v>-1.3649013425422973</v>
      </c>
      <c r="AT93" s="264">
        <v>1.87825</v>
      </c>
      <c r="AU93" s="264">
        <v>2.0337499999999999</v>
      </c>
      <c r="AV93" s="264">
        <v>2.0967500000000001</v>
      </c>
      <c r="AW93" s="264">
        <v>2.1360000000000001</v>
      </c>
      <c r="AX93" s="264">
        <v>2.2545000000000002</v>
      </c>
      <c r="AY93" s="260">
        <v>0.3762500000000002</v>
      </c>
      <c r="AZ93" s="258">
        <v>20.031944629309208</v>
      </c>
      <c r="BA93" s="264">
        <v>16.47</v>
      </c>
      <c r="BB93" s="264">
        <v>16.984999999999999</v>
      </c>
      <c r="BC93" s="264">
        <v>16.59</v>
      </c>
      <c r="BD93" s="264">
        <v>18.434999999999999</v>
      </c>
      <c r="BE93" s="264">
        <v>18.984999999999999</v>
      </c>
      <c r="BF93" s="260">
        <v>2.5150000000000006</v>
      </c>
      <c r="BG93" s="258">
        <v>15.270188221007896</v>
      </c>
      <c r="BH93" s="264">
        <v>7.0438919999999996</v>
      </c>
      <c r="BI93" s="264">
        <v>7.0641489999999996</v>
      </c>
      <c r="BJ93" s="264">
        <v>7.8401370000000004</v>
      </c>
      <c r="BK93" s="264">
        <v>7.1387559999999999</v>
      </c>
      <c r="BL93" s="264">
        <v>7.3063019999999996</v>
      </c>
      <c r="BM93" s="260">
        <v>0.26241000000000003</v>
      </c>
      <c r="BN93" s="258">
        <v>3.725355243947523</v>
      </c>
      <c r="BO93" s="257">
        <v>886.80809999999997</v>
      </c>
      <c r="BP93" s="257">
        <v>869.50696000000005</v>
      </c>
      <c r="BQ93" s="257">
        <v>930.99609999999996</v>
      </c>
      <c r="BR93" s="257">
        <v>966.84529999999995</v>
      </c>
      <c r="BS93" s="260">
        <v>994.12180000000001</v>
      </c>
      <c r="BT93" s="256">
        <v>107.31370000000004</v>
      </c>
      <c r="BU93" s="258">
        <v>12.101118607283814</v>
      </c>
    </row>
    <row r="94" spans="1:73" s="65" customFormat="1">
      <c r="A94" s="12" t="s">
        <v>30</v>
      </c>
      <c r="B94" s="13">
        <v>1</v>
      </c>
      <c r="C94" s="36" t="s">
        <v>31</v>
      </c>
      <c r="D94" s="264">
        <v>2.9634999999999998</v>
      </c>
      <c r="E94" s="264">
        <v>3.3239999999999998</v>
      </c>
      <c r="F94" s="264">
        <v>3.5005000000000002</v>
      </c>
      <c r="G94" s="264">
        <v>3.5215000000000001</v>
      </c>
      <c r="H94" s="264">
        <v>3.3984999999999999</v>
      </c>
      <c r="I94" s="260">
        <v>0.43500000000000005</v>
      </c>
      <c r="J94" s="258">
        <v>14.678589505652104</v>
      </c>
      <c r="K94" s="264">
        <v>17.984999999999999</v>
      </c>
      <c r="L94" s="264">
        <v>21.524999999999999</v>
      </c>
      <c r="M94" s="264">
        <v>21.254999999999999</v>
      </c>
      <c r="N94" s="264">
        <v>21.96</v>
      </c>
      <c r="O94" s="264">
        <v>22.32</v>
      </c>
      <c r="P94" s="260">
        <v>4.3350000000000009</v>
      </c>
      <c r="Q94" s="258">
        <v>24.103419516263557</v>
      </c>
      <c r="R94" s="264">
        <v>9.7070380000000007</v>
      </c>
      <c r="S94" s="264">
        <v>9.368919</v>
      </c>
      <c r="T94" s="264">
        <v>9.7842450000000003</v>
      </c>
      <c r="U94" s="264">
        <v>9.9850779999999997</v>
      </c>
      <c r="V94" s="264">
        <v>9.3603380000000005</v>
      </c>
      <c r="W94" s="260">
        <v>-0.34670000000000023</v>
      </c>
      <c r="X94" s="258">
        <v>-3.5716353433457271</v>
      </c>
      <c r="Y94" s="264">
        <v>2.8679999999999999</v>
      </c>
      <c r="Z94" s="264">
        <v>3.1912500000000001</v>
      </c>
      <c r="AA94" s="264">
        <v>3.2425000000000002</v>
      </c>
      <c r="AB94" s="264">
        <v>3.254</v>
      </c>
      <c r="AC94" s="264">
        <v>3.3105000000000002</v>
      </c>
      <c r="AD94" s="260">
        <v>0.44250000000000034</v>
      </c>
      <c r="AE94" s="258">
        <v>15.428870292887042</v>
      </c>
      <c r="AF94" s="264">
        <v>19.670000000000002</v>
      </c>
      <c r="AG94" s="264">
        <v>23.42</v>
      </c>
      <c r="AH94" s="264">
        <v>23.22</v>
      </c>
      <c r="AI94" s="264">
        <v>23.364999999999998</v>
      </c>
      <c r="AJ94" s="264">
        <v>22.53</v>
      </c>
      <c r="AK94" s="260">
        <v>2.8599999999999994</v>
      </c>
      <c r="AL94" s="258">
        <v>14.539908490086423</v>
      </c>
      <c r="AM94" s="264">
        <v>8.7365060000000003</v>
      </c>
      <c r="AN94" s="264">
        <v>8.1911699999999996</v>
      </c>
      <c r="AO94" s="264">
        <v>8.2838449999999995</v>
      </c>
      <c r="AP94" s="264">
        <v>8.5615609999999993</v>
      </c>
      <c r="AQ94" s="264">
        <v>9.0614030000000003</v>
      </c>
      <c r="AR94" s="260">
        <v>0.32489699999999999</v>
      </c>
      <c r="AS94" s="258">
        <v>3.7188436658774111</v>
      </c>
      <c r="AT94" s="264">
        <v>2.3824999999999998</v>
      </c>
      <c r="AU94" s="264">
        <v>2.573</v>
      </c>
      <c r="AV94" s="264">
        <v>2.7172499999999999</v>
      </c>
      <c r="AW94" s="264">
        <v>2.6520000000000001</v>
      </c>
      <c r="AX94" s="264">
        <v>2.6695000000000002</v>
      </c>
      <c r="AY94" s="260">
        <v>0.28700000000000037</v>
      </c>
      <c r="AZ94" s="258">
        <v>12.046169989506836</v>
      </c>
      <c r="BA94" s="264">
        <v>16.855</v>
      </c>
      <c r="BB94" s="264">
        <v>23.204999999999998</v>
      </c>
      <c r="BC94" s="264">
        <v>24.8</v>
      </c>
      <c r="BD94" s="264">
        <v>24.3</v>
      </c>
      <c r="BE94" s="264">
        <v>22.63</v>
      </c>
      <c r="BF94" s="260">
        <v>5.7749999999999986</v>
      </c>
      <c r="BG94" s="258">
        <v>34.262830020765342</v>
      </c>
      <c r="BH94" s="264">
        <v>8.7047439999999998</v>
      </c>
      <c r="BI94" s="264">
        <v>6.7869320000000002</v>
      </c>
      <c r="BJ94" s="264">
        <v>6.729514</v>
      </c>
      <c r="BK94" s="264">
        <v>6.6917580000000001</v>
      </c>
      <c r="BL94" s="264">
        <v>7.242057</v>
      </c>
      <c r="BM94" s="260">
        <v>-1.4626869999999998</v>
      </c>
      <c r="BN94" s="258">
        <v>-16.803331608603308</v>
      </c>
      <c r="BO94" s="257">
        <v>1007.234</v>
      </c>
      <c r="BP94" s="257">
        <v>1108.0014000000001</v>
      </c>
      <c r="BQ94" s="257">
        <v>1123.9780000000001</v>
      </c>
      <c r="BR94" s="257">
        <v>1127.5630000000001</v>
      </c>
      <c r="BS94" s="260">
        <v>1145.175</v>
      </c>
      <c r="BT94" s="256">
        <v>137.94099999999992</v>
      </c>
      <c r="BU94" s="258">
        <v>13.695030151881282</v>
      </c>
    </row>
    <row r="95" spans="1:73" s="79" customFormat="1">
      <c r="A95" s="71" t="s">
        <v>40</v>
      </c>
      <c r="B95" s="72">
        <v>2</v>
      </c>
      <c r="C95" s="71" t="s">
        <v>31</v>
      </c>
      <c r="D95" s="264">
        <v>2.78925</v>
      </c>
      <c r="E95" s="264">
        <v>2.6312500000000001</v>
      </c>
      <c r="F95" s="264">
        <v>2.8774999999999999</v>
      </c>
      <c r="G95" s="264">
        <v>2.859</v>
      </c>
      <c r="H95" s="264">
        <v>2.9565000000000001</v>
      </c>
      <c r="I95" s="260">
        <v>0.16725000000000012</v>
      </c>
      <c r="J95" s="258">
        <v>5.9962355471901088</v>
      </c>
      <c r="K95" s="264">
        <v>20.745000000000001</v>
      </c>
      <c r="L95" s="264">
        <v>18.18</v>
      </c>
      <c r="M95" s="264">
        <v>20.399999999999999</v>
      </c>
      <c r="N95" s="264">
        <v>18.850000000000001</v>
      </c>
      <c r="O95" s="264">
        <v>19.46</v>
      </c>
      <c r="P95" s="260">
        <v>-1.2850000000000001</v>
      </c>
      <c r="Q95" s="258">
        <v>-6.194263677994698</v>
      </c>
      <c r="R95" s="264">
        <v>8.2623999999999995</v>
      </c>
      <c r="S95" s="264">
        <v>8.9090579999999999</v>
      </c>
      <c r="T95" s="264">
        <v>8.6637679999999992</v>
      </c>
      <c r="U95" s="264">
        <v>9.3281650000000003</v>
      </c>
      <c r="V95" s="264">
        <v>9.3444280000000006</v>
      </c>
      <c r="W95" s="260">
        <v>1.0820280000000011</v>
      </c>
      <c r="X95" s="258">
        <v>13.095807513555396</v>
      </c>
      <c r="Y95" s="264">
        <v>2.57775</v>
      </c>
      <c r="Z95" s="264">
        <v>2.6589999999999998</v>
      </c>
      <c r="AA95" s="264">
        <v>2.7894999999999999</v>
      </c>
      <c r="AB95" s="264">
        <v>2.8405</v>
      </c>
      <c r="AC95" s="264">
        <v>2.91</v>
      </c>
      <c r="AD95" s="260">
        <v>0.33225000000000016</v>
      </c>
      <c r="AE95" s="258">
        <v>12.88914751236544</v>
      </c>
      <c r="AF95" s="264">
        <v>17.684999999999999</v>
      </c>
      <c r="AG95" s="264">
        <v>18.454999999999998</v>
      </c>
      <c r="AH95" s="264">
        <v>21.25</v>
      </c>
      <c r="AI95" s="264">
        <v>18.670000000000002</v>
      </c>
      <c r="AJ95" s="264">
        <v>18.475000000000001</v>
      </c>
      <c r="AK95" s="260">
        <v>0.7900000000000027</v>
      </c>
      <c r="AL95" s="258">
        <v>4.4670624823296734</v>
      </c>
      <c r="AM95" s="264">
        <v>8.9875399999999992</v>
      </c>
      <c r="AN95" s="264">
        <v>8.8911840000000009</v>
      </c>
      <c r="AO95" s="264">
        <v>8.1092399999999998</v>
      </c>
      <c r="AP95" s="264">
        <v>9.3723240000000008</v>
      </c>
      <c r="AQ95" s="264">
        <v>9.6903649999999999</v>
      </c>
      <c r="AR95" s="260">
        <v>0.7028250000000007</v>
      </c>
      <c r="AS95" s="258">
        <v>7.8199930125484931</v>
      </c>
      <c r="AT95" s="264">
        <v>2.1244999999999998</v>
      </c>
      <c r="AU95" s="264">
        <v>1.917</v>
      </c>
      <c r="AV95" s="264">
        <v>2.1080000000000001</v>
      </c>
      <c r="AW95" s="264">
        <v>1.6527499999999999</v>
      </c>
      <c r="AX95" s="264">
        <v>2.14975</v>
      </c>
      <c r="AY95" s="260">
        <v>2.5250000000000217E-2</v>
      </c>
      <c r="AZ95" s="258">
        <v>1.1885149446928791</v>
      </c>
      <c r="BA95" s="264">
        <v>16.414999999999999</v>
      </c>
      <c r="BB95" s="264">
        <v>15.69</v>
      </c>
      <c r="BC95" s="264">
        <v>16.100000000000001</v>
      </c>
      <c r="BD95" s="264">
        <v>15.81</v>
      </c>
      <c r="BE95" s="264">
        <v>18.885000000000002</v>
      </c>
      <c r="BF95" s="260">
        <v>2.4700000000000024</v>
      </c>
      <c r="BG95" s="258">
        <v>15.04721291501677</v>
      </c>
      <c r="BH95" s="264">
        <v>8.0276200000000006</v>
      </c>
      <c r="BI95" s="264">
        <v>7.5450670000000004</v>
      </c>
      <c r="BJ95" s="264">
        <v>8.0886610000000001</v>
      </c>
      <c r="BK95" s="264">
        <v>6.488823</v>
      </c>
      <c r="BL95" s="264">
        <v>7.0732609999999996</v>
      </c>
      <c r="BM95" s="260">
        <v>-0.95435900000000107</v>
      </c>
      <c r="BN95" s="258">
        <v>-11.888442651744862</v>
      </c>
      <c r="BO95" s="257">
        <v>1186.6849999999999</v>
      </c>
      <c r="BP95" s="257">
        <v>1212.0128</v>
      </c>
      <c r="BQ95" s="257">
        <v>1252.694</v>
      </c>
      <c r="BR95" s="257">
        <v>1268.5920000000001</v>
      </c>
      <c r="BS95" s="260">
        <v>1290.258</v>
      </c>
      <c r="BT95" s="256">
        <v>103.57300000000009</v>
      </c>
      <c r="BU95" s="258">
        <v>8.7279269561846746</v>
      </c>
    </row>
    <row r="96" spans="1:73" s="79" customFormat="1">
      <c r="A96" s="71" t="s">
        <v>43</v>
      </c>
      <c r="B96" s="72">
        <v>2</v>
      </c>
      <c r="C96" s="71" t="s">
        <v>31</v>
      </c>
      <c r="D96" s="264">
        <v>2.3940000000000001</v>
      </c>
      <c r="E96" s="264">
        <v>2.6915</v>
      </c>
      <c r="F96" s="264">
        <v>2.7545000000000002</v>
      </c>
      <c r="G96" s="264">
        <v>2.7309999999999999</v>
      </c>
      <c r="H96" s="264">
        <v>3.0122499999999999</v>
      </c>
      <c r="I96" s="260">
        <v>0.61824999999999974</v>
      </c>
      <c r="J96" s="258">
        <v>25.824979114452784</v>
      </c>
      <c r="K96" s="264">
        <v>17.925000000000001</v>
      </c>
      <c r="L96" s="264">
        <v>18.47</v>
      </c>
      <c r="M96" s="264">
        <v>18.684999999999999</v>
      </c>
      <c r="N96" s="264">
        <v>20.344999999999999</v>
      </c>
      <c r="O96" s="264">
        <v>20.475000000000001</v>
      </c>
      <c r="P96" s="260">
        <v>2.5500000000000007</v>
      </c>
      <c r="Q96" s="258">
        <v>14.225941422594147</v>
      </c>
      <c r="R96" s="264">
        <v>8.2211309999999997</v>
      </c>
      <c r="S96" s="264">
        <v>8.9641780000000004</v>
      </c>
      <c r="T96" s="264">
        <v>9.0806280000000008</v>
      </c>
      <c r="U96" s="264">
        <v>8.2537509999999994</v>
      </c>
      <c r="V96" s="264">
        <v>9.0430410000000006</v>
      </c>
      <c r="W96" s="260">
        <v>0.82191000000000081</v>
      </c>
      <c r="X96" s="258">
        <v>9.9975295369943726</v>
      </c>
      <c r="Y96" s="264">
        <v>2.3555000000000001</v>
      </c>
      <c r="Z96" s="264">
        <v>2.5665</v>
      </c>
      <c r="AA96" s="264">
        <v>2.6869999999999998</v>
      </c>
      <c r="AB96" s="264">
        <v>2.7845</v>
      </c>
      <c r="AC96" s="264">
        <v>2.8386</v>
      </c>
      <c r="AD96" s="260">
        <v>0.48309999999999986</v>
      </c>
      <c r="AE96" s="258">
        <v>20.509445977499464</v>
      </c>
      <c r="AF96" s="264">
        <v>16.574999999999999</v>
      </c>
      <c r="AG96" s="264">
        <v>18.48</v>
      </c>
      <c r="AH96" s="264">
        <v>18.41</v>
      </c>
      <c r="AI96" s="264">
        <v>19.309999999999999</v>
      </c>
      <c r="AJ96" s="264">
        <v>19.079999999999998</v>
      </c>
      <c r="AK96" s="260">
        <v>2.504999999999999</v>
      </c>
      <c r="AL96" s="258">
        <v>15.113122171945696</v>
      </c>
      <c r="AM96" s="264">
        <v>8.7987040000000007</v>
      </c>
      <c r="AN96" s="264">
        <v>8.5534499999999998</v>
      </c>
      <c r="AO96" s="264">
        <v>9.0001800000000003</v>
      </c>
      <c r="AP96" s="264">
        <v>8.8643339999999995</v>
      </c>
      <c r="AQ96" s="264">
        <v>9.1358169999999994</v>
      </c>
      <c r="AR96" s="260">
        <v>0.33711299999999866</v>
      </c>
      <c r="AS96" s="258">
        <v>3.8313938052694874</v>
      </c>
      <c r="AT96" s="264">
        <v>1.98725</v>
      </c>
      <c r="AU96" s="264">
        <v>2.3497499999999998</v>
      </c>
      <c r="AV96" s="264">
        <v>2.13375</v>
      </c>
      <c r="AW96" s="264">
        <v>2.15</v>
      </c>
      <c r="AX96" s="264">
        <v>2.4245000000000001</v>
      </c>
      <c r="AY96" s="260">
        <v>0.43725000000000014</v>
      </c>
      <c r="AZ96" s="258">
        <v>22.002767643728781</v>
      </c>
      <c r="BA96" s="264">
        <v>16.350000000000001</v>
      </c>
      <c r="BB96" s="264">
        <v>17.53</v>
      </c>
      <c r="BC96" s="264">
        <v>16.515000000000001</v>
      </c>
      <c r="BD96" s="264">
        <v>15.77</v>
      </c>
      <c r="BE96" s="264">
        <v>17.59</v>
      </c>
      <c r="BF96" s="260">
        <v>1.2399999999999984</v>
      </c>
      <c r="BG96" s="258">
        <v>7.5840978593272075</v>
      </c>
      <c r="BH96" s="264">
        <v>7.5078040000000001</v>
      </c>
      <c r="BI96" s="264">
        <v>8.2656200000000002</v>
      </c>
      <c r="BJ96" s="264">
        <v>7.9720360000000001</v>
      </c>
      <c r="BK96" s="264">
        <v>8.4322459999999992</v>
      </c>
      <c r="BL96" s="264">
        <v>8.5108759999999997</v>
      </c>
      <c r="BM96" s="260">
        <v>1.0030719999999995</v>
      </c>
      <c r="BN96" s="258">
        <v>13.360391400734484</v>
      </c>
      <c r="BO96" s="257">
        <v>896.54970000000003</v>
      </c>
      <c r="BP96" s="257">
        <v>962.32515999999998</v>
      </c>
      <c r="BQ96" s="257">
        <v>999.88890000000004</v>
      </c>
      <c r="BR96" s="257">
        <v>1030.2829999999999</v>
      </c>
      <c r="BS96" s="260">
        <v>1047.1469999999999</v>
      </c>
      <c r="BT96" s="256">
        <v>150.5972999999999</v>
      </c>
      <c r="BU96" s="258">
        <v>16.797429077272561</v>
      </c>
    </row>
    <row r="97" spans="1:73" s="79" customFormat="1">
      <c r="A97" s="71" t="s">
        <v>47</v>
      </c>
      <c r="B97" s="72">
        <v>2</v>
      </c>
      <c r="C97" s="71" t="s">
        <v>31</v>
      </c>
      <c r="D97" s="264">
        <v>2.10575</v>
      </c>
      <c r="E97" s="264">
        <v>2.4359999999999999</v>
      </c>
      <c r="F97" s="264">
        <v>2.4685000000000001</v>
      </c>
      <c r="G97" s="264">
        <v>2.6219999999999999</v>
      </c>
      <c r="H97" s="264">
        <v>2.6549999999999998</v>
      </c>
      <c r="I97" s="260">
        <v>0.54924999999999979</v>
      </c>
      <c r="J97" s="258">
        <v>26.083343226878775</v>
      </c>
      <c r="K97" s="264">
        <v>15.275</v>
      </c>
      <c r="L97" s="264">
        <v>16.995000000000001</v>
      </c>
      <c r="M97" s="264">
        <v>16.809999999999999</v>
      </c>
      <c r="N97" s="264">
        <v>16.934999999999999</v>
      </c>
      <c r="O97" s="264">
        <v>17.645</v>
      </c>
      <c r="P97" s="260">
        <v>2.3699999999999992</v>
      </c>
      <c r="Q97" s="258">
        <v>15.515548281505723</v>
      </c>
      <c r="R97" s="264">
        <v>8.6045979999999993</v>
      </c>
      <c r="S97" s="264">
        <v>8.8371980000000008</v>
      </c>
      <c r="T97" s="264">
        <v>9.0556610000000006</v>
      </c>
      <c r="U97" s="264">
        <v>9.5501210000000007</v>
      </c>
      <c r="V97" s="264">
        <v>9.2731159999999999</v>
      </c>
      <c r="W97" s="260">
        <v>0.66851800000000061</v>
      </c>
      <c r="X97" s="258">
        <v>7.7693112449878612</v>
      </c>
      <c r="Y97" s="264">
        <v>2.5542500000000001</v>
      </c>
      <c r="Z97" s="264">
        <v>2.4500000000000002</v>
      </c>
      <c r="AA97" s="264">
        <v>2.58</v>
      </c>
      <c r="AB97" s="264">
        <v>2.5710000000000002</v>
      </c>
      <c r="AC97" s="264">
        <v>2.5975000000000001</v>
      </c>
      <c r="AD97" s="260">
        <v>4.3250000000000011E-2</v>
      </c>
      <c r="AE97" s="258">
        <v>1.6932563374767549</v>
      </c>
      <c r="AF97" s="264">
        <v>18.065000000000001</v>
      </c>
      <c r="AG97" s="264">
        <v>16.344999999999999</v>
      </c>
      <c r="AH97" s="264">
        <v>17.64</v>
      </c>
      <c r="AI97" s="264">
        <v>17.86</v>
      </c>
      <c r="AJ97" s="264">
        <v>16.945</v>
      </c>
      <c r="AK97" s="260">
        <v>-1.120000000000001</v>
      </c>
      <c r="AL97" s="258">
        <v>-6.1998339330196561</v>
      </c>
      <c r="AM97" s="264">
        <v>8.7621640000000003</v>
      </c>
      <c r="AN97" s="264">
        <v>9.2458869999999997</v>
      </c>
      <c r="AO97" s="264">
        <v>9.009328</v>
      </c>
      <c r="AP97" s="264">
        <v>8.8624519999999993</v>
      </c>
      <c r="AQ97" s="264">
        <v>9.4552189999999996</v>
      </c>
      <c r="AR97" s="260">
        <v>0.69305499999999931</v>
      </c>
      <c r="AS97" s="258">
        <v>7.9096328258635564</v>
      </c>
      <c r="AT97" s="264">
        <v>2.0662500000000001</v>
      </c>
      <c r="AU97" s="264">
        <v>2.4895</v>
      </c>
      <c r="AV97" s="264">
        <v>2.4369999999999998</v>
      </c>
      <c r="AW97" s="264">
        <v>2.6215000000000002</v>
      </c>
      <c r="AX97" s="264">
        <v>2.7185000000000001</v>
      </c>
      <c r="AY97" s="260">
        <v>0.65225</v>
      </c>
      <c r="AZ97" s="258">
        <v>31.56684815486993</v>
      </c>
      <c r="BA97" s="264">
        <v>15.185</v>
      </c>
      <c r="BB97" s="264">
        <v>17.495000000000001</v>
      </c>
      <c r="BC97" s="264">
        <v>17.149999999999999</v>
      </c>
      <c r="BD97" s="264">
        <v>16.91</v>
      </c>
      <c r="BE97" s="264">
        <v>18.204999999999998</v>
      </c>
      <c r="BF97" s="260">
        <v>3.0199999999999978</v>
      </c>
      <c r="BG97" s="258">
        <v>19.888047415212366</v>
      </c>
      <c r="BH97" s="264">
        <v>8.4143299999999996</v>
      </c>
      <c r="BI97" s="264">
        <v>8.7738420000000001</v>
      </c>
      <c r="BJ97" s="264">
        <v>8.7682680000000008</v>
      </c>
      <c r="BK97" s="264">
        <v>9.5622190000000007</v>
      </c>
      <c r="BL97" s="264">
        <v>9.2369160000000008</v>
      </c>
      <c r="BM97" s="260">
        <v>0.82258600000000115</v>
      </c>
      <c r="BN97" s="258">
        <v>9.7760130634287119</v>
      </c>
      <c r="BO97" s="257">
        <v>970.77599999999995</v>
      </c>
      <c r="BP97" s="257">
        <v>938.27796000000001</v>
      </c>
      <c r="BQ97" s="257">
        <v>978.80309999999997</v>
      </c>
      <c r="BR97" s="257">
        <v>975.99749999999995</v>
      </c>
      <c r="BS97" s="260">
        <v>984.25840000000005</v>
      </c>
      <c r="BT97" s="256">
        <v>13.482400000000098</v>
      </c>
      <c r="BU97" s="258">
        <v>1.3888270826637761</v>
      </c>
    </row>
    <row r="98" spans="1:73" s="79" customFormat="1">
      <c r="A98" s="72" t="s">
        <v>51</v>
      </c>
      <c r="B98" s="72">
        <v>2</v>
      </c>
      <c r="C98" s="71" t="s">
        <v>31</v>
      </c>
      <c r="D98" s="264">
        <v>3.073</v>
      </c>
      <c r="E98" s="264">
        <v>3.0405000000000002</v>
      </c>
      <c r="F98" s="264">
        <v>3.0539999999999998</v>
      </c>
      <c r="G98" s="264">
        <v>3.2170000000000001</v>
      </c>
      <c r="H98" s="264">
        <v>3.2404999999999999</v>
      </c>
      <c r="I98" s="260">
        <v>0.16749999999999998</v>
      </c>
      <c r="J98" s="258">
        <v>5.4506996420436051</v>
      </c>
      <c r="K98" s="264">
        <v>20.684999999999999</v>
      </c>
      <c r="L98" s="264">
        <v>20.515000000000001</v>
      </c>
      <c r="M98" s="264">
        <v>20.62</v>
      </c>
      <c r="N98" s="264">
        <v>21.635000000000002</v>
      </c>
      <c r="O98" s="264">
        <v>21.664999999999999</v>
      </c>
      <c r="P98" s="260">
        <v>0.98000000000000043</v>
      </c>
      <c r="Q98" s="258">
        <v>4.7377326565143845</v>
      </c>
      <c r="R98" s="264">
        <v>9.1372440000000008</v>
      </c>
      <c r="S98" s="264">
        <v>9.1800529999999991</v>
      </c>
      <c r="T98" s="264">
        <v>9.0989050000000002</v>
      </c>
      <c r="U98" s="264">
        <v>9.1713059999999995</v>
      </c>
      <c r="V98" s="264">
        <v>9.1958859999999998</v>
      </c>
      <c r="W98" s="260">
        <v>5.8641999999998973E-2</v>
      </c>
      <c r="X98" s="258">
        <v>0.64179089449727911</v>
      </c>
      <c r="Y98" s="264">
        <v>3.0215000000000001</v>
      </c>
      <c r="Z98" s="264">
        <v>3.0960000000000001</v>
      </c>
      <c r="AA98" s="264">
        <v>3.24</v>
      </c>
      <c r="AB98" s="264">
        <v>3.1564999999999999</v>
      </c>
      <c r="AC98" s="264">
        <v>3.2450000000000001</v>
      </c>
      <c r="AD98" s="260">
        <v>0.22350000000000003</v>
      </c>
      <c r="AE98" s="258">
        <v>7.396988250868775</v>
      </c>
      <c r="AF98" s="264">
        <v>18.350000000000001</v>
      </c>
      <c r="AG98" s="264">
        <v>20.215</v>
      </c>
      <c r="AH98" s="264">
        <v>20.99</v>
      </c>
      <c r="AI98" s="264">
        <v>21.83</v>
      </c>
      <c r="AJ98" s="264">
        <v>20.67</v>
      </c>
      <c r="AK98" s="260">
        <v>2.3200000000000003</v>
      </c>
      <c r="AL98" s="258">
        <v>12.643051771117166</v>
      </c>
      <c r="AM98" s="264">
        <v>10.14227</v>
      </c>
      <c r="AN98" s="264">
        <v>9.4140130000000006</v>
      </c>
      <c r="AO98" s="264">
        <v>9.4755210000000005</v>
      </c>
      <c r="AP98" s="264">
        <v>8.9051329999999993</v>
      </c>
      <c r="AQ98" s="264">
        <v>9.6463739999999998</v>
      </c>
      <c r="AR98" s="260">
        <v>-0.49589600000000011</v>
      </c>
      <c r="AS98" s="258">
        <v>-4.8893985271541789</v>
      </c>
      <c r="AT98" s="264">
        <v>1.5945</v>
      </c>
      <c r="AU98" s="264">
        <v>2.3220000000000001</v>
      </c>
      <c r="AV98" s="264">
        <v>2.1709999999999998</v>
      </c>
      <c r="AW98" s="264">
        <v>2.36375</v>
      </c>
      <c r="AX98" s="264">
        <v>2.2152500000000002</v>
      </c>
      <c r="AY98" s="260">
        <v>0.62075000000000014</v>
      </c>
      <c r="AZ98" s="258">
        <v>38.930699278770781</v>
      </c>
      <c r="BA98" s="264">
        <v>15.04</v>
      </c>
      <c r="BB98" s="264">
        <v>17.824999999999999</v>
      </c>
      <c r="BC98" s="264">
        <v>17.184999999999999</v>
      </c>
      <c r="BD98" s="264">
        <v>18.704999999999998</v>
      </c>
      <c r="BE98" s="264">
        <v>17.934999999999999</v>
      </c>
      <c r="BF98" s="260">
        <v>2.8949999999999996</v>
      </c>
      <c r="BG98" s="258">
        <v>19.248670212765955</v>
      </c>
      <c r="BH98" s="264">
        <v>6.5357070000000004</v>
      </c>
      <c r="BI98" s="264">
        <v>7.9784769999999998</v>
      </c>
      <c r="BJ98" s="264">
        <v>7.7907120000000001</v>
      </c>
      <c r="BK98" s="264">
        <v>7.7753199999999998</v>
      </c>
      <c r="BL98" s="264">
        <v>7.6033390000000001</v>
      </c>
      <c r="BM98" s="260">
        <v>1.0676319999999997</v>
      </c>
      <c r="BN98" s="258">
        <v>16.335371215386484</v>
      </c>
      <c r="BO98" s="257">
        <v>1067.354</v>
      </c>
      <c r="BP98" s="257">
        <v>1090.5785000000001</v>
      </c>
      <c r="BQ98" s="257">
        <v>1135.4680000000001</v>
      </c>
      <c r="BR98" s="257">
        <v>1109.4380000000001</v>
      </c>
      <c r="BS98" s="260">
        <v>1137.027</v>
      </c>
      <c r="BT98" s="256">
        <v>69.673000000000002</v>
      </c>
      <c r="BU98" s="258">
        <v>6.5276375035836276</v>
      </c>
    </row>
    <row r="99" spans="1:73" s="79" customFormat="1">
      <c r="A99" s="71" t="s">
        <v>80</v>
      </c>
      <c r="B99" s="72">
        <v>2</v>
      </c>
      <c r="C99" s="71" t="s">
        <v>31</v>
      </c>
      <c r="D99" s="264">
        <v>2.6154999999999999</v>
      </c>
      <c r="E99" s="264">
        <v>3.18</v>
      </c>
      <c r="F99" s="264">
        <v>3.0634999999999999</v>
      </c>
      <c r="G99" s="264">
        <v>3.3795000000000002</v>
      </c>
      <c r="H99" s="264">
        <v>3.3224999999999998</v>
      </c>
      <c r="I99" s="260">
        <v>0.70699999999999985</v>
      </c>
      <c r="J99" s="258">
        <v>27.031160389982787</v>
      </c>
      <c r="K99" s="264">
        <v>17.34</v>
      </c>
      <c r="L99" s="264">
        <v>21.48</v>
      </c>
      <c r="M99" s="264">
        <v>21.64</v>
      </c>
      <c r="N99" s="264">
        <v>22.54</v>
      </c>
      <c r="O99" s="264">
        <v>20.684999999999999</v>
      </c>
      <c r="P99" s="260">
        <v>3.3449999999999989</v>
      </c>
      <c r="Q99" s="258">
        <v>19.29065743944636</v>
      </c>
      <c r="R99" s="264">
        <v>9.3111219999999992</v>
      </c>
      <c r="S99" s="264">
        <v>9.0893899999999999</v>
      </c>
      <c r="T99" s="264">
        <v>8.7116629999999997</v>
      </c>
      <c r="U99" s="264">
        <v>9.2045949999999994</v>
      </c>
      <c r="V99" s="264">
        <v>9.876576</v>
      </c>
      <c r="W99" s="260">
        <v>0.56545400000000079</v>
      </c>
      <c r="X99" s="258">
        <v>6.072887886121574</v>
      </c>
      <c r="Y99" s="264">
        <v>2.6709999999999998</v>
      </c>
      <c r="Z99" s="264">
        <v>3.0495000000000001</v>
      </c>
      <c r="AA99" s="264">
        <v>3.0545</v>
      </c>
      <c r="AB99" s="264">
        <v>3.2355</v>
      </c>
      <c r="AC99" s="264">
        <v>3.2890000000000001</v>
      </c>
      <c r="AD99" s="260">
        <v>0.61800000000000033</v>
      </c>
      <c r="AE99" s="258">
        <v>23.137401722201435</v>
      </c>
      <c r="AF99" s="264">
        <v>19.62</v>
      </c>
      <c r="AG99" s="264">
        <v>20.190000000000001</v>
      </c>
      <c r="AH99" s="264">
        <v>20.52</v>
      </c>
      <c r="AI99" s="264">
        <v>21.61</v>
      </c>
      <c r="AJ99" s="264">
        <v>21.71</v>
      </c>
      <c r="AK99" s="260">
        <v>2.09</v>
      </c>
      <c r="AL99" s="258">
        <v>10.652395514780835</v>
      </c>
      <c r="AM99" s="264">
        <v>8.3793579999999999</v>
      </c>
      <c r="AN99" s="264">
        <v>9.2688600000000001</v>
      </c>
      <c r="AO99" s="264">
        <v>9.1433509999999991</v>
      </c>
      <c r="AP99" s="264">
        <v>9.2027710000000003</v>
      </c>
      <c r="AQ99" s="264">
        <v>9.3105030000000006</v>
      </c>
      <c r="AR99" s="260">
        <v>0.93114500000000078</v>
      </c>
      <c r="AS99" s="258">
        <v>11.112366842423976</v>
      </c>
      <c r="AT99" s="264">
        <v>2.0267499999999998</v>
      </c>
      <c r="AU99" s="264">
        <v>2.4115000000000002</v>
      </c>
      <c r="AV99" s="264">
        <v>2.2925</v>
      </c>
      <c r="AW99" s="264">
        <v>2.5222500000000001</v>
      </c>
      <c r="AX99" s="264">
        <v>2.74125</v>
      </c>
      <c r="AY99" s="260">
        <v>0.71450000000000014</v>
      </c>
      <c r="AZ99" s="258">
        <v>35.253484642901206</v>
      </c>
      <c r="BA99" s="264">
        <v>16.829999999999998</v>
      </c>
      <c r="BB99" s="264">
        <v>19.725000000000001</v>
      </c>
      <c r="BC99" s="264">
        <v>16.274999999999999</v>
      </c>
      <c r="BD99" s="264">
        <v>18.574999999999999</v>
      </c>
      <c r="BE99" s="264">
        <v>20.145</v>
      </c>
      <c r="BF99" s="260">
        <v>3.3150000000000013</v>
      </c>
      <c r="BG99" s="258">
        <v>19.696969696969706</v>
      </c>
      <c r="BH99" s="264">
        <v>7.4284660000000002</v>
      </c>
      <c r="BI99" s="264">
        <v>7.5159010000000004</v>
      </c>
      <c r="BJ99" s="264">
        <v>8.7128870000000003</v>
      </c>
      <c r="BK99" s="264">
        <v>8.3413850000000007</v>
      </c>
      <c r="BL99" s="264">
        <v>8.3580469999999991</v>
      </c>
      <c r="BM99" s="260">
        <v>0.92958099999999888</v>
      </c>
      <c r="BN99" s="258">
        <v>12.513767983860985</v>
      </c>
      <c r="BO99" s="257">
        <v>884.47490000000005</v>
      </c>
      <c r="BP99" s="257">
        <v>1002.4655</v>
      </c>
      <c r="BQ99" s="257">
        <v>1004.024</v>
      </c>
      <c r="BR99" s="257">
        <v>1060.4480000000001</v>
      </c>
      <c r="BS99" s="260">
        <v>1077.125</v>
      </c>
      <c r="BT99" s="256">
        <v>192.65009999999995</v>
      </c>
      <c r="BU99" s="258">
        <v>21.78129645058327</v>
      </c>
    </row>
    <row r="100" spans="1:73" s="79" customFormat="1" ht="15.75" thickBot="1">
      <c r="A100" s="71" t="s">
        <v>81</v>
      </c>
      <c r="B100" s="72">
        <v>2</v>
      </c>
      <c r="C100" s="71" t="s">
        <v>31</v>
      </c>
      <c r="D100" s="264">
        <v>3.0680000000000001</v>
      </c>
      <c r="E100" s="264">
        <v>3.31</v>
      </c>
      <c r="F100" s="264">
        <v>3.1795</v>
      </c>
      <c r="G100" s="264">
        <v>3.3475000000000001</v>
      </c>
      <c r="H100" s="264">
        <v>3.4805000000000001</v>
      </c>
      <c r="I100" s="260">
        <v>0.41250000000000009</v>
      </c>
      <c r="J100" s="258">
        <v>13.445241199478492</v>
      </c>
      <c r="K100" s="264">
        <v>21.454999999999998</v>
      </c>
      <c r="L100" s="264">
        <v>22.54</v>
      </c>
      <c r="M100" s="264">
        <v>22.315000000000001</v>
      </c>
      <c r="N100" s="264">
        <v>22.824999999999999</v>
      </c>
      <c r="O100" s="264">
        <v>23.83</v>
      </c>
      <c r="P100" s="260">
        <v>2.375</v>
      </c>
      <c r="Q100" s="258">
        <v>11.06968072710324</v>
      </c>
      <c r="R100" s="264">
        <v>8.7776060000000005</v>
      </c>
      <c r="S100" s="264">
        <v>9.0154259999999997</v>
      </c>
      <c r="T100" s="264">
        <v>8.7460400000000007</v>
      </c>
      <c r="U100" s="264">
        <v>9.0164709999999992</v>
      </c>
      <c r="V100" s="264">
        <v>8.9930660000000007</v>
      </c>
      <c r="W100" s="260">
        <v>0.21546000000000021</v>
      </c>
      <c r="X100" s="258">
        <v>2.4546556316152741</v>
      </c>
      <c r="Y100" s="264">
        <v>2.7614999999999998</v>
      </c>
      <c r="Z100" s="264">
        <v>3.0855000000000001</v>
      </c>
      <c r="AA100" s="264">
        <v>3.0670000000000002</v>
      </c>
      <c r="AB100" s="264">
        <v>3.2250000000000001</v>
      </c>
      <c r="AC100" s="264">
        <v>3.3239999999999998</v>
      </c>
      <c r="AD100" s="260">
        <v>0.5625</v>
      </c>
      <c r="AE100" s="258">
        <v>20.369364475828355</v>
      </c>
      <c r="AF100" s="264">
        <v>17.91</v>
      </c>
      <c r="AG100" s="264">
        <v>20.524999999999999</v>
      </c>
      <c r="AH100" s="264">
        <v>20.105</v>
      </c>
      <c r="AI100" s="264">
        <v>21.33</v>
      </c>
      <c r="AJ100" s="264">
        <v>22.72</v>
      </c>
      <c r="AK100" s="260">
        <v>4.8099999999999987</v>
      </c>
      <c r="AL100" s="258">
        <v>26.856504745951977</v>
      </c>
      <c r="AM100" s="264">
        <v>9.4955470000000002</v>
      </c>
      <c r="AN100" s="264">
        <v>9.2312429999999992</v>
      </c>
      <c r="AO100" s="264">
        <v>9.3693799999999996</v>
      </c>
      <c r="AP100" s="264">
        <v>9.2827260000000003</v>
      </c>
      <c r="AQ100" s="264">
        <v>8.9864829999999998</v>
      </c>
      <c r="AR100" s="260">
        <v>-0.50906400000000041</v>
      </c>
      <c r="AS100" s="258">
        <v>-5.3610813573983718</v>
      </c>
      <c r="AT100" s="264">
        <v>2.0175000000000001</v>
      </c>
      <c r="AU100" s="264">
        <v>2.4845000000000002</v>
      </c>
      <c r="AV100" s="264">
        <v>2.57775</v>
      </c>
      <c r="AW100" s="264">
        <v>2.5825</v>
      </c>
      <c r="AX100" s="264">
        <v>2.7715000000000001</v>
      </c>
      <c r="AY100" s="260">
        <v>0.754</v>
      </c>
      <c r="AZ100" s="258">
        <v>37.372986369268894</v>
      </c>
      <c r="BA100" s="264">
        <v>15.734999999999999</v>
      </c>
      <c r="BB100" s="264">
        <v>20.184999999999999</v>
      </c>
      <c r="BC100" s="264">
        <v>18.59</v>
      </c>
      <c r="BD100" s="264">
        <v>17.414999999999999</v>
      </c>
      <c r="BE100" s="264">
        <v>18.614999999999998</v>
      </c>
      <c r="BF100" s="260">
        <v>2.879999999999999</v>
      </c>
      <c r="BG100" s="258">
        <v>18.303145853193513</v>
      </c>
      <c r="BH100" s="264">
        <v>7.9188700000000001</v>
      </c>
      <c r="BI100" s="264">
        <v>7.5984749999999996</v>
      </c>
      <c r="BJ100" s="264">
        <v>8.5261669999999992</v>
      </c>
      <c r="BK100" s="264">
        <v>9.1349870000000006</v>
      </c>
      <c r="BL100" s="264">
        <v>9.157826</v>
      </c>
      <c r="BM100" s="260">
        <v>1.2389559999999999</v>
      </c>
      <c r="BN100" s="258">
        <v>15.645616104317913</v>
      </c>
      <c r="BO100" s="257">
        <v>1145.809</v>
      </c>
      <c r="BP100" s="257">
        <v>1246.8099</v>
      </c>
      <c r="BQ100" s="257">
        <v>1241.0429999999999</v>
      </c>
      <c r="BR100" s="257">
        <v>1290.296</v>
      </c>
      <c r="BS100" s="260">
        <v>1321.1579999999999</v>
      </c>
      <c r="BT100" s="261">
        <v>175.34899999999993</v>
      </c>
      <c r="BU100" s="263">
        <v>15.303510445458182</v>
      </c>
    </row>
    <row r="102" spans="1:73">
      <c r="C102" s="40" t="s">
        <v>55</v>
      </c>
      <c r="D102" s="75">
        <f t="shared" ref="D102:AG102" si="47">AVERAGE(D91:D100)</f>
        <v>2.6588500000000002</v>
      </c>
      <c r="E102" s="75">
        <f t="shared" si="47"/>
        <v>2.8676249999999999</v>
      </c>
      <c r="F102" s="75">
        <f t="shared" si="47"/>
        <v>2.9284249999999998</v>
      </c>
      <c r="G102" s="75">
        <f t="shared" si="47"/>
        <v>3.0262500000000001</v>
      </c>
      <c r="H102" s="75">
        <f t="shared" si="47"/>
        <v>3.0615250000000005</v>
      </c>
      <c r="I102" s="75">
        <f t="shared" si="47"/>
        <v>0.40267500000000001</v>
      </c>
      <c r="J102" s="75">
        <f t="shared" si="47"/>
        <v>15.735094545202756</v>
      </c>
      <c r="K102" s="75">
        <f t="shared" si="47"/>
        <v>18.145499999999998</v>
      </c>
      <c r="L102" s="75">
        <f t="shared" si="47"/>
        <v>19.186500000000002</v>
      </c>
      <c r="M102" s="75">
        <f t="shared" si="47"/>
        <v>19.501999999999999</v>
      </c>
      <c r="N102" s="75">
        <f t="shared" si="47"/>
        <v>20.925999999999995</v>
      </c>
      <c r="O102" s="75">
        <f t="shared" si="47"/>
        <v>20.853500000000004</v>
      </c>
      <c r="P102" s="75">
        <f t="shared" si="47"/>
        <v>2.7080000000000002</v>
      </c>
      <c r="Q102" s="75">
        <f t="shared" si="47"/>
        <v>15.772243839997676</v>
      </c>
      <c r="R102" s="75">
        <f t="shared" si="47"/>
        <v>8.9333112000000003</v>
      </c>
      <c r="S102" s="75">
        <f t="shared" si="47"/>
        <v>9.1145356</v>
      </c>
      <c r="T102" s="75">
        <f t="shared" si="47"/>
        <v>9.0962388999999995</v>
      </c>
      <c r="U102" s="75">
        <f t="shared" si="47"/>
        <v>8.9147445999999988</v>
      </c>
      <c r="V102" s="75">
        <f t="shared" si="47"/>
        <v>9.0327883</v>
      </c>
      <c r="W102" s="75">
        <f t="shared" si="47"/>
        <v>9.9477100000000013E-2</v>
      </c>
      <c r="X102" s="75">
        <f t="shared" si="47"/>
        <v>1.5229149274633418</v>
      </c>
      <c r="Y102" s="75">
        <f t="shared" si="47"/>
        <v>2.6117249999999999</v>
      </c>
      <c r="Z102" s="75">
        <f t="shared" si="47"/>
        <v>2.7665999999999999</v>
      </c>
      <c r="AA102" s="75">
        <f t="shared" si="47"/>
        <v>2.8354250000000003</v>
      </c>
      <c r="AB102" s="75">
        <f t="shared" si="47"/>
        <v>2.9136500000000005</v>
      </c>
      <c r="AC102" s="75">
        <f t="shared" si="47"/>
        <v>2.96706</v>
      </c>
      <c r="AD102" s="75">
        <f t="shared" si="47"/>
        <v>0.35533500000000007</v>
      </c>
      <c r="AE102" s="75">
        <f t="shared" si="47"/>
        <v>13.662810748221862</v>
      </c>
      <c r="AF102" s="75">
        <f t="shared" si="47"/>
        <v>17.984500000000001</v>
      </c>
      <c r="AG102" s="75">
        <f t="shared" si="47"/>
        <v>18.768999999999998</v>
      </c>
      <c r="AH102" s="75">
        <f t="shared" ref="AH102:BN102" si="48">AVERAGE(AH91:AH100)</f>
        <v>19.399999999999999</v>
      </c>
      <c r="AI102" s="75">
        <f t="shared" si="48"/>
        <v>20.532499999999999</v>
      </c>
      <c r="AJ102" s="75">
        <f t="shared" si="48"/>
        <v>20.116500000000002</v>
      </c>
      <c r="AK102" s="75">
        <f t="shared" si="48"/>
        <v>2.1319999999999997</v>
      </c>
      <c r="AL102" s="75">
        <f t="shared" si="48"/>
        <v>12.187419455553833</v>
      </c>
      <c r="AM102" s="75">
        <f t="shared" si="48"/>
        <v>8.8972775999999989</v>
      </c>
      <c r="AN102" s="75">
        <f t="shared" si="48"/>
        <v>8.9989773000000017</v>
      </c>
      <c r="AO102" s="75">
        <f t="shared" si="48"/>
        <v>8.8624280999999989</v>
      </c>
      <c r="AP102" s="75">
        <f t="shared" si="48"/>
        <v>8.7405054</v>
      </c>
      <c r="AQ102" s="75">
        <f t="shared" si="48"/>
        <v>9.0741328999999986</v>
      </c>
      <c r="AR102" s="75">
        <f t="shared" si="48"/>
        <v>0.17685529999999999</v>
      </c>
      <c r="AS102" s="75">
        <f t="shared" si="48"/>
        <v>2.5411975470102637</v>
      </c>
      <c r="AT102" s="75">
        <f t="shared" si="48"/>
        <v>1.9514499999999999</v>
      </c>
      <c r="AU102" s="75">
        <f t="shared" si="48"/>
        <v>2.2272000000000003</v>
      </c>
      <c r="AV102" s="75">
        <f t="shared" si="48"/>
        <v>2.2411500000000002</v>
      </c>
      <c r="AW102" s="75">
        <f t="shared" si="48"/>
        <v>2.2562249999999997</v>
      </c>
      <c r="AX102" s="75">
        <f t="shared" si="48"/>
        <v>2.3912250000000004</v>
      </c>
      <c r="AY102" s="75">
        <f t="shared" si="48"/>
        <v>0.43977500000000014</v>
      </c>
      <c r="AZ102" s="75">
        <f t="shared" si="48"/>
        <v>23.092376423603387</v>
      </c>
      <c r="BA102" s="75">
        <f t="shared" si="48"/>
        <v>16.195499999999999</v>
      </c>
      <c r="BB102" s="75">
        <f t="shared" si="48"/>
        <v>18.0595</v>
      </c>
      <c r="BC102" s="75">
        <f t="shared" si="48"/>
        <v>17.7315</v>
      </c>
      <c r="BD102" s="75">
        <f t="shared" si="48"/>
        <v>18.359000000000002</v>
      </c>
      <c r="BE102" s="75">
        <f t="shared" si="48"/>
        <v>19.284500000000001</v>
      </c>
      <c r="BF102" s="75">
        <f t="shared" si="48"/>
        <v>3.0889999999999995</v>
      </c>
      <c r="BG102" s="75">
        <f t="shared" si="48"/>
        <v>19.008399174829396</v>
      </c>
      <c r="BH102" s="75">
        <f t="shared" si="48"/>
        <v>7.4451291999999993</v>
      </c>
      <c r="BI102" s="75">
        <f t="shared" si="48"/>
        <v>7.5809626999999988</v>
      </c>
      <c r="BJ102" s="75">
        <f t="shared" si="48"/>
        <v>7.7883362000000007</v>
      </c>
      <c r="BK102" s="75">
        <f t="shared" si="48"/>
        <v>7.6222195999999993</v>
      </c>
      <c r="BL102" s="75">
        <f t="shared" si="48"/>
        <v>7.6700919999999995</v>
      </c>
      <c r="BM102" s="75">
        <f t="shared" si="48"/>
        <v>0.22496279999999977</v>
      </c>
      <c r="BN102" s="75">
        <f t="shared" si="48"/>
        <v>3.3748370481204377</v>
      </c>
      <c r="BO102" s="115">
        <f t="shared" ref="BO102:BU102" si="49">AVERAGE(BO91:BO100)</f>
        <v>989.91976999999986</v>
      </c>
      <c r="BP102" s="115">
        <f t="shared" si="49"/>
        <v>1038.1992700000003</v>
      </c>
      <c r="BQ102" s="115">
        <f t="shared" si="49"/>
        <v>1059.6542899999999</v>
      </c>
      <c r="BR102" s="115">
        <f t="shared" si="49"/>
        <v>1084.03945</v>
      </c>
      <c r="BS102" s="115">
        <f t="shared" si="49"/>
        <v>1100.6889899999999</v>
      </c>
      <c r="BT102" s="115">
        <f t="shared" si="49"/>
        <v>110.76921999999999</v>
      </c>
      <c r="BU102" s="115">
        <f t="shared" si="49"/>
        <v>11.356428716206739</v>
      </c>
    </row>
    <row r="103" spans="1:73">
      <c r="C103" s="40" t="s">
        <v>56</v>
      </c>
      <c r="D103" s="75">
        <f t="shared" ref="D103:AG103" si="50">STDEV(D91:D100)</f>
        <v>0.32426558473640776</v>
      </c>
      <c r="E103" s="75">
        <f t="shared" si="50"/>
        <v>0.32519797922872484</v>
      </c>
      <c r="F103" s="75">
        <f t="shared" si="50"/>
        <v>0.3129223823268496</v>
      </c>
      <c r="G103" s="75">
        <f t="shared" si="50"/>
        <v>0.32970654039278308</v>
      </c>
      <c r="H103" s="75">
        <f t="shared" si="50"/>
        <v>0.28622433048416951</v>
      </c>
      <c r="I103" s="75">
        <f t="shared" si="50"/>
        <v>0.18186961332229182</v>
      </c>
      <c r="J103" s="75">
        <f t="shared" si="50"/>
        <v>8.0798350353505555</v>
      </c>
      <c r="K103" s="75">
        <f t="shared" si="50"/>
        <v>2.1200150025674729</v>
      </c>
      <c r="L103" s="75">
        <f t="shared" si="50"/>
        <v>2.1269070527672476</v>
      </c>
      <c r="M103" s="75">
        <f t="shared" si="50"/>
        <v>2.0658495696551689</v>
      </c>
      <c r="N103" s="75">
        <f t="shared" si="50"/>
        <v>1.8234701350264373</v>
      </c>
      <c r="O103" s="75">
        <f t="shared" si="50"/>
        <v>1.7326634122067675</v>
      </c>
      <c r="P103" s="75">
        <f t="shared" si="50"/>
        <v>1.922472655491128</v>
      </c>
      <c r="Q103" s="75">
        <f t="shared" si="50"/>
        <v>11.391275538676572</v>
      </c>
      <c r="R103" s="75">
        <f t="shared" si="50"/>
        <v>0.59244491105152108</v>
      </c>
      <c r="S103" s="75">
        <f t="shared" si="50"/>
        <v>0.35647220937003682</v>
      </c>
      <c r="T103" s="75">
        <f t="shared" si="50"/>
        <v>0.46138176254099322</v>
      </c>
      <c r="U103" s="75">
        <f t="shared" si="50"/>
        <v>0.69645441665963403</v>
      </c>
      <c r="V103" s="75">
        <f t="shared" si="50"/>
        <v>0.49585488761331298</v>
      </c>
      <c r="W103" s="75">
        <f t="shared" si="50"/>
        <v>0.79914546291348731</v>
      </c>
      <c r="X103" s="75">
        <f t="shared" si="50"/>
        <v>8.6631346938582929</v>
      </c>
      <c r="Y103" s="75">
        <f t="shared" si="50"/>
        <v>0.24279433597869063</v>
      </c>
      <c r="Z103" s="75">
        <f t="shared" si="50"/>
        <v>0.33053414683240129</v>
      </c>
      <c r="AA103" s="75">
        <f t="shared" si="50"/>
        <v>0.30183264425652967</v>
      </c>
      <c r="AB103" s="75">
        <f t="shared" si="50"/>
        <v>0.30467779428985853</v>
      </c>
      <c r="AC103" s="75">
        <f t="shared" si="50"/>
        <v>0.30887097701863225</v>
      </c>
      <c r="AD103" s="75">
        <f t="shared" si="50"/>
        <v>0.17404870016112672</v>
      </c>
      <c r="AE103" s="75">
        <f t="shared" si="50"/>
        <v>6.6259464973132465</v>
      </c>
      <c r="AF103" s="75">
        <f t="shared" si="50"/>
        <v>1.249543138733336</v>
      </c>
      <c r="AG103" s="75">
        <f t="shared" si="50"/>
        <v>2.3145563529780615</v>
      </c>
      <c r="AH103" s="75">
        <f t="shared" ref="AH103:BN103" si="51">STDEV(AH91:AH100)</f>
        <v>2.1063989808834176</v>
      </c>
      <c r="AI103" s="75">
        <f t="shared" si="51"/>
        <v>1.8150394088161153</v>
      </c>
      <c r="AJ103" s="75">
        <f t="shared" si="51"/>
        <v>1.898424858782787</v>
      </c>
      <c r="AK103" s="75">
        <f t="shared" si="51"/>
        <v>1.9767428315848832</v>
      </c>
      <c r="AL103" s="75">
        <f t="shared" si="51"/>
        <v>11.517407929315485</v>
      </c>
      <c r="AM103" s="75">
        <f t="shared" si="51"/>
        <v>0.81094502187731576</v>
      </c>
      <c r="AN103" s="75">
        <f t="shared" si="51"/>
        <v>0.56805962656280884</v>
      </c>
      <c r="AO103" s="75">
        <f t="shared" si="51"/>
        <v>0.56435488035148995</v>
      </c>
      <c r="AP103" s="75">
        <f t="shared" si="51"/>
        <v>0.61833920079519844</v>
      </c>
      <c r="AQ103" s="75">
        <f t="shared" si="51"/>
        <v>0.48803923288273282</v>
      </c>
      <c r="AR103" s="75">
        <f t="shared" si="51"/>
        <v>0.72661354389111943</v>
      </c>
      <c r="AS103" s="75">
        <f t="shared" si="51"/>
        <v>8.2191469553183172</v>
      </c>
      <c r="AT103" s="75">
        <f t="shared" si="51"/>
        <v>0.2609544127918822</v>
      </c>
      <c r="AU103" s="75">
        <f t="shared" si="51"/>
        <v>0.30578841177810645</v>
      </c>
      <c r="AV103" s="75">
        <f t="shared" si="51"/>
        <v>0.26789726990437956</v>
      </c>
      <c r="AW103" s="75">
        <f t="shared" si="51"/>
        <v>0.35829688671237225</v>
      </c>
      <c r="AX103" s="75">
        <f t="shared" si="51"/>
        <v>0.32907828876862616</v>
      </c>
      <c r="AY103" s="75">
        <f t="shared" si="51"/>
        <v>0.23992398825229805</v>
      </c>
      <c r="AZ103" s="75">
        <f t="shared" si="51"/>
        <v>12.65818549446705</v>
      </c>
      <c r="BA103" s="75">
        <f t="shared" si="51"/>
        <v>0.70533857118408017</v>
      </c>
      <c r="BB103" s="75">
        <f t="shared" si="51"/>
        <v>2.3539440307704753</v>
      </c>
      <c r="BC103" s="75">
        <f t="shared" si="51"/>
        <v>2.6139232433685264</v>
      </c>
      <c r="BD103" s="75">
        <f t="shared" si="51"/>
        <v>2.4122612720110657</v>
      </c>
      <c r="BE103" s="75">
        <f t="shared" si="51"/>
        <v>1.5716648108861442</v>
      </c>
      <c r="BF103" s="75">
        <f t="shared" si="51"/>
        <v>1.1753576287902994</v>
      </c>
      <c r="BG103" s="75">
        <f t="shared" si="51"/>
        <v>6.8052509452006209</v>
      </c>
      <c r="BH103" s="75">
        <f t="shared" si="51"/>
        <v>0.88485756251247483</v>
      </c>
      <c r="BI103" s="75">
        <f t="shared" si="51"/>
        <v>0.72973258425338416</v>
      </c>
      <c r="BJ103" s="75">
        <f t="shared" si="51"/>
        <v>0.88126474779171293</v>
      </c>
      <c r="BK103" s="75">
        <f t="shared" si="51"/>
        <v>1.2294022211493467</v>
      </c>
      <c r="BL103" s="75">
        <f t="shared" si="51"/>
        <v>1.1325572501059531</v>
      </c>
      <c r="BM103" s="75">
        <f t="shared" si="51"/>
        <v>0.96699393892169205</v>
      </c>
      <c r="BN103" s="75">
        <f t="shared" si="51"/>
        <v>12.390561017499595</v>
      </c>
      <c r="BO103" s="115">
        <f t="shared" ref="BO103:BU103" si="52">STDEV(BO91:BO100)</f>
        <v>122.2853070197296</v>
      </c>
      <c r="BP103" s="115">
        <f t="shared" si="52"/>
        <v>133.48713054289834</v>
      </c>
      <c r="BQ103" s="115">
        <f t="shared" si="52"/>
        <v>129.07356237563488</v>
      </c>
      <c r="BR103" s="115">
        <f t="shared" si="52"/>
        <v>132.03416042920591</v>
      </c>
      <c r="BS103" s="115">
        <f t="shared" si="52"/>
        <v>133.51358314705632</v>
      </c>
      <c r="BT103" s="115">
        <f t="shared" si="52"/>
        <v>54.256353452185103</v>
      </c>
      <c r="BU103" s="115">
        <f t="shared" si="52"/>
        <v>5.8417524494522972</v>
      </c>
    </row>
    <row r="104" spans="1:73">
      <c r="C104" s="40" t="s">
        <v>57</v>
      </c>
      <c r="D104" s="75">
        <f t="shared" ref="D104:AG104" si="53">D103/SQRT(10)</f>
        <v>0.10254178145733789</v>
      </c>
      <c r="E104" s="75">
        <f t="shared" si="53"/>
        <v>0.10283663048468972</v>
      </c>
      <c r="F104" s="75">
        <f t="shared" si="53"/>
        <v>9.8954745899886495E-2</v>
      </c>
      <c r="G104" s="75">
        <f t="shared" si="53"/>
        <v>0.10426236270955012</v>
      </c>
      <c r="H104" s="75">
        <f t="shared" si="53"/>
        <v>9.0512080608674036E-2</v>
      </c>
      <c r="I104" s="75">
        <f t="shared" si="53"/>
        <v>5.7512221527254485E-2</v>
      </c>
      <c r="J104" s="75">
        <f t="shared" si="53"/>
        <v>2.5550681830134847</v>
      </c>
      <c r="K104" s="75">
        <f t="shared" si="53"/>
        <v>0.67040760818409284</v>
      </c>
      <c r="L104" s="75">
        <f t="shared" si="53"/>
        <v>0.67258706582204353</v>
      </c>
      <c r="M104" s="75">
        <f t="shared" si="53"/>
        <v>0.65327899433890002</v>
      </c>
      <c r="N104" s="75">
        <f t="shared" si="53"/>
        <v>0.57663188719783209</v>
      </c>
      <c r="O104" s="75">
        <f t="shared" si="53"/>
        <v>0.54791628010125759</v>
      </c>
      <c r="P104" s="75">
        <f t="shared" si="53"/>
        <v>0.60793923307441744</v>
      </c>
      <c r="Q104" s="75">
        <f t="shared" si="53"/>
        <v>3.6022376156779443</v>
      </c>
      <c r="R104" s="75">
        <f t="shared" si="53"/>
        <v>0.18734753070986676</v>
      </c>
      <c r="S104" s="75">
        <f t="shared" si="53"/>
        <v>0.11272641041617326</v>
      </c>
      <c r="T104" s="75">
        <f t="shared" si="53"/>
        <v>0.14590172404924948</v>
      </c>
      <c r="U104" s="75">
        <f t="shared" si="53"/>
        <v>0.2202382243128361</v>
      </c>
      <c r="V104" s="75">
        <f t="shared" si="53"/>
        <v>0.15680308337848819</v>
      </c>
      <c r="W104" s="75">
        <f t="shared" si="53"/>
        <v>0.2527119844596239</v>
      </c>
      <c r="X104" s="75">
        <f t="shared" si="53"/>
        <v>2.7395237309417708</v>
      </c>
      <c r="Y104" s="75">
        <f t="shared" si="53"/>
        <v>7.6778310468082908E-2</v>
      </c>
      <c r="Z104" s="75">
        <f t="shared" si="53"/>
        <v>0.10452407484509174</v>
      </c>
      <c r="AA104" s="75">
        <f t="shared" si="53"/>
        <v>9.5447862804197342E-2</v>
      </c>
      <c r="AB104" s="75">
        <f t="shared" si="53"/>
        <v>9.6347578243219656E-2</v>
      </c>
      <c r="AC104" s="75">
        <f t="shared" si="53"/>
        <v>9.7673579050040163E-2</v>
      </c>
      <c r="AD104" s="75">
        <f t="shared" si="53"/>
        <v>5.5039031630087561E-2</v>
      </c>
      <c r="AE104" s="75">
        <f t="shared" si="53"/>
        <v>2.0953082585924601</v>
      </c>
      <c r="AF104" s="75">
        <f t="shared" si="53"/>
        <v>0.39514023530331061</v>
      </c>
      <c r="AG104" s="75">
        <f t="shared" si="53"/>
        <v>0.73192698482233209</v>
      </c>
      <c r="AH104" s="75">
        <f t="shared" ref="AH104:BN104" si="54">AH103/SQRT(10)</f>
        <v>0.66610184406490724</v>
      </c>
      <c r="AI104" s="75">
        <f t="shared" si="54"/>
        <v>0.57396585748244233</v>
      </c>
      <c r="AJ104" s="75">
        <f t="shared" si="54"/>
        <v>0.60033465204371173</v>
      </c>
      <c r="AK104" s="75">
        <f t="shared" si="54"/>
        <v>0.6251009696218861</v>
      </c>
      <c r="AL104" s="75">
        <f t="shared" si="54"/>
        <v>3.6421241797920509</v>
      </c>
      <c r="AM104" s="75">
        <f t="shared" si="54"/>
        <v>0.25644333263073932</v>
      </c>
      <c r="AN104" s="75">
        <f t="shared" si="54"/>
        <v>0.17963622667231624</v>
      </c>
      <c r="AO104" s="75">
        <f t="shared" si="54"/>
        <v>0.17846468305425153</v>
      </c>
      <c r="AP104" s="75">
        <f t="shared" si="54"/>
        <v>0.19553602410810256</v>
      </c>
      <c r="AQ104" s="75">
        <f t="shared" si="54"/>
        <v>0.15433155634307791</v>
      </c>
      <c r="AR104" s="75">
        <f t="shared" si="54"/>
        <v>0.22977537774226631</v>
      </c>
      <c r="AS104" s="75">
        <f t="shared" si="54"/>
        <v>2.5991224802444064</v>
      </c>
      <c r="AT104" s="75">
        <f t="shared" si="54"/>
        <v>8.2521030989412658E-2</v>
      </c>
      <c r="AU104" s="75">
        <f t="shared" si="54"/>
        <v>9.6698786330427527E-2</v>
      </c>
      <c r="AV104" s="75">
        <f t="shared" si="54"/>
        <v>8.4716555183871819E-2</v>
      </c>
      <c r="AW104" s="75">
        <f t="shared" si="54"/>
        <v>0.11330342405584154</v>
      </c>
      <c r="AX104" s="75">
        <f t="shared" si="54"/>
        <v>0.10406369210194653</v>
      </c>
      <c r="AY104" s="75">
        <f t="shared" si="54"/>
        <v>7.5870626818874271E-2</v>
      </c>
      <c r="AZ104" s="75">
        <f t="shared" si="54"/>
        <v>4.0028697207420576</v>
      </c>
      <c r="BA104" s="75">
        <f t="shared" si="54"/>
        <v>0.22304764065105007</v>
      </c>
      <c r="BB104" s="75">
        <f t="shared" si="54"/>
        <v>0.74438246217921822</v>
      </c>
      <c r="BC104" s="75">
        <f t="shared" si="54"/>
        <v>0.82659510778991641</v>
      </c>
      <c r="BD104" s="75">
        <f t="shared" si="54"/>
        <v>0.76282399309699511</v>
      </c>
      <c r="BE104" s="75">
        <f t="shared" si="54"/>
        <v>0.49700405207380144</v>
      </c>
      <c r="BF104" s="75">
        <f t="shared" si="54"/>
        <v>0.37168071722320423</v>
      </c>
      <c r="BG104" s="75">
        <f t="shared" si="54"/>
        <v>2.1520093035847672</v>
      </c>
      <c r="BH104" s="75">
        <f t="shared" si="54"/>
        <v>0.27981653023642444</v>
      </c>
      <c r="BI104" s="75">
        <f t="shared" si="54"/>
        <v>0.23076170490814163</v>
      </c>
      <c r="BJ104" s="75">
        <f t="shared" si="54"/>
        <v>0.27868038246356547</v>
      </c>
      <c r="BK104" s="75">
        <f t="shared" si="54"/>
        <v>0.38877111793019642</v>
      </c>
      <c r="BL104" s="75">
        <f t="shared" si="54"/>
        <v>0.35814604908717873</v>
      </c>
      <c r="BM104" s="75">
        <f t="shared" si="54"/>
        <v>0.3057903330570293</v>
      </c>
      <c r="BN104" s="75">
        <f t="shared" si="54"/>
        <v>3.9182394302592147</v>
      </c>
      <c r="BO104" s="115">
        <f t="shared" ref="BO104:BU104" si="55">BO103/SQRT(10)</f>
        <v>38.670009455532238</v>
      </c>
      <c r="BP104" s="115">
        <f t="shared" si="55"/>
        <v>42.212337083578753</v>
      </c>
      <c r="BQ104" s="115">
        <f t="shared" si="55"/>
        <v>40.816644281881999</v>
      </c>
      <c r="BR104" s="115">
        <f t="shared" si="55"/>
        <v>41.752867590436566</v>
      </c>
      <c r="BS104" s="115">
        <f t="shared" si="55"/>
        <v>42.220702131496964</v>
      </c>
      <c r="BT104" s="115">
        <f t="shared" si="55"/>
        <v>17.157365444404448</v>
      </c>
      <c r="BU104" s="115">
        <f t="shared" si="55"/>
        <v>1.8473243267136907</v>
      </c>
    </row>
    <row r="114" spans="1:73" ht="15.75" thickBot="1"/>
    <row r="115" spans="1:73" s="60" customFormat="1" ht="37.5" customHeight="1" thickBot="1">
      <c r="A115" s="449" t="s">
        <v>0</v>
      </c>
      <c r="B115" s="451" t="s">
        <v>1</v>
      </c>
      <c r="C115" s="453" t="s">
        <v>2</v>
      </c>
      <c r="D115" s="484" t="s">
        <v>70</v>
      </c>
      <c r="E115" s="485"/>
      <c r="F115" s="485"/>
      <c r="G115" s="486"/>
      <c r="H115" s="486"/>
      <c r="I115" s="486"/>
      <c r="J115" s="487"/>
      <c r="K115" s="456" t="s">
        <v>71</v>
      </c>
      <c r="L115" s="457"/>
      <c r="M115" s="457"/>
      <c r="N115" s="458"/>
      <c r="O115" s="458"/>
      <c r="P115" s="458"/>
      <c r="Q115" s="459"/>
      <c r="R115" s="460" t="s">
        <v>72</v>
      </c>
      <c r="S115" s="461"/>
      <c r="T115" s="461"/>
      <c r="U115" s="462"/>
      <c r="V115" s="462"/>
      <c r="W115" s="462"/>
      <c r="X115" s="463"/>
      <c r="Y115" s="472" t="s">
        <v>73</v>
      </c>
      <c r="Z115" s="473"/>
      <c r="AA115" s="473"/>
      <c r="AB115" s="474"/>
      <c r="AC115" s="474"/>
      <c r="AD115" s="474"/>
      <c r="AE115" s="475"/>
      <c r="AF115" s="476" t="s">
        <v>74</v>
      </c>
      <c r="AG115" s="477"/>
      <c r="AH115" s="477"/>
      <c r="AI115" s="478"/>
      <c r="AJ115" s="478"/>
      <c r="AK115" s="478"/>
      <c r="AL115" s="479"/>
      <c r="AM115" s="480" t="s">
        <v>75</v>
      </c>
      <c r="AN115" s="481"/>
      <c r="AO115" s="481"/>
      <c r="AP115" s="482"/>
      <c r="AQ115" s="482"/>
      <c r="AR115" s="482"/>
      <c r="AS115" s="483"/>
      <c r="AT115" s="464" t="s">
        <v>76</v>
      </c>
      <c r="AU115" s="465"/>
      <c r="AV115" s="465"/>
      <c r="AW115" s="466"/>
      <c r="AX115" s="466"/>
      <c r="AY115" s="466"/>
      <c r="AZ115" s="467"/>
      <c r="BA115" s="468" t="s">
        <v>77</v>
      </c>
      <c r="BB115" s="469"/>
      <c r="BC115" s="469"/>
      <c r="BD115" s="470"/>
      <c r="BE115" s="470"/>
      <c r="BF115" s="470"/>
      <c r="BG115" s="471"/>
      <c r="BH115" s="499" t="s">
        <v>78</v>
      </c>
      <c r="BI115" s="500"/>
      <c r="BJ115" s="500"/>
      <c r="BK115" s="501"/>
      <c r="BL115" s="501"/>
      <c r="BM115" s="501"/>
      <c r="BN115" s="502"/>
      <c r="BO115" s="498" t="s">
        <v>90</v>
      </c>
      <c r="BP115" s="498"/>
      <c r="BQ115" s="498"/>
      <c r="BR115" s="498"/>
      <c r="BS115" s="498"/>
      <c r="BT115" s="498"/>
      <c r="BU115" s="498"/>
    </row>
    <row r="116" spans="1:73" s="60" customFormat="1" ht="15.75" thickBot="1">
      <c r="A116" s="450"/>
      <c r="B116" s="452"/>
      <c r="C116" s="454"/>
      <c r="D116" s="134" t="s">
        <v>5</v>
      </c>
      <c r="E116" s="135" t="s">
        <v>79</v>
      </c>
      <c r="F116" s="135" t="s">
        <v>12</v>
      </c>
      <c r="G116" s="136" t="s">
        <v>13</v>
      </c>
      <c r="H116" s="137" t="s">
        <v>6</v>
      </c>
      <c r="I116" s="137" t="s">
        <v>58</v>
      </c>
      <c r="J116" s="137" t="s">
        <v>59</v>
      </c>
      <c r="K116" s="138" t="s">
        <v>5</v>
      </c>
      <c r="L116" s="139" t="s">
        <v>79</v>
      </c>
      <c r="M116" s="139" t="s">
        <v>12</v>
      </c>
      <c r="N116" s="140" t="s">
        <v>13</v>
      </c>
      <c r="O116" s="141" t="s">
        <v>6</v>
      </c>
      <c r="P116" s="141" t="s">
        <v>58</v>
      </c>
      <c r="Q116" s="142" t="s">
        <v>59</v>
      </c>
      <c r="R116" s="143" t="s">
        <v>5</v>
      </c>
      <c r="S116" s="144" t="s">
        <v>79</v>
      </c>
      <c r="T116" s="144" t="s">
        <v>12</v>
      </c>
      <c r="U116" s="145" t="s">
        <v>13</v>
      </c>
      <c r="V116" s="146" t="s">
        <v>6</v>
      </c>
      <c r="W116" s="146" t="s">
        <v>58</v>
      </c>
      <c r="X116" s="146" t="s">
        <v>59</v>
      </c>
      <c r="Y116" s="147" t="s">
        <v>5</v>
      </c>
      <c r="Z116" s="148" t="s">
        <v>79</v>
      </c>
      <c r="AA116" s="148" t="s">
        <v>12</v>
      </c>
      <c r="AB116" s="149" t="s">
        <v>13</v>
      </c>
      <c r="AC116" s="150" t="s">
        <v>6</v>
      </c>
      <c r="AD116" s="150" t="s">
        <v>58</v>
      </c>
      <c r="AE116" s="150" t="s">
        <v>59</v>
      </c>
      <c r="AF116" s="151" t="s">
        <v>5</v>
      </c>
      <c r="AG116" s="152" t="s">
        <v>79</v>
      </c>
      <c r="AH116" s="152" t="s">
        <v>12</v>
      </c>
      <c r="AI116" s="153" t="s">
        <v>13</v>
      </c>
      <c r="AJ116" s="154" t="s">
        <v>6</v>
      </c>
      <c r="AK116" s="154" t="s">
        <v>58</v>
      </c>
      <c r="AL116" s="155" t="s">
        <v>59</v>
      </c>
      <c r="AM116" s="156" t="s">
        <v>5</v>
      </c>
      <c r="AN116" s="157" t="s">
        <v>79</v>
      </c>
      <c r="AO116" s="157" t="s">
        <v>12</v>
      </c>
      <c r="AP116" s="158" t="s">
        <v>13</v>
      </c>
      <c r="AQ116" s="159" t="s">
        <v>6</v>
      </c>
      <c r="AR116" s="159" t="s">
        <v>58</v>
      </c>
      <c r="AS116" s="159" t="s">
        <v>59</v>
      </c>
      <c r="AT116" s="160" t="s">
        <v>5</v>
      </c>
      <c r="AU116" s="161" t="s">
        <v>79</v>
      </c>
      <c r="AV116" s="161" t="s">
        <v>12</v>
      </c>
      <c r="AW116" s="162" t="s">
        <v>13</v>
      </c>
      <c r="AX116" s="163" t="s">
        <v>6</v>
      </c>
      <c r="AY116" s="163" t="s">
        <v>58</v>
      </c>
      <c r="AZ116" s="163" t="s">
        <v>59</v>
      </c>
      <c r="BA116" s="164" t="s">
        <v>5</v>
      </c>
      <c r="BB116" s="165" t="s">
        <v>79</v>
      </c>
      <c r="BC116" s="165" t="s">
        <v>12</v>
      </c>
      <c r="BD116" s="166" t="s">
        <v>13</v>
      </c>
      <c r="BE116" s="167" t="s">
        <v>6</v>
      </c>
      <c r="BF116" s="167" t="s">
        <v>58</v>
      </c>
      <c r="BG116" s="168" t="s">
        <v>59</v>
      </c>
      <c r="BH116" s="169" t="s">
        <v>5</v>
      </c>
      <c r="BI116" s="170" t="s">
        <v>79</v>
      </c>
      <c r="BJ116" s="170" t="s">
        <v>12</v>
      </c>
      <c r="BK116" s="171" t="s">
        <v>13</v>
      </c>
      <c r="BL116" s="172" t="s">
        <v>6</v>
      </c>
      <c r="BM116" s="172" t="s">
        <v>58</v>
      </c>
      <c r="BN116" s="172" t="s">
        <v>59</v>
      </c>
      <c r="BO116" s="130" t="s">
        <v>5</v>
      </c>
      <c r="BP116" s="130" t="s">
        <v>79</v>
      </c>
      <c r="BQ116" s="130" t="s">
        <v>12</v>
      </c>
      <c r="BR116" s="130" t="s">
        <v>13</v>
      </c>
      <c r="BS116" s="130" t="s">
        <v>6</v>
      </c>
      <c r="BT116" s="131" t="s">
        <v>58</v>
      </c>
      <c r="BU116" s="132" t="s">
        <v>59</v>
      </c>
    </row>
    <row r="117" spans="1:73" s="65" customFormat="1">
      <c r="A117" s="12" t="s">
        <v>20</v>
      </c>
      <c r="B117" s="13">
        <v>1</v>
      </c>
      <c r="C117" s="36" t="s">
        <v>32</v>
      </c>
      <c r="D117" s="264">
        <v>2.5194999999999999</v>
      </c>
      <c r="E117" s="264">
        <v>2.8125</v>
      </c>
      <c r="F117" s="264">
        <v>2.6495000000000002</v>
      </c>
      <c r="G117" s="264">
        <v>2.7090000000000001</v>
      </c>
      <c r="H117" s="264">
        <v>2.6964999999999999</v>
      </c>
      <c r="I117" s="260">
        <v>0.17700000000000005</v>
      </c>
      <c r="J117" s="258">
        <v>7.0252034133756718</v>
      </c>
      <c r="K117" s="264">
        <v>17.600000000000001</v>
      </c>
      <c r="L117" s="264">
        <v>17.64</v>
      </c>
      <c r="M117" s="264">
        <v>16.864999999999998</v>
      </c>
      <c r="N117" s="264">
        <v>22.495000000000001</v>
      </c>
      <c r="O117" s="264">
        <v>21.585000000000001</v>
      </c>
      <c r="P117" s="260">
        <v>3.9849999999999994</v>
      </c>
      <c r="Q117" s="258">
        <v>22.64204545454545</v>
      </c>
      <c r="R117" s="264">
        <v>8.4495109999999993</v>
      </c>
      <c r="S117" s="264">
        <v>9.8576099999999993</v>
      </c>
      <c r="T117" s="264">
        <v>9.2647449999999996</v>
      </c>
      <c r="U117" s="264">
        <v>7.0891270000000004</v>
      </c>
      <c r="V117" s="264">
        <v>7.6704780000000001</v>
      </c>
      <c r="W117" s="260">
        <v>-0.7790329999999992</v>
      </c>
      <c r="X117" s="258">
        <v>-9.2198589953903767</v>
      </c>
      <c r="Y117" s="264">
        <v>2.4824999999999999</v>
      </c>
      <c r="Z117" s="264">
        <v>2.5379999999999998</v>
      </c>
      <c r="AA117" s="264">
        <v>2.4860000000000002</v>
      </c>
      <c r="AB117" s="264">
        <v>2.5175000000000001</v>
      </c>
      <c r="AC117" s="264">
        <v>2.4975000000000001</v>
      </c>
      <c r="AD117" s="260">
        <v>1.5000000000000124E-2</v>
      </c>
      <c r="AE117" s="258">
        <v>0.60422960725076036</v>
      </c>
      <c r="AF117" s="264">
        <v>17.899999999999999</v>
      </c>
      <c r="AG117" s="264">
        <v>16.734999999999999</v>
      </c>
      <c r="AH117" s="264">
        <v>17.600000000000001</v>
      </c>
      <c r="AI117" s="264">
        <v>18.285</v>
      </c>
      <c r="AJ117" s="264">
        <v>19.125</v>
      </c>
      <c r="AK117" s="260">
        <v>1.2250000000000014</v>
      </c>
      <c r="AL117" s="258">
        <v>6.8435754189944218</v>
      </c>
      <c r="AM117" s="264">
        <v>8.1888389999999998</v>
      </c>
      <c r="AN117" s="264">
        <v>8.9045290000000001</v>
      </c>
      <c r="AO117" s="264">
        <v>8.3762460000000001</v>
      </c>
      <c r="AP117" s="264">
        <v>8.0485360000000004</v>
      </c>
      <c r="AQ117" s="264">
        <v>8.0300879999999992</v>
      </c>
      <c r="AR117" s="260">
        <v>-0.15875100000000053</v>
      </c>
      <c r="AS117" s="258">
        <v>-1.938626464630707</v>
      </c>
      <c r="AT117" s="264">
        <v>1.9477500000000001</v>
      </c>
      <c r="AU117" s="264">
        <v>2.1840000000000002</v>
      </c>
      <c r="AV117" s="264">
        <v>2.0830000000000002</v>
      </c>
      <c r="AW117" s="264">
        <v>2.1295000000000002</v>
      </c>
      <c r="AX117" s="264">
        <v>2.089</v>
      </c>
      <c r="AY117" s="260">
        <v>0.14124999999999988</v>
      </c>
      <c r="AZ117" s="258">
        <v>7.2519573867282698</v>
      </c>
      <c r="BA117" s="264">
        <v>15.185</v>
      </c>
      <c r="BB117" s="264">
        <v>15.605</v>
      </c>
      <c r="BC117" s="264">
        <v>17.079999999999998</v>
      </c>
      <c r="BD117" s="264">
        <v>18.285</v>
      </c>
      <c r="BE117" s="264">
        <v>18.96</v>
      </c>
      <c r="BF117" s="260">
        <v>3.7750000000000004</v>
      </c>
      <c r="BG117" s="258">
        <v>24.860059269015476</v>
      </c>
      <c r="BH117" s="264">
        <v>7.9476370000000003</v>
      </c>
      <c r="BI117" s="264">
        <v>7.5794129999999997</v>
      </c>
      <c r="BJ117" s="264">
        <v>7.1672169999999999</v>
      </c>
      <c r="BK117" s="264">
        <v>6.7782470000000004</v>
      </c>
      <c r="BL117" s="264">
        <v>6.7852139999999999</v>
      </c>
      <c r="BM117" s="260">
        <v>-1.1624230000000004</v>
      </c>
      <c r="BN117" s="258">
        <v>-14.626020287539559</v>
      </c>
      <c r="BO117" s="257">
        <v>1062.57</v>
      </c>
      <c r="BP117" s="257">
        <v>1079.8707999999999</v>
      </c>
      <c r="BQ117" s="257">
        <v>1063.6610000000001</v>
      </c>
      <c r="BR117" s="257">
        <v>1073.48</v>
      </c>
      <c r="BS117" s="260">
        <v>1067.2460000000001</v>
      </c>
      <c r="BT117" s="256">
        <v>4.6760000000001583</v>
      </c>
      <c r="BU117" s="258">
        <v>0.44006512512118334</v>
      </c>
    </row>
    <row r="118" spans="1:73" s="65" customFormat="1">
      <c r="A118" s="12" t="s">
        <v>23</v>
      </c>
      <c r="B118" s="13">
        <v>1</v>
      </c>
      <c r="C118" s="36" t="s">
        <v>32</v>
      </c>
      <c r="D118" s="264">
        <v>2.7962500000000001</v>
      </c>
      <c r="E118" s="264">
        <v>2.4380000000000002</v>
      </c>
      <c r="F118" s="264">
        <v>2.5009999999999999</v>
      </c>
      <c r="G118" s="264">
        <v>2.7759999999999998</v>
      </c>
      <c r="H118" s="264">
        <v>2.8054999999999999</v>
      </c>
      <c r="I118" s="260">
        <v>9.2499999999997584E-3</v>
      </c>
      <c r="J118" s="258">
        <v>0.33080017881089885</v>
      </c>
      <c r="K118" s="264">
        <v>16.75</v>
      </c>
      <c r="L118" s="264">
        <v>16.63</v>
      </c>
      <c r="M118" s="264">
        <v>16.585000000000001</v>
      </c>
      <c r="N118" s="264">
        <v>18.82</v>
      </c>
      <c r="O118" s="264">
        <v>19.145</v>
      </c>
      <c r="P118" s="260">
        <v>2.3949999999999996</v>
      </c>
      <c r="Q118" s="258">
        <v>14.298507462686564</v>
      </c>
      <c r="R118" s="264">
        <v>9.8818850000000005</v>
      </c>
      <c r="S118" s="264">
        <v>9.0482680000000002</v>
      </c>
      <c r="T118" s="264">
        <v>8.8652029999999993</v>
      </c>
      <c r="U118" s="264">
        <v>8.6029079999999993</v>
      </c>
      <c r="V118" s="264">
        <v>9.1301330000000007</v>
      </c>
      <c r="W118" s="260">
        <v>-0.75175199999999975</v>
      </c>
      <c r="X118" s="258">
        <v>-7.6073745039534426</v>
      </c>
      <c r="Y118" s="264">
        <v>2.2872499999999998</v>
      </c>
      <c r="Z118" s="264">
        <v>2.41025</v>
      </c>
      <c r="AA118" s="264">
        <v>2.4152499999999999</v>
      </c>
      <c r="AB118" s="264">
        <v>2.5405000000000002</v>
      </c>
      <c r="AC118" s="264">
        <v>2.3839999999999999</v>
      </c>
      <c r="AD118" s="260">
        <v>9.6750000000000114E-2</v>
      </c>
      <c r="AE118" s="258">
        <v>4.2299704885779921</v>
      </c>
      <c r="AF118" s="264">
        <v>15.095000000000001</v>
      </c>
      <c r="AG118" s="264">
        <v>16.254999999999999</v>
      </c>
      <c r="AH118" s="264">
        <v>16.225000000000001</v>
      </c>
      <c r="AI118" s="264">
        <v>19.844999999999999</v>
      </c>
      <c r="AJ118" s="264">
        <v>19.245000000000001</v>
      </c>
      <c r="AK118" s="260">
        <v>4.1500000000000004</v>
      </c>
      <c r="AL118" s="258">
        <v>27.492547201059953</v>
      </c>
      <c r="AM118" s="264">
        <v>9.1419390000000007</v>
      </c>
      <c r="AN118" s="264">
        <v>9.2075289999999992</v>
      </c>
      <c r="AO118" s="264">
        <v>8.7575459999999996</v>
      </c>
      <c r="AP118" s="264">
        <v>7.5433070000000004</v>
      </c>
      <c r="AQ118" s="264">
        <v>7.609464</v>
      </c>
      <c r="AR118" s="260">
        <v>-1.5324750000000007</v>
      </c>
      <c r="AS118" s="258">
        <v>-16.763128697314659</v>
      </c>
      <c r="AT118" s="264">
        <v>1.5502499999999999</v>
      </c>
      <c r="AU118" s="264">
        <v>2.01525</v>
      </c>
      <c r="AV118" s="264">
        <v>2.101</v>
      </c>
      <c r="AW118" s="264">
        <v>2.0910000000000002</v>
      </c>
      <c r="AX118" s="264">
        <v>1.9435</v>
      </c>
      <c r="AY118" s="260">
        <v>0.3932500000000001</v>
      </c>
      <c r="AZ118" s="258">
        <v>25.366876310272545</v>
      </c>
      <c r="BA118" s="264">
        <v>12.904999999999999</v>
      </c>
      <c r="BB118" s="264">
        <v>15.615</v>
      </c>
      <c r="BC118" s="264">
        <v>17.5</v>
      </c>
      <c r="BD118" s="264">
        <v>18.295000000000002</v>
      </c>
      <c r="BE118" s="264">
        <v>18.594999999999999</v>
      </c>
      <c r="BF118" s="260">
        <v>5.6899999999999995</v>
      </c>
      <c r="BG118" s="258">
        <v>44.091437427353739</v>
      </c>
      <c r="BH118" s="264">
        <v>7.509925</v>
      </c>
      <c r="BI118" s="264">
        <v>7.981268</v>
      </c>
      <c r="BJ118" s="264">
        <v>7.0782090000000002</v>
      </c>
      <c r="BK118" s="264">
        <v>7.0348920000000001</v>
      </c>
      <c r="BL118" s="264">
        <v>6.4309979999999998</v>
      </c>
      <c r="BM118" s="260">
        <v>-1.0789270000000002</v>
      </c>
      <c r="BN118" s="258">
        <v>-14.366681424914365</v>
      </c>
      <c r="BO118" s="257">
        <v>1108.396</v>
      </c>
      <c r="BP118" s="257">
        <v>1146.7391</v>
      </c>
      <c r="BQ118" s="257">
        <v>1148.298</v>
      </c>
      <c r="BR118" s="257">
        <v>1187.3420000000001</v>
      </c>
      <c r="BS118" s="260">
        <v>1138.556</v>
      </c>
      <c r="BT118" s="256">
        <v>30.160000000000082</v>
      </c>
      <c r="BU118" s="258">
        <v>2.721049155716917</v>
      </c>
    </row>
    <row r="119" spans="1:73" s="65" customFormat="1">
      <c r="A119" s="12" t="s">
        <v>25</v>
      </c>
      <c r="B119" s="13">
        <v>1</v>
      </c>
      <c r="C119" s="36" t="s">
        <v>32</v>
      </c>
      <c r="D119" s="264">
        <v>2.4057499999999998</v>
      </c>
      <c r="E119" s="264">
        <v>2.6262500000000002</v>
      </c>
      <c r="F119" s="264">
        <v>2.629</v>
      </c>
      <c r="G119" s="264">
        <v>2.629</v>
      </c>
      <c r="H119" s="264">
        <v>2.7614999999999998</v>
      </c>
      <c r="I119" s="260">
        <v>0.35575000000000001</v>
      </c>
      <c r="J119" s="258">
        <v>14.787488309259068</v>
      </c>
      <c r="K119" s="264">
        <v>17.77</v>
      </c>
      <c r="L119" s="264">
        <v>18.04</v>
      </c>
      <c r="M119" s="264">
        <v>18.774999999999999</v>
      </c>
      <c r="N119" s="264">
        <v>20.445</v>
      </c>
      <c r="O119" s="264">
        <v>20.9</v>
      </c>
      <c r="P119" s="260">
        <v>3.129999999999999</v>
      </c>
      <c r="Q119" s="258">
        <v>17.61395610579628</v>
      </c>
      <c r="R119" s="264">
        <v>8.3518860000000004</v>
      </c>
      <c r="S119" s="264">
        <v>8.5676249999999996</v>
      </c>
      <c r="T119" s="264">
        <v>8.2507570000000001</v>
      </c>
      <c r="U119" s="264">
        <v>7.8961420000000002</v>
      </c>
      <c r="V119" s="264">
        <v>8.1454179999999994</v>
      </c>
      <c r="W119" s="260">
        <v>-0.20646800000000098</v>
      </c>
      <c r="X119" s="258">
        <v>-2.4721122869732772</v>
      </c>
      <c r="Y119" s="264">
        <v>2.1684999999999999</v>
      </c>
      <c r="Z119" s="264">
        <v>2.4652500000000002</v>
      </c>
      <c r="AA119" s="264">
        <v>2.4857499999999999</v>
      </c>
      <c r="AB119" s="264">
        <v>2.5394999999999999</v>
      </c>
      <c r="AC119" s="264">
        <v>2.6034999999999999</v>
      </c>
      <c r="AD119" s="260">
        <v>0.43500000000000005</v>
      </c>
      <c r="AE119" s="258">
        <v>20.059949273691497</v>
      </c>
      <c r="AF119" s="264">
        <v>18.045000000000002</v>
      </c>
      <c r="AG119" s="264">
        <v>17.434999999999999</v>
      </c>
      <c r="AH119" s="264">
        <v>18.28</v>
      </c>
      <c r="AI119" s="264">
        <v>20.74</v>
      </c>
      <c r="AJ119" s="264">
        <v>20.55</v>
      </c>
      <c r="AK119" s="260">
        <v>2.504999999999999</v>
      </c>
      <c r="AL119" s="258">
        <v>13.881961762261009</v>
      </c>
      <c r="AM119" s="264">
        <v>7.074363</v>
      </c>
      <c r="AN119" s="264">
        <v>8.5564400000000003</v>
      </c>
      <c r="AO119" s="264">
        <v>8.0301939999999998</v>
      </c>
      <c r="AP119" s="264">
        <v>7.5245259999999998</v>
      </c>
      <c r="AQ119" s="264">
        <v>7.7867540000000002</v>
      </c>
      <c r="AR119" s="260">
        <v>0.71239100000000022</v>
      </c>
      <c r="AS119" s="258">
        <v>10.070037401247296</v>
      </c>
      <c r="AT119" s="264">
        <v>1.8645</v>
      </c>
      <c r="AU119" s="264">
        <v>2.214</v>
      </c>
      <c r="AV119" s="264">
        <v>2.2164999999999999</v>
      </c>
      <c r="AW119" s="264">
        <v>2.1985000000000001</v>
      </c>
      <c r="AX119" s="264">
        <v>2.1735000000000002</v>
      </c>
      <c r="AY119" s="260">
        <v>0.30900000000000016</v>
      </c>
      <c r="AZ119" s="258">
        <v>16.572807723250211</v>
      </c>
      <c r="BA119" s="264">
        <v>15.78</v>
      </c>
      <c r="BB119" s="264">
        <v>17.559999999999999</v>
      </c>
      <c r="BC119" s="264">
        <v>17.55</v>
      </c>
      <c r="BD119" s="264">
        <v>18.045000000000002</v>
      </c>
      <c r="BE119" s="264">
        <v>19</v>
      </c>
      <c r="BF119" s="260">
        <v>3.2200000000000006</v>
      </c>
      <c r="BG119" s="258">
        <v>20.405576679340943</v>
      </c>
      <c r="BH119" s="264">
        <v>7.3135960000000004</v>
      </c>
      <c r="BI119" s="264">
        <v>7.8156720000000002</v>
      </c>
      <c r="BJ119" s="264">
        <v>7.7861180000000001</v>
      </c>
      <c r="BK119" s="264">
        <v>7.500705</v>
      </c>
      <c r="BL119" s="264">
        <v>7.0357979999999998</v>
      </c>
      <c r="BM119" s="260">
        <v>-0.27779800000000066</v>
      </c>
      <c r="BN119" s="258">
        <v>-3.7983777063977917</v>
      </c>
      <c r="BO119" s="257">
        <v>857.99379999999996</v>
      </c>
      <c r="BP119" s="257">
        <v>950.50031000000001</v>
      </c>
      <c r="BQ119" s="257">
        <v>956.89080000000001</v>
      </c>
      <c r="BR119" s="257">
        <v>973.64639999999997</v>
      </c>
      <c r="BS119" s="260">
        <v>993.59730000000002</v>
      </c>
      <c r="BT119" s="256">
        <v>135.60350000000005</v>
      </c>
      <c r="BU119" s="258">
        <v>15.804717936190221</v>
      </c>
    </row>
    <row r="120" spans="1:73" s="65" customFormat="1">
      <c r="A120" s="13" t="s">
        <v>27</v>
      </c>
      <c r="B120" s="13">
        <v>1</v>
      </c>
      <c r="C120" s="36" t="s">
        <v>32</v>
      </c>
      <c r="D120" s="264">
        <v>2.61</v>
      </c>
      <c r="E120" s="264">
        <v>2.758</v>
      </c>
      <c r="F120" s="264">
        <v>2.7847499999999998</v>
      </c>
      <c r="G120" s="264">
        <v>2.7894999999999999</v>
      </c>
      <c r="H120" s="264">
        <v>2.9845000000000002</v>
      </c>
      <c r="I120" s="260">
        <v>0.37450000000000028</v>
      </c>
      <c r="J120" s="258">
        <v>14.348659003831429</v>
      </c>
      <c r="K120" s="264">
        <v>18.315000000000001</v>
      </c>
      <c r="L120" s="264">
        <v>18.36</v>
      </c>
      <c r="M120" s="264">
        <v>21.61</v>
      </c>
      <c r="N120" s="264">
        <v>24.184999999999999</v>
      </c>
      <c r="O120" s="264">
        <v>24.71</v>
      </c>
      <c r="P120" s="260">
        <v>6.3949999999999996</v>
      </c>
      <c r="Q120" s="258">
        <v>34.91673491673491</v>
      </c>
      <c r="R120" s="264">
        <v>8.8166530000000005</v>
      </c>
      <c r="S120" s="264">
        <v>9.1568070000000006</v>
      </c>
      <c r="T120" s="264">
        <v>7.6303770000000002</v>
      </c>
      <c r="U120" s="264">
        <v>7.0982019999999997</v>
      </c>
      <c r="V120" s="264">
        <v>7.4336229999999999</v>
      </c>
      <c r="W120" s="260">
        <v>-1.3830300000000006</v>
      </c>
      <c r="X120" s="258">
        <v>-15.686564958380472</v>
      </c>
      <c r="Y120" s="264">
        <v>2.5870000000000002</v>
      </c>
      <c r="Z120" s="264">
        <v>2.7497500000000001</v>
      </c>
      <c r="AA120" s="264">
        <v>2.9394999999999998</v>
      </c>
      <c r="AB120" s="264">
        <v>2.9430000000000001</v>
      </c>
      <c r="AC120" s="264">
        <v>2.9984999999999999</v>
      </c>
      <c r="AD120" s="260">
        <v>0.41149999999999975</v>
      </c>
      <c r="AE120" s="258">
        <v>15.906455353691523</v>
      </c>
      <c r="AF120" s="264">
        <v>19.385000000000002</v>
      </c>
      <c r="AG120" s="264">
        <v>18.504999999999999</v>
      </c>
      <c r="AH120" s="264">
        <v>20.524999999999999</v>
      </c>
      <c r="AI120" s="264">
        <v>23.06</v>
      </c>
      <c r="AJ120" s="264">
        <v>24.57</v>
      </c>
      <c r="AK120" s="260">
        <v>5.1849999999999987</v>
      </c>
      <c r="AL120" s="258">
        <v>26.747485168945051</v>
      </c>
      <c r="AM120" s="264">
        <v>8.2718939999999996</v>
      </c>
      <c r="AN120" s="264">
        <v>8.9546340000000004</v>
      </c>
      <c r="AO120" s="264">
        <v>8.4629530000000006</v>
      </c>
      <c r="AP120" s="264">
        <v>7.838876</v>
      </c>
      <c r="AQ120" s="264">
        <v>7.5169769999999998</v>
      </c>
      <c r="AR120" s="260">
        <v>-0.75491699999999984</v>
      </c>
      <c r="AS120" s="258">
        <v>-9.1262895776952639</v>
      </c>
      <c r="AT120" s="264">
        <v>1.8594999999999999</v>
      </c>
      <c r="AU120" s="264">
        <v>2.0385</v>
      </c>
      <c r="AV120" s="264">
        <v>2.0237500000000002</v>
      </c>
      <c r="AW120" s="264">
        <v>2.0030000000000001</v>
      </c>
      <c r="AX120" s="264">
        <v>2.1615000000000002</v>
      </c>
      <c r="AY120" s="260">
        <v>0.30200000000000027</v>
      </c>
      <c r="AZ120" s="258">
        <v>16.240924979833306</v>
      </c>
      <c r="BA120" s="264">
        <v>17.605</v>
      </c>
      <c r="BB120" s="264">
        <v>18.515000000000001</v>
      </c>
      <c r="BC120" s="264">
        <v>21.875</v>
      </c>
      <c r="BD120" s="264">
        <v>21.57</v>
      </c>
      <c r="BE120" s="264">
        <v>21.765000000000001</v>
      </c>
      <c r="BF120" s="260">
        <v>4.16</v>
      </c>
      <c r="BG120" s="258">
        <v>23.629650667424027</v>
      </c>
      <c r="BH120" s="264">
        <v>6.5243169999999999</v>
      </c>
      <c r="BI120" s="264">
        <v>6.6267719999999999</v>
      </c>
      <c r="BJ120" s="264">
        <v>5.6831430000000003</v>
      </c>
      <c r="BK120" s="264">
        <v>5.6947580000000002</v>
      </c>
      <c r="BL120" s="264">
        <v>6.1077969999999997</v>
      </c>
      <c r="BM120" s="260">
        <v>-0.41652000000000022</v>
      </c>
      <c r="BN120" s="258">
        <v>-6.3841165289792059</v>
      </c>
      <c r="BO120" s="257">
        <v>988.45370000000003</v>
      </c>
      <c r="BP120" s="257">
        <v>1039.1881000000001</v>
      </c>
      <c r="BQ120" s="257">
        <v>1098.3389999999999</v>
      </c>
      <c r="BR120" s="257">
        <v>1099.43</v>
      </c>
      <c r="BS120" s="260">
        <v>1116.731</v>
      </c>
      <c r="BT120" s="256">
        <v>128.27729999999997</v>
      </c>
      <c r="BU120" s="258">
        <v>12.977572950559036</v>
      </c>
    </row>
    <row r="121" spans="1:73" s="65" customFormat="1">
      <c r="A121" s="13" t="s">
        <v>28</v>
      </c>
      <c r="B121" s="13">
        <v>1</v>
      </c>
      <c r="C121" s="36" t="s">
        <v>32</v>
      </c>
      <c r="D121" s="264">
        <v>2.6382500000000002</v>
      </c>
      <c r="E121" s="264">
        <v>2.6172499999999999</v>
      </c>
      <c r="F121" s="264">
        <v>2.48725</v>
      </c>
      <c r="G121" s="264">
        <v>2.5939999999999999</v>
      </c>
      <c r="H121" s="264">
        <v>2.706</v>
      </c>
      <c r="I121" s="260">
        <v>6.7749999999999755E-2</v>
      </c>
      <c r="J121" s="258">
        <v>2.5679901449824598</v>
      </c>
      <c r="K121" s="264">
        <v>14.585000000000001</v>
      </c>
      <c r="L121" s="264">
        <v>17.135000000000002</v>
      </c>
      <c r="M121" s="264">
        <v>17.53</v>
      </c>
      <c r="N121" s="264">
        <v>20.344999999999999</v>
      </c>
      <c r="O121" s="264">
        <v>19.395</v>
      </c>
      <c r="P121" s="260">
        <v>4.8099999999999987</v>
      </c>
      <c r="Q121" s="258">
        <v>32.97908810421665</v>
      </c>
      <c r="R121" s="264">
        <v>10.59585</v>
      </c>
      <c r="S121" s="264">
        <v>9.07104</v>
      </c>
      <c r="T121" s="264">
        <v>8.3465950000000007</v>
      </c>
      <c r="U121" s="264">
        <v>7.845548</v>
      </c>
      <c r="V121" s="264">
        <v>8.6264369999999992</v>
      </c>
      <c r="W121" s="260">
        <v>-1.9694130000000012</v>
      </c>
      <c r="X121" s="258">
        <v>-18.586644771301984</v>
      </c>
      <c r="Y121" s="264">
        <v>2.2084999999999999</v>
      </c>
      <c r="Z121" s="264">
        <v>2.113</v>
      </c>
      <c r="AA121" s="264">
        <v>2.4474999999999998</v>
      </c>
      <c r="AB121" s="264">
        <v>2.431</v>
      </c>
      <c r="AC121" s="264">
        <v>2.58</v>
      </c>
      <c r="AD121" s="260">
        <v>0.37150000000000016</v>
      </c>
      <c r="AE121" s="258">
        <v>16.821371971926656</v>
      </c>
      <c r="AF121" s="264">
        <v>15.8</v>
      </c>
      <c r="AG121" s="264">
        <v>15.64</v>
      </c>
      <c r="AH121" s="264">
        <v>17.47</v>
      </c>
      <c r="AI121" s="264">
        <v>18.78</v>
      </c>
      <c r="AJ121" s="264">
        <v>19.940000000000001</v>
      </c>
      <c r="AK121" s="260">
        <v>4.1400000000000006</v>
      </c>
      <c r="AL121" s="258">
        <v>26.202531645569621</v>
      </c>
      <c r="AM121" s="264">
        <v>8.2112610000000004</v>
      </c>
      <c r="AN121" s="264">
        <v>7.9432</v>
      </c>
      <c r="AO121" s="264">
        <v>8.2442600000000006</v>
      </c>
      <c r="AP121" s="264">
        <v>7.968102</v>
      </c>
      <c r="AQ121" s="264">
        <v>8.0095910000000003</v>
      </c>
      <c r="AR121" s="260">
        <v>-0.20167000000000002</v>
      </c>
      <c r="AS121" s="258">
        <v>-2.456017413159806</v>
      </c>
      <c r="AT121" s="264">
        <v>1.8620000000000001</v>
      </c>
      <c r="AU121" s="264">
        <v>1.9315</v>
      </c>
      <c r="AV121" s="264">
        <v>1.9275</v>
      </c>
      <c r="AW121" s="264">
        <v>2.1244999999999998</v>
      </c>
      <c r="AX121" s="264">
        <v>2.093</v>
      </c>
      <c r="AY121" s="260">
        <v>0.23099999999999987</v>
      </c>
      <c r="AZ121" s="258">
        <v>12.406015037593978</v>
      </c>
      <c r="BA121" s="264">
        <v>16.305</v>
      </c>
      <c r="BB121" s="264">
        <v>16.055</v>
      </c>
      <c r="BC121" s="264">
        <v>15.83</v>
      </c>
      <c r="BD121" s="264">
        <v>17.27</v>
      </c>
      <c r="BE121" s="264">
        <v>18.114999999999998</v>
      </c>
      <c r="BF121" s="260">
        <v>1.8099999999999987</v>
      </c>
      <c r="BG121" s="258">
        <v>11.100889297761416</v>
      </c>
      <c r="BH121" s="264">
        <v>7.053636</v>
      </c>
      <c r="BI121" s="264">
        <v>7.0765859999999998</v>
      </c>
      <c r="BJ121" s="264">
        <v>7.5301150000000003</v>
      </c>
      <c r="BK121" s="264">
        <v>7.5958170000000003</v>
      </c>
      <c r="BL121" s="264">
        <v>7.137886</v>
      </c>
      <c r="BM121" s="260">
        <v>8.4249999999999936E-2</v>
      </c>
      <c r="BN121" s="258">
        <v>1.1944194455171764</v>
      </c>
      <c r="BO121" s="257">
        <v>870.46310000000005</v>
      </c>
      <c r="BP121" s="257">
        <v>840.69272000000001</v>
      </c>
      <c r="BQ121" s="257">
        <v>944.96709999999996</v>
      </c>
      <c r="BR121" s="257">
        <v>939.82349999999997</v>
      </c>
      <c r="BS121" s="260">
        <v>986.27160000000003</v>
      </c>
      <c r="BT121" s="256">
        <v>115.80849999999998</v>
      </c>
      <c r="BU121" s="258">
        <v>13.304240007416739</v>
      </c>
    </row>
    <row r="122" spans="1:73" s="79" customFormat="1">
      <c r="A122" s="71" t="s">
        <v>44</v>
      </c>
      <c r="B122" s="72">
        <v>2</v>
      </c>
      <c r="C122" s="71" t="s">
        <v>32</v>
      </c>
      <c r="D122" s="264">
        <v>2.42</v>
      </c>
      <c r="E122" s="264">
        <v>2.6185</v>
      </c>
      <c r="F122" s="264">
        <v>2.5514999999999999</v>
      </c>
      <c r="G122" s="264">
        <v>2.5379999999999998</v>
      </c>
      <c r="H122" s="264">
        <v>2.5525000000000002</v>
      </c>
      <c r="I122" s="260">
        <v>0.13250000000000028</v>
      </c>
      <c r="J122" s="258">
        <v>5.4752066115702593</v>
      </c>
      <c r="K122" s="264">
        <v>16.265000000000001</v>
      </c>
      <c r="L122" s="264">
        <v>18.375</v>
      </c>
      <c r="M122" s="264">
        <v>18.984999999999999</v>
      </c>
      <c r="N122" s="264">
        <v>17.77</v>
      </c>
      <c r="O122" s="264">
        <v>17.795000000000002</v>
      </c>
      <c r="P122" s="260">
        <v>1.5300000000000011</v>
      </c>
      <c r="Q122" s="258">
        <v>9.4067015063018822</v>
      </c>
      <c r="R122" s="264">
        <v>9.2315880000000003</v>
      </c>
      <c r="S122" s="264">
        <v>8.7685670000000009</v>
      </c>
      <c r="T122" s="264">
        <v>8.3016699999999997</v>
      </c>
      <c r="U122" s="264">
        <v>8.8076460000000001</v>
      </c>
      <c r="V122" s="264">
        <v>8.8356870000000001</v>
      </c>
      <c r="W122" s="260">
        <v>-0.39590100000000028</v>
      </c>
      <c r="X122" s="258">
        <v>-4.2885471058717126</v>
      </c>
      <c r="Y122" s="264">
        <v>1.93875</v>
      </c>
      <c r="Z122" s="264">
        <v>2.222</v>
      </c>
      <c r="AA122" s="264">
        <v>2.3319999999999999</v>
      </c>
      <c r="AB122" s="264">
        <v>2.3290000000000002</v>
      </c>
      <c r="AC122" s="264">
        <v>2.4015</v>
      </c>
      <c r="AD122" s="260">
        <v>0.46274999999999999</v>
      </c>
      <c r="AE122" s="258">
        <v>23.868471953578339</v>
      </c>
      <c r="AF122" s="264">
        <v>14.73</v>
      </c>
      <c r="AG122" s="264">
        <v>16</v>
      </c>
      <c r="AH122" s="264">
        <v>17.93</v>
      </c>
      <c r="AI122" s="264">
        <v>15.574999999999999</v>
      </c>
      <c r="AJ122" s="264">
        <v>16.59</v>
      </c>
      <c r="AK122" s="260">
        <v>1.8599999999999994</v>
      </c>
      <c r="AL122" s="258">
        <v>12.627291242362521</v>
      </c>
      <c r="AM122" s="264">
        <v>8.1701560000000004</v>
      </c>
      <c r="AN122" s="264">
        <v>8.5678680000000007</v>
      </c>
      <c r="AO122" s="264">
        <v>7.9821840000000002</v>
      </c>
      <c r="AP122" s="264">
        <v>9.2544620000000002</v>
      </c>
      <c r="AQ122" s="264">
        <v>8.9456059999999997</v>
      </c>
      <c r="AR122" s="260">
        <v>0.77544999999999931</v>
      </c>
      <c r="AS122" s="258">
        <v>9.4912508402532243</v>
      </c>
      <c r="AT122" s="264">
        <v>1.7295</v>
      </c>
      <c r="AU122" s="264">
        <v>1.9942500000000001</v>
      </c>
      <c r="AV122" s="264">
        <v>1.7757499999999999</v>
      </c>
      <c r="AW122" s="264">
        <v>1.6877500000000001</v>
      </c>
      <c r="AX122" s="264">
        <v>1.8015000000000001</v>
      </c>
      <c r="AY122" s="260">
        <v>7.2000000000000064E-2</v>
      </c>
      <c r="AZ122" s="258">
        <v>4.1630529054640109</v>
      </c>
      <c r="BA122" s="264">
        <v>14.845000000000001</v>
      </c>
      <c r="BB122" s="264">
        <v>16.024999999999999</v>
      </c>
      <c r="BC122" s="264">
        <v>15.005000000000001</v>
      </c>
      <c r="BD122" s="264">
        <v>15.49</v>
      </c>
      <c r="BE122" s="264">
        <v>15.52</v>
      </c>
      <c r="BF122" s="260">
        <v>0.67499999999999893</v>
      </c>
      <c r="BG122" s="258">
        <v>4.5469855170090865</v>
      </c>
      <c r="BH122" s="264">
        <v>7.1584830000000004</v>
      </c>
      <c r="BI122" s="264">
        <v>7.6911569999999996</v>
      </c>
      <c r="BJ122" s="264">
        <v>7.2745430000000004</v>
      </c>
      <c r="BK122" s="264">
        <v>6.7591979999999996</v>
      </c>
      <c r="BL122" s="264">
        <v>7.1410600000000004</v>
      </c>
      <c r="BM122" s="260">
        <v>-1.7422999999999966E-2</v>
      </c>
      <c r="BN122" s="258">
        <v>-0.2433895561391983</v>
      </c>
      <c r="BO122" s="257">
        <v>693.01790000000005</v>
      </c>
      <c r="BP122" s="257">
        <v>781.31600000000003</v>
      </c>
      <c r="BQ122" s="257">
        <v>815.60649999999998</v>
      </c>
      <c r="BR122" s="257">
        <v>814.67129999999997</v>
      </c>
      <c r="BS122" s="260">
        <v>837.27189999999996</v>
      </c>
      <c r="BT122" s="256">
        <v>144.25399999999991</v>
      </c>
      <c r="BU122" s="258">
        <v>20.815335361467561</v>
      </c>
    </row>
    <row r="123" spans="1:73" s="79" customFormat="1">
      <c r="A123" s="71" t="s">
        <v>45</v>
      </c>
      <c r="B123" s="72">
        <v>2</v>
      </c>
      <c r="C123" s="71" t="s">
        <v>32</v>
      </c>
      <c r="D123" s="264">
        <v>2.7334999999999998</v>
      </c>
      <c r="E123" s="264">
        <v>2.7109999999999999</v>
      </c>
      <c r="F123" s="264">
        <v>2.6339999999999999</v>
      </c>
      <c r="G123" s="264">
        <v>2.8264999999999998</v>
      </c>
      <c r="H123" s="264">
        <v>2.8130000000000002</v>
      </c>
      <c r="I123" s="260">
        <v>7.9500000000000348E-2</v>
      </c>
      <c r="J123" s="258">
        <v>2.9083592463874286</v>
      </c>
      <c r="K123" s="264">
        <v>19.555</v>
      </c>
      <c r="L123" s="264">
        <v>20.815000000000001</v>
      </c>
      <c r="M123" s="264">
        <v>19.48</v>
      </c>
      <c r="N123" s="264">
        <v>18.86</v>
      </c>
      <c r="O123" s="264">
        <v>18.55</v>
      </c>
      <c r="P123" s="260">
        <v>-1.004999999999999</v>
      </c>
      <c r="Q123" s="258">
        <v>-5.1393505497315219</v>
      </c>
      <c r="R123" s="264">
        <v>8.6560100000000002</v>
      </c>
      <c r="S123" s="264">
        <v>8.0431469999999994</v>
      </c>
      <c r="T123" s="264">
        <v>8.3006290000000007</v>
      </c>
      <c r="U123" s="264">
        <v>9.2048380000000005</v>
      </c>
      <c r="V123" s="264">
        <v>9.3286210000000001</v>
      </c>
      <c r="W123" s="260">
        <v>0.67261099999999985</v>
      </c>
      <c r="X123" s="258">
        <v>7.7704508197194766</v>
      </c>
      <c r="Y123" s="264">
        <v>2.6135000000000002</v>
      </c>
      <c r="Z123" s="264">
        <v>2.6315</v>
      </c>
      <c r="AA123" s="264">
        <v>2.734</v>
      </c>
      <c r="AB123" s="264">
        <v>2.7795000000000001</v>
      </c>
      <c r="AC123" s="264">
        <v>2.7565</v>
      </c>
      <c r="AD123" s="260">
        <v>0.14299999999999979</v>
      </c>
      <c r="AE123" s="258">
        <v>5.4715898220776653</v>
      </c>
      <c r="AF123" s="264">
        <v>16.594999999999999</v>
      </c>
      <c r="AG123" s="264">
        <v>18.565000000000001</v>
      </c>
      <c r="AH123" s="264">
        <v>17.965</v>
      </c>
      <c r="AI123" s="264">
        <v>20.015000000000001</v>
      </c>
      <c r="AJ123" s="264">
        <v>18.86</v>
      </c>
      <c r="AK123" s="260">
        <v>2.2650000000000006</v>
      </c>
      <c r="AL123" s="258">
        <v>13.64868936426635</v>
      </c>
      <c r="AM123" s="264">
        <v>9.7210199999999993</v>
      </c>
      <c r="AN123" s="264">
        <v>8.7287630000000007</v>
      </c>
      <c r="AO123" s="264">
        <v>9.3683899999999998</v>
      </c>
      <c r="AP123" s="264">
        <v>8.5317000000000007</v>
      </c>
      <c r="AQ123" s="264">
        <v>8.9921950000000006</v>
      </c>
      <c r="AR123" s="260">
        <v>-0.72882499999999872</v>
      </c>
      <c r="AS123" s="258">
        <v>-7.4974128229342059</v>
      </c>
      <c r="AT123" s="264">
        <v>1.96225</v>
      </c>
      <c r="AU123" s="264">
        <v>1.87825</v>
      </c>
      <c r="AV123" s="264">
        <v>2.1429999999999998</v>
      </c>
      <c r="AW123" s="264">
        <v>1.9804999999999999</v>
      </c>
      <c r="AX123" s="264">
        <v>1.9730000000000001</v>
      </c>
      <c r="AY123" s="260">
        <v>1.0750000000000037E-2</v>
      </c>
      <c r="AZ123" s="258">
        <v>0.54784048923429918</v>
      </c>
      <c r="BA123" s="264">
        <v>16.760000000000002</v>
      </c>
      <c r="BB123" s="264">
        <v>16.350000000000001</v>
      </c>
      <c r="BC123" s="264">
        <v>18.440000000000001</v>
      </c>
      <c r="BD123" s="264">
        <v>18</v>
      </c>
      <c r="BE123" s="264">
        <v>17.015000000000001</v>
      </c>
      <c r="BF123" s="260">
        <v>0.25499999999999901</v>
      </c>
      <c r="BG123" s="258">
        <v>1.5214797136038125</v>
      </c>
      <c r="BH123" s="264">
        <v>7.1267969999999998</v>
      </c>
      <c r="BI123" s="264">
        <v>7.1059299999999999</v>
      </c>
      <c r="BJ123" s="264">
        <v>7.1566330000000002</v>
      </c>
      <c r="BK123" s="264">
        <v>6.8255369999999997</v>
      </c>
      <c r="BL123" s="264">
        <v>7.1669260000000001</v>
      </c>
      <c r="BM123" s="260">
        <v>4.0129000000000303E-2</v>
      </c>
      <c r="BN123" s="258">
        <v>0.56307202239660126</v>
      </c>
      <c r="BO123" s="257">
        <v>1038.3240000000001</v>
      </c>
      <c r="BP123" s="257">
        <v>1043.9356</v>
      </c>
      <c r="BQ123" s="257">
        <v>1075.8879999999999</v>
      </c>
      <c r="BR123" s="257">
        <v>1090.0719999999999</v>
      </c>
      <c r="BS123" s="260">
        <v>1082.902</v>
      </c>
      <c r="BT123" s="256">
        <v>44.577999999999975</v>
      </c>
      <c r="BU123" s="258">
        <v>4.2932649153828644</v>
      </c>
    </row>
    <row r="124" spans="1:73" s="79" customFormat="1">
      <c r="A124" s="71" t="s">
        <v>48</v>
      </c>
      <c r="B124" s="72">
        <v>2</v>
      </c>
      <c r="C124" s="71" t="s">
        <v>32</v>
      </c>
      <c r="D124" s="264">
        <v>2.9430000000000001</v>
      </c>
      <c r="E124" s="264">
        <v>2.9005000000000001</v>
      </c>
      <c r="F124" s="264">
        <v>2.8405</v>
      </c>
      <c r="G124" s="264">
        <v>2.9255</v>
      </c>
      <c r="H124" s="264">
        <v>2.9064999999999999</v>
      </c>
      <c r="I124" s="260">
        <v>-3.6500000000000199E-2</v>
      </c>
      <c r="J124" s="258">
        <v>-1.2402310567448249</v>
      </c>
      <c r="K124" s="264">
        <v>17.824999999999999</v>
      </c>
      <c r="L124" s="264">
        <v>19.399999999999999</v>
      </c>
      <c r="M124" s="264">
        <v>18.774999999999999</v>
      </c>
      <c r="N124" s="264">
        <v>19.5</v>
      </c>
      <c r="O124" s="264">
        <v>19.954999999999998</v>
      </c>
      <c r="P124" s="260">
        <v>2.129999999999999</v>
      </c>
      <c r="Q124" s="258">
        <v>11.949509116409532</v>
      </c>
      <c r="R124" s="264">
        <v>10.16858</v>
      </c>
      <c r="S124" s="264">
        <v>9.1909399999999994</v>
      </c>
      <c r="T124" s="264">
        <v>9.3060790000000004</v>
      </c>
      <c r="U124" s="264">
        <v>9.266</v>
      </c>
      <c r="V124" s="264">
        <v>8.9689910000000008</v>
      </c>
      <c r="W124" s="260">
        <v>-1.1995889999999996</v>
      </c>
      <c r="X124" s="258">
        <v>-11.797015905859023</v>
      </c>
      <c r="Y124" s="264">
        <v>2.76125</v>
      </c>
      <c r="Z124" s="264">
        <v>2.7989999999999999</v>
      </c>
      <c r="AA124" s="264">
        <v>2.71</v>
      </c>
      <c r="AB124" s="264">
        <v>2.8174999999999999</v>
      </c>
      <c r="AC124" s="264">
        <v>2.8635000000000002</v>
      </c>
      <c r="AD124" s="260">
        <v>0.10225000000000017</v>
      </c>
      <c r="AE124" s="258">
        <v>3.7030330466274393</v>
      </c>
      <c r="AF124" s="264">
        <v>18.824999999999999</v>
      </c>
      <c r="AG124" s="264">
        <v>19.785</v>
      </c>
      <c r="AH124" s="264">
        <v>17.645</v>
      </c>
      <c r="AI124" s="264">
        <v>18.125</v>
      </c>
      <c r="AJ124" s="264">
        <v>20.375</v>
      </c>
      <c r="AK124" s="260">
        <v>1.5500000000000007</v>
      </c>
      <c r="AL124" s="258">
        <v>8.2337317397078387</v>
      </c>
      <c r="AM124" s="264">
        <v>9.0149629999999998</v>
      </c>
      <c r="AN124" s="264">
        <v>8.6854099999999992</v>
      </c>
      <c r="AO124" s="264">
        <v>9.4613829999999997</v>
      </c>
      <c r="AP124" s="264">
        <v>9.5911770000000001</v>
      </c>
      <c r="AQ124" s="264">
        <v>8.6843880000000002</v>
      </c>
      <c r="AR124" s="260">
        <v>-0.33057499999999962</v>
      </c>
      <c r="AS124" s="258">
        <v>-3.6669590324441668</v>
      </c>
      <c r="AT124" s="264">
        <v>2.2632500000000002</v>
      </c>
      <c r="AU124" s="264">
        <v>2.2522500000000001</v>
      </c>
      <c r="AV124" s="264">
        <v>2.2614999999999998</v>
      </c>
      <c r="AW124" s="264">
        <v>2.4870000000000001</v>
      </c>
      <c r="AX124" s="264">
        <v>2.3340000000000001</v>
      </c>
      <c r="AY124" s="260">
        <v>7.0749999999999869E-2</v>
      </c>
      <c r="AZ124" s="258">
        <v>3.1260355683198875</v>
      </c>
      <c r="BA124" s="264">
        <v>18.690000000000001</v>
      </c>
      <c r="BB124" s="264">
        <v>17.254999999999999</v>
      </c>
      <c r="BC124" s="264">
        <v>16.495000000000001</v>
      </c>
      <c r="BD124" s="264">
        <v>17.555</v>
      </c>
      <c r="BE124" s="264">
        <v>17.170000000000002</v>
      </c>
      <c r="BF124" s="260">
        <v>-1.5199999999999996</v>
      </c>
      <c r="BG124" s="258">
        <v>-8.132691278758692</v>
      </c>
      <c r="BH124" s="264">
        <v>7.4464110000000003</v>
      </c>
      <c r="BI124" s="264">
        <v>8.0443669999999994</v>
      </c>
      <c r="BJ124" s="264">
        <v>8.4653369999999999</v>
      </c>
      <c r="BK124" s="264">
        <v>8.7316280000000006</v>
      </c>
      <c r="BL124" s="264">
        <v>8.3815150000000003</v>
      </c>
      <c r="BM124" s="260">
        <v>0.93510399999999994</v>
      </c>
      <c r="BN124" s="258">
        <v>12.557781191502858</v>
      </c>
      <c r="BO124" s="257">
        <v>973.95659999999998</v>
      </c>
      <c r="BP124" s="257">
        <v>985.72452999999996</v>
      </c>
      <c r="BQ124" s="257">
        <v>957.98040000000003</v>
      </c>
      <c r="BR124" s="257">
        <v>991.49159999999995</v>
      </c>
      <c r="BS124" s="260">
        <v>1005.831</v>
      </c>
      <c r="BT124" s="256">
        <v>31.874400000000037</v>
      </c>
      <c r="BU124" s="258">
        <v>3.2726714927544038</v>
      </c>
    </row>
    <row r="125" spans="1:73" s="79" customFormat="1">
      <c r="A125" s="71" t="s">
        <v>49</v>
      </c>
      <c r="B125" s="72">
        <v>2</v>
      </c>
      <c r="C125" s="71" t="s">
        <v>32</v>
      </c>
      <c r="D125" s="264">
        <v>2.6825000000000001</v>
      </c>
      <c r="E125" s="264">
        <v>2.8694999999999999</v>
      </c>
      <c r="F125" s="264">
        <v>2.8919999999999999</v>
      </c>
      <c r="G125" s="264">
        <v>2.9729999999999999</v>
      </c>
      <c r="H125" s="264">
        <v>2.8355000000000001</v>
      </c>
      <c r="I125" s="260">
        <v>0.15300000000000002</v>
      </c>
      <c r="J125" s="258">
        <v>5.7036346691519118</v>
      </c>
      <c r="K125" s="264">
        <v>16.745000000000001</v>
      </c>
      <c r="L125" s="264">
        <v>20.934999999999999</v>
      </c>
      <c r="M125" s="264">
        <v>20.05</v>
      </c>
      <c r="N125" s="264">
        <v>20.190000000000001</v>
      </c>
      <c r="O125" s="264">
        <v>20.065000000000001</v>
      </c>
      <c r="P125" s="260">
        <v>3.3200000000000003</v>
      </c>
      <c r="Q125" s="258">
        <v>19.826813974320693</v>
      </c>
      <c r="R125" s="264">
        <v>9.8930129999999998</v>
      </c>
      <c r="S125" s="264">
        <v>8.4153900000000004</v>
      </c>
      <c r="T125" s="264">
        <v>8.8749669999999998</v>
      </c>
      <c r="U125" s="264">
        <v>9.0545290000000005</v>
      </c>
      <c r="V125" s="264">
        <v>8.682696</v>
      </c>
      <c r="W125" s="260">
        <v>-1.2103169999999999</v>
      </c>
      <c r="X125" s="258">
        <v>-12.23405852190834</v>
      </c>
      <c r="Y125" s="264">
        <v>2.4544999999999999</v>
      </c>
      <c r="Z125" s="264">
        <v>2.71</v>
      </c>
      <c r="AA125" s="264">
        <v>2.7149999999999999</v>
      </c>
      <c r="AB125" s="264">
        <v>2.9455</v>
      </c>
      <c r="AC125" s="264">
        <v>2.8079999999999998</v>
      </c>
      <c r="AD125" s="260">
        <v>0.35349999999999993</v>
      </c>
      <c r="AE125" s="258">
        <v>14.402118557751068</v>
      </c>
      <c r="AF125" s="264">
        <v>17.47</v>
      </c>
      <c r="AG125" s="264">
        <v>18.975000000000001</v>
      </c>
      <c r="AH125" s="264">
        <v>17.605</v>
      </c>
      <c r="AI125" s="264">
        <v>19.914999999999999</v>
      </c>
      <c r="AJ125" s="264">
        <v>19.995000000000001</v>
      </c>
      <c r="AK125" s="260">
        <v>2.5250000000000021</v>
      </c>
      <c r="AL125" s="258">
        <v>14.453348597595891</v>
      </c>
      <c r="AM125" s="264">
        <v>8.6590939999999996</v>
      </c>
      <c r="AN125" s="264">
        <v>8.7810520000000007</v>
      </c>
      <c r="AO125" s="264">
        <v>9.4999400000000005</v>
      </c>
      <c r="AP125" s="264">
        <v>9.0853900000000003</v>
      </c>
      <c r="AQ125" s="264">
        <v>8.6262460000000001</v>
      </c>
      <c r="AR125" s="260">
        <v>-3.2847999999999544E-2</v>
      </c>
      <c r="AS125" s="258">
        <v>-0.37934684621739351</v>
      </c>
      <c r="AT125" s="264">
        <v>2.0954999999999999</v>
      </c>
      <c r="AU125" s="264">
        <v>2.2360000000000002</v>
      </c>
      <c r="AV125" s="264">
        <v>2.2337500000000001</v>
      </c>
      <c r="AW125" s="264">
        <v>2.3570000000000002</v>
      </c>
      <c r="AX125" s="264">
        <v>2.4264999999999999</v>
      </c>
      <c r="AY125" s="260">
        <v>0.33099999999999996</v>
      </c>
      <c r="AZ125" s="258">
        <v>15.795752803626817</v>
      </c>
      <c r="BA125" s="264">
        <v>16.97</v>
      </c>
      <c r="BB125" s="264">
        <v>17.655000000000001</v>
      </c>
      <c r="BC125" s="264">
        <v>17.364999999999998</v>
      </c>
      <c r="BD125" s="264">
        <v>17.285</v>
      </c>
      <c r="BE125" s="264">
        <v>18.28</v>
      </c>
      <c r="BF125" s="260">
        <v>1.3100000000000023</v>
      </c>
      <c r="BG125" s="258">
        <v>7.7195050088391417</v>
      </c>
      <c r="BH125" s="264">
        <v>7.6165120000000002</v>
      </c>
      <c r="BI125" s="264">
        <v>7.8028930000000001</v>
      </c>
      <c r="BJ125" s="264">
        <v>7.9287140000000003</v>
      </c>
      <c r="BK125" s="264">
        <v>8.403829</v>
      </c>
      <c r="BL125" s="264">
        <v>8.1689600000000002</v>
      </c>
      <c r="BM125" s="260">
        <v>0.55244800000000005</v>
      </c>
      <c r="BN125" s="258">
        <v>7.2532938962086586</v>
      </c>
      <c r="BO125" s="257">
        <v>964.21990000000005</v>
      </c>
      <c r="BP125" s="257">
        <v>1043.8674000000001</v>
      </c>
      <c r="BQ125" s="257">
        <v>1045.4259999999999</v>
      </c>
      <c r="BR125" s="257">
        <v>1117.28</v>
      </c>
      <c r="BS125" s="260">
        <v>1074.4169999999999</v>
      </c>
      <c r="BT125" s="256">
        <v>110.19709999999986</v>
      </c>
      <c r="BU125" s="258">
        <v>11.428627432393778</v>
      </c>
    </row>
    <row r="126" spans="1:73" s="79" customFormat="1">
      <c r="A126" s="69" t="s">
        <v>54</v>
      </c>
      <c r="B126" s="68">
        <v>2</v>
      </c>
      <c r="C126" s="69" t="s">
        <v>32</v>
      </c>
      <c r="D126" s="264">
        <v>2.0554999999999999</v>
      </c>
      <c r="E126" s="264">
        <v>2.157</v>
      </c>
      <c r="F126" s="264">
        <v>2.1659999999999999</v>
      </c>
      <c r="G126" s="264">
        <v>2.2360000000000002</v>
      </c>
      <c r="H126" s="264">
        <v>2.1894999999999998</v>
      </c>
      <c r="I126" s="260">
        <v>0.1339999999999999</v>
      </c>
      <c r="J126" s="258">
        <v>6.5190951106786619</v>
      </c>
      <c r="K126" s="264">
        <v>17.04</v>
      </c>
      <c r="L126" s="264">
        <v>17.07</v>
      </c>
      <c r="M126" s="264">
        <v>17.11</v>
      </c>
      <c r="N126" s="264">
        <v>17.05</v>
      </c>
      <c r="O126" s="264">
        <v>16.29</v>
      </c>
      <c r="P126" s="260">
        <v>-0.75</v>
      </c>
      <c r="Q126" s="258">
        <v>-4.4014084507042259</v>
      </c>
      <c r="R126" s="264">
        <v>7.4391829999999999</v>
      </c>
      <c r="S126" s="264">
        <v>7.7949700000000002</v>
      </c>
      <c r="T126" s="264">
        <v>7.8046550000000003</v>
      </c>
      <c r="U126" s="264">
        <v>8.0986960000000003</v>
      </c>
      <c r="V126" s="264">
        <v>8.3065440000000006</v>
      </c>
      <c r="W126" s="260">
        <v>0.86736100000000071</v>
      </c>
      <c r="X126" s="258">
        <v>11.659358292436155</v>
      </c>
      <c r="Y126" s="264">
        <v>2.431</v>
      </c>
      <c r="Z126" s="264">
        <v>2.1244999999999998</v>
      </c>
      <c r="AA126" s="264">
        <v>2.3184999999999998</v>
      </c>
      <c r="AB126" s="264">
        <v>2.1850000000000001</v>
      </c>
      <c r="AC126" s="264">
        <v>2.2515000000000001</v>
      </c>
      <c r="AD126" s="260">
        <v>-0.17949999999999999</v>
      </c>
      <c r="AE126" s="258">
        <v>-7.383792677910324</v>
      </c>
      <c r="AF126" s="264">
        <v>21.555</v>
      </c>
      <c r="AG126" s="264">
        <v>18.28</v>
      </c>
      <c r="AH126" s="264">
        <v>18.475000000000001</v>
      </c>
      <c r="AI126" s="264">
        <v>16.57</v>
      </c>
      <c r="AJ126" s="264">
        <v>19.145</v>
      </c>
      <c r="AK126" s="260">
        <v>-2.41</v>
      </c>
      <c r="AL126" s="258">
        <v>-11.180700533518905</v>
      </c>
      <c r="AM126" s="264">
        <v>6.9256989999999998</v>
      </c>
      <c r="AN126" s="264">
        <v>7.1516260000000003</v>
      </c>
      <c r="AO126" s="264">
        <v>7.7228729999999999</v>
      </c>
      <c r="AP126" s="264">
        <v>8.1331340000000001</v>
      </c>
      <c r="AQ126" s="264">
        <v>7.2291889999999999</v>
      </c>
      <c r="AR126" s="260">
        <v>0.30349000000000004</v>
      </c>
      <c r="AS126" s="258">
        <v>4.3820847541887114</v>
      </c>
      <c r="AT126" s="264">
        <v>1.62625</v>
      </c>
      <c r="AU126" s="264">
        <v>1.9019999999999999</v>
      </c>
      <c r="AV126" s="264">
        <v>1.8505</v>
      </c>
      <c r="AW126" s="264">
        <v>1.99</v>
      </c>
      <c r="AX126" s="264">
        <v>2.0405000000000002</v>
      </c>
      <c r="AY126" s="260">
        <v>0.41425000000000023</v>
      </c>
      <c r="AZ126" s="258">
        <v>25.472713297463507</v>
      </c>
      <c r="BA126" s="264">
        <v>17.43</v>
      </c>
      <c r="BB126" s="264">
        <v>18.454000000000001</v>
      </c>
      <c r="BC126" s="264">
        <v>15.87</v>
      </c>
      <c r="BD126" s="264">
        <v>18.46</v>
      </c>
      <c r="BE126" s="264">
        <v>18.405000000000001</v>
      </c>
      <c r="BF126" s="260">
        <v>0.97500000000000142</v>
      </c>
      <c r="BG126" s="258">
        <v>5.5938037865748784</v>
      </c>
      <c r="BH126" s="264">
        <v>5.7756150000000002</v>
      </c>
      <c r="BI126" s="264">
        <v>6.423298</v>
      </c>
      <c r="BJ126" s="264">
        <v>7.2180859999999996</v>
      </c>
      <c r="BK126" s="264">
        <v>6.6418679999999997</v>
      </c>
      <c r="BL126" s="264">
        <v>6.8210870000000003</v>
      </c>
      <c r="BM126" s="260">
        <v>1.0454720000000002</v>
      </c>
      <c r="BN126" s="258">
        <v>18.101483564953689</v>
      </c>
      <c r="BO126" s="257">
        <v>846.46799999999996</v>
      </c>
      <c r="BP126" s="257">
        <v>750.92213000000004</v>
      </c>
      <c r="BQ126" s="257">
        <v>811.3981</v>
      </c>
      <c r="BR126" s="257">
        <v>769.78189999999995</v>
      </c>
      <c r="BS126" s="260">
        <v>790.51210000000003</v>
      </c>
      <c r="BT126" s="256">
        <v>-55.955899999999929</v>
      </c>
      <c r="BU126" s="258">
        <v>-6.6105156958089299</v>
      </c>
    </row>
    <row r="128" spans="1:73">
      <c r="C128" s="40" t="s">
        <v>55</v>
      </c>
      <c r="D128" s="75">
        <f t="shared" ref="D128:AG128" si="56">AVERAGE(D117:D126)</f>
        <v>2.580425</v>
      </c>
      <c r="E128" s="75">
        <f t="shared" si="56"/>
        <v>2.6508499999999997</v>
      </c>
      <c r="F128" s="75">
        <f t="shared" si="56"/>
        <v>2.61355</v>
      </c>
      <c r="G128" s="75">
        <f t="shared" si="56"/>
        <v>2.6996499999999997</v>
      </c>
      <c r="H128" s="75">
        <f t="shared" si="56"/>
        <v>2.7251000000000003</v>
      </c>
      <c r="I128" s="75">
        <f t="shared" si="56"/>
        <v>0.14467500000000003</v>
      </c>
      <c r="J128" s="75">
        <f t="shared" si="56"/>
        <v>5.8426205631302963</v>
      </c>
      <c r="K128" s="75">
        <f t="shared" si="56"/>
        <v>17.244999999999997</v>
      </c>
      <c r="L128" s="75">
        <f t="shared" si="56"/>
        <v>18.439999999999998</v>
      </c>
      <c r="M128" s="75">
        <f t="shared" si="56"/>
        <v>18.576500000000003</v>
      </c>
      <c r="N128" s="75">
        <f t="shared" si="56"/>
        <v>19.966000000000001</v>
      </c>
      <c r="O128" s="75">
        <f t="shared" si="56"/>
        <v>19.839000000000002</v>
      </c>
      <c r="P128" s="75">
        <f t="shared" si="56"/>
        <v>2.5939999999999999</v>
      </c>
      <c r="Q128" s="75">
        <f t="shared" si="56"/>
        <v>15.409259764057619</v>
      </c>
      <c r="R128" s="75">
        <f t="shared" si="56"/>
        <v>9.1484158999999998</v>
      </c>
      <c r="S128" s="75">
        <f t="shared" si="56"/>
        <v>8.791436400000002</v>
      </c>
      <c r="T128" s="75">
        <f t="shared" si="56"/>
        <v>8.4945677000000011</v>
      </c>
      <c r="U128" s="75">
        <f t="shared" si="56"/>
        <v>8.2963636000000012</v>
      </c>
      <c r="V128" s="75">
        <f t="shared" si="56"/>
        <v>8.5128627999999988</v>
      </c>
      <c r="W128" s="75">
        <f t="shared" si="56"/>
        <v>-0.63555310000000009</v>
      </c>
      <c r="X128" s="75">
        <f t="shared" si="56"/>
        <v>-6.2462367937482997</v>
      </c>
      <c r="Y128" s="75">
        <f t="shared" si="56"/>
        <v>2.393275</v>
      </c>
      <c r="Z128" s="75">
        <f t="shared" si="56"/>
        <v>2.4763250000000001</v>
      </c>
      <c r="AA128" s="75">
        <f t="shared" si="56"/>
        <v>2.5583499999999999</v>
      </c>
      <c r="AB128" s="75">
        <f t="shared" si="56"/>
        <v>2.6027999999999993</v>
      </c>
      <c r="AC128" s="75">
        <f t="shared" si="56"/>
        <v>2.6144500000000002</v>
      </c>
      <c r="AD128" s="75">
        <f t="shared" si="56"/>
        <v>0.22117499999999998</v>
      </c>
      <c r="AE128" s="75">
        <f t="shared" si="56"/>
        <v>9.7683397397262617</v>
      </c>
      <c r="AF128" s="75">
        <f t="shared" si="56"/>
        <v>17.54</v>
      </c>
      <c r="AG128" s="75">
        <f t="shared" si="56"/>
        <v>17.6175</v>
      </c>
      <c r="AH128" s="75">
        <f t="shared" ref="AH128:BN128" si="57">AVERAGE(AH117:AH126)</f>
        <v>17.972000000000001</v>
      </c>
      <c r="AI128" s="75">
        <f t="shared" si="57"/>
        <v>19.091000000000001</v>
      </c>
      <c r="AJ128" s="75">
        <f t="shared" si="57"/>
        <v>19.839500000000001</v>
      </c>
      <c r="AK128" s="75">
        <f t="shared" si="57"/>
        <v>2.2995000000000001</v>
      </c>
      <c r="AL128" s="75">
        <f t="shared" si="57"/>
        <v>13.895046160724373</v>
      </c>
      <c r="AM128" s="75">
        <f t="shared" si="57"/>
        <v>8.3379227999999976</v>
      </c>
      <c r="AN128" s="75">
        <f t="shared" si="57"/>
        <v>8.5481051000000008</v>
      </c>
      <c r="AO128" s="75">
        <f t="shared" si="57"/>
        <v>8.5905968999999995</v>
      </c>
      <c r="AP128" s="75">
        <f t="shared" si="57"/>
        <v>8.3519210000000008</v>
      </c>
      <c r="AQ128" s="75">
        <f t="shared" si="57"/>
        <v>8.1430498</v>
      </c>
      <c r="AR128" s="75">
        <f t="shared" si="57"/>
        <v>-0.19487299999999994</v>
      </c>
      <c r="AS128" s="75">
        <f t="shared" si="57"/>
        <v>-1.7884407858706972</v>
      </c>
      <c r="AT128" s="75">
        <f t="shared" si="57"/>
        <v>1.8760749999999997</v>
      </c>
      <c r="AU128" s="75">
        <f t="shared" si="57"/>
        <v>2.0646000000000004</v>
      </c>
      <c r="AV128" s="75">
        <f t="shared" si="57"/>
        <v>2.0616250000000003</v>
      </c>
      <c r="AW128" s="75">
        <f t="shared" si="57"/>
        <v>2.1048749999999994</v>
      </c>
      <c r="AX128" s="75">
        <f t="shared" si="57"/>
        <v>2.1036000000000006</v>
      </c>
      <c r="AY128" s="75">
        <f t="shared" si="57"/>
        <v>0.22752500000000006</v>
      </c>
      <c r="AZ128" s="75">
        <f t="shared" si="57"/>
        <v>12.694397650178683</v>
      </c>
      <c r="BA128" s="75">
        <f t="shared" si="57"/>
        <v>16.247500000000002</v>
      </c>
      <c r="BB128" s="75">
        <f t="shared" si="57"/>
        <v>16.908899999999999</v>
      </c>
      <c r="BC128" s="75">
        <f t="shared" si="57"/>
        <v>17.300999999999998</v>
      </c>
      <c r="BD128" s="75">
        <f t="shared" si="57"/>
        <v>18.025500000000001</v>
      </c>
      <c r="BE128" s="75">
        <f t="shared" si="57"/>
        <v>18.282499999999999</v>
      </c>
      <c r="BF128" s="75">
        <f t="shared" si="57"/>
        <v>2.0350000000000001</v>
      </c>
      <c r="BG128" s="75">
        <f t="shared" si="57"/>
        <v>13.533669608816382</v>
      </c>
      <c r="BH128" s="75">
        <f t="shared" si="57"/>
        <v>7.1472928999999992</v>
      </c>
      <c r="BI128" s="75">
        <f t="shared" si="57"/>
        <v>7.4147356000000002</v>
      </c>
      <c r="BJ128" s="75">
        <f t="shared" si="57"/>
        <v>7.3288115000000005</v>
      </c>
      <c r="BK128" s="75">
        <f t="shared" si="57"/>
        <v>7.1966478999999994</v>
      </c>
      <c r="BL128" s="75">
        <f t="shared" si="57"/>
        <v>7.1177241000000011</v>
      </c>
      <c r="BM128" s="75">
        <f t="shared" si="57"/>
        <v>-2.9568800000000107E-2</v>
      </c>
      <c r="BN128" s="75">
        <f t="shared" si="57"/>
        <v>2.5146461660886389E-2</v>
      </c>
      <c r="BO128" s="112">
        <f t="shared" ref="BO128:BU128" si="58">AVERAGE(BO117:BO126)</f>
        <v>940.38629999999989</v>
      </c>
      <c r="BP128" s="112">
        <f t="shared" si="58"/>
        <v>966.27566899999999</v>
      </c>
      <c r="BQ128" s="112">
        <f t="shared" si="58"/>
        <v>991.84549000000004</v>
      </c>
      <c r="BR128" s="112">
        <f t="shared" si="58"/>
        <v>1005.7018700000001</v>
      </c>
      <c r="BS128" s="112">
        <f t="shared" si="58"/>
        <v>1009.3335899999998</v>
      </c>
      <c r="BT128" s="115">
        <f t="shared" si="58"/>
        <v>68.94729000000001</v>
      </c>
      <c r="BU128" s="115">
        <f t="shared" si="58"/>
        <v>7.8447028681193771</v>
      </c>
    </row>
    <row r="129" spans="3:73">
      <c r="C129" s="40" t="s">
        <v>56</v>
      </c>
      <c r="D129" s="75">
        <f t="shared" ref="D129:AG129" si="59">STDEV(D117:D126)</f>
        <v>0.24756960441010889</v>
      </c>
      <c r="E129" s="75">
        <f t="shared" si="59"/>
        <v>0.2219450382414529</v>
      </c>
      <c r="F129" s="75">
        <f t="shared" si="59"/>
        <v>0.2089842763888656</v>
      </c>
      <c r="G129" s="75">
        <f t="shared" si="59"/>
        <v>0.21423365359656568</v>
      </c>
      <c r="H129" s="75">
        <f t="shared" si="59"/>
        <v>0.22254560082024644</v>
      </c>
      <c r="I129" s="75">
        <f t="shared" si="59"/>
        <v>0.13336588404752472</v>
      </c>
      <c r="J129" s="75">
        <f t="shared" si="59"/>
        <v>5.3151128755724093</v>
      </c>
      <c r="K129" s="75">
        <f t="shared" si="59"/>
        <v>1.324642509425761</v>
      </c>
      <c r="L129" s="75">
        <f t="shared" si="59"/>
        <v>1.5075329368062096</v>
      </c>
      <c r="M129" s="75">
        <f t="shared" si="59"/>
        <v>1.5838210652301183</v>
      </c>
      <c r="N129" s="75">
        <f t="shared" si="59"/>
        <v>2.126505741037803</v>
      </c>
      <c r="O129" s="75">
        <f t="shared" si="59"/>
        <v>2.2871389211074065</v>
      </c>
      <c r="P129" s="75">
        <f t="shared" si="59"/>
        <v>2.3004743472210727</v>
      </c>
      <c r="Q129" s="75">
        <f t="shared" si="59"/>
        <v>13.45722204509692</v>
      </c>
      <c r="R129" s="75">
        <f t="shared" si="59"/>
        <v>0.97934529516321056</v>
      </c>
      <c r="S129" s="75">
        <f t="shared" si="59"/>
        <v>0.60725917500469073</v>
      </c>
      <c r="T129" s="75">
        <f t="shared" si="59"/>
        <v>0.56889407679384574</v>
      </c>
      <c r="U129" s="75">
        <f t="shared" si="59"/>
        <v>0.81589830259743634</v>
      </c>
      <c r="V129" s="75">
        <f t="shared" si="59"/>
        <v>0.619358860238159</v>
      </c>
      <c r="W129" s="75">
        <f t="shared" si="59"/>
        <v>0.89641718392615632</v>
      </c>
      <c r="X129" s="75">
        <f t="shared" si="59"/>
        <v>9.7406375522739292</v>
      </c>
      <c r="Y129" s="75">
        <f t="shared" si="59"/>
        <v>0.24428277813723276</v>
      </c>
      <c r="Z129" s="75">
        <f t="shared" si="59"/>
        <v>0.25523913215518768</v>
      </c>
      <c r="AA129" s="75">
        <f t="shared" si="59"/>
        <v>0.20431406923873083</v>
      </c>
      <c r="AB129" s="75">
        <f t="shared" si="59"/>
        <v>0.25920843179015435</v>
      </c>
      <c r="AC129" s="75">
        <f t="shared" si="59"/>
        <v>0.23859117171895153</v>
      </c>
      <c r="AD129" s="75">
        <f t="shared" si="59"/>
        <v>0.21581766513270714</v>
      </c>
      <c r="AE129" s="75">
        <f t="shared" si="59"/>
        <v>9.8754729193731805</v>
      </c>
      <c r="AF129" s="75">
        <f t="shared" si="59"/>
        <v>2.091244977413099</v>
      </c>
      <c r="AG129" s="75">
        <f t="shared" si="59"/>
        <v>1.408723318785094</v>
      </c>
      <c r="AH129" s="75">
        <f t="shared" ref="AH129:BN129" si="60">STDEV(AH117:AH126)</f>
        <v>1.0827695969133964</v>
      </c>
      <c r="AI129" s="75">
        <f t="shared" si="60"/>
        <v>2.1336103986748105</v>
      </c>
      <c r="AJ129" s="75">
        <f t="shared" si="60"/>
        <v>2.0018997227633557</v>
      </c>
      <c r="AK129" s="75">
        <f t="shared" si="60"/>
        <v>2.0902158979397321</v>
      </c>
      <c r="AL129" s="75">
        <f t="shared" si="60"/>
        <v>11.614636273289284</v>
      </c>
      <c r="AM129" s="75">
        <f t="shared" si="60"/>
        <v>0.86811855364931445</v>
      </c>
      <c r="AN129" s="75">
        <f t="shared" si="60"/>
        <v>0.59155368809140585</v>
      </c>
      <c r="AO129" s="75">
        <f t="shared" si="60"/>
        <v>0.65297255085705297</v>
      </c>
      <c r="AP129" s="75">
        <f t="shared" si="60"/>
        <v>0.73102017348816495</v>
      </c>
      <c r="AQ129" s="75">
        <f t="shared" si="60"/>
        <v>0.62902132754935725</v>
      </c>
      <c r="AR129" s="75">
        <f t="shared" si="60"/>
        <v>0.70292813224871487</v>
      </c>
      <c r="AS129" s="75">
        <f t="shared" si="60"/>
        <v>8.3172550828384182</v>
      </c>
      <c r="AT129" s="75">
        <f t="shared" si="60"/>
        <v>0.21115574984936014</v>
      </c>
      <c r="AU129" s="75">
        <f t="shared" si="60"/>
        <v>0.14457356835420052</v>
      </c>
      <c r="AV129" s="75">
        <f t="shared" si="60"/>
        <v>0.16597013829468105</v>
      </c>
      <c r="AW129" s="75">
        <f t="shared" si="60"/>
        <v>0.21923437642294052</v>
      </c>
      <c r="AX129" s="75">
        <f t="shared" si="60"/>
        <v>0.18374103152716503</v>
      </c>
      <c r="AY129" s="75">
        <f t="shared" si="60"/>
        <v>0.14469740696824301</v>
      </c>
      <c r="AZ129" s="75">
        <f t="shared" si="60"/>
        <v>8.8361313697679069</v>
      </c>
      <c r="BA129" s="75">
        <f t="shared" si="60"/>
        <v>1.649298251445815</v>
      </c>
      <c r="BB129" s="75">
        <f t="shared" si="60"/>
        <v>1.1187492470512674</v>
      </c>
      <c r="BC129" s="75">
        <f t="shared" si="60"/>
        <v>1.9004733328539223</v>
      </c>
      <c r="BD129" s="75">
        <f t="shared" si="60"/>
        <v>1.5152015817485585</v>
      </c>
      <c r="BE129" s="75">
        <f t="shared" si="60"/>
        <v>1.6233696950068603</v>
      </c>
      <c r="BF129" s="75">
        <f t="shared" si="60"/>
        <v>2.151545955818746</v>
      </c>
      <c r="BG129" s="75">
        <f t="shared" si="60"/>
        <v>14.938633760138353</v>
      </c>
      <c r="BH129" s="75">
        <f t="shared" si="60"/>
        <v>0.61357457117007752</v>
      </c>
      <c r="BI129" s="75">
        <f t="shared" si="60"/>
        <v>0.57211881640621154</v>
      </c>
      <c r="BJ129" s="75">
        <f t="shared" si="60"/>
        <v>0.72596414093753059</v>
      </c>
      <c r="BK129" s="75">
        <f t="shared" si="60"/>
        <v>0.89187697299502633</v>
      </c>
      <c r="BL129" s="75">
        <f t="shared" si="60"/>
        <v>0.69940054928575179</v>
      </c>
      <c r="BM129" s="75">
        <f t="shared" si="60"/>
        <v>0.74824759334368884</v>
      </c>
      <c r="BN129" s="75">
        <f t="shared" si="60"/>
        <v>10.62112712510204</v>
      </c>
      <c r="BO129" s="112">
        <f t="shared" ref="BO129:BU129" si="61">STDEV(BO117:BO126)</f>
        <v>124.0264038836625</v>
      </c>
      <c r="BP129" s="112">
        <f t="shared" si="61"/>
        <v>133.26001778217733</v>
      </c>
      <c r="BQ129" s="112">
        <f t="shared" si="61"/>
        <v>115.03498880759275</v>
      </c>
      <c r="BR129" s="112">
        <f t="shared" si="61"/>
        <v>134.84984550730627</v>
      </c>
      <c r="BS129" s="112">
        <f t="shared" si="61"/>
        <v>115.23621506086828</v>
      </c>
      <c r="BT129" s="115">
        <f t="shared" si="61"/>
        <v>67.277238796662999</v>
      </c>
      <c r="BU129" s="115">
        <f t="shared" si="61"/>
        <v>8.3276419040075407</v>
      </c>
    </row>
    <row r="130" spans="3:73">
      <c r="C130" s="40" t="s">
        <v>57</v>
      </c>
      <c r="D130" s="75">
        <f t="shared" ref="D130:AG130" si="62">D129/SQRT(10)</f>
        <v>7.8288382936281042E-2</v>
      </c>
      <c r="E130" s="75">
        <f t="shared" si="62"/>
        <v>7.0185183621616312E-2</v>
      </c>
      <c r="F130" s="75">
        <f t="shared" si="62"/>
        <v>6.6086630855096376E-2</v>
      </c>
      <c r="G130" s="75">
        <f t="shared" si="62"/>
        <v>6.7746629682467085E-2</v>
      </c>
      <c r="H130" s="75">
        <f t="shared" si="62"/>
        <v>7.0375098184261506E-2</v>
      </c>
      <c r="I130" s="75">
        <f t="shared" si="62"/>
        <v>4.2173995575209386E-2</v>
      </c>
      <c r="J130" s="75">
        <f t="shared" si="62"/>
        <v>1.6807862707695944</v>
      </c>
      <c r="K130" s="75">
        <f t="shared" si="62"/>
        <v>0.41888874152664657</v>
      </c>
      <c r="L130" s="75">
        <f t="shared" si="62"/>
        <v>0.47672377280303052</v>
      </c>
      <c r="M130" s="75">
        <f t="shared" si="62"/>
        <v>0.50084819722812879</v>
      </c>
      <c r="N130" s="75">
        <f t="shared" si="62"/>
        <v>0.6724601599103649</v>
      </c>
      <c r="O130" s="75">
        <f t="shared" si="62"/>
        <v>0.72325683159195608</v>
      </c>
      <c r="P130" s="75">
        <f t="shared" si="62"/>
        <v>0.72747386360076327</v>
      </c>
      <c r="Q130" s="75">
        <f t="shared" si="62"/>
        <v>4.2555472641135417</v>
      </c>
      <c r="R130" s="75">
        <f t="shared" si="62"/>
        <v>0.30969617484856282</v>
      </c>
      <c r="S130" s="75">
        <f t="shared" si="62"/>
        <v>0.19203221230496137</v>
      </c>
      <c r="T130" s="75">
        <f t="shared" si="62"/>
        <v>0.17990010300472928</v>
      </c>
      <c r="U130" s="75">
        <f t="shared" si="62"/>
        <v>0.25800969752731734</v>
      </c>
      <c r="V130" s="75">
        <f t="shared" si="62"/>
        <v>0.19585846873584797</v>
      </c>
      <c r="W130" s="75">
        <f t="shared" si="62"/>
        <v>0.2834720034920733</v>
      </c>
      <c r="X130" s="75">
        <f t="shared" si="62"/>
        <v>3.080260052735305</v>
      </c>
      <c r="Y130" s="75">
        <f t="shared" si="62"/>
        <v>7.7248997206723971E-2</v>
      </c>
      <c r="Z130" s="75">
        <f t="shared" si="62"/>
        <v>8.0713700561511462E-2</v>
      </c>
      <c r="AA130" s="75">
        <f t="shared" si="62"/>
        <v>6.4609781681173387E-2</v>
      </c>
      <c r="AB130" s="75">
        <f t="shared" si="62"/>
        <v>8.1968903317728423E-2</v>
      </c>
      <c r="AC130" s="75">
        <f t="shared" si="62"/>
        <v>7.5449153224023804E-2</v>
      </c>
      <c r="AD130" s="75">
        <f t="shared" si="62"/>
        <v>6.8247538111885997E-2</v>
      </c>
      <c r="AE130" s="75">
        <f t="shared" si="62"/>
        <v>3.1228987396531616</v>
      </c>
      <c r="AF130" s="75">
        <f t="shared" si="62"/>
        <v>0.66130972740127691</v>
      </c>
      <c r="AG130" s="75">
        <f t="shared" si="62"/>
        <v>0.4454774280352361</v>
      </c>
      <c r="AH130" s="75">
        <f t="shared" ref="AH130:BN130" si="63">AH129/SQRT(10)</f>
        <v>0.3424018107428754</v>
      </c>
      <c r="AI130" s="75">
        <f t="shared" si="63"/>
        <v>0.67470684992323027</v>
      </c>
      <c r="AJ130" s="75">
        <f t="shared" si="63"/>
        <v>0.63305627711918311</v>
      </c>
      <c r="AK130" s="75">
        <f t="shared" si="63"/>
        <v>0.66098430389836038</v>
      </c>
      <c r="AL130" s="75">
        <f t="shared" si="63"/>
        <v>3.6728704818004019</v>
      </c>
      <c r="AM130" s="75">
        <f t="shared" si="63"/>
        <v>0.27452319085829119</v>
      </c>
      <c r="AN130" s="75">
        <f t="shared" si="63"/>
        <v>0.18706570126416661</v>
      </c>
      <c r="AO130" s="75">
        <f t="shared" si="63"/>
        <v>0.20648805102784193</v>
      </c>
      <c r="AP130" s="75">
        <f t="shared" si="63"/>
        <v>0.23116887637540368</v>
      </c>
      <c r="AQ130" s="75">
        <f t="shared" si="63"/>
        <v>0.19891400918787891</v>
      </c>
      <c r="AR130" s="75">
        <f t="shared" si="63"/>
        <v>0.22228539293139951</v>
      </c>
      <c r="AS130" s="75">
        <f t="shared" si="63"/>
        <v>2.6301469942381832</v>
      </c>
      <c r="AT130" s="75">
        <f t="shared" si="63"/>
        <v>6.6773311056473411E-2</v>
      </c>
      <c r="AU130" s="75">
        <f t="shared" si="63"/>
        <v>4.5718176545731445E-2</v>
      </c>
      <c r="AV130" s="75">
        <f t="shared" si="63"/>
        <v>5.2484366058432631E-2</v>
      </c>
      <c r="AW130" s="75">
        <f t="shared" si="63"/>
        <v>6.9327997090321003E-2</v>
      </c>
      <c r="AX130" s="75">
        <f t="shared" si="63"/>
        <v>5.8104015925464783E-2</v>
      </c>
      <c r="AY130" s="75">
        <f t="shared" si="63"/>
        <v>4.5757337753996721E-2</v>
      </c>
      <c r="AZ130" s="75">
        <f t="shared" si="63"/>
        <v>2.7942300832930074</v>
      </c>
      <c r="BA130" s="75">
        <f t="shared" si="63"/>
        <v>0.5215539015501871</v>
      </c>
      <c r="BB130" s="75">
        <f t="shared" si="63"/>
        <v>0.35377957512804181</v>
      </c>
      <c r="BC130" s="75">
        <f t="shared" si="63"/>
        <v>0.60098243642297022</v>
      </c>
      <c r="BD130" s="75">
        <f t="shared" si="63"/>
        <v>0.47914881126152586</v>
      </c>
      <c r="BE130" s="75">
        <f t="shared" si="63"/>
        <v>0.51335457207145496</v>
      </c>
      <c r="BF130" s="75">
        <f t="shared" si="63"/>
        <v>0.68037857109112432</v>
      </c>
      <c r="BG130" s="75">
        <f t="shared" si="63"/>
        <v>4.7240107813122671</v>
      </c>
      <c r="BH130" s="75">
        <f t="shared" si="63"/>
        <v>0.19402931592585293</v>
      </c>
      <c r="BI130" s="75">
        <f t="shared" si="63"/>
        <v>0.1809198552083337</v>
      </c>
      <c r="BJ130" s="75">
        <f t="shared" si="63"/>
        <v>0.22957001849700817</v>
      </c>
      <c r="BK130" s="75">
        <f t="shared" si="63"/>
        <v>0.28203626273207683</v>
      </c>
      <c r="BL130" s="75">
        <f t="shared" si="63"/>
        <v>0.22116987325158263</v>
      </c>
      <c r="BM130" s="75">
        <f t="shared" si="63"/>
        <v>0.23661666487055011</v>
      </c>
      <c r="BN130" s="75">
        <f t="shared" si="63"/>
        <v>3.3586953033518583</v>
      </c>
      <c r="BO130" s="115">
        <f t="shared" ref="BO130:BU130" si="64">BO129/SQRT(10)</f>
        <v>39.220592627232662</v>
      </c>
      <c r="BP130" s="115">
        <f t="shared" si="64"/>
        <v>42.140517722622029</v>
      </c>
      <c r="BQ130" s="115">
        <f t="shared" si="64"/>
        <v>36.37725752439701</v>
      </c>
      <c r="BR130" s="115">
        <f t="shared" si="64"/>
        <v>42.643265392491188</v>
      </c>
      <c r="BS130" s="115">
        <f t="shared" si="64"/>
        <v>36.440890852934267</v>
      </c>
      <c r="BT130" s="115">
        <f t="shared" si="64"/>
        <v>21.274930928450075</v>
      </c>
      <c r="BU130" s="115">
        <f t="shared" si="64"/>
        <v>2.6334315954925112</v>
      </c>
    </row>
  </sheetData>
  <autoFilter ref="B1:C34"/>
  <mergeCells count="52">
    <mergeCell ref="BO115:BU115"/>
    <mergeCell ref="BQ1:BW1"/>
    <mergeCell ref="BH115:BN115"/>
    <mergeCell ref="AT1:AZ1"/>
    <mergeCell ref="BA1:BG1"/>
    <mergeCell ref="BH1:BN1"/>
    <mergeCell ref="BO63:BU63"/>
    <mergeCell ref="BO89:BU89"/>
    <mergeCell ref="AT63:AZ63"/>
    <mergeCell ref="BA63:BG63"/>
    <mergeCell ref="BH63:BN63"/>
    <mergeCell ref="AT89:AZ89"/>
    <mergeCell ref="BA89:BG89"/>
    <mergeCell ref="BH89:BN89"/>
    <mergeCell ref="K63:Q63"/>
    <mergeCell ref="R63:X63"/>
    <mergeCell ref="A63:A64"/>
    <mergeCell ref="B63:B64"/>
    <mergeCell ref="C63:C64"/>
    <mergeCell ref="AM89:AS89"/>
    <mergeCell ref="R89:X89"/>
    <mergeCell ref="D89:J89"/>
    <mergeCell ref="K89:Q89"/>
    <mergeCell ref="AM1:AS1"/>
    <mergeCell ref="Y63:AE63"/>
    <mergeCell ref="AF63:AL63"/>
    <mergeCell ref="AM63:AS63"/>
    <mergeCell ref="Y1:AE1"/>
    <mergeCell ref="AF1:AL1"/>
    <mergeCell ref="Y89:AE89"/>
    <mergeCell ref="AF89:AL89"/>
    <mergeCell ref="R1:X1"/>
    <mergeCell ref="D1:J1"/>
    <mergeCell ref="K1:Q1"/>
    <mergeCell ref="D63:J63"/>
    <mergeCell ref="D115:J115"/>
    <mergeCell ref="A1:A2"/>
    <mergeCell ref="B1:B2"/>
    <mergeCell ref="C1:C2"/>
    <mergeCell ref="A115:A116"/>
    <mergeCell ref="B115:B116"/>
    <mergeCell ref="C115:C116"/>
    <mergeCell ref="A89:A90"/>
    <mergeCell ref="B89:B90"/>
    <mergeCell ref="C89:C90"/>
    <mergeCell ref="K115:Q115"/>
    <mergeCell ref="R115:X115"/>
    <mergeCell ref="AT115:AZ115"/>
    <mergeCell ref="BA115:BG115"/>
    <mergeCell ref="Y115:AE115"/>
    <mergeCell ref="AF115:AL115"/>
    <mergeCell ref="AM115:AS11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FFFF00"/>
  </sheetPr>
  <dimension ref="A1:AM110"/>
  <sheetViews>
    <sheetView topLeftCell="A24" workbookViewId="0">
      <selection activeCell="N11" sqref="N11"/>
    </sheetView>
  </sheetViews>
  <sheetFormatPr defaultColWidth="8.85546875" defaultRowHeight="15"/>
  <cols>
    <col min="2" max="2" width="11.42578125" bestFit="1" customWidth="1"/>
    <col min="3" max="3" width="11.140625" bestFit="1" customWidth="1"/>
    <col min="4" max="5" width="8.85546875" customWidth="1"/>
    <col min="6" max="7" width="8.85546875" style="35" customWidth="1"/>
    <col min="8" max="8" width="8.85546875" customWidth="1"/>
    <col min="9" max="12" width="8.85546875" style="117" customWidth="1"/>
    <col min="13" max="14" width="8.85546875" customWidth="1"/>
    <col min="15" max="16" width="8.85546875" style="35" customWidth="1"/>
    <col min="17" max="17" width="8.85546875" customWidth="1"/>
    <col min="18" max="21" width="8.85546875" style="117" customWidth="1"/>
    <col min="22" max="23" width="8.85546875" customWidth="1"/>
    <col min="24" max="25" width="8.85546875" style="35" customWidth="1"/>
    <col min="26" max="26" width="8.85546875" customWidth="1"/>
    <col min="27" max="30" width="8.85546875" style="117" customWidth="1"/>
    <col min="31" max="35" width="8.85546875" customWidth="1"/>
    <col min="36" max="39" width="8.85546875" style="117" customWidth="1"/>
  </cols>
  <sheetData>
    <row r="1" spans="1:39">
      <c r="A1" s="449" t="s">
        <v>0</v>
      </c>
      <c r="B1" s="451" t="s">
        <v>1</v>
      </c>
      <c r="C1" s="453" t="s">
        <v>2</v>
      </c>
      <c r="D1" s="526" t="s">
        <v>9</v>
      </c>
      <c r="E1" s="527"/>
      <c r="F1" s="527"/>
      <c r="G1" s="529" t="s">
        <v>10</v>
      </c>
      <c r="H1" s="530"/>
      <c r="I1" s="531"/>
      <c r="J1" s="526" t="s">
        <v>11</v>
      </c>
      <c r="K1" s="527"/>
      <c r="L1" s="528"/>
      <c r="O1" s="245"/>
      <c r="P1" s="245"/>
      <c r="Q1" s="245"/>
      <c r="R1" s="245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/>
      <c r="AK1"/>
      <c r="AL1"/>
      <c r="AM1"/>
    </row>
    <row r="2" spans="1:39" ht="15.75" thickBot="1">
      <c r="A2" s="450"/>
      <c r="B2" s="452"/>
      <c r="C2" s="454"/>
      <c r="D2" s="229" t="s">
        <v>5</v>
      </c>
      <c r="E2" s="4" t="s">
        <v>14</v>
      </c>
      <c r="F2" s="230" t="s">
        <v>6</v>
      </c>
      <c r="G2" s="231" t="s">
        <v>5</v>
      </c>
      <c r="H2" s="6" t="s">
        <v>14</v>
      </c>
      <c r="I2" s="232" t="s">
        <v>6</v>
      </c>
      <c r="J2" s="229" t="s">
        <v>5</v>
      </c>
      <c r="K2" s="4" t="s">
        <v>14</v>
      </c>
      <c r="L2" s="230" t="s">
        <v>6</v>
      </c>
      <c r="O2" s="245"/>
      <c r="P2" s="245"/>
      <c r="Q2" s="245"/>
      <c r="R2" s="245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/>
      <c r="AK2"/>
      <c r="AL2"/>
      <c r="AM2"/>
    </row>
    <row r="3" spans="1:39">
      <c r="A3" s="12" t="s">
        <v>16</v>
      </c>
      <c r="B3" s="12">
        <v>1</v>
      </c>
      <c r="C3" s="36" t="s">
        <v>140</v>
      </c>
      <c r="D3" s="76">
        <v>217.5</v>
      </c>
      <c r="E3" s="114">
        <v>250</v>
      </c>
      <c r="F3" s="43">
        <v>270</v>
      </c>
      <c r="G3" s="76">
        <v>120</v>
      </c>
      <c r="H3" s="114">
        <v>125</v>
      </c>
      <c r="I3" s="114">
        <v>135</v>
      </c>
      <c r="J3" s="76">
        <v>55</v>
      </c>
      <c r="K3" s="114">
        <v>57.5</v>
      </c>
      <c r="L3" s="10">
        <v>62.5</v>
      </c>
      <c r="O3" s="41"/>
      <c r="P3" s="41"/>
      <c r="Q3" s="41"/>
      <c r="R3" s="41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/>
      <c r="AK3"/>
      <c r="AL3"/>
      <c r="AM3"/>
    </row>
    <row r="4" spans="1:39">
      <c r="A4" s="12" t="s">
        <v>17</v>
      </c>
      <c r="B4" s="12">
        <v>1</v>
      </c>
      <c r="C4" s="36" t="s">
        <v>31</v>
      </c>
      <c r="D4" s="76">
        <v>142.5</v>
      </c>
      <c r="E4" s="114">
        <v>200</v>
      </c>
      <c r="F4" s="43">
        <v>225</v>
      </c>
      <c r="G4" s="76">
        <v>100</v>
      </c>
      <c r="H4" s="114">
        <v>115</v>
      </c>
      <c r="I4" s="114">
        <v>125</v>
      </c>
      <c r="J4" s="76">
        <v>57.5</v>
      </c>
      <c r="K4" s="114">
        <v>57.5</v>
      </c>
      <c r="L4" s="10">
        <v>57.5</v>
      </c>
      <c r="O4" s="41"/>
      <c r="P4" s="41"/>
      <c r="Q4" s="41"/>
      <c r="R4" s="41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/>
      <c r="AK4"/>
      <c r="AL4"/>
      <c r="AM4"/>
    </row>
    <row r="5" spans="1:39">
      <c r="A5" s="12" t="s">
        <v>18</v>
      </c>
      <c r="B5" s="12">
        <v>1</v>
      </c>
      <c r="C5" s="36" t="s">
        <v>140</v>
      </c>
      <c r="D5" s="76">
        <v>187.5</v>
      </c>
      <c r="E5" s="114">
        <v>212.5</v>
      </c>
      <c r="F5" s="43">
        <v>220</v>
      </c>
      <c r="G5" s="76">
        <v>55</v>
      </c>
      <c r="H5" s="114">
        <v>77.5</v>
      </c>
      <c r="I5" s="114">
        <v>120</v>
      </c>
      <c r="J5" s="76">
        <v>45</v>
      </c>
      <c r="K5" s="114">
        <v>47.5</v>
      </c>
      <c r="L5" s="10">
        <v>55</v>
      </c>
      <c r="O5" s="41"/>
      <c r="P5" s="41"/>
      <c r="Q5" s="41"/>
      <c r="R5" s="41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/>
      <c r="AK5"/>
      <c r="AL5"/>
      <c r="AM5"/>
    </row>
    <row r="6" spans="1:39">
      <c r="A6" s="12" t="s">
        <v>19</v>
      </c>
      <c r="B6" s="12">
        <v>1</v>
      </c>
      <c r="C6" s="36" t="s">
        <v>140</v>
      </c>
      <c r="D6" s="76">
        <v>305</v>
      </c>
      <c r="E6" s="114">
        <v>345</v>
      </c>
      <c r="F6" s="43">
        <v>385</v>
      </c>
      <c r="G6" s="76">
        <v>115</v>
      </c>
      <c r="H6" s="114">
        <v>130</v>
      </c>
      <c r="I6" s="114">
        <v>165</v>
      </c>
      <c r="J6" s="76">
        <v>115</v>
      </c>
      <c r="K6" s="114">
        <v>112.5</v>
      </c>
      <c r="L6" s="10">
        <v>115</v>
      </c>
      <c r="O6" s="41"/>
      <c r="P6" s="41"/>
      <c r="Q6" s="41"/>
      <c r="R6" s="41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/>
      <c r="AK6"/>
      <c r="AL6"/>
      <c r="AM6"/>
    </row>
    <row r="7" spans="1:39">
      <c r="A7" s="12" t="s">
        <v>20</v>
      </c>
      <c r="B7" s="12">
        <v>1</v>
      </c>
      <c r="C7" s="36" t="s">
        <v>32</v>
      </c>
      <c r="D7" s="76">
        <v>285</v>
      </c>
      <c r="E7" s="114"/>
      <c r="F7" s="43">
        <v>285</v>
      </c>
      <c r="G7" s="76">
        <v>150</v>
      </c>
      <c r="H7" s="114"/>
      <c r="I7" s="114">
        <v>160</v>
      </c>
      <c r="J7" s="76">
        <v>95</v>
      </c>
      <c r="K7" s="114"/>
      <c r="L7" s="10">
        <v>85</v>
      </c>
      <c r="O7" s="41"/>
      <c r="P7" s="41"/>
      <c r="Q7" s="41"/>
      <c r="R7" s="41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/>
      <c r="AK7"/>
      <c r="AL7"/>
      <c r="AM7"/>
    </row>
    <row r="8" spans="1:39">
      <c r="A8" s="12" t="s">
        <v>21</v>
      </c>
      <c r="B8" s="12">
        <v>1</v>
      </c>
      <c r="C8" s="36" t="s">
        <v>140</v>
      </c>
      <c r="D8" s="76">
        <v>212.5</v>
      </c>
      <c r="E8" s="114">
        <v>285</v>
      </c>
      <c r="F8" s="43">
        <v>300</v>
      </c>
      <c r="G8" s="76">
        <v>90</v>
      </c>
      <c r="H8" s="114">
        <v>100</v>
      </c>
      <c r="I8" s="114">
        <v>135</v>
      </c>
      <c r="J8" s="76">
        <v>75</v>
      </c>
      <c r="K8" s="114">
        <v>80</v>
      </c>
      <c r="L8" s="10">
        <v>80</v>
      </c>
      <c r="O8" s="41"/>
      <c r="P8" s="41"/>
      <c r="Q8" s="41"/>
      <c r="R8" s="41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/>
      <c r="AK8"/>
      <c r="AL8"/>
      <c r="AM8"/>
    </row>
    <row r="9" spans="1:39">
      <c r="A9" s="12" t="s">
        <v>22</v>
      </c>
      <c r="B9" s="12">
        <v>1</v>
      </c>
      <c r="C9" s="36" t="s">
        <v>31</v>
      </c>
      <c r="D9" s="76">
        <v>250</v>
      </c>
      <c r="E9" s="114">
        <v>300</v>
      </c>
      <c r="F9" s="43">
        <v>350</v>
      </c>
      <c r="G9" s="76">
        <v>100</v>
      </c>
      <c r="H9" s="114">
        <v>135</v>
      </c>
      <c r="I9" s="114">
        <v>165</v>
      </c>
      <c r="J9" s="76">
        <v>77.5</v>
      </c>
      <c r="K9" s="114">
        <v>82.5</v>
      </c>
      <c r="L9" s="10">
        <v>87.5</v>
      </c>
      <c r="O9" s="41"/>
      <c r="P9" s="41"/>
      <c r="Q9" s="41"/>
      <c r="R9" s="41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/>
      <c r="AK9"/>
      <c r="AL9"/>
      <c r="AM9"/>
    </row>
    <row r="10" spans="1:39">
      <c r="A10" s="12" t="s">
        <v>23</v>
      </c>
      <c r="B10" s="12">
        <v>1</v>
      </c>
      <c r="C10" s="36" t="s">
        <v>32</v>
      </c>
      <c r="D10" s="76">
        <v>205</v>
      </c>
      <c r="E10" s="114"/>
      <c r="F10" s="43">
        <v>250</v>
      </c>
      <c r="G10" s="76">
        <v>112.5</v>
      </c>
      <c r="H10" s="114"/>
      <c r="I10" s="114">
        <v>130</v>
      </c>
      <c r="J10" s="76">
        <v>72.5</v>
      </c>
      <c r="K10" s="114"/>
      <c r="L10" s="10">
        <v>70</v>
      </c>
      <c r="O10" s="41"/>
      <c r="P10" s="41"/>
      <c r="Q10" s="41"/>
      <c r="R10" s="41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/>
      <c r="AK10"/>
      <c r="AL10"/>
      <c r="AM10"/>
    </row>
    <row r="11" spans="1:39">
      <c r="A11" s="12" t="s">
        <v>24</v>
      </c>
      <c r="B11" s="12">
        <v>1</v>
      </c>
      <c r="C11" s="36" t="s">
        <v>140</v>
      </c>
      <c r="D11" s="76">
        <v>350</v>
      </c>
      <c r="E11" s="114">
        <v>330</v>
      </c>
      <c r="F11" s="43">
        <v>370</v>
      </c>
      <c r="G11" s="76">
        <v>140</v>
      </c>
      <c r="H11" s="114">
        <v>145</v>
      </c>
      <c r="I11" s="114">
        <v>165</v>
      </c>
      <c r="J11" s="76">
        <v>82.5</v>
      </c>
      <c r="K11" s="114">
        <v>87.5</v>
      </c>
      <c r="L11" s="10">
        <v>95</v>
      </c>
      <c r="O11" s="41"/>
      <c r="P11" s="41"/>
      <c r="Q11" s="41"/>
      <c r="R11" s="41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/>
      <c r="AK11"/>
      <c r="AL11"/>
      <c r="AM11"/>
    </row>
    <row r="12" spans="1:39">
      <c r="A12" s="12" t="s">
        <v>25</v>
      </c>
      <c r="B12" s="12">
        <v>1</v>
      </c>
      <c r="C12" s="36" t="s">
        <v>32</v>
      </c>
      <c r="D12" s="76">
        <v>272.5</v>
      </c>
      <c r="E12" s="114"/>
      <c r="F12" s="43">
        <v>260</v>
      </c>
      <c r="G12" s="76">
        <v>115</v>
      </c>
      <c r="H12" s="114"/>
      <c r="I12" s="114">
        <v>100</v>
      </c>
      <c r="J12" s="368" t="s">
        <v>34</v>
      </c>
      <c r="K12" s="369"/>
      <c r="L12" s="386" t="s">
        <v>34</v>
      </c>
      <c r="O12" s="41"/>
      <c r="P12" s="41"/>
      <c r="Q12" s="41"/>
      <c r="R12" s="41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/>
      <c r="AK12"/>
      <c r="AL12"/>
      <c r="AM12"/>
    </row>
    <row r="13" spans="1:39">
      <c r="A13" s="12" t="s">
        <v>26</v>
      </c>
      <c r="B13" s="12">
        <v>1</v>
      </c>
      <c r="C13" s="36" t="s">
        <v>31</v>
      </c>
      <c r="D13" s="76">
        <v>160</v>
      </c>
      <c r="E13" s="114">
        <v>195</v>
      </c>
      <c r="F13" s="43">
        <v>225</v>
      </c>
      <c r="G13" s="76">
        <v>110</v>
      </c>
      <c r="H13" s="114">
        <v>130</v>
      </c>
      <c r="I13" s="114">
        <v>140</v>
      </c>
      <c r="J13" s="76">
        <v>60</v>
      </c>
      <c r="K13" s="114">
        <v>62.5</v>
      </c>
      <c r="L13" s="10">
        <v>67.5</v>
      </c>
      <c r="O13" s="41"/>
      <c r="P13" s="41"/>
      <c r="Q13" s="41"/>
      <c r="R13" s="41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/>
      <c r="AK13"/>
      <c r="AL13"/>
      <c r="AM13"/>
    </row>
    <row r="14" spans="1:39">
      <c r="A14" s="13" t="s">
        <v>27</v>
      </c>
      <c r="B14" s="12">
        <v>1</v>
      </c>
      <c r="C14" s="36" t="s">
        <v>32</v>
      </c>
      <c r="D14" s="76">
        <v>260</v>
      </c>
      <c r="E14" s="114"/>
      <c r="F14" s="43">
        <v>270</v>
      </c>
      <c r="G14" s="76">
        <v>100</v>
      </c>
      <c r="H14" s="114"/>
      <c r="I14" s="114">
        <v>105</v>
      </c>
      <c r="J14" s="76">
        <v>60</v>
      </c>
      <c r="K14" s="114"/>
      <c r="L14" s="10">
        <v>60</v>
      </c>
      <c r="O14" s="41"/>
      <c r="P14" s="41"/>
      <c r="Q14" s="41"/>
      <c r="R14" s="41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/>
      <c r="AK14"/>
      <c r="AL14"/>
      <c r="AM14"/>
    </row>
    <row r="15" spans="1:39">
      <c r="A15" s="13" t="s">
        <v>28</v>
      </c>
      <c r="B15" s="12">
        <v>1</v>
      </c>
      <c r="C15" s="36" t="s">
        <v>32</v>
      </c>
      <c r="D15" s="76">
        <v>310</v>
      </c>
      <c r="E15" s="114"/>
      <c r="F15" s="43">
        <v>320</v>
      </c>
      <c r="G15" s="76">
        <v>112.5</v>
      </c>
      <c r="H15" s="114"/>
      <c r="I15" s="114">
        <v>115</v>
      </c>
      <c r="J15" s="76">
        <v>80</v>
      </c>
      <c r="K15" s="114"/>
      <c r="L15" s="10">
        <v>75</v>
      </c>
      <c r="O15" s="41"/>
      <c r="P15" s="41"/>
      <c r="Q15" s="41"/>
      <c r="R15" s="41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/>
      <c r="AK15"/>
      <c r="AL15"/>
      <c r="AM15"/>
    </row>
    <row r="16" spans="1:39">
      <c r="A16" s="12" t="s">
        <v>29</v>
      </c>
      <c r="B16" s="12">
        <v>1</v>
      </c>
      <c r="C16" s="36" t="s">
        <v>140</v>
      </c>
      <c r="D16" s="76">
        <v>330</v>
      </c>
      <c r="E16" s="114">
        <v>380</v>
      </c>
      <c r="F16" s="43">
        <v>450</v>
      </c>
      <c r="G16" s="76">
        <v>190</v>
      </c>
      <c r="H16" s="114">
        <v>205</v>
      </c>
      <c r="I16" s="114">
        <v>205</v>
      </c>
      <c r="J16" s="76">
        <v>100</v>
      </c>
      <c r="K16" s="114">
        <v>100</v>
      </c>
      <c r="L16" s="10">
        <v>105</v>
      </c>
      <c r="O16" s="41"/>
      <c r="P16" s="41"/>
      <c r="Q16" s="41"/>
      <c r="R16" s="41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/>
      <c r="AK16"/>
      <c r="AL16"/>
      <c r="AM16"/>
    </row>
    <row r="17" spans="1:39">
      <c r="A17" s="12" t="s">
        <v>30</v>
      </c>
      <c r="B17" s="12">
        <v>1</v>
      </c>
      <c r="C17" s="36" t="s">
        <v>31</v>
      </c>
      <c r="D17" s="76">
        <v>300</v>
      </c>
      <c r="E17" s="114">
        <v>350</v>
      </c>
      <c r="F17" s="43">
        <v>400</v>
      </c>
      <c r="G17" s="76">
        <v>85</v>
      </c>
      <c r="H17" s="114">
        <v>130</v>
      </c>
      <c r="I17" s="114">
        <v>140</v>
      </c>
      <c r="J17" s="76">
        <v>117.5</v>
      </c>
      <c r="K17" s="114">
        <v>122.5</v>
      </c>
      <c r="L17" s="10">
        <v>125</v>
      </c>
      <c r="O17" s="41"/>
      <c r="P17" s="41"/>
      <c r="Q17" s="41"/>
      <c r="R17" s="41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/>
      <c r="AK17"/>
      <c r="AL17"/>
      <c r="AM17"/>
    </row>
    <row r="18" spans="1:39">
      <c r="A18" s="71" t="s">
        <v>40</v>
      </c>
      <c r="B18" s="72">
        <v>2</v>
      </c>
      <c r="C18" s="71" t="s">
        <v>31</v>
      </c>
      <c r="D18" s="76">
        <v>280</v>
      </c>
      <c r="E18" s="34">
        <v>305</v>
      </c>
      <c r="F18" s="43">
        <v>320</v>
      </c>
      <c r="G18" s="76">
        <v>120</v>
      </c>
      <c r="H18" s="34">
        <v>145</v>
      </c>
      <c r="I18" s="34">
        <v>165</v>
      </c>
      <c r="J18" s="76">
        <v>85</v>
      </c>
      <c r="K18" s="34">
        <v>95</v>
      </c>
      <c r="L18" s="11">
        <v>95</v>
      </c>
      <c r="O18" s="41"/>
      <c r="P18" s="41"/>
      <c r="Q18" s="41"/>
      <c r="R18" s="41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/>
      <c r="AK18"/>
      <c r="AL18"/>
      <c r="AM18"/>
    </row>
    <row r="19" spans="1:39">
      <c r="A19" s="71" t="s">
        <v>41</v>
      </c>
      <c r="B19" s="72">
        <v>2</v>
      </c>
      <c r="C19" s="71" t="s">
        <v>140</v>
      </c>
      <c r="D19" s="76">
        <v>310</v>
      </c>
      <c r="E19" s="114">
        <v>350</v>
      </c>
      <c r="F19" s="43">
        <v>370</v>
      </c>
      <c r="G19" s="76">
        <v>115</v>
      </c>
      <c r="H19" s="114">
        <v>130</v>
      </c>
      <c r="I19" s="34">
        <v>140</v>
      </c>
      <c r="J19" s="76">
        <v>90</v>
      </c>
      <c r="K19" s="114">
        <v>100</v>
      </c>
      <c r="L19" s="11">
        <v>102.5</v>
      </c>
      <c r="O19" s="41"/>
      <c r="P19" s="41"/>
      <c r="Q19" s="41"/>
      <c r="R19" s="41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/>
      <c r="AK19"/>
      <c r="AL19"/>
      <c r="AM19"/>
    </row>
    <row r="20" spans="1:39">
      <c r="A20" s="71" t="s">
        <v>42</v>
      </c>
      <c r="B20" s="72">
        <v>2</v>
      </c>
      <c r="C20" s="71" t="s">
        <v>140</v>
      </c>
      <c r="D20" s="76">
        <v>200</v>
      </c>
      <c r="E20" s="114">
        <v>250</v>
      </c>
      <c r="F20" s="43">
        <v>250</v>
      </c>
      <c r="G20" s="76">
        <v>100</v>
      </c>
      <c r="H20" s="114">
        <v>145</v>
      </c>
      <c r="I20" s="34">
        <v>160</v>
      </c>
      <c r="J20" s="76">
        <v>62.5</v>
      </c>
      <c r="K20" s="114">
        <v>65</v>
      </c>
      <c r="L20" s="11">
        <v>70</v>
      </c>
      <c r="O20" s="41"/>
      <c r="P20" s="41"/>
      <c r="Q20" s="41"/>
      <c r="R20" s="41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/>
      <c r="AK20"/>
      <c r="AL20"/>
      <c r="AM20"/>
    </row>
    <row r="21" spans="1:39">
      <c r="A21" s="71" t="s">
        <v>43</v>
      </c>
      <c r="B21" s="72">
        <v>2</v>
      </c>
      <c r="C21" s="71" t="s">
        <v>31</v>
      </c>
      <c r="D21" s="76">
        <v>205</v>
      </c>
      <c r="E21" s="34">
        <v>255</v>
      </c>
      <c r="F21" s="114">
        <v>295</v>
      </c>
      <c r="G21" s="76">
        <v>90</v>
      </c>
      <c r="H21" s="34">
        <v>125</v>
      </c>
      <c r="I21" s="34">
        <v>145</v>
      </c>
      <c r="J21" s="76">
        <v>50</v>
      </c>
      <c r="K21" s="34">
        <v>57.5</v>
      </c>
      <c r="L21" s="11">
        <v>65</v>
      </c>
      <c r="O21" s="41"/>
      <c r="P21" s="41"/>
      <c r="Q21" s="41"/>
      <c r="R21" s="41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/>
      <c r="AK21"/>
      <c r="AL21"/>
      <c r="AM21"/>
    </row>
    <row r="22" spans="1:39">
      <c r="A22" s="71" t="s">
        <v>44</v>
      </c>
      <c r="B22" s="72">
        <v>2</v>
      </c>
      <c r="C22" s="71" t="s">
        <v>32</v>
      </c>
      <c r="D22" s="76">
        <v>200</v>
      </c>
      <c r="E22" s="114"/>
      <c r="F22" s="114">
        <v>185</v>
      </c>
      <c r="G22" s="76">
        <v>95</v>
      </c>
      <c r="H22" s="114"/>
      <c r="I22" s="114">
        <v>120</v>
      </c>
      <c r="J22" s="76">
        <v>55</v>
      </c>
      <c r="K22" s="114"/>
      <c r="L22" s="10">
        <v>55</v>
      </c>
      <c r="O22" s="41"/>
      <c r="P22" s="41"/>
      <c r="Q22" s="41"/>
      <c r="R22" s="41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/>
      <c r="AK22"/>
      <c r="AL22"/>
      <c r="AM22"/>
    </row>
    <row r="23" spans="1:39">
      <c r="A23" s="71" t="s">
        <v>45</v>
      </c>
      <c r="B23" s="72">
        <v>2</v>
      </c>
      <c r="C23" s="71" t="s">
        <v>32</v>
      </c>
      <c r="D23" s="76">
        <v>260</v>
      </c>
      <c r="E23" s="114"/>
      <c r="F23" s="114">
        <v>280</v>
      </c>
      <c r="G23" s="76">
        <v>105</v>
      </c>
      <c r="H23" s="114"/>
      <c r="I23" s="114">
        <v>125</v>
      </c>
      <c r="J23" s="76">
        <v>95</v>
      </c>
      <c r="K23" s="114"/>
      <c r="L23" s="10">
        <v>90</v>
      </c>
      <c r="O23" s="41"/>
      <c r="P23" s="41"/>
      <c r="Q23" s="41"/>
      <c r="R23" s="41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/>
      <c r="AK23"/>
      <c r="AL23"/>
      <c r="AM23"/>
    </row>
    <row r="24" spans="1:39">
      <c r="A24" s="71" t="s">
        <v>46</v>
      </c>
      <c r="B24" s="72">
        <v>2</v>
      </c>
      <c r="C24" s="71" t="s">
        <v>140</v>
      </c>
      <c r="D24" s="76">
        <v>200</v>
      </c>
      <c r="E24" s="114">
        <v>235</v>
      </c>
      <c r="F24" s="34">
        <v>265</v>
      </c>
      <c r="G24" s="76">
        <v>110</v>
      </c>
      <c r="H24" s="114">
        <v>145</v>
      </c>
      <c r="I24" s="34">
        <v>170</v>
      </c>
      <c r="J24" s="76">
        <v>52.5</v>
      </c>
      <c r="K24" s="114">
        <v>57.5</v>
      </c>
      <c r="L24" s="11">
        <v>60</v>
      </c>
      <c r="O24" s="41"/>
      <c r="P24" s="41"/>
      <c r="Q24" s="41"/>
      <c r="R24" s="41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/>
      <c r="AK24"/>
      <c r="AL24"/>
      <c r="AM24"/>
    </row>
    <row r="25" spans="1:39">
      <c r="A25" s="71" t="s">
        <v>47</v>
      </c>
      <c r="B25" s="72">
        <v>2</v>
      </c>
      <c r="C25" s="71" t="s">
        <v>31</v>
      </c>
      <c r="D25" s="76">
        <v>220</v>
      </c>
      <c r="E25" s="114">
        <v>265</v>
      </c>
      <c r="F25" s="34">
        <v>280</v>
      </c>
      <c r="G25" s="76">
        <v>100</v>
      </c>
      <c r="H25" s="114">
        <v>125</v>
      </c>
      <c r="I25" s="34">
        <v>140</v>
      </c>
      <c r="J25" s="76">
        <v>67.5</v>
      </c>
      <c r="K25" s="114">
        <v>72.5</v>
      </c>
      <c r="L25" s="11">
        <v>72.5</v>
      </c>
      <c r="O25" s="41"/>
      <c r="P25" s="41"/>
      <c r="Q25" s="41"/>
      <c r="R25" s="41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/>
      <c r="AK25"/>
      <c r="AL25"/>
      <c r="AM25"/>
    </row>
    <row r="26" spans="1:39">
      <c r="A26" s="71" t="s">
        <v>48</v>
      </c>
      <c r="B26" s="72">
        <v>2</v>
      </c>
      <c r="C26" s="71" t="s">
        <v>32</v>
      </c>
      <c r="D26" s="76">
        <v>260</v>
      </c>
      <c r="E26" s="114"/>
      <c r="F26" s="34">
        <v>270</v>
      </c>
      <c r="G26" s="76">
        <v>115</v>
      </c>
      <c r="H26" s="114"/>
      <c r="I26" s="34">
        <v>135</v>
      </c>
      <c r="J26" s="76">
        <v>80</v>
      </c>
      <c r="K26" s="114"/>
      <c r="L26" s="11">
        <v>77.5</v>
      </c>
      <c r="O26" s="41"/>
      <c r="P26" s="41"/>
      <c r="Q26" s="41"/>
      <c r="R26" s="41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/>
      <c r="AK26"/>
      <c r="AL26"/>
      <c r="AM26"/>
    </row>
    <row r="27" spans="1:39">
      <c r="A27" s="71" t="s">
        <v>49</v>
      </c>
      <c r="B27" s="72">
        <v>2</v>
      </c>
      <c r="C27" s="71" t="s">
        <v>32</v>
      </c>
      <c r="D27" s="76">
        <v>210</v>
      </c>
      <c r="E27" s="114"/>
      <c r="F27" s="114">
        <v>235</v>
      </c>
      <c r="G27" s="76">
        <v>130</v>
      </c>
      <c r="H27" s="114"/>
      <c r="I27" s="114">
        <v>160</v>
      </c>
      <c r="J27" s="76">
        <v>60</v>
      </c>
      <c r="K27" s="114"/>
      <c r="L27" s="10">
        <v>65</v>
      </c>
      <c r="O27" s="41"/>
      <c r="P27" s="41"/>
      <c r="Q27" s="41"/>
      <c r="R27" s="41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/>
      <c r="AK27"/>
      <c r="AL27"/>
      <c r="AM27"/>
    </row>
    <row r="28" spans="1:39">
      <c r="A28" s="71" t="s">
        <v>50</v>
      </c>
      <c r="B28" s="72">
        <v>2</v>
      </c>
      <c r="C28" s="71" t="s">
        <v>140</v>
      </c>
      <c r="D28" s="76">
        <v>180</v>
      </c>
      <c r="E28" s="114">
        <v>230</v>
      </c>
      <c r="F28" s="114">
        <v>250</v>
      </c>
      <c r="G28" s="76">
        <v>100</v>
      </c>
      <c r="H28" s="114">
        <v>135</v>
      </c>
      <c r="I28" s="34">
        <v>175</v>
      </c>
      <c r="J28" s="76">
        <v>52.5</v>
      </c>
      <c r="K28" s="114">
        <v>57.5</v>
      </c>
      <c r="L28" s="11">
        <v>57.5</v>
      </c>
      <c r="O28" s="41"/>
      <c r="P28" s="41"/>
      <c r="Q28" s="41"/>
      <c r="R28" s="41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/>
      <c r="AK28"/>
      <c r="AL28"/>
      <c r="AM28"/>
    </row>
    <row r="29" spans="1:39">
      <c r="A29" s="72" t="s">
        <v>51</v>
      </c>
      <c r="B29" s="72">
        <v>2</v>
      </c>
      <c r="C29" s="71" t="s">
        <v>31</v>
      </c>
      <c r="D29" s="76">
        <v>175</v>
      </c>
      <c r="E29" s="114">
        <v>240</v>
      </c>
      <c r="F29" s="114">
        <v>260</v>
      </c>
      <c r="G29" s="76">
        <v>80</v>
      </c>
      <c r="H29" s="114">
        <v>130</v>
      </c>
      <c r="I29" s="34">
        <v>155</v>
      </c>
      <c r="J29" s="76">
        <v>55</v>
      </c>
      <c r="K29" s="114">
        <v>55</v>
      </c>
      <c r="L29" s="11">
        <v>60</v>
      </c>
      <c r="O29" s="41"/>
      <c r="P29" s="41"/>
      <c r="Q29" s="41"/>
      <c r="R29" s="41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/>
      <c r="AK29"/>
      <c r="AL29"/>
      <c r="AM29"/>
    </row>
    <row r="30" spans="1:39">
      <c r="A30" s="72" t="s">
        <v>52</v>
      </c>
      <c r="B30" s="72">
        <v>2</v>
      </c>
      <c r="C30" s="71" t="s">
        <v>140</v>
      </c>
      <c r="D30" s="76">
        <v>230</v>
      </c>
      <c r="E30" s="114">
        <v>275</v>
      </c>
      <c r="F30" s="114">
        <v>275</v>
      </c>
      <c r="G30" s="76">
        <v>70</v>
      </c>
      <c r="H30" s="114">
        <v>105</v>
      </c>
      <c r="I30" s="34">
        <v>125</v>
      </c>
      <c r="J30" s="76">
        <v>70</v>
      </c>
      <c r="K30" s="114">
        <v>75</v>
      </c>
      <c r="L30" s="11">
        <v>82.5</v>
      </c>
      <c r="O30" s="41"/>
      <c r="P30" s="41"/>
      <c r="Q30" s="41"/>
      <c r="R30" s="41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/>
      <c r="AK30"/>
      <c r="AL30"/>
      <c r="AM30"/>
    </row>
    <row r="31" spans="1:39">
      <c r="A31" s="71" t="s">
        <v>53</v>
      </c>
      <c r="B31" s="72">
        <v>2</v>
      </c>
      <c r="C31" s="71" t="s">
        <v>140</v>
      </c>
      <c r="D31" s="76">
        <v>330</v>
      </c>
      <c r="E31" s="114">
        <v>360</v>
      </c>
      <c r="F31" s="114">
        <v>325</v>
      </c>
      <c r="G31" s="76">
        <v>145</v>
      </c>
      <c r="H31" s="114">
        <v>205</v>
      </c>
      <c r="I31" s="34">
        <v>210</v>
      </c>
      <c r="J31" s="76">
        <v>95</v>
      </c>
      <c r="K31" s="114">
        <v>100</v>
      </c>
      <c r="L31" s="11">
        <v>90</v>
      </c>
      <c r="O31" s="41"/>
      <c r="P31" s="41"/>
      <c r="Q31" s="41"/>
      <c r="R31" s="41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/>
      <c r="AK31"/>
      <c r="AL31"/>
      <c r="AM31"/>
    </row>
    <row r="32" spans="1:39">
      <c r="A32" s="69" t="s">
        <v>54</v>
      </c>
      <c r="B32" s="68">
        <v>2</v>
      </c>
      <c r="C32" s="69" t="s">
        <v>32</v>
      </c>
      <c r="D32" s="76">
        <v>250</v>
      </c>
      <c r="E32" s="114"/>
      <c r="F32" s="114">
        <v>245</v>
      </c>
      <c r="G32" s="76">
        <v>90</v>
      </c>
      <c r="H32" s="114"/>
      <c r="I32" s="114">
        <v>110</v>
      </c>
      <c r="J32" s="76">
        <v>52.5</v>
      </c>
      <c r="K32" s="114"/>
      <c r="L32" s="10">
        <v>52.5</v>
      </c>
      <c r="O32" s="41"/>
      <c r="P32" s="41"/>
      <c r="Q32" s="41"/>
      <c r="R32" s="41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/>
      <c r="AK32"/>
      <c r="AL32"/>
      <c r="AM32"/>
    </row>
    <row r="33" spans="1:39">
      <c r="A33" s="71" t="s">
        <v>80</v>
      </c>
      <c r="B33" s="72">
        <v>2</v>
      </c>
      <c r="C33" s="71" t="s">
        <v>31</v>
      </c>
      <c r="D33" s="76">
        <v>340</v>
      </c>
      <c r="E33" s="114">
        <v>365</v>
      </c>
      <c r="F33" s="34">
        <v>370</v>
      </c>
      <c r="G33" s="76">
        <v>145</v>
      </c>
      <c r="H33" s="114">
        <v>175</v>
      </c>
      <c r="I33" s="34">
        <v>180</v>
      </c>
      <c r="J33" s="76">
        <v>87.5</v>
      </c>
      <c r="K33" s="114">
        <v>92.5</v>
      </c>
      <c r="L33" s="11">
        <v>97.5</v>
      </c>
      <c r="O33" s="41"/>
      <c r="P33" s="41"/>
      <c r="Q33" s="41"/>
      <c r="R33" s="41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/>
      <c r="AK33"/>
      <c r="AL33"/>
      <c r="AM33"/>
    </row>
    <row r="34" spans="1:39" ht="15.75" thickBot="1">
      <c r="A34" s="71" t="s">
        <v>81</v>
      </c>
      <c r="B34" s="72">
        <v>2</v>
      </c>
      <c r="C34" s="71" t="s">
        <v>31</v>
      </c>
      <c r="D34" s="173">
        <v>310</v>
      </c>
      <c r="E34" s="273">
        <v>355</v>
      </c>
      <c r="F34" s="268">
        <v>370</v>
      </c>
      <c r="G34" s="173">
        <v>135</v>
      </c>
      <c r="H34" s="273">
        <v>180</v>
      </c>
      <c r="I34" s="273">
        <v>210</v>
      </c>
      <c r="J34" s="173">
        <v>90</v>
      </c>
      <c r="K34" s="273">
        <v>95</v>
      </c>
      <c r="L34" s="387">
        <v>100</v>
      </c>
      <c r="O34" s="41"/>
      <c r="P34" s="41"/>
      <c r="Q34" s="41"/>
      <c r="R34" s="41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/>
      <c r="AK34"/>
      <c r="AL34"/>
      <c r="AM34"/>
    </row>
    <row r="35" spans="1:39">
      <c r="L35" s="114"/>
      <c r="M35" s="114"/>
      <c r="N35" s="73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/>
      <c r="AK35"/>
      <c r="AL35"/>
      <c r="AM35"/>
    </row>
    <row r="42" spans="1:39" ht="15.75" thickBot="1">
      <c r="AJ42"/>
      <c r="AK42"/>
      <c r="AL42"/>
      <c r="AM42"/>
    </row>
    <row r="43" spans="1:39" s="35" customFormat="1" ht="15.75" thickBot="1">
      <c r="A43" s="449" t="s">
        <v>0</v>
      </c>
      <c r="B43" s="451" t="s">
        <v>1</v>
      </c>
      <c r="C43" s="453" t="s">
        <v>2</v>
      </c>
      <c r="D43" s="520" t="s">
        <v>9</v>
      </c>
      <c r="E43" s="521"/>
      <c r="F43" s="521"/>
      <c r="G43" s="521"/>
      <c r="H43" s="521"/>
      <c r="I43" s="521"/>
      <c r="J43" s="521"/>
      <c r="K43" s="521"/>
      <c r="L43" s="522"/>
      <c r="M43" s="524" t="s">
        <v>10</v>
      </c>
      <c r="N43" s="523"/>
      <c r="O43" s="523"/>
      <c r="P43" s="523"/>
      <c r="Q43" s="523"/>
      <c r="R43" s="523"/>
      <c r="S43" s="523"/>
      <c r="T43" s="523"/>
      <c r="U43" s="525"/>
      <c r="V43" s="516" t="s">
        <v>11</v>
      </c>
      <c r="W43" s="517"/>
      <c r="X43" s="517"/>
      <c r="Y43" s="517"/>
      <c r="Z43" s="517"/>
      <c r="AA43" s="517"/>
      <c r="AB43" s="517"/>
      <c r="AC43" s="517"/>
      <c r="AD43" s="518"/>
    </row>
    <row r="44" spans="1:39" s="35" customFormat="1" ht="15.75" thickBot="1">
      <c r="A44" s="450"/>
      <c r="B44" s="452"/>
      <c r="C44" s="454"/>
      <c r="D44" s="377" t="s">
        <v>5</v>
      </c>
      <c r="E44" s="378" t="s">
        <v>14</v>
      </c>
      <c r="F44" s="379" t="s">
        <v>6</v>
      </c>
      <c r="G44" s="179" t="s">
        <v>58</v>
      </c>
      <c r="H44" s="180" t="s">
        <v>59</v>
      </c>
      <c r="I44" s="179" t="s">
        <v>93</v>
      </c>
      <c r="J44" s="182" t="s">
        <v>91</v>
      </c>
      <c r="K44" s="179" t="s">
        <v>92</v>
      </c>
      <c r="L44" s="182" t="s">
        <v>91</v>
      </c>
      <c r="M44" s="380" t="s">
        <v>5</v>
      </c>
      <c r="N44" s="381" t="s">
        <v>14</v>
      </c>
      <c r="O44" s="382" t="s">
        <v>6</v>
      </c>
      <c r="P44" s="187" t="s">
        <v>58</v>
      </c>
      <c r="Q44" s="251" t="s">
        <v>59</v>
      </c>
      <c r="R44" s="187" t="s">
        <v>93</v>
      </c>
      <c r="S44" s="188" t="s">
        <v>91</v>
      </c>
      <c r="T44" s="187" t="s">
        <v>92</v>
      </c>
      <c r="U44" s="188" t="s">
        <v>91</v>
      </c>
      <c r="V44" s="383" t="s">
        <v>5</v>
      </c>
      <c r="W44" s="384" t="s">
        <v>14</v>
      </c>
      <c r="X44" s="385" t="s">
        <v>6</v>
      </c>
      <c r="Y44" s="375" t="s">
        <v>58</v>
      </c>
      <c r="Z44" s="376" t="s">
        <v>59</v>
      </c>
      <c r="AA44" s="190" t="s">
        <v>93</v>
      </c>
      <c r="AB44" s="191" t="s">
        <v>91</v>
      </c>
      <c r="AC44" s="190" t="s">
        <v>92</v>
      </c>
      <c r="AD44" s="191" t="s">
        <v>91</v>
      </c>
    </row>
    <row r="45" spans="1:39" s="79" customFormat="1">
      <c r="A45" s="71" t="s">
        <v>16</v>
      </c>
      <c r="B45" s="71">
        <v>1</v>
      </c>
      <c r="C45" s="36" t="s">
        <v>140</v>
      </c>
      <c r="D45" s="33">
        <v>217.5</v>
      </c>
      <c r="E45" s="34">
        <v>250</v>
      </c>
      <c r="F45" s="43">
        <v>270</v>
      </c>
      <c r="G45" s="33">
        <f>F45-D45</f>
        <v>52.5</v>
      </c>
      <c r="H45" s="42">
        <f>(G45/D45)*100</f>
        <v>24.137931034482758</v>
      </c>
      <c r="I45" s="174">
        <f>E45-D45</f>
        <v>32.5</v>
      </c>
      <c r="J45" s="42">
        <f>(I45/D45)*100</f>
        <v>14.942528735632186</v>
      </c>
      <c r="K45" s="174">
        <f>F45-E45</f>
        <v>20</v>
      </c>
      <c r="L45" s="42">
        <f>(K45/E45)*100</f>
        <v>8</v>
      </c>
      <c r="M45" s="33">
        <v>120</v>
      </c>
      <c r="N45" s="34">
        <v>125</v>
      </c>
      <c r="O45" s="34">
        <v>135</v>
      </c>
      <c r="P45" s="33">
        <v>15</v>
      </c>
      <c r="Q45" s="42">
        <v>12.5</v>
      </c>
      <c r="R45" s="174">
        <f>N45-M45</f>
        <v>5</v>
      </c>
      <c r="S45" s="42">
        <f>(R45/M45)*100</f>
        <v>4.1666666666666661</v>
      </c>
      <c r="T45" s="174">
        <f>O45-N45</f>
        <v>10</v>
      </c>
      <c r="U45" s="42">
        <f>(T45/N45)*100</f>
        <v>8</v>
      </c>
      <c r="V45" s="33">
        <v>55</v>
      </c>
      <c r="W45" s="34">
        <v>57.5</v>
      </c>
      <c r="X45" s="34">
        <v>62.5</v>
      </c>
      <c r="Y45" s="33">
        <v>7.5</v>
      </c>
      <c r="Z45" s="42">
        <v>13.636363636363635</v>
      </c>
      <c r="AA45" s="174">
        <f>W45-V45</f>
        <v>2.5</v>
      </c>
      <c r="AB45" s="42">
        <f>(AA45/V45)*100</f>
        <v>4.5454545454545459</v>
      </c>
      <c r="AC45" s="174">
        <f>X45-W45</f>
        <v>5</v>
      </c>
      <c r="AD45" s="42">
        <f>(AC45/W45)*100</f>
        <v>8.695652173913043</v>
      </c>
    </row>
    <row r="46" spans="1:39" s="79" customFormat="1">
      <c r="A46" s="71" t="s">
        <v>18</v>
      </c>
      <c r="B46" s="71">
        <v>1</v>
      </c>
      <c r="C46" s="36" t="s">
        <v>140</v>
      </c>
      <c r="D46" s="33">
        <v>187.5</v>
      </c>
      <c r="E46" s="34">
        <v>212.5</v>
      </c>
      <c r="F46" s="43">
        <v>220</v>
      </c>
      <c r="G46" s="33">
        <v>32.5</v>
      </c>
      <c r="H46" s="42">
        <v>17.3333333333333</v>
      </c>
      <c r="I46" s="174">
        <f t="shared" ref="I46:I56" si="0">E46-D46</f>
        <v>25</v>
      </c>
      <c r="J46" s="42">
        <f t="shared" ref="J46:J56" si="1">(I46/D46)*100</f>
        <v>13.333333333333334</v>
      </c>
      <c r="K46" s="174">
        <f t="shared" ref="K46:K56" si="2">F46-E46</f>
        <v>7.5</v>
      </c>
      <c r="L46" s="42">
        <f t="shared" ref="L46:L56" si="3">(K46/E46)*100</f>
        <v>3.5294117647058822</v>
      </c>
      <c r="M46" s="33">
        <v>55</v>
      </c>
      <c r="N46" s="34">
        <v>77.5</v>
      </c>
      <c r="O46" s="34">
        <v>120</v>
      </c>
      <c r="P46" s="33">
        <v>65</v>
      </c>
      <c r="Q46" s="42">
        <v>118.18181818181819</v>
      </c>
      <c r="R46" s="174">
        <f t="shared" ref="R46:R56" si="4">N46-M46</f>
        <v>22.5</v>
      </c>
      <c r="S46" s="42">
        <f t="shared" ref="S46:S56" si="5">(R46/M46)*100</f>
        <v>40.909090909090914</v>
      </c>
      <c r="T46" s="174">
        <f t="shared" ref="T46:T56" si="6">O46-N46</f>
        <v>42.5</v>
      </c>
      <c r="U46" s="42">
        <f t="shared" ref="U46:U56" si="7">(T46/N46)*100</f>
        <v>54.838709677419352</v>
      </c>
      <c r="V46" s="33">
        <v>45</v>
      </c>
      <c r="W46" s="34">
        <v>47.5</v>
      </c>
      <c r="X46" s="34">
        <v>55</v>
      </c>
      <c r="Y46" s="33">
        <v>10</v>
      </c>
      <c r="Z46" s="42">
        <v>22.222222222222221</v>
      </c>
      <c r="AA46" s="174">
        <f t="shared" ref="AA46:AA56" si="8">W46-V46</f>
        <v>2.5</v>
      </c>
      <c r="AB46" s="42">
        <f t="shared" ref="AB46:AB56" si="9">(AA46/V46)*100</f>
        <v>5.5555555555555554</v>
      </c>
      <c r="AC46" s="174">
        <f t="shared" ref="AC46:AC56" si="10">X46-W46</f>
        <v>7.5</v>
      </c>
      <c r="AD46" s="42">
        <f t="shared" ref="AD46:AD56" si="11">(AC46/W46)*100</f>
        <v>15.789473684210526</v>
      </c>
    </row>
    <row r="47" spans="1:39" s="79" customFormat="1">
      <c r="A47" s="71" t="s">
        <v>19</v>
      </c>
      <c r="B47" s="71">
        <v>1</v>
      </c>
      <c r="C47" s="36" t="s">
        <v>140</v>
      </c>
      <c r="D47" s="33">
        <v>305</v>
      </c>
      <c r="E47" s="34">
        <v>345</v>
      </c>
      <c r="F47" s="43">
        <v>385</v>
      </c>
      <c r="G47" s="33">
        <v>80</v>
      </c>
      <c r="H47" s="42">
        <v>26.229508196721312</v>
      </c>
      <c r="I47" s="174">
        <f t="shared" si="0"/>
        <v>40</v>
      </c>
      <c r="J47" s="42">
        <f t="shared" si="1"/>
        <v>13.114754098360656</v>
      </c>
      <c r="K47" s="174">
        <f t="shared" si="2"/>
        <v>40</v>
      </c>
      <c r="L47" s="42">
        <f t="shared" si="3"/>
        <v>11.594202898550725</v>
      </c>
      <c r="M47" s="33">
        <v>115</v>
      </c>
      <c r="N47" s="34">
        <v>130</v>
      </c>
      <c r="O47" s="34">
        <v>165</v>
      </c>
      <c r="P47" s="33">
        <v>50</v>
      </c>
      <c r="Q47" s="42">
        <v>43.478260869565219</v>
      </c>
      <c r="R47" s="174">
        <f t="shared" si="4"/>
        <v>15</v>
      </c>
      <c r="S47" s="42">
        <f t="shared" si="5"/>
        <v>13.043478260869565</v>
      </c>
      <c r="T47" s="174">
        <f t="shared" si="6"/>
        <v>35</v>
      </c>
      <c r="U47" s="42">
        <f t="shared" si="7"/>
        <v>26.923076923076923</v>
      </c>
      <c r="V47" s="33">
        <v>115</v>
      </c>
      <c r="W47" s="34">
        <v>112.5</v>
      </c>
      <c r="X47" s="34">
        <v>115</v>
      </c>
      <c r="Y47" s="33">
        <v>0</v>
      </c>
      <c r="Z47" s="42">
        <v>0</v>
      </c>
      <c r="AA47" s="174">
        <f t="shared" si="8"/>
        <v>-2.5</v>
      </c>
      <c r="AB47" s="42">
        <f t="shared" si="9"/>
        <v>-2.1739130434782608</v>
      </c>
      <c r="AC47" s="174">
        <f t="shared" si="10"/>
        <v>2.5</v>
      </c>
      <c r="AD47" s="42">
        <f t="shared" si="11"/>
        <v>2.2222222222222223</v>
      </c>
    </row>
    <row r="48" spans="1:39" s="79" customFormat="1">
      <c r="A48" s="71" t="s">
        <v>21</v>
      </c>
      <c r="B48" s="71">
        <v>1</v>
      </c>
      <c r="C48" s="36" t="s">
        <v>140</v>
      </c>
      <c r="D48" s="33">
        <v>212.5</v>
      </c>
      <c r="E48" s="34">
        <v>285</v>
      </c>
      <c r="F48" s="43">
        <v>300</v>
      </c>
      <c r="G48" s="33">
        <v>87.5</v>
      </c>
      <c r="H48" s="42">
        <v>41.17647058823529</v>
      </c>
      <c r="I48" s="174">
        <f t="shared" si="0"/>
        <v>72.5</v>
      </c>
      <c r="J48" s="42">
        <f t="shared" si="1"/>
        <v>34.117647058823529</v>
      </c>
      <c r="K48" s="174">
        <f t="shared" si="2"/>
        <v>15</v>
      </c>
      <c r="L48" s="42">
        <f t="shared" si="3"/>
        <v>5.2631578947368416</v>
      </c>
      <c r="M48" s="33">
        <v>90</v>
      </c>
      <c r="N48" s="34">
        <v>100</v>
      </c>
      <c r="O48" s="34">
        <v>135</v>
      </c>
      <c r="P48" s="33">
        <v>45</v>
      </c>
      <c r="Q48" s="42">
        <v>50</v>
      </c>
      <c r="R48" s="174">
        <f t="shared" si="4"/>
        <v>10</v>
      </c>
      <c r="S48" s="42">
        <f t="shared" si="5"/>
        <v>11.111111111111111</v>
      </c>
      <c r="T48" s="174">
        <f t="shared" si="6"/>
        <v>35</v>
      </c>
      <c r="U48" s="42">
        <f t="shared" si="7"/>
        <v>35</v>
      </c>
      <c r="V48" s="33">
        <v>75</v>
      </c>
      <c r="W48" s="34">
        <v>80</v>
      </c>
      <c r="X48" s="34">
        <v>80</v>
      </c>
      <c r="Y48" s="33">
        <v>5</v>
      </c>
      <c r="Z48" s="42">
        <v>6.666666666666667</v>
      </c>
      <c r="AA48" s="174">
        <f t="shared" si="8"/>
        <v>5</v>
      </c>
      <c r="AB48" s="42">
        <f t="shared" si="9"/>
        <v>6.666666666666667</v>
      </c>
      <c r="AC48" s="174">
        <f t="shared" si="10"/>
        <v>0</v>
      </c>
      <c r="AD48" s="42">
        <f t="shared" si="11"/>
        <v>0</v>
      </c>
    </row>
    <row r="49" spans="1:39" s="79" customFormat="1">
      <c r="A49" s="71" t="s">
        <v>24</v>
      </c>
      <c r="B49" s="71">
        <v>1</v>
      </c>
      <c r="C49" s="36" t="s">
        <v>140</v>
      </c>
      <c r="D49" s="33">
        <v>350</v>
      </c>
      <c r="E49" s="34">
        <v>330</v>
      </c>
      <c r="F49" s="43">
        <v>370</v>
      </c>
      <c r="G49" s="33">
        <v>20</v>
      </c>
      <c r="H49" s="42">
        <v>5.7142857142857144</v>
      </c>
      <c r="I49" s="174">
        <f t="shared" si="0"/>
        <v>-20</v>
      </c>
      <c r="J49" s="42">
        <f t="shared" si="1"/>
        <v>-5.7142857142857144</v>
      </c>
      <c r="K49" s="174">
        <f t="shared" si="2"/>
        <v>40</v>
      </c>
      <c r="L49" s="42">
        <f t="shared" si="3"/>
        <v>12.121212121212121</v>
      </c>
      <c r="M49" s="33">
        <v>140</v>
      </c>
      <c r="N49" s="34">
        <v>145</v>
      </c>
      <c r="O49" s="34">
        <v>165</v>
      </c>
      <c r="P49" s="33">
        <v>25</v>
      </c>
      <c r="Q49" s="42">
        <v>17.857142857142858</v>
      </c>
      <c r="R49" s="174">
        <f t="shared" si="4"/>
        <v>5</v>
      </c>
      <c r="S49" s="42">
        <f t="shared" si="5"/>
        <v>3.5714285714285712</v>
      </c>
      <c r="T49" s="174">
        <f t="shared" si="6"/>
        <v>20</v>
      </c>
      <c r="U49" s="42">
        <f t="shared" si="7"/>
        <v>13.793103448275861</v>
      </c>
      <c r="V49" s="33">
        <v>82.5</v>
      </c>
      <c r="W49" s="34">
        <v>87.5</v>
      </c>
      <c r="X49" s="34">
        <v>95</v>
      </c>
      <c r="Y49" s="33">
        <v>12.5</v>
      </c>
      <c r="Z49" s="42">
        <v>15.151515151515152</v>
      </c>
      <c r="AA49" s="174">
        <f t="shared" si="8"/>
        <v>5</v>
      </c>
      <c r="AB49" s="42">
        <f t="shared" si="9"/>
        <v>6.0606060606060606</v>
      </c>
      <c r="AC49" s="174">
        <f t="shared" si="10"/>
        <v>7.5</v>
      </c>
      <c r="AD49" s="42">
        <f t="shared" si="11"/>
        <v>8.5714285714285712</v>
      </c>
    </row>
    <row r="50" spans="1:39" s="79" customFormat="1">
      <c r="A50" s="71" t="s">
        <v>29</v>
      </c>
      <c r="B50" s="71">
        <v>1</v>
      </c>
      <c r="C50" s="36" t="s">
        <v>140</v>
      </c>
      <c r="D50" s="33">
        <v>330</v>
      </c>
      <c r="E50" s="34">
        <v>380</v>
      </c>
      <c r="F50" s="43">
        <v>450</v>
      </c>
      <c r="G50" s="33">
        <v>120</v>
      </c>
      <c r="H50" s="42">
        <v>36.363636363636367</v>
      </c>
      <c r="I50" s="174">
        <f t="shared" si="0"/>
        <v>50</v>
      </c>
      <c r="J50" s="42">
        <f t="shared" si="1"/>
        <v>15.151515151515152</v>
      </c>
      <c r="K50" s="174">
        <f t="shared" si="2"/>
        <v>70</v>
      </c>
      <c r="L50" s="42">
        <f t="shared" si="3"/>
        <v>18.421052631578945</v>
      </c>
      <c r="M50" s="33">
        <v>190</v>
      </c>
      <c r="N50" s="34">
        <v>205</v>
      </c>
      <c r="O50" s="34">
        <v>205</v>
      </c>
      <c r="P50" s="33">
        <v>15</v>
      </c>
      <c r="Q50" s="42">
        <v>7.8947368421052628</v>
      </c>
      <c r="R50" s="174">
        <f t="shared" si="4"/>
        <v>15</v>
      </c>
      <c r="S50" s="42">
        <f t="shared" si="5"/>
        <v>7.8947368421052628</v>
      </c>
      <c r="T50" s="174">
        <f t="shared" si="6"/>
        <v>0</v>
      </c>
      <c r="U50" s="42">
        <f t="shared" si="7"/>
        <v>0</v>
      </c>
      <c r="V50" s="33">
        <v>100</v>
      </c>
      <c r="W50" s="34">
        <v>100</v>
      </c>
      <c r="X50" s="34">
        <v>105</v>
      </c>
      <c r="Y50" s="33">
        <v>5</v>
      </c>
      <c r="Z50" s="42">
        <v>5</v>
      </c>
      <c r="AA50" s="174">
        <f t="shared" si="8"/>
        <v>0</v>
      </c>
      <c r="AB50" s="42">
        <f t="shared" si="9"/>
        <v>0</v>
      </c>
      <c r="AC50" s="174">
        <f t="shared" si="10"/>
        <v>5</v>
      </c>
      <c r="AD50" s="42">
        <f t="shared" si="11"/>
        <v>5</v>
      </c>
    </row>
    <row r="51" spans="1:39" s="79" customFormat="1">
      <c r="A51" s="71" t="s">
        <v>41</v>
      </c>
      <c r="B51" s="72">
        <v>2</v>
      </c>
      <c r="C51" s="71" t="s">
        <v>140</v>
      </c>
      <c r="D51" s="33">
        <v>310</v>
      </c>
      <c r="E51" s="34">
        <v>350</v>
      </c>
      <c r="F51" s="43">
        <v>370</v>
      </c>
      <c r="G51" s="33">
        <v>60</v>
      </c>
      <c r="H51" s="42">
        <v>19.35483870967742</v>
      </c>
      <c r="I51" s="174">
        <f t="shared" si="0"/>
        <v>40</v>
      </c>
      <c r="J51" s="42">
        <f t="shared" si="1"/>
        <v>12.903225806451612</v>
      </c>
      <c r="K51" s="174">
        <f t="shared" si="2"/>
        <v>20</v>
      </c>
      <c r="L51" s="42">
        <f t="shared" si="3"/>
        <v>5.7142857142857144</v>
      </c>
      <c r="M51" s="33">
        <v>115</v>
      </c>
      <c r="N51" s="34">
        <v>130</v>
      </c>
      <c r="O51" s="34">
        <v>140</v>
      </c>
      <c r="P51" s="33">
        <v>25</v>
      </c>
      <c r="Q51" s="42">
        <v>21.739130434782609</v>
      </c>
      <c r="R51" s="174">
        <f t="shared" si="4"/>
        <v>15</v>
      </c>
      <c r="S51" s="42">
        <f t="shared" si="5"/>
        <v>13.043478260869565</v>
      </c>
      <c r="T51" s="174">
        <f t="shared" si="6"/>
        <v>10</v>
      </c>
      <c r="U51" s="42">
        <f t="shared" si="7"/>
        <v>7.6923076923076925</v>
      </c>
      <c r="V51" s="33">
        <v>90</v>
      </c>
      <c r="W51" s="34">
        <v>100</v>
      </c>
      <c r="X51" s="34">
        <v>102.5</v>
      </c>
      <c r="Y51" s="33">
        <v>12.5</v>
      </c>
      <c r="Z51" s="42">
        <v>13.888888888888889</v>
      </c>
      <c r="AA51" s="174">
        <f t="shared" si="8"/>
        <v>10</v>
      </c>
      <c r="AB51" s="42">
        <f t="shared" si="9"/>
        <v>11.111111111111111</v>
      </c>
      <c r="AC51" s="174">
        <f t="shared" si="10"/>
        <v>2.5</v>
      </c>
      <c r="AD51" s="42">
        <f t="shared" si="11"/>
        <v>2.5</v>
      </c>
    </row>
    <row r="52" spans="1:39" s="79" customFormat="1">
      <c r="A52" s="71" t="s">
        <v>42</v>
      </c>
      <c r="B52" s="72">
        <v>2</v>
      </c>
      <c r="C52" s="71" t="s">
        <v>140</v>
      </c>
      <c r="D52" s="33">
        <v>200</v>
      </c>
      <c r="E52" s="34">
        <v>250</v>
      </c>
      <c r="F52" s="43">
        <v>250</v>
      </c>
      <c r="G52" s="33">
        <v>50</v>
      </c>
      <c r="H52" s="42">
        <v>25</v>
      </c>
      <c r="I52" s="174">
        <f t="shared" si="0"/>
        <v>50</v>
      </c>
      <c r="J52" s="42">
        <f t="shared" si="1"/>
        <v>25</v>
      </c>
      <c r="K52" s="174">
        <f t="shared" si="2"/>
        <v>0</v>
      </c>
      <c r="L52" s="42">
        <f t="shared" si="3"/>
        <v>0</v>
      </c>
      <c r="M52" s="33">
        <v>100</v>
      </c>
      <c r="N52" s="34">
        <v>145</v>
      </c>
      <c r="O52" s="34">
        <v>160</v>
      </c>
      <c r="P52" s="33">
        <v>60</v>
      </c>
      <c r="Q52" s="42">
        <v>60</v>
      </c>
      <c r="R52" s="174">
        <f t="shared" si="4"/>
        <v>45</v>
      </c>
      <c r="S52" s="42">
        <f t="shared" si="5"/>
        <v>45</v>
      </c>
      <c r="T52" s="174">
        <f t="shared" si="6"/>
        <v>15</v>
      </c>
      <c r="U52" s="42">
        <f t="shared" si="7"/>
        <v>10.344827586206897</v>
      </c>
      <c r="V52" s="33">
        <v>62.5</v>
      </c>
      <c r="W52" s="34">
        <v>65</v>
      </c>
      <c r="X52" s="34">
        <v>70</v>
      </c>
      <c r="Y52" s="33">
        <v>7.5</v>
      </c>
      <c r="Z52" s="42">
        <v>12</v>
      </c>
      <c r="AA52" s="174">
        <f t="shared" si="8"/>
        <v>2.5</v>
      </c>
      <c r="AB52" s="42">
        <f t="shared" si="9"/>
        <v>4</v>
      </c>
      <c r="AC52" s="174">
        <f t="shared" si="10"/>
        <v>5</v>
      </c>
      <c r="AD52" s="42">
        <f t="shared" si="11"/>
        <v>7.6923076923076925</v>
      </c>
    </row>
    <row r="53" spans="1:39" s="79" customFormat="1">
      <c r="A53" s="71" t="s">
        <v>46</v>
      </c>
      <c r="B53" s="72">
        <v>2</v>
      </c>
      <c r="C53" s="71" t="s">
        <v>140</v>
      </c>
      <c r="D53" s="33">
        <v>200</v>
      </c>
      <c r="E53" s="34">
        <v>235</v>
      </c>
      <c r="F53" s="34">
        <v>265</v>
      </c>
      <c r="G53" s="33">
        <v>65</v>
      </c>
      <c r="H53" s="42">
        <v>32.5</v>
      </c>
      <c r="I53" s="174">
        <f t="shared" si="0"/>
        <v>35</v>
      </c>
      <c r="J53" s="42">
        <f t="shared" si="1"/>
        <v>17.5</v>
      </c>
      <c r="K53" s="174">
        <f t="shared" si="2"/>
        <v>30</v>
      </c>
      <c r="L53" s="42">
        <f t="shared" si="3"/>
        <v>12.76595744680851</v>
      </c>
      <c r="M53" s="33">
        <v>110</v>
      </c>
      <c r="N53" s="34">
        <v>145</v>
      </c>
      <c r="O53" s="34">
        <v>170</v>
      </c>
      <c r="P53" s="33">
        <v>60</v>
      </c>
      <c r="Q53" s="42">
        <v>54.54545454545454</v>
      </c>
      <c r="R53" s="174">
        <f t="shared" si="4"/>
        <v>35</v>
      </c>
      <c r="S53" s="42">
        <f t="shared" si="5"/>
        <v>31.818181818181817</v>
      </c>
      <c r="T53" s="174">
        <f t="shared" si="6"/>
        <v>25</v>
      </c>
      <c r="U53" s="42">
        <f t="shared" si="7"/>
        <v>17.241379310344829</v>
      </c>
      <c r="V53" s="33">
        <v>52.5</v>
      </c>
      <c r="W53" s="34">
        <v>57.5</v>
      </c>
      <c r="X53" s="34">
        <v>60</v>
      </c>
      <c r="Y53" s="33">
        <v>7.5</v>
      </c>
      <c r="Z53" s="42">
        <v>14.285714285714285</v>
      </c>
      <c r="AA53" s="174">
        <f t="shared" si="8"/>
        <v>5</v>
      </c>
      <c r="AB53" s="42">
        <f t="shared" si="9"/>
        <v>9.5238095238095237</v>
      </c>
      <c r="AC53" s="174">
        <f t="shared" si="10"/>
        <v>2.5</v>
      </c>
      <c r="AD53" s="42">
        <f t="shared" si="11"/>
        <v>4.3478260869565215</v>
      </c>
    </row>
    <row r="54" spans="1:39" s="79" customFormat="1">
      <c r="A54" s="71" t="s">
        <v>50</v>
      </c>
      <c r="B54" s="72">
        <v>2</v>
      </c>
      <c r="C54" s="71" t="s">
        <v>140</v>
      </c>
      <c r="D54" s="33">
        <v>180</v>
      </c>
      <c r="E54" s="34">
        <v>230</v>
      </c>
      <c r="F54" s="34">
        <v>250</v>
      </c>
      <c r="G54" s="33">
        <v>70</v>
      </c>
      <c r="H54" s="42">
        <v>38.888888888888893</v>
      </c>
      <c r="I54" s="174">
        <f t="shared" si="0"/>
        <v>50</v>
      </c>
      <c r="J54" s="42">
        <f t="shared" si="1"/>
        <v>27.777777777777779</v>
      </c>
      <c r="K54" s="174">
        <f t="shared" si="2"/>
        <v>20</v>
      </c>
      <c r="L54" s="42">
        <f t="shared" si="3"/>
        <v>8.695652173913043</v>
      </c>
      <c r="M54" s="33">
        <v>100</v>
      </c>
      <c r="N54" s="34">
        <v>135</v>
      </c>
      <c r="O54" s="34">
        <v>175</v>
      </c>
      <c r="P54" s="33">
        <v>75</v>
      </c>
      <c r="Q54" s="42">
        <v>75</v>
      </c>
      <c r="R54" s="174">
        <f t="shared" si="4"/>
        <v>35</v>
      </c>
      <c r="S54" s="42">
        <f t="shared" si="5"/>
        <v>35</v>
      </c>
      <c r="T54" s="174">
        <f t="shared" si="6"/>
        <v>40</v>
      </c>
      <c r="U54" s="42">
        <f t="shared" si="7"/>
        <v>29.629629629629626</v>
      </c>
      <c r="V54" s="33">
        <v>52.5</v>
      </c>
      <c r="W54" s="34">
        <v>57.5</v>
      </c>
      <c r="X54" s="34">
        <v>57.5</v>
      </c>
      <c r="Y54" s="33">
        <v>5</v>
      </c>
      <c r="Z54" s="42">
        <v>9.5238095238095237</v>
      </c>
      <c r="AA54" s="174">
        <f t="shared" si="8"/>
        <v>5</v>
      </c>
      <c r="AB54" s="42">
        <f t="shared" si="9"/>
        <v>9.5238095238095237</v>
      </c>
      <c r="AC54" s="174">
        <f t="shared" si="10"/>
        <v>0</v>
      </c>
      <c r="AD54" s="42">
        <f t="shared" si="11"/>
        <v>0</v>
      </c>
    </row>
    <row r="55" spans="1:39" s="79" customFormat="1">
      <c r="A55" s="72" t="s">
        <v>52</v>
      </c>
      <c r="B55" s="72">
        <v>2</v>
      </c>
      <c r="C55" s="71" t="s">
        <v>140</v>
      </c>
      <c r="D55" s="33">
        <v>230</v>
      </c>
      <c r="E55" s="34">
        <v>275</v>
      </c>
      <c r="F55" s="34">
        <v>275</v>
      </c>
      <c r="G55" s="33">
        <v>45</v>
      </c>
      <c r="H55" s="42">
        <v>19.565217391304348</v>
      </c>
      <c r="I55" s="174">
        <f t="shared" si="0"/>
        <v>45</v>
      </c>
      <c r="J55" s="42">
        <f t="shared" si="1"/>
        <v>19.565217391304348</v>
      </c>
      <c r="K55" s="174">
        <f t="shared" si="2"/>
        <v>0</v>
      </c>
      <c r="L55" s="42">
        <f t="shared" si="3"/>
        <v>0</v>
      </c>
      <c r="M55" s="33">
        <v>70</v>
      </c>
      <c r="N55" s="34">
        <v>105</v>
      </c>
      <c r="O55" s="34">
        <v>125</v>
      </c>
      <c r="P55" s="33">
        <v>55</v>
      </c>
      <c r="Q55" s="42">
        <v>78.571428571428569</v>
      </c>
      <c r="R55" s="174">
        <f t="shared" si="4"/>
        <v>35</v>
      </c>
      <c r="S55" s="42">
        <f t="shared" si="5"/>
        <v>50</v>
      </c>
      <c r="T55" s="174">
        <f t="shared" si="6"/>
        <v>20</v>
      </c>
      <c r="U55" s="42">
        <f t="shared" si="7"/>
        <v>19.047619047619047</v>
      </c>
      <c r="V55" s="33">
        <v>70</v>
      </c>
      <c r="W55" s="34">
        <v>75</v>
      </c>
      <c r="X55" s="34">
        <v>82.5</v>
      </c>
      <c r="Y55" s="33">
        <v>12.5</v>
      </c>
      <c r="Z55" s="42">
        <v>17.857142857142858</v>
      </c>
      <c r="AA55" s="174">
        <f t="shared" si="8"/>
        <v>5</v>
      </c>
      <c r="AB55" s="42">
        <f t="shared" si="9"/>
        <v>7.1428571428571423</v>
      </c>
      <c r="AC55" s="174">
        <f t="shared" si="10"/>
        <v>7.5</v>
      </c>
      <c r="AD55" s="42">
        <f t="shared" si="11"/>
        <v>10</v>
      </c>
    </row>
    <row r="56" spans="1:39" s="79" customFormat="1" ht="15.75" thickBot="1">
      <c r="A56" s="71" t="s">
        <v>53</v>
      </c>
      <c r="B56" s="72">
        <v>2</v>
      </c>
      <c r="C56" s="71" t="s">
        <v>140</v>
      </c>
      <c r="D56" s="265">
        <v>330</v>
      </c>
      <c r="E56" s="273">
        <v>360</v>
      </c>
      <c r="F56" s="273">
        <v>325</v>
      </c>
      <c r="G56" s="265">
        <v>-5</v>
      </c>
      <c r="H56" s="176">
        <v>-1.5151515151515151</v>
      </c>
      <c r="I56" s="175">
        <f t="shared" si="0"/>
        <v>30</v>
      </c>
      <c r="J56" s="176">
        <f t="shared" si="1"/>
        <v>9.0909090909090917</v>
      </c>
      <c r="K56" s="175">
        <f t="shared" si="2"/>
        <v>-35</v>
      </c>
      <c r="L56" s="176">
        <f t="shared" si="3"/>
        <v>-9.7222222222222232</v>
      </c>
      <c r="M56" s="265">
        <v>145</v>
      </c>
      <c r="N56" s="273">
        <v>205</v>
      </c>
      <c r="O56" s="273">
        <v>210</v>
      </c>
      <c r="P56" s="265">
        <v>65</v>
      </c>
      <c r="Q56" s="176">
        <v>44.827586206896555</v>
      </c>
      <c r="R56" s="175">
        <f t="shared" si="4"/>
        <v>60</v>
      </c>
      <c r="S56" s="176">
        <f t="shared" si="5"/>
        <v>41.379310344827587</v>
      </c>
      <c r="T56" s="175">
        <f t="shared" si="6"/>
        <v>5</v>
      </c>
      <c r="U56" s="176">
        <f t="shared" si="7"/>
        <v>2.4390243902439024</v>
      </c>
      <c r="V56" s="265">
        <v>95</v>
      </c>
      <c r="W56" s="273">
        <v>100</v>
      </c>
      <c r="X56" s="273">
        <v>90</v>
      </c>
      <c r="Y56" s="265">
        <v>-5</v>
      </c>
      <c r="Z56" s="176">
        <v>-5.2631578947368416</v>
      </c>
      <c r="AA56" s="175">
        <f t="shared" si="8"/>
        <v>5</v>
      </c>
      <c r="AB56" s="176">
        <f t="shared" si="9"/>
        <v>5.2631578947368416</v>
      </c>
      <c r="AC56" s="175">
        <f t="shared" si="10"/>
        <v>-10</v>
      </c>
      <c r="AD56" s="176">
        <f t="shared" si="11"/>
        <v>-10</v>
      </c>
    </row>
    <row r="57" spans="1:39">
      <c r="AJ57"/>
      <c r="AK57"/>
      <c r="AL57"/>
      <c r="AM57"/>
    </row>
    <row r="58" spans="1:39">
      <c r="C58" s="40" t="s">
        <v>55</v>
      </c>
      <c r="D58" s="37">
        <f>AVERAGE(D45:D56)</f>
        <v>254.375</v>
      </c>
      <c r="E58" s="78">
        <f t="shared" ref="E58:V58" si="12">AVERAGE(E45:E56)</f>
        <v>291.875</v>
      </c>
      <c r="F58" s="78">
        <f t="shared" si="12"/>
        <v>310.83333333333331</v>
      </c>
      <c r="G58" s="78">
        <f t="shared" si="12"/>
        <v>56.458333333333336</v>
      </c>
      <c r="H58" s="78">
        <f t="shared" si="12"/>
        <v>23.729079892117827</v>
      </c>
      <c r="I58" s="108">
        <f t="shared" ref="I58:J58" si="13">AVERAGE(I45:I56)</f>
        <v>37.5</v>
      </c>
      <c r="J58" s="108">
        <f t="shared" si="13"/>
        <v>16.398551894151833</v>
      </c>
      <c r="K58" s="108">
        <f t="shared" ref="K58:L58" si="14">AVERAGE(K45:K56)</f>
        <v>18.958333333333332</v>
      </c>
      <c r="L58" s="108">
        <f t="shared" si="14"/>
        <v>6.3652258686307972</v>
      </c>
      <c r="M58" s="78">
        <f t="shared" si="12"/>
        <v>112.5</v>
      </c>
      <c r="N58" s="78">
        <f t="shared" si="12"/>
        <v>137.29166666666666</v>
      </c>
      <c r="O58" s="78">
        <f t="shared" si="12"/>
        <v>158.75</v>
      </c>
      <c r="P58" s="78">
        <f t="shared" si="12"/>
        <v>46.25</v>
      </c>
      <c r="Q58" s="78">
        <f t="shared" si="12"/>
        <v>48.716296542432815</v>
      </c>
      <c r="R58" s="108">
        <f t="shared" ref="R58:U58" si="15">AVERAGE(R45:R56)</f>
        <v>24.791666666666668</v>
      </c>
      <c r="S58" s="108">
        <f t="shared" si="15"/>
        <v>24.744790232095919</v>
      </c>
      <c r="T58" s="108">
        <f t="shared" si="15"/>
        <v>21.458333333333332</v>
      </c>
      <c r="U58" s="108">
        <f t="shared" si="15"/>
        <v>18.745806475427006</v>
      </c>
      <c r="V58" s="78">
        <f t="shared" si="12"/>
        <v>74.583333333333329</v>
      </c>
      <c r="W58" s="78">
        <f t="shared" ref="W58:Z58" si="16">AVERAGE(W45:W56)</f>
        <v>78.333333333333329</v>
      </c>
      <c r="X58" s="78">
        <f t="shared" si="16"/>
        <v>81.25</v>
      </c>
      <c r="Y58" s="78">
        <f>AVERAGE(Y45:Y56)</f>
        <v>6.666666666666667</v>
      </c>
      <c r="Z58" s="78">
        <f t="shared" si="16"/>
        <v>10.414097111465532</v>
      </c>
      <c r="AA58" s="108">
        <f t="shared" ref="AA58:AD58" si="17">AVERAGE(AA45:AA56)</f>
        <v>3.75</v>
      </c>
      <c r="AB58" s="108">
        <f t="shared" si="17"/>
        <v>5.6015929150940584</v>
      </c>
      <c r="AC58" s="108">
        <f t="shared" si="17"/>
        <v>2.9166666666666665</v>
      </c>
      <c r="AD58" s="108">
        <f t="shared" si="17"/>
        <v>4.5682425359198815</v>
      </c>
      <c r="AJ58"/>
      <c r="AK58"/>
      <c r="AL58"/>
      <c r="AM58"/>
    </row>
    <row r="59" spans="1:39">
      <c r="C59" s="40" t="s">
        <v>56</v>
      </c>
      <c r="D59" s="38">
        <f>STDEV(D45:D56)</f>
        <v>64.571357638450863</v>
      </c>
      <c r="E59" s="75">
        <f t="shared" ref="E59:V59" si="18">STDEV(E45:E56)</f>
        <v>58.203453896264143</v>
      </c>
      <c r="F59" s="75">
        <f t="shared" si="18"/>
        <v>69.342146875715784</v>
      </c>
      <c r="G59" s="75">
        <f t="shared" si="18"/>
        <v>32.604000265816047</v>
      </c>
      <c r="H59" s="75">
        <f t="shared" si="18"/>
        <v>12.855873033830044</v>
      </c>
      <c r="I59" s="115">
        <f t="shared" ref="I59:J59" si="19">STDEV(I45:I56)</f>
        <v>21.976226824788313</v>
      </c>
      <c r="J59" s="115">
        <f t="shared" si="19"/>
        <v>10.03235454437627</v>
      </c>
      <c r="K59" s="115">
        <f t="shared" ref="K59:L59" si="20">STDEV(K45:K56)</f>
        <v>25.925117982841321</v>
      </c>
      <c r="L59" s="115">
        <f t="shared" si="20"/>
        <v>7.4125666070733232</v>
      </c>
      <c r="M59" s="75">
        <f t="shared" si="18"/>
        <v>35.451631581891711</v>
      </c>
      <c r="N59" s="75">
        <f t="shared" si="18"/>
        <v>37.680751255137075</v>
      </c>
      <c r="O59" s="75">
        <f t="shared" si="18"/>
        <v>29.164502084180725</v>
      </c>
      <c r="P59" s="75">
        <f t="shared" si="18"/>
        <v>21.011360563449305</v>
      </c>
      <c r="Q59" s="75">
        <f t="shared" si="18"/>
        <v>32.010230507574192</v>
      </c>
      <c r="R59" s="115">
        <f t="shared" ref="R59:U59" si="21">STDEV(R45:R56)</f>
        <v>17.203934979762007</v>
      </c>
      <c r="S59" s="115">
        <f t="shared" si="21"/>
        <v>17.468690271028997</v>
      </c>
      <c r="T59" s="115">
        <f t="shared" si="21"/>
        <v>14.160537889972025</v>
      </c>
      <c r="U59" s="115">
        <f t="shared" si="21"/>
        <v>15.680475778809749</v>
      </c>
      <c r="V59" s="75">
        <f t="shared" si="18"/>
        <v>22.152193953866</v>
      </c>
      <c r="W59" s="75">
        <f t="shared" ref="W59:Z59" si="22">STDEV(W45:W56)</f>
        <v>21.54101092138324</v>
      </c>
      <c r="X59" s="75">
        <f t="shared" si="22"/>
        <v>20.463381929681123</v>
      </c>
      <c r="Y59" s="75">
        <f t="shared" si="22"/>
        <v>5.2584707997206896</v>
      </c>
      <c r="Z59" s="75">
        <f t="shared" si="22"/>
        <v>7.7201837171715901</v>
      </c>
      <c r="AA59" s="115">
        <f t="shared" ref="AA59:AD59" si="23">STDEV(AA45:AA56)</f>
        <v>3.1079078025403053</v>
      </c>
      <c r="AB59" s="115">
        <f t="shared" si="23"/>
        <v>3.8195245956989479</v>
      </c>
      <c r="AC59" s="115">
        <f t="shared" si="23"/>
        <v>4.8656184010095185</v>
      </c>
      <c r="AD59" s="115">
        <f t="shared" si="23"/>
        <v>6.4823439659782363</v>
      </c>
      <c r="AJ59"/>
      <c r="AK59"/>
      <c r="AL59"/>
      <c r="AM59"/>
    </row>
    <row r="60" spans="1:39">
      <c r="C60" s="40" t="s">
        <v>57</v>
      </c>
      <c r="D60" s="38">
        <f>D59/SQRT(12)</f>
        <v>18.640145357249605</v>
      </c>
      <c r="E60" s="75">
        <f t="shared" ref="E60:V60" si="24">E59/SQRT(12)</f>
        <v>16.801889887387038</v>
      </c>
      <c r="F60" s="75">
        <f t="shared" si="24"/>
        <v>20.017353582440538</v>
      </c>
      <c r="G60" s="75">
        <f t="shared" si="24"/>
        <v>9.4119641650637629</v>
      </c>
      <c r="H60" s="75">
        <f t="shared" si="24"/>
        <v>3.7111708783747135</v>
      </c>
      <c r="I60" s="115">
        <f t="shared" ref="I60:J60" si="25">I59/SQRT(12)</f>
        <v>6.3439902365319041</v>
      </c>
      <c r="J60" s="115">
        <f t="shared" si="25"/>
        <v>2.8960912984007026</v>
      </c>
      <c r="K60" s="115">
        <f t="shared" ref="K60:L60" si="26">K59/SQRT(12)</f>
        <v>7.4839369230831227</v>
      </c>
      <c r="L60" s="115">
        <f t="shared" si="26"/>
        <v>2.1398236629899072</v>
      </c>
      <c r="M60" s="75">
        <f t="shared" si="24"/>
        <v>10.234004518508309</v>
      </c>
      <c r="N60" s="75">
        <f t="shared" si="24"/>
        <v>10.877495940210361</v>
      </c>
      <c r="O60" s="75">
        <f t="shared" si="24"/>
        <v>8.4190665645415717</v>
      </c>
      <c r="P60" s="75">
        <f t="shared" si="24"/>
        <v>6.0654573386738715</v>
      </c>
      <c r="Q60" s="75">
        <f t="shared" si="24"/>
        <v>9.2405576001849656</v>
      </c>
      <c r="R60" s="115">
        <f t="shared" ref="R60:U60" si="27">R59/SQRT(12)</f>
        <v>4.9663482458432071</v>
      </c>
      <c r="S60" s="115">
        <f t="shared" si="27"/>
        <v>5.0427765151843946</v>
      </c>
      <c r="T60" s="115">
        <f t="shared" si="27"/>
        <v>4.0877951813226217</v>
      </c>
      <c r="U60" s="115">
        <f t="shared" si="27"/>
        <v>4.5265634559586081</v>
      </c>
      <c r="V60" s="75">
        <f t="shared" si="24"/>
        <v>6.3947875712026683</v>
      </c>
      <c r="W60" s="75">
        <f t="shared" ref="W60:Z60" si="28">W59/SQRT(12)</f>
        <v>6.2183542270386418</v>
      </c>
      <c r="X60" s="75">
        <f t="shared" si="28"/>
        <v>5.9072695328157607</v>
      </c>
      <c r="Y60" s="75">
        <f t="shared" si="28"/>
        <v>1.5179897658722634</v>
      </c>
      <c r="Z60" s="75">
        <f t="shared" si="28"/>
        <v>2.2286250736511919</v>
      </c>
      <c r="AA60" s="115">
        <f t="shared" ref="AA60:AD60" si="29">AA59/SQRT(12)</f>
        <v>0.89717570320659179</v>
      </c>
      <c r="AB60" s="115">
        <f t="shared" si="29"/>
        <v>1.1026017767515921</v>
      </c>
      <c r="AC60" s="115">
        <f t="shared" si="29"/>
        <v>1.4045830467984211</v>
      </c>
      <c r="AD60" s="115">
        <f t="shared" si="29"/>
        <v>1.8712915168686406</v>
      </c>
      <c r="AJ60"/>
      <c r="AK60"/>
      <c r="AL60"/>
      <c r="AM60"/>
    </row>
    <row r="61" spans="1:39">
      <c r="AJ61"/>
      <c r="AK61"/>
      <c r="AL61"/>
      <c r="AM61"/>
    </row>
    <row r="62" spans="1:39">
      <c r="AJ62"/>
      <c r="AK62"/>
      <c r="AL62"/>
      <c r="AM62"/>
    </row>
    <row r="63" spans="1:39">
      <c r="AJ63"/>
      <c r="AK63"/>
      <c r="AL63"/>
      <c r="AM63"/>
    </row>
    <row r="64" spans="1:39">
      <c r="AJ64"/>
      <c r="AK64"/>
      <c r="AL64"/>
      <c r="AM64"/>
    </row>
    <row r="65" spans="1:39">
      <c r="AJ65"/>
      <c r="AK65"/>
      <c r="AL65"/>
      <c r="AM65"/>
    </row>
    <row r="66" spans="1:39">
      <c r="AJ66"/>
      <c r="AK66"/>
      <c r="AL66"/>
      <c r="AM66"/>
    </row>
    <row r="67" spans="1:39" ht="15.75" thickBot="1">
      <c r="AJ67"/>
      <c r="AK67"/>
      <c r="AL67"/>
      <c r="AM67"/>
    </row>
    <row r="68" spans="1:39" s="35" customFormat="1" ht="15.75" thickBot="1">
      <c r="A68" s="449" t="s">
        <v>0</v>
      </c>
      <c r="B68" s="451" t="s">
        <v>1</v>
      </c>
      <c r="C68" s="453" t="s">
        <v>2</v>
      </c>
      <c r="D68" s="520" t="s">
        <v>9</v>
      </c>
      <c r="E68" s="521"/>
      <c r="F68" s="521"/>
      <c r="G68" s="521"/>
      <c r="H68" s="521"/>
      <c r="I68" s="521"/>
      <c r="J68" s="521"/>
      <c r="K68" s="521"/>
      <c r="L68" s="522"/>
      <c r="M68" s="511" t="s">
        <v>10</v>
      </c>
      <c r="N68" s="512"/>
      <c r="O68" s="512"/>
      <c r="P68" s="523"/>
      <c r="Q68" s="523"/>
      <c r="R68" s="512"/>
      <c r="S68" s="512"/>
      <c r="T68" s="512"/>
      <c r="U68" s="513"/>
      <c r="V68" s="514" t="s">
        <v>11</v>
      </c>
      <c r="W68" s="515"/>
      <c r="X68" s="515"/>
      <c r="Y68" s="517"/>
      <c r="Z68" s="517"/>
      <c r="AA68" s="515"/>
      <c r="AB68" s="515"/>
      <c r="AC68" s="515"/>
      <c r="AD68" s="519"/>
    </row>
    <row r="69" spans="1:39" s="35" customFormat="1" ht="15.75" thickBot="1">
      <c r="A69" s="450"/>
      <c r="B69" s="452"/>
      <c r="C69" s="454"/>
      <c r="D69" s="134" t="s">
        <v>5</v>
      </c>
      <c r="E69" s="135" t="s">
        <v>14</v>
      </c>
      <c r="F69" s="177" t="s">
        <v>6</v>
      </c>
      <c r="G69" s="179" t="s">
        <v>58</v>
      </c>
      <c r="H69" s="180" t="s">
        <v>59</v>
      </c>
      <c r="I69" s="181" t="s">
        <v>93</v>
      </c>
      <c r="J69" s="181" t="s">
        <v>91</v>
      </c>
      <c r="K69" s="179" t="s">
        <v>92</v>
      </c>
      <c r="L69" s="182" t="s">
        <v>91</v>
      </c>
      <c r="M69" s="183" t="s">
        <v>5</v>
      </c>
      <c r="N69" s="184" t="s">
        <v>14</v>
      </c>
      <c r="O69" s="186" t="s">
        <v>6</v>
      </c>
      <c r="P69" s="187" t="s">
        <v>58</v>
      </c>
      <c r="Q69" s="251" t="s">
        <v>59</v>
      </c>
      <c r="R69" s="187" t="s">
        <v>93</v>
      </c>
      <c r="S69" s="188" t="s">
        <v>91</v>
      </c>
      <c r="T69" s="187" t="s">
        <v>92</v>
      </c>
      <c r="U69" s="188" t="s">
        <v>91</v>
      </c>
      <c r="V69" s="143" t="s">
        <v>5</v>
      </c>
      <c r="W69" s="144" t="s">
        <v>14</v>
      </c>
      <c r="X69" s="189" t="s">
        <v>6</v>
      </c>
      <c r="Y69" s="375" t="s">
        <v>58</v>
      </c>
      <c r="Z69" s="376" t="s">
        <v>59</v>
      </c>
      <c r="AA69" s="190" t="s">
        <v>93</v>
      </c>
      <c r="AB69" s="191" t="s">
        <v>91</v>
      </c>
      <c r="AC69" s="190" t="s">
        <v>92</v>
      </c>
      <c r="AD69" s="191" t="s">
        <v>91</v>
      </c>
    </row>
    <row r="70" spans="1:39" s="79" customFormat="1">
      <c r="A70" s="71" t="s">
        <v>17</v>
      </c>
      <c r="B70" s="71">
        <v>1</v>
      </c>
      <c r="C70" s="36" t="s">
        <v>31</v>
      </c>
      <c r="D70" s="370">
        <v>142.5</v>
      </c>
      <c r="E70" s="371">
        <v>200</v>
      </c>
      <c r="F70" s="372">
        <v>225</v>
      </c>
      <c r="G70" s="370">
        <v>82.5</v>
      </c>
      <c r="H70" s="277">
        <v>57.894736842105267</v>
      </c>
      <c r="I70" s="373">
        <f>E70-D70</f>
        <v>57.5</v>
      </c>
      <c r="J70" s="373">
        <f>(I70/D70)*100</f>
        <v>40.350877192982452</v>
      </c>
      <c r="K70" s="278">
        <f>F70-E70</f>
        <v>25</v>
      </c>
      <c r="L70" s="277">
        <f>(K70/E70)*100</f>
        <v>12.5</v>
      </c>
      <c r="M70" s="370">
        <v>100</v>
      </c>
      <c r="N70" s="371">
        <v>115</v>
      </c>
      <c r="O70" s="371">
        <v>125</v>
      </c>
      <c r="P70" s="370">
        <v>25</v>
      </c>
      <c r="Q70" s="277">
        <v>25</v>
      </c>
      <c r="R70" s="278">
        <f>N70-M70</f>
        <v>15</v>
      </c>
      <c r="S70" s="277">
        <f>(R70/M70)*100</f>
        <v>15</v>
      </c>
      <c r="T70" s="278">
        <f>O70-N70</f>
        <v>10</v>
      </c>
      <c r="U70" s="277">
        <f>(T70/N70)*100</f>
        <v>8.695652173913043</v>
      </c>
      <c r="V70" s="370">
        <v>57.5</v>
      </c>
      <c r="W70" s="371">
        <v>57.5</v>
      </c>
      <c r="X70" s="371">
        <v>57.5</v>
      </c>
      <c r="Y70" s="370">
        <v>0</v>
      </c>
      <c r="Z70" s="277">
        <v>0</v>
      </c>
      <c r="AA70" s="278">
        <f>W70-V70</f>
        <v>0</v>
      </c>
      <c r="AB70" s="277">
        <f>(AA70/V70)*100</f>
        <v>0</v>
      </c>
      <c r="AC70" s="278">
        <f>X70-W70</f>
        <v>0</v>
      </c>
      <c r="AD70" s="277">
        <f>(AC70/W70)*100</f>
        <v>0</v>
      </c>
    </row>
    <row r="71" spans="1:39" s="79" customFormat="1">
      <c r="A71" s="71" t="s">
        <v>22</v>
      </c>
      <c r="B71" s="71">
        <v>1</v>
      </c>
      <c r="C71" s="36" t="s">
        <v>31</v>
      </c>
      <c r="D71" s="33">
        <v>250</v>
      </c>
      <c r="E71" s="34">
        <v>300</v>
      </c>
      <c r="F71" s="43">
        <v>350</v>
      </c>
      <c r="G71" s="33">
        <v>100</v>
      </c>
      <c r="H71" s="42">
        <v>40</v>
      </c>
      <c r="I71" s="41">
        <f t="shared" ref="I71:I79" si="30">E71-D71</f>
        <v>50</v>
      </c>
      <c r="J71" s="41">
        <f t="shared" ref="J71:J79" si="31">(I71/D71)*100</f>
        <v>20</v>
      </c>
      <c r="K71" s="174">
        <f t="shared" ref="K71:K79" si="32">F71-E71</f>
        <v>50</v>
      </c>
      <c r="L71" s="42">
        <f t="shared" ref="L71:L79" si="33">(K71/E71)*100</f>
        <v>16.666666666666664</v>
      </c>
      <c r="M71" s="33">
        <v>100</v>
      </c>
      <c r="N71" s="34">
        <v>135</v>
      </c>
      <c r="O71" s="34">
        <v>165</v>
      </c>
      <c r="P71" s="33">
        <v>65</v>
      </c>
      <c r="Q71" s="42">
        <v>65</v>
      </c>
      <c r="R71" s="174">
        <f t="shared" ref="R71:R79" si="34">N71-M71</f>
        <v>35</v>
      </c>
      <c r="S71" s="42">
        <f t="shared" ref="S71:S79" si="35">(R71/M71)*100</f>
        <v>35</v>
      </c>
      <c r="T71" s="174">
        <f t="shared" ref="T71:T79" si="36">O71-N71</f>
        <v>30</v>
      </c>
      <c r="U71" s="42">
        <f t="shared" ref="U71:U79" si="37">(T71/N71)*100</f>
        <v>22.222222222222221</v>
      </c>
      <c r="V71" s="33">
        <v>77.5</v>
      </c>
      <c r="W71" s="34">
        <v>82.5</v>
      </c>
      <c r="X71" s="34">
        <v>87.5</v>
      </c>
      <c r="Y71" s="33">
        <v>10</v>
      </c>
      <c r="Z71" s="42">
        <v>12.903225806451612</v>
      </c>
      <c r="AA71" s="174">
        <f t="shared" ref="AA71:AA79" si="38">W71-V71</f>
        <v>5</v>
      </c>
      <c r="AB71" s="42">
        <f t="shared" ref="AB71:AB79" si="39">(AA71/V71)*100</f>
        <v>6.4516129032258061</v>
      </c>
      <c r="AC71" s="174">
        <f t="shared" ref="AC71:AC79" si="40">X71-W71</f>
        <v>5</v>
      </c>
      <c r="AD71" s="42">
        <f t="shared" ref="AD71:AD79" si="41">(AC71/W71)*100</f>
        <v>6.0606060606060606</v>
      </c>
    </row>
    <row r="72" spans="1:39" s="79" customFormat="1">
      <c r="A72" s="71" t="s">
        <v>26</v>
      </c>
      <c r="B72" s="71">
        <v>1</v>
      </c>
      <c r="C72" s="36" t="s">
        <v>31</v>
      </c>
      <c r="D72" s="33">
        <v>160</v>
      </c>
      <c r="E72" s="34">
        <v>195</v>
      </c>
      <c r="F72" s="43">
        <v>225</v>
      </c>
      <c r="G72" s="33">
        <v>65</v>
      </c>
      <c r="H72" s="42">
        <v>40.625</v>
      </c>
      <c r="I72" s="41">
        <f t="shared" si="30"/>
        <v>35</v>
      </c>
      <c r="J72" s="41">
        <f t="shared" si="31"/>
        <v>21.875</v>
      </c>
      <c r="K72" s="174">
        <f t="shared" si="32"/>
        <v>30</v>
      </c>
      <c r="L72" s="42">
        <f t="shared" si="33"/>
        <v>15.384615384615385</v>
      </c>
      <c r="M72" s="33">
        <v>110</v>
      </c>
      <c r="N72" s="34">
        <v>130</v>
      </c>
      <c r="O72" s="34">
        <v>140</v>
      </c>
      <c r="P72" s="33">
        <v>30</v>
      </c>
      <c r="Q72" s="42">
        <v>27.27272727272727</v>
      </c>
      <c r="R72" s="174">
        <f t="shared" si="34"/>
        <v>20</v>
      </c>
      <c r="S72" s="42">
        <f t="shared" si="35"/>
        <v>18.181818181818183</v>
      </c>
      <c r="T72" s="174">
        <f t="shared" si="36"/>
        <v>10</v>
      </c>
      <c r="U72" s="42">
        <f t="shared" si="37"/>
        <v>7.6923076923076925</v>
      </c>
      <c r="V72" s="33">
        <v>60</v>
      </c>
      <c r="W72" s="34">
        <v>62.5</v>
      </c>
      <c r="X72" s="34">
        <v>67.5</v>
      </c>
      <c r="Y72" s="33">
        <v>7.5</v>
      </c>
      <c r="Z72" s="42">
        <v>12.5</v>
      </c>
      <c r="AA72" s="174">
        <f t="shared" si="38"/>
        <v>2.5</v>
      </c>
      <c r="AB72" s="42">
        <f t="shared" si="39"/>
        <v>4.1666666666666661</v>
      </c>
      <c r="AC72" s="174">
        <f t="shared" si="40"/>
        <v>5</v>
      </c>
      <c r="AD72" s="42">
        <f t="shared" si="41"/>
        <v>8</v>
      </c>
    </row>
    <row r="73" spans="1:39" s="79" customFormat="1">
      <c r="A73" s="71" t="s">
        <v>30</v>
      </c>
      <c r="B73" s="71">
        <v>1</v>
      </c>
      <c r="C73" s="36" t="s">
        <v>31</v>
      </c>
      <c r="D73" s="33">
        <v>300</v>
      </c>
      <c r="E73" s="34">
        <v>350</v>
      </c>
      <c r="F73" s="43">
        <v>400</v>
      </c>
      <c r="G73" s="33">
        <v>100</v>
      </c>
      <c r="H73" s="42">
        <v>33.333333333333329</v>
      </c>
      <c r="I73" s="41">
        <f t="shared" si="30"/>
        <v>50</v>
      </c>
      <c r="J73" s="41">
        <f t="shared" si="31"/>
        <v>16.666666666666664</v>
      </c>
      <c r="K73" s="174">
        <f t="shared" si="32"/>
        <v>50</v>
      </c>
      <c r="L73" s="42">
        <f t="shared" si="33"/>
        <v>14.285714285714285</v>
      </c>
      <c r="M73" s="33">
        <v>85</v>
      </c>
      <c r="N73" s="34">
        <v>130</v>
      </c>
      <c r="O73" s="34">
        <v>140</v>
      </c>
      <c r="P73" s="33">
        <v>55</v>
      </c>
      <c r="Q73" s="42">
        <v>64.705882352941174</v>
      </c>
      <c r="R73" s="174">
        <f t="shared" si="34"/>
        <v>45</v>
      </c>
      <c r="S73" s="42">
        <f t="shared" si="35"/>
        <v>52.941176470588239</v>
      </c>
      <c r="T73" s="174">
        <f t="shared" si="36"/>
        <v>10</v>
      </c>
      <c r="U73" s="42">
        <f t="shared" si="37"/>
        <v>7.6923076923076925</v>
      </c>
      <c r="V73" s="33">
        <v>117.5</v>
      </c>
      <c r="W73" s="34">
        <v>122.5</v>
      </c>
      <c r="X73" s="34">
        <v>125</v>
      </c>
      <c r="Y73" s="33">
        <v>7.5</v>
      </c>
      <c r="Z73" s="42">
        <v>6.3829787234042552</v>
      </c>
      <c r="AA73" s="174">
        <f t="shared" si="38"/>
        <v>5</v>
      </c>
      <c r="AB73" s="42">
        <f t="shared" si="39"/>
        <v>4.2553191489361701</v>
      </c>
      <c r="AC73" s="174">
        <f t="shared" si="40"/>
        <v>2.5</v>
      </c>
      <c r="AD73" s="42">
        <f t="shared" si="41"/>
        <v>2.0408163265306123</v>
      </c>
    </row>
    <row r="74" spans="1:39" s="79" customFormat="1">
      <c r="A74" s="71" t="s">
        <v>40</v>
      </c>
      <c r="B74" s="72">
        <v>2</v>
      </c>
      <c r="C74" s="71" t="s">
        <v>31</v>
      </c>
      <c r="D74" s="33">
        <v>280</v>
      </c>
      <c r="E74" s="34">
        <v>305</v>
      </c>
      <c r="F74" s="43">
        <v>320</v>
      </c>
      <c r="G74" s="33">
        <v>40</v>
      </c>
      <c r="H74" s="42">
        <v>14.285714285714285</v>
      </c>
      <c r="I74" s="41">
        <f t="shared" si="30"/>
        <v>25</v>
      </c>
      <c r="J74" s="41">
        <f t="shared" si="31"/>
        <v>8.9285714285714288</v>
      </c>
      <c r="K74" s="174">
        <f t="shared" si="32"/>
        <v>15</v>
      </c>
      <c r="L74" s="42">
        <f t="shared" si="33"/>
        <v>4.918032786885246</v>
      </c>
      <c r="M74" s="33">
        <v>120</v>
      </c>
      <c r="N74" s="34">
        <v>145</v>
      </c>
      <c r="O74" s="34">
        <v>165</v>
      </c>
      <c r="P74" s="33">
        <v>45</v>
      </c>
      <c r="Q74" s="42">
        <v>37.5</v>
      </c>
      <c r="R74" s="174">
        <f t="shared" si="34"/>
        <v>25</v>
      </c>
      <c r="S74" s="42">
        <f t="shared" si="35"/>
        <v>20.833333333333336</v>
      </c>
      <c r="T74" s="174">
        <f t="shared" si="36"/>
        <v>20</v>
      </c>
      <c r="U74" s="42">
        <f t="shared" si="37"/>
        <v>13.793103448275861</v>
      </c>
      <c r="V74" s="33">
        <v>85</v>
      </c>
      <c r="W74" s="34">
        <v>95</v>
      </c>
      <c r="X74" s="34">
        <v>95</v>
      </c>
      <c r="Y74" s="33">
        <v>10</v>
      </c>
      <c r="Z74" s="42">
        <v>11.76470588235294</v>
      </c>
      <c r="AA74" s="174">
        <f t="shared" si="38"/>
        <v>10</v>
      </c>
      <c r="AB74" s="42">
        <f t="shared" si="39"/>
        <v>11.76470588235294</v>
      </c>
      <c r="AC74" s="174">
        <f t="shared" si="40"/>
        <v>0</v>
      </c>
      <c r="AD74" s="42">
        <f t="shared" si="41"/>
        <v>0</v>
      </c>
    </row>
    <row r="75" spans="1:39" s="79" customFormat="1">
      <c r="A75" s="71" t="s">
        <v>43</v>
      </c>
      <c r="B75" s="72">
        <v>2</v>
      </c>
      <c r="C75" s="71" t="s">
        <v>31</v>
      </c>
      <c r="D75" s="33">
        <v>205</v>
      </c>
      <c r="E75" s="34">
        <v>255</v>
      </c>
      <c r="F75" s="34">
        <v>295</v>
      </c>
      <c r="G75" s="33">
        <v>90</v>
      </c>
      <c r="H75" s="42">
        <v>43.902439024390247</v>
      </c>
      <c r="I75" s="41">
        <f t="shared" si="30"/>
        <v>50</v>
      </c>
      <c r="J75" s="41">
        <f t="shared" si="31"/>
        <v>24.390243902439025</v>
      </c>
      <c r="K75" s="174">
        <f t="shared" si="32"/>
        <v>40</v>
      </c>
      <c r="L75" s="42">
        <f t="shared" si="33"/>
        <v>15.686274509803921</v>
      </c>
      <c r="M75" s="33">
        <v>90</v>
      </c>
      <c r="N75" s="34">
        <v>125</v>
      </c>
      <c r="O75" s="34">
        <v>145</v>
      </c>
      <c r="P75" s="33">
        <v>55</v>
      </c>
      <c r="Q75" s="42">
        <v>61.111111111111114</v>
      </c>
      <c r="R75" s="174">
        <f t="shared" si="34"/>
        <v>35</v>
      </c>
      <c r="S75" s="42">
        <f t="shared" si="35"/>
        <v>38.888888888888893</v>
      </c>
      <c r="T75" s="174">
        <f t="shared" si="36"/>
        <v>20</v>
      </c>
      <c r="U75" s="42">
        <f t="shared" si="37"/>
        <v>16</v>
      </c>
      <c r="V75" s="33">
        <v>50</v>
      </c>
      <c r="W75" s="34">
        <v>57.5</v>
      </c>
      <c r="X75" s="34">
        <v>65</v>
      </c>
      <c r="Y75" s="33">
        <v>15</v>
      </c>
      <c r="Z75" s="42">
        <v>30</v>
      </c>
      <c r="AA75" s="174">
        <f t="shared" si="38"/>
        <v>7.5</v>
      </c>
      <c r="AB75" s="42">
        <f t="shared" si="39"/>
        <v>15</v>
      </c>
      <c r="AC75" s="174">
        <f t="shared" si="40"/>
        <v>7.5</v>
      </c>
      <c r="AD75" s="42">
        <f t="shared" si="41"/>
        <v>13.043478260869565</v>
      </c>
    </row>
    <row r="76" spans="1:39" s="79" customFormat="1">
      <c r="A76" s="71" t="s">
        <v>47</v>
      </c>
      <c r="B76" s="72">
        <v>2</v>
      </c>
      <c r="C76" s="71" t="s">
        <v>31</v>
      </c>
      <c r="D76" s="33">
        <v>220</v>
      </c>
      <c r="E76" s="34">
        <v>265</v>
      </c>
      <c r="F76" s="34">
        <v>280</v>
      </c>
      <c r="G76" s="33">
        <v>60</v>
      </c>
      <c r="H76" s="42">
        <v>27.27272727272727</v>
      </c>
      <c r="I76" s="41">
        <f t="shared" si="30"/>
        <v>45</v>
      </c>
      <c r="J76" s="41">
        <f t="shared" si="31"/>
        <v>20.454545454545457</v>
      </c>
      <c r="K76" s="174">
        <f t="shared" si="32"/>
        <v>15</v>
      </c>
      <c r="L76" s="42">
        <f t="shared" si="33"/>
        <v>5.6603773584905666</v>
      </c>
      <c r="M76" s="33">
        <v>100</v>
      </c>
      <c r="N76" s="34">
        <v>125</v>
      </c>
      <c r="O76" s="34">
        <v>140</v>
      </c>
      <c r="P76" s="33">
        <v>40</v>
      </c>
      <c r="Q76" s="42">
        <v>40</v>
      </c>
      <c r="R76" s="174">
        <f t="shared" si="34"/>
        <v>25</v>
      </c>
      <c r="S76" s="42">
        <f t="shared" si="35"/>
        <v>25</v>
      </c>
      <c r="T76" s="174">
        <f t="shared" si="36"/>
        <v>15</v>
      </c>
      <c r="U76" s="42">
        <f t="shared" si="37"/>
        <v>12</v>
      </c>
      <c r="V76" s="33">
        <v>67.5</v>
      </c>
      <c r="W76" s="34">
        <v>72.5</v>
      </c>
      <c r="X76" s="34">
        <v>72.5</v>
      </c>
      <c r="Y76" s="33">
        <v>5</v>
      </c>
      <c r="Z76" s="42">
        <v>7.4074074074074066</v>
      </c>
      <c r="AA76" s="174">
        <f t="shared" si="38"/>
        <v>5</v>
      </c>
      <c r="AB76" s="42">
        <f t="shared" si="39"/>
        <v>7.4074074074074066</v>
      </c>
      <c r="AC76" s="174">
        <f t="shared" si="40"/>
        <v>0</v>
      </c>
      <c r="AD76" s="42">
        <f t="shared" si="41"/>
        <v>0</v>
      </c>
    </row>
    <row r="77" spans="1:39" s="79" customFormat="1">
      <c r="A77" s="72" t="s">
        <v>51</v>
      </c>
      <c r="B77" s="72">
        <v>2</v>
      </c>
      <c r="C77" s="71" t="s">
        <v>31</v>
      </c>
      <c r="D77" s="33">
        <v>175</v>
      </c>
      <c r="E77" s="34">
        <v>240</v>
      </c>
      <c r="F77" s="34">
        <v>260</v>
      </c>
      <c r="G77" s="33">
        <v>85</v>
      </c>
      <c r="H77" s="42">
        <v>48.571428571428569</v>
      </c>
      <c r="I77" s="41">
        <f t="shared" si="30"/>
        <v>65</v>
      </c>
      <c r="J77" s="41">
        <f t="shared" si="31"/>
        <v>37.142857142857146</v>
      </c>
      <c r="K77" s="174">
        <f t="shared" si="32"/>
        <v>20</v>
      </c>
      <c r="L77" s="42">
        <f t="shared" si="33"/>
        <v>8.3333333333333321</v>
      </c>
      <c r="M77" s="33">
        <v>80</v>
      </c>
      <c r="N77" s="34">
        <v>130</v>
      </c>
      <c r="O77" s="34">
        <v>155</v>
      </c>
      <c r="P77" s="33">
        <v>75</v>
      </c>
      <c r="Q77" s="42">
        <v>93.75</v>
      </c>
      <c r="R77" s="174">
        <f t="shared" si="34"/>
        <v>50</v>
      </c>
      <c r="S77" s="42">
        <f t="shared" si="35"/>
        <v>62.5</v>
      </c>
      <c r="T77" s="174">
        <f t="shared" si="36"/>
        <v>25</v>
      </c>
      <c r="U77" s="42">
        <f t="shared" si="37"/>
        <v>19.230769230769234</v>
      </c>
      <c r="V77" s="33">
        <v>55</v>
      </c>
      <c r="W77" s="34">
        <v>55</v>
      </c>
      <c r="X77" s="34">
        <v>60</v>
      </c>
      <c r="Y77" s="33">
        <v>5</v>
      </c>
      <c r="Z77" s="42">
        <v>9.0909090909090917</v>
      </c>
      <c r="AA77" s="174">
        <f t="shared" si="38"/>
        <v>0</v>
      </c>
      <c r="AB77" s="42">
        <f t="shared" si="39"/>
        <v>0</v>
      </c>
      <c r="AC77" s="174">
        <f t="shared" si="40"/>
        <v>5</v>
      </c>
      <c r="AD77" s="42">
        <f t="shared" si="41"/>
        <v>9.0909090909090917</v>
      </c>
    </row>
    <row r="78" spans="1:39" s="79" customFormat="1">
      <c r="A78" s="71" t="s">
        <v>80</v>
      </c>
      <c r="B78" s="72">
        <v>2</v>
      </c>
      <c r="C78" s="71" t="s">
        <v>31</v>
      </c>
      <c r="D78" s="33">
        <v>340</v>
      </c>
      <c r="E78" s="34">
        <v>365</v>
      </c>
      <c r="F78" s="34">
        <v>370</v>
      </c>
      <c r="G78" s="33">
        <v>30</v>
      </c>
      <c r="H78" s="42">
        <v>8.8235294117647065</v>
      </c>
      <c r="I78" s="41">
        <f t="shared" si="30"/>
        <v>25</v>
      </c>
      <c r="J78" s="41">
        <f t="shared" si="31"/>
        <v>7.3529411764705888</v>
      </c>
      <c r="K78" s="174">
        <f t="shared" si="32"/>
        <v>5</v>
      </c>
      <c r="L78" s="42">
        <f t="shared" si="33"/>
        <v>1.3698630136986301</v>
      </c>
      <c r="M78" s="33">
        <v>145</v>
      </c>
      <c r="N78" s="34">
        <v>175</v>
      </c>
      <c r="O78" s="34">
        <v>180</v>
      </c>
      <c r="P78" s="33">
        <v>35</v>
      </c>
      <c r="Q78" s="42">
        <v>24.137931034482758</v>
      </c>
      <c r="R78" s="174">
        <f t="shared" si="34"/>
        <v>30</v>
      </c>
      <c r="S78" s="42">
        <f t="shared" si="35"/>
        <v>20.689655172413794</v>
      </c>
      <c r="T78" s="174">
        <f t="shared" si="36"/>
        <v>5</v>
      </c>
      <c r="U78" s="42">
        <f t="shared" si="37"/>
        <v>2.8571428571428572</v>
      </c>
      <c r="V78" s="33">
        <v>87.5</v>
      </c>
      <c r="W78" s="34">
        <v>92.5</v>
      </c>
      <c r="X78" s="34">
        <v>97.5</v>
      </c>
      <c r="Y78" s="33">
        <v>10</v>
      </c>
      <c r="Z78" s="42">
        <v>11.428571428571429</v>
      </c>
      <c r="AA78" s="174">
        <f t="shared" si="38"/>
        <v>5</v>
      </c>
      <c r="AB78" s="42">
        <f t="shared" si="39"/>
        <v>5.7142857142857144</v>
      </c>
      <c r="AC78" s="174">
        <f t="shared" si="40"/>
        <v>5</v>
      </c>
      <c r="AD78" s="42">
        <f t="shared" si="41"/>
        <v>5.4054054054054053</v>
      </c>
    </row>
    <row r="79" spans="1:39" s="79" customFormat="1" ht="15.75" thickBot="1">
      <c r="A79" s="71" t="s">
        <v>81</v>
      </c>
      <c r="B79" s="72">
        <v>2</v>
      </c>
      <c r="C79" s="71" t="s">
        <v>31</v>
      </c>
      <c r="D79" s="265">
        <v>310</v>
      </c>
      <c r="E79" s="273">
        <v>355</v>
      </c>
      <c r="F79" s="273">
        <v>370</v>
      </c>
      <c r="G79" s="265">
        <v>60</v>
      </c>
      <c r="H79" s="176">
        <v>19.35483870967742</v>
      </c>
      <c r="I79" s="374">
        <f t="shared" si="30"/>
        <v>45</v>
      </c>
      <c r="J79" s="374">
        <f t="shared" si="31"/>
        <v>14.516129032258066</v>
      </c>
      <c r="K79" s="175">
        <f t="shared" si="32"/>
        <v>15</v>
      </c>
      <c r="L79" s="176">
        <f t="shared" si="33"/>
        <v>4.225352112676056</v>
      </c>
      <c r="M79" s="265">
        <v>135</v>
      </c>
      <c r="N79" s="273">
        <v>180</v>
      </c>
      <c r="O79" s="273">
        <v>210</v>
      </c>
      <c r="P79" s="265">
        <v>75</v>
      </c>
      <c r="Q79" s="176">
        <v>55.555555555555557</v>
      </c>
      <c r="R79" s="175">
        <f t="shared" si="34"/>
        <v>45</v>
      </c>
      <c r="S79" s="176">
        <f t="shared" si="35"/>
        <v>33.333333333333329</v>
      </c>
      <c r="T79" s="175">
        <f t="shared" si="36"/>
        <v>30</v>
      </c>
      <c r="U79" s="176">
        <f t="shared" si="37"/>
        <v>16.666666666666664</v>
      </c>
      <c r="V79" s="265">
        <v>90</v>
      </c>
      <c r="W79" s="273">
        <v>95</v>
      </c>
      <c r="X79" s="273">
        <v>100</v>
      </c>
      <c r="Y79" s="265">
        <v>10</v>
      </c>
      <c r="Z79" s="176">
        <v>11.111111111111111</v>
      </c>
      <c r="AA79" s="175">
        <f t="shared" si="38"/>
        <v>5</v>
      </c>
      <c r="AB79" s="176">
        <f t="shared" si="39"/>
        <v>5.5555555555555554</v>
      </c>
      <c r="AC79" s="175">
        <f t="shared" si="40"/>
        <v>5</v>
      </c>
      <c r="AD79" s="176">
        <f t="shared" si="41"/>
        <v>5.2631578947368416</v>
      </c>
    </row>
    <row r="80" spans="1:39">
      <c r="AJ80"/>
      <c r="AK80"/>
      <c r="AL80"/>
      <c r="AM80"/>
    </row>
    <row r="81" spans="1:39">
      <c r="C81" s="40" t="s">
        <v>55</v>
      </c>
      <c r="D81" s="37">
        <f>AVERAGE(D70:D79)</f>
        <v>238.25</v>
      </c>
      <c r="E81" s="78">
        <f t="shared" ref="E81:V81" si="42">AVERAGE(E70:E79)</f>
        <v>283</v>
      </c>
      <c r="F81" s="78">
        <f t="shared" si="42"/>
        <v>309.5</v>
      </c>
      <c r="G81" s="78">
        <f t="shared" si="42"/>
        <v>71.25</v>
      </c>
      <c r="H81" s="78">
        <f t="shared" si="42"/>
        <v>33.406374745114107</v>
      </c>
      <c r="I81" s="108">
        <f t="shared" ref="I81:L81" si="43">AVERAGE(I70:I79)</f>
        <v>44.75</v>
      </c>
      <c r="J81" s="108">
        <f t="shared" si="43"/>
        <v>21.167783199679086</v>
      </c>
      <c r="K81" s="108">
        <f t="shared" si="43"/>
        <v>26.5</v>
      </c>
      <c r="L81" s="108">
        <f t="shared" si="43"/>
        <v>9.9030229451884075</v>
      </c>
      <c r="M81" s="78">
        <f t="shared" si="42"/>
        <v>106.5</v>
      </c>
      <c r="N81" s="78">
        <f t="shared" si="42"/>
        <v>139</v>
      </c>
      <c r="O81" s="78">
        <f t="shared" si="42"/>
        <v>156.5</v>
      </c>
      <c r="P81" s="78">
        <f t="shared" si="42"/>
        <v>50</v>
      </c>
      <c r="Q81" s="78">
        <f t="shared" si="42"/>
        <v>49.403320732681784</v>
      </c>
      <c r="R81" s="108">
        <f t="shared" ref="R81:U81" si="44">AVERAGE(R70:R79)</f>
        <v>32.5</v>
      </c>
      <c r="S81" s="108">
        <f t="shared" si="44"/>
        <v>32.236820538037577</v>
      </c>
      <c r="T81" s="108">
        <f t="shared" si="44"/>
        <v>17.5</v>
      </c>
      <c r="U81" s="108">
        <f t="shared" si="44"/>
        <v>12.685017198360526</v>
      </c>
      <c r="V81" s="78">
        <f t="shared" si="42"/>
        <v>74.75</v>
      </c>
      <c r="W81" s="78">
        <f t="shared" ref="W81:Z81" si="45">AVERAGE(W70:W79)</f>
        <v>79.25</v>
      </c>
      <c r="X81" s="78">
        <f t="shared" si="45"/>
        <v>82.75</v>
      </c>
      <c r="Y81" s="78">
        <f t="shared" si="45"/>
        <v>8</v>
      </c>
      <c r="Z81" s="78">
        <f t="shared" si="45"/>
        <v>11.258890945020784</v>
      </c>
      <c r="AA81" s="108">
        <f t="shared" ref="AA81:AD81" si="46">AVERAGE(AA70:AA79)</f>
        <v>4.5</v>
      </c>
      <c r="AB81" s="108">
        <f t="shared" si="46"/>
        <v>6.0315553278430256</v>
      </c>
      <c r="AC81" s="108">
        <f t="shared" si="46"/>
        <v>3.5</v>
      </c>
      <c r="AD81" s="108">
        <f t="shared" si="46"/>
        <v>4.8904373039057578</v>
      </c>
      <c r="AJ81"/>
      <c r="AK81"/>
      <c r="AL81"/>
      <c r="AM81"/>
    </row>
    <row r="82" spans="1:39">
      <c r="C82" s="40" t="s">
        <v>56</v>
      </c>
      <c r="D82" s="38">
        <f>STDEV(D70:D79)</f>
        <v>68.252492831967515</v>
      </c>
      <c r="E82" s="75">
        <f t="shared" ref="E82:V82" si="47">STDEV(E70:E79)</f>
        <v>62.146779660914227</v>
      </c>
      <c r="F82" s="75">
        <f t="shared" si="47"/>
        <v>62.425511166865462</v>
      </c>
      <c r="G82" s="75">
        <f t="shared" si="47"/>
        <v>24.245560876626925</v>
      </c>
      <c r="H82" s="75">
        <f t="shared" si="47"/>
        <v>15.777618177099184</v>
      </c>
      <c r="I82" s="115">
        <f t="shared" ref="I82:L82" si="48">STDEV(I70:I79)</f>
        <v>13.041067611374633</v>
      </c>
      <c r="J82" s="115">
        <f t="shared" si="48"/>
        <v>10.755379196904718</v>
      </c>
      <c r="K82" s="115">
        <f t="shared" si="48"/>
        <v>15.643600040343086</v>
      </c>
      <c r="L82" s="115">
        <f t="shared" si="48"/>
        <v>5.6328191319687395</v>
      </c>
      <c r="M82" s="75">
        <f t="shared" si="47"/>
        <v>21.219749710535648</v>
      </c>
      <c r="N82" s="75">
        <f t="shared" si="47"/>
        <v>21.705094128132941</v>
      </c>
      <c r="O82" s="75">
        <f t="shared" si="47"/>
        <v>24.726279317537625</v>
      </c>
      <c r="P82" s="75">
        <f t="shared" si="47"/>
        <v>17.950549357115012</v>
      </c>
      <c r="Q82" s="75">
        <f t="shared" si="47"/>
        <v>22.540609620932329</v>
      </c>
      <c r="R82" s="115">
        <f t="shared" ref="R82:U82" si="49">STDEV(R70:R79)</f>
        <v>11.606990230986767</v>
      </c>
      <c r="S82" s="115">
        <f t="shared" si="49"/>
        <v>15.663180794904809</v>
      </c>
      <c r="T82" s="115">
        <f t="shared" si="49"/>
        <v>8.8975652100260927</v>
      </c>
      <c r="U82" s="115">
        <f t="shared" si="49"/>
        <v>6.0064903811404502</v>
      </c>
      <c r="V82" s="75">
        <f t="shared" si="47"/>
        <v>20.831666599994666</v>
      </c>
      <c r="W82" s="75">
        <f t="shared" ref="W82:Z82" si="50">STDEV(W70:W79)</f>
        <v>22.143785182805178</v>
      </c>
      <c r="X82" s="75">
        <f t="shared" si="50"/>
        <v>21.808828487564387</v>
      </c>
      <c r="Y82" s="75">
        <f t="shared" si="50"/>
        <v>4.0483192671637065</v>
      </c>
      <c r="Z82" s="75">
        <f t="shared" si="50"/>
        <v>7.6438141482375839</v>
      </c>
      <c r="AA82" s="115">
        <f t="shared" ref="AA82:AD82" si="51">STDEV(AA70:AA79)</f>
        <v>3.0731814857642958</v>
      </c>
      <c r="AB82" s="115">
        <f t="shared" si="51"/>
        <v>4.6558304217890276</v>
      </c>
      <c r="AC82" s="115">
        <f t="shared" si="51"/>
        <v>2.6874192494328497</v>
      </c>
      <c r="AD82" s="115">
        <f t="shared" si="51"/>
        <v>4.4149782776466484</v>
      </c>
      <c r="AJ82"/>
      <c r="AK82"/>
      <c r="AL82"/>
      <c r="AM82"/>
    </row>
    <row r="83" spans="1:39">
      <c r="C83" s="40" t="s">
        <v>57</v>
      </c>
      <c r="D83" s="38">
        <f>D82/SQRT(10)</f>
        <v>21.583333333333332</v>
      </c>
      <c r="E83" s="75">
        <f t="shared" ref="E83:V83" si="52">E82/SQRT(10)</f>
        <v>19.652537297311564</v>
      </c>
      <c r="F83" s="75">
        <f t="shared" si="52"/>
        <v>19.740679938757033</v>
      </c>
      <c r="G83" s="75">
        <f t="shared" si="52"/>
        <v>7.6671195518409787</v>
      </c>
      <c r="H83" s="75">
        <f t="shared" si="52"/>
        <v>4.9893209492107298</v>
      </c>
      <c r="I83" s="115">
        <f t="shared" ref="I83:L83" si="53">I82/SQRT(10)</f>
        <v>4.1239476772195403</v>
      </c>
      <c r="J83" s="115">
        <f t="shared" si="53"/>
        <v>3.4011495361011512</v>
      </c>
      <c r="K83" s="115">
        <f t="shared" si="53"/>
        <v>4.9469406932186093</v>
      </c>
      <c r="L83" s="115">
        <f t="shared" si="53"/>
        <v>1.7812538104793787</v>
      </c>
      <c r="M83" s="75">
        <f t="shared" si="52"/>
        <v>6.7102740463991308</v>
      </c>
      <c r="N83" s="75">
        <f t="shared" si="52"/>
        <v>6.8637534273246663</v>
      </c>
      <c r="O83" s="75">
        <f t="shared" si="52"/>
        <v>7.8191360704932666</v>
      </c>
      <c r="P83" s="75">
        <f t="shared" si="52"/>
        <v>5.6764621219754661</v>
      </c>
      <c r="Q83" s="75">
        <f t="shared" si="52"/>
        <v>7.1279666250850742</v>
      </c>
      <c r="R83" s="115">
        <f t="shared" ref="R83:U83" si="54">R82/SQRT(10)</f>
        <v>3.6704525909242069</v>
      </c>
      <c r="S83" s="115">
        <f t="shared" si="54"/>
        <v>4.9531326714905877</v>
      </c>
      <c r="T83" s="115">
        <f t="shared" si="54"/>
        <v>2.8136571693556887</v>
      </c>
      <c r="U83" s="115">
        <f t="shared" si="54"/>
        <v>1.8994190348296698</v>
      </c>
      <c r="V83" s="75">
        <f t="shared" si="52"/>
        <v>6.587551391323891</v>
      </c>
      <c r="W83" s="75">
        <f t="shared" ref="W83:Z83" si="55">W82/SQRT(10)</f>
        <v>7.0024797195152386</v>
      </c>
      <c r="X83" s="75">
        <f t="shared" si="55"/>
        <v>6.8965571120668603</v>
      </c>
      <c r="Y83" s="75">
        <f t="shared" si="55"/>
        <v>1.2801909579781012</v>
      </c>
      <c r="Z83" s="75">
        <f t="shared" si="55"/>
        <v>2.4171862719450701</v>
      </c>
      <c r="AA83" s="115">
        <f t="shared" ref="AA83:AD83" si="56">AA82/SQRT(10)</f>
        <v>0.97182531580755005</v>
      </c>
      <c r="AB83" s="115">
        <f t="shared" si="56"/>
        <v>1.4723028532355764</v>
      </c>
      <c r="AC83" s="115">
        <f t="shared" si="56"/>
        <v>0.84983658559879738</v>
      </c>
      <c r="AD83" s="115">
        <f t="shared" si="56"/>
        <v>1.3961387177530664</v>
      </c>
      <c r="AJ83"/>
      <c r="AK83"/>
      <c r="AL83"/>
      <c r="AM83"/>
    </row>
    <row r="84" spans="1:39">
      <c r="AJ84"/>
      <c r="AK84"/>
      <c r="AL84"/>
      <c r="AM84"/>
    </row>
    <row r="85" spans="1:39">
      <c r="AJ85"/>
      <c r="AK85"/>
      <c r="AL85"/>
      <c r="AM85"/>
    </row>
    <row r="86" spans="1:39">
      <c r="AJ86"/>
      <c r="AK86"/>
      <c r="AL86"/>
      <c r="AM86"/>
    </row>
    <row r="87" spans="1:39">
      <c r="AJ87"/>
      <c r="AK87"/>
      <c r="AL87"/>
      <c r="AM87"/>
    </row>
    <row r="88" spans="1:39">
      <c r="AJ88"/>
      <c r="AK88"/>
      <c r="AL88"/>
      <c r="AM88"/>
    </row>
    <row r="89" spans="1:39">
      <c r="AJ89"/>
      <c r="AK89"/>
      <c r="AL89"/>
      <c r="AM89"/>
    </row>
    <row r="90" spans="1:39">
      <c r="AJ90"/>
      <c r="AK90"/>
      <c r="AL90"/>
      <c r="AM90"/>
    </row>
    <row r="91" spans="1:39">
      <c r="AJ91"/>
      <c r="AK91"/>
      <c r="AL91"/>
      <c r="AM91"/>
    </row>
    <row r="92" spans="1:39" ht="15.75" thickBot="1">
      <c r="AJ92"/>
      <c r="AK92"/>
      <c r="AL92"/>
      <c r="AM92"/>
    </row>
    <row r="93" spans="1:39" s="35" customFormat="1">
      <c r="A93" s="449" t="s">
        <v>0</v>
      </c>
      <c r="B93" s="451" t="s">
        <v>1</v>
      </c>
      <c r="C93" s="453" t="s">
        <v>2</v>
      </c>
      <c r="D93" s="508" t="s">
        <v>9</v>
      </c>
      <c r="E93" s="509"/>
      <c r="F93" s="509"/>
      <c r="G93" s="509"/>
      <c r="H93" s="510"/>
      <c r="I93" s="511" t="s">
        <v>10</v>
      </c>
      <c r="J93" s="512"/>
      <c r="K93" s="512"/>
      <c r="L93" s="512"/>
      <c r="M93" s="513"/>
      <c r="N93" s="514" t="s">
        <v>11</v>
      </c>
      <c r="O93" s="515"/>
      <c r="P93" s="515"/>
      <c r="Q93" s="515"/>
      <c r="R93" s="515"/>
    </row>
    <row r="94" spans="1:39" s="35" customFormat="1" ht="15.75" thickBot="1">
      <c r="A94" s="450"/>
      <c r="B94" s="452"/>
      <c r="C94" s="454"/>
      <c r="D94" s="134" t="s">
        <v>5</v>
      </c>
      <c r="E94" s="135" t="s">
        <v>14</v>
      </c>
      <c r="F94" s="136" t="s">
        <v>6</v>
      </c>
      <c r="G94" s="177" t="s">
        <v>58</v>
      </c>
      <c r="H94" s="177" t="s">
        <v>59</v>
      </c>
      <c r="I94" s="183" t="s">
        <v>5</v>
      </c>
      <c r="J94" s="184" t="s">
        <v>14</v>
      </c>
      <c r="K94" s="185" t="s">
        <v>6</v>
      </c>
      <c r="L94" s="186" t="s">
        <v>58</v>
      </c>
      <c r="M94" s="186" t="s">
        <v>59</v>
      </c>
      <c r="N94" s="143" t="s">
        <v>5</v>
      </c>
      <c r="O94" s="144" t="s">
        <v>14</v>
      </c>
      <c r="P94" s="145" t="s">
        <v>6</v>
      </c>
      <c r="Q94" s="189" t="s">
        <v>58</v>
      </c>
      <c r="R94" s="145" t="s">
        <v>59</v>
      </c>
    </row>
    <row r="95" spans="1:39" s="79" customFormat="1">
      <c r="A95" s="71" t="s">
        <v>20</v>
      </c>
      <c r="B95" s="71">
        <v>1</v>
      </c>
      <c r="C95" s="36" t="s">
        <v>32</v>
      </c>
      <c r="D95" s="76">
        <v>285</v>
      </c>
      <c r="E95" s="73"/>
      <c r="F95" s="43">
        <v>285</v>
      </c>
      <c r="G95" s="73">
        <v>0</v>
      </c>
      <c r="H95" s="41">
        <v>0</v>
      </c>
      <c r="I95" s="76">
        <v>150</v>
      </c>
      <c r="J95" s="73"/>
      <c r="K95" s="73">
        <v>160</v>
      </c>
      <c r="L95" s="73">
        <v>10</v>
      </c>
      <c r="M95" s="41">
        <v>6.666666666666667</v>
      </c>
      <c r="N95" s="76">
        <v>95</v>
      </c>
      <c r="O95" s="73"/>
      <c r="P95" s="73">
        <v>85</v>
      </c>
      <c r="Q95" s="73">
        <v>-10</v>
      </c>
      <c r="R95" s="42">
        <v>-10.526315789473683</v>
      </c>
    </row>
    <row r="96" spans="1:39" s="79" customFormat="1">
      <c r="A96" s="71" t="s">
        <v>23</v>
      </c>
      <c r="B96" s="71">
        <v>1</v>
      </c>
      <c r="C96" s="36" t="s">
        <v>32</v>
      </c>
      <c r="D96" s="76">
        <v>205</v>
      </c>
      <c r="E96" s="73"/>
      <c r="F96" s="43">
        <v>250</v>
      </c>
      <c r="G96" s="73">
        <v>45</v>
      </c>
      <c r="H96" s="41">
        <v>21.951219512195124</v>
      </c>
      <c r="I96" s="76">
        <v>112.5</v>
      </c>
      <c r="J96" s="73"/>
      <c r="K96" s="73">
        <v>130</v>
      </c>
      <c r="L96" s="73">
        <v>17.5</v>
      </c>
      <c r="M96" s="41">
        <v>15.555555555555555</v>
      </c>
      <c r="N96" s="76">
        <v>72.5</v>
      </c>
      <c r="O96" s="73"/>
      <c r="P96" s="73">
        <v>70</v>
      </c>
      <c r="Q96" s="73">
        <v>-2.5</v>
      </c>
      <c r="R96" s="42">
        <v>-3.4482758620689653</v>
      </c>
    </row>
    <row r="97" spans="1:39" s="79" customFormat="1">
      <c r="A97" s="71" t="s">
        <v>25</v>
      </c>
      <c r="B97" s="71">
        <v>1</v>
      </c>
      <c r="C97" s="36" t="s">
        <v>32</v>
      </c>
      <c r="D97" s="76">
        <v>272.5</v>
      </c>
      <c r="E97" s="73"/>
      <c r="F97" s="43">
        <v>260</v>
      </c>
      <c r="G97" s="73">
        <v>-12.5</v>
      </c>
      <c r="H97" s="41">
        <v>-4.5871559633027523</v>
      </c>
      <c r="I97" s="76">
        <v>115</v>
      </c>
      <c r="J97" s="73"/>
      <c r="K97" s="73">
        <v>100</v>
      </c>
      <c r="L97" s="73">
        <v>-15</v>
      </c>
      <c r="M97" s="41">
        <v>-13.043478260869565</v>
      </c>
      <c r="N97" s="76"/>
      <c r="O97" s="73"/>
      <c r="P97" s="73"/>
      <c r="Q97" s="73"/>
      <c r="R97" s="42"/>
    </row>
    <row r="98" spans="1:39" s="79" customFormat="1">
      <c r="A98" s="72" t="s">
        <v>27</v>
      </c>
      <c r="B98" s="71">
        <v>1</v>
      </c>
      <c r="C98" s="36" t="s">
        <v>32</v>
      </c>
      <c r="D98" s="76">
        <v>260</v>
      </c>
      <c r="E98" s="73"/>
      <c r="F98" s="43">
        <v>270</v>
      </c>
      <c r="G98" s="73">
        <v>10</v>
      </c>
      <c r="H98" s="41">
        <v>3.8461538461538463</v>
      </c>
      <c r="I98" s="76">
        <v>100</v>
      </c>
      <c r="J98" s="73"/>
      <c r="K98" s="73">
        <v>105</v>
      </c>
      <c r="L98" s="73">
        <v>5</v>
      </c>
      <c r="M98" s="41">
        <v>5</v>
      </c>
      <c r="N98" s="76">
        <v>60</v>
      </c>
      <c r="O98" s="73"/>
      <c r="P98" s="73">
        <v>60</v>
      </c>
      <c r="Q98" s="73">
        <v>0</v>
      </c>
      <c r="R98" s="42">
        <v>0</v>
      </c>
    </row>
    <row r="99" spans="1:39" s="79" customFormat="1">
      <c r="A99" s="72" t="s">
        <v>28</v>
      </c>
      <c r="B99" s="71">
        <v>1</v>
      </c>
      <c r="C99" s="36" t="s">
        <v>32</v>
      </c>
      <c r="D99" s="76">
        <v>310</v>
      </c>
      <c r="E99" s="73"/>
      <c r="F99" s="43">
        <v>320</v>
      </c>
      <c r="G99" s="73">
        <v>10</v>
      </c>
      <c r="H99" s="41">
        <v>3.225806451612903</v>
      </c>
      <c r="I99" s="76">
        <v>112.5</v>
      </c>
      <c r="J99" s="73"/>
      <c r="K99" s="73">
        <v>115</v>
      </c>
      <c r="L99" s="73">
        <v>2.5</v>
      </c>
      <c r="M99" s="41">
        <v>2.2222222222222223</v>
      </c>
      <c r="N99" s="76">
        <v>80</v>
      </c>
      <c r="O99" s="73"/>
      <c r="P99" s="73">
        <v>75</v>
      </c>
      <c r="Q99" s="73">
        <v>-5</v>
      </c>
      <c r="R99" s="42">
        <v>-6.25</v>
      </c>
    </row>
    <row r="100" spans="1:39" s="79" customFormat="1">
      <c r="A100" s="71" t="s">
        <v>44</v>
      </c>
      <c r="B100" s="72">
        <v>2</v>
      </c>
      <c r="C100" s="71" t="s">
        <v>32</v>
      </c>
      <c r="D100" s="76">
        <v>200</v>
      </c>
      <c r="E100" s="73"/>
      <c r="F100" s="73">
        <v>185</v>
      </c>
      <c r="G100" s="73">
        <v>-15</v>
      </c>
      <c r="H100" s="41">
        <v>-7.5</v>
      </c>
      <c r="I100" s="76">
        <v>95</v>
      </c>
      <c r="J100" s="73"/>
      <c r="K100" s="73">
        <v>120</v>
      </c>
      <c r="L100" s="73">
        <v>25</v>
      </c>
      <c r="M100" s="41">
        <v>26.315789473684209</v>
      </c>
      <c r="N100" s="76">
        <v>55</v>
      </c>
      <c r="O100" s="73"/>
      <c r="P100" s="73">
        <v>55</v>
      </c>
      <c r="Q100" s="73">
        <v>0</v>
      </c>
      <c r="R100" s="42">
        <v>0</v>
      </c>
    </row>
    <row r="101" spans="1:39" s="79" customFormat="1">
      <c r="A101" s="71" t="s">
        <v>45</v>
      </c>
      <c r="B101" s="72">
        <v>2</v>
      </c>
      <c r="C101" s="71" t="s">
        <v>32</v>
      </c>
      <c r="D101" s="76">
        <v>260</v>
      </c>
      <c r="E101" s="73"/>
      <c r="F101" s="73">
        <v>280</v>
      </c>
      <c r="G101" s="73">
        <v>20</v>
      </c>
      <c r="H101" s="41">
        <v>7.6923076923076925</v>
      </c>
      <c r="I101" s="76">
        <v>105</v>
      </c>
      <c r="J101" s="73"/>
      <c r="K101" s="73">
        <v>125</v>
      </c>
      <c r="L101" s="73">
        <v>20</v>
      </c>
      <c r="M101" s="41">
        <v>19.047619047619047</v>
      </c>
      <c r="N101" s="76">
        <v>95</v>
      </c>
      <c r="O101" s="73"/>
      <c r="P101" s="73">
        <v>90</v>
      </c>
      <c r="Q101" s="73">
        <v>-5</v>
      </c>
      <c r="R101" s="42">
        <v>-5.2631578947368416</v>
      </c>
    </row>
    <row r="102" spans="1:39" s="79" customFormat="1">
      <c r="A102" s="71" t="s">
        <v>48</v>
      </c>
      <c r="B102" s="72">
        <v>2</v>
      </c>
      <c r="C102" s="71" t="s">
        <v>32</v>
      </c>
      <c r="D102" s="76">
        <v>260</v>
      </c>
      <c r="E102" s="73"/>
      <c r="F102" s="34">
        <v>270</v>
      </c>
      <c r="G102" s="73">
        <f t="shared" ref="G102" si="57">F102-D102</f>
        <v>10</v>
      </c>
      <c r="H102" s="41">
        <f t="shared" ref="H102" si="58">(G102/D102)*100</f>
        <v>3.8461538461538463</v>
      </c>
      <c r="I102" s="76">
        <v>115</v>
      </c>
      <c r="J102" s="73"/>
      <c r="K102" s="34">
        <v>135</v>
      </c>
      <c r="L102" s="73">
        <f>K102-I102</f>
        <v>20</v>
      </c>
      <c r="M102" s="41">
        <f t="shared" ref="M102" si="59">(L102/I102)*100</f>
        <v>17.391304347826086</v>
      </c>
      <c r="N102" s="76">
        <v>80</v>
      </c>
      <c r="O102" s="73"/>
      <c r="P102" s="34">
        <v>77.5</v>
      </c>
      <c r="Q102" s="73">
        <f t="shared" ref="Q102" si="60">P102-N102</f>
        <v>-2.5</v>
      </c>
      <c r="R102" s="42">
        <f t="shared" ref="R102" si="61">(Q102/N102)*100</f>
        <v>-3.125</v>
      </c>
    </row>
    <row r="103" spans="1:39" s="79" customFormat="1">
      <c r="A103" s="71" t="s">
        <v>49</v>
      </c>
      <c r="B103" s="72">
        <v>2</v>
      </c>
      <c r="C103" s="71" t="s">
        <v>32</v>
      </c>
      <c r="D103" s="76">
        <v>210</v>
      </c>
      <c r="E103" s="73"/>
      <c r="F103" s="73">
        <v>235</v>
      </c>
      <c r="G103" s="73">
        <v>25</v>
      </c>
      <c r="H103" s="41">
        <v>11.904761904761903</v>
      </c>
      <c r="I103" s="76">
        <v>130</v>
      </c>
      <c r="J103" s="73"/>
      <c r="K103" s="73">
        <v>160</v>
      </c>
      <c r="L103" s="73">
        <v>30</v>
      </c>
      <c r="M103" s="41">
        <v>23.076923076923077</v>
      </c>
      <c r="N103" s="76">
        <v>60</v>
      </c>
      <c r="O103" s="73"/>
      <c r="P103" s="73">
        <v>65</v>
      </c>
      <c r="Q103" s="73">
        <v>5</v>
      </c>
      <c r="R103" s="42">
        <v>8.3333333333333321</v>
      </c>
    </row>
    <row r="104" spans="1:39" s="79" customFormat="1">
      <c r="A104" s="69" t="s">
        <v>54</v>
      </c>
      <c r="B104" s="68">
        <v>2</v>
      </c>
      <c r="C104" s="69" t="s">
        <v>32</v>
      </c>
      <c r="D104" s="76">
        <v>250</v>
      </c>
      <c r="E104" s="73"/>
      <c r="F104" s="73">
        <v>245</v>
      </c>
      <c r="G104" s="73">
        <v>-5</v>
      </c>
      <c r="H104" s="41">
        <v>-2</v>
      </c>
      <c r="I104" s="76">
        <v>90</v>
      </c>
      <c r="J104" s="73"/>
      <c r="K104" s="73">
        <v>110</v>
      </c>
      <c r="L104" s="73">
        <v>20</v>
      </c>
      <c r="M104" s="41">
        <v>22.222222222222221</v>
      </c>
      <c r="N104" s="76">
        <v>52.5</v>
      </c>
      <c r="O104" s="73"/>
      <c r="P104" s="73">
        <v>52.5</v>
      </c>
      <c r="Q104" s="73">
        <v>0</v>
      </c>
      <c r="R104" s="42">
        <v>0</v>
      </c>
    </row>
    <row r="105" spans="1:39">
      <c r="I105"/>
      <c r="J105"/>
      <c r="K105" s="35"/>
      <c r="L105" s="35"/>
      <c r="O105"/>
      <c r="Q105" s="35"/>
      <c r="R105"/>
      <c r="S105"/>
      <c r="T105"/>
      <c r="U105"/>
      <c r="X105"/>
      <c r="Y105"/>
      <c r="AA105"/>
      <c r="AB105"/>
      <c r="AC105"/>
      <c r="AD105"/>
      <c r="AJ105"/>
      <c r="AK105"/>
      <c r="AL105"/>
      <c r="AM105"/>
    </row>
    <row r="106" spans="1:39">
      <c r="C106" s="40" t="s">
        <v>55</v>
      </c>
      <c r="D106" s="38">
        <f>AVERAGE(D95:D104)</f>
        <v>251.25</v>
      </c>
      <c r="E106" s="75"/>
      <c r="F106" s="75">
        <f t="shared" ref="F106:N106" si="62">AVERAGE(F95:F104)</f>
        <v>260</v>
      </c>
      <c r="G106" s="75">
        <f>AVERAGE(G95:G104)</f>
        <v>8.75</v>
      </c>
      <c r="H106" s="75">
        <f t="shared" si="62"/>
        <v>3.8379247289882565</v>
      </c>
      <c r="I106" s="75">
        <f t="shared" si="62"/>
        <v>112.5</v>
      </c>
      <c r="J106" s="75"/>
      <c r="K106" s="75">
        <f t="shared" si="62"/>
        <v>126</v>
      </c>
      <c r="L106" s="75">
        <f>AVERAGE(L95:L104)</f>
        <v>13.5</v>
      </c>
      <c r="M106" s="75">
        <f>AVERAGE(M95:M104)</f>
        <v>12.445482435184951</v>
      </c>
      <c r="N106" s="75">
        <f t="shared" si="62"/>
        <v>72.222222222222229</v>
      </c>
      <c r="O106" s="75"/>
      <c r="P106" s="75">
        <f t="shared" ref="P106:R106" si="63">AVERAGE(P95:P104)</f>
        <v>70</v>
      </c>
      <c r="Q106" s="75">
        <f t="shared" si="63"/>
        <v>-2.2222222222222223</v>
      </c>
      <c r="R106" s="75">
        <f t="shared" si="63"/>
        <v>-2.2532684681051287</v>
      </c>
      <c r="S106"/>
      <c r="T106"/>
      <c r="U106"/>
      <c r="X106"/>
      <c r="Y106"/>
      <c r="AA106"/>
      <c r="AB106"/>
      <c r="AC106"/>
      <c r="AD106"/>
      <c r="AJ106"/>
      <c r="AK106"/>
      <c r="AL106"/>
      <c r="AM106"/>
    </row>
    <row r="107" spans="1:39">
      <c r="C107" s="40" t="s">
        <v>56</v>
      </c>
      <c r="D107" s="38">
        <f>STDEV(D95:D104)</f>
        <v>36.118054887948894</v>
      </c>
      <c r="E107" s="75"/>
      <c r="F107" s="75">
        <f t="shared" ref="F107:N107" si="64">STDEV(F95:F104)</f>
        <v>35.590260840104371</v>
      </c>
      <c r="G107" s="75">
        <f t="shared" si="64"/>
        <v>18.228869045189466</v>
      </c>
      <c r="H107" s="75">
        <f t="shared" si="64"/>
        <v>8.5422996862833269</v>
      </c>
      <c r="I107" s="75">
        <f t="shared" si="64"/>
        <v>17.480147469502526</v>
      </c>
      <c r="J107" s="75"/>
      <c r="K107" s="75">
        <f t="shared" si="64"/>
        <v>20.923139768633622</v>
      </c>
      <c r="L107" s="75">
        <f>STDEV(L95:L104)</f>
        <v>13.186693629901654</v>
      </c>
      <c r="M107" s="75">
        <f t="shared" si="64"/>
        <v>12.118633918728531</v>
      </c>
      <c r="N107" s="75">
        <f t="shared" si="64"/>
        <v>16.367099451168627</v>
      </c>
      <c r="O107" s="75"/>
      <c r="P107" s="75">
        <f t="shared" ref="P107:R107" si="65">STDEV(P95:P104)</f>
        <v>13.050383136138187</v>
      </c>
      <c r="Q107" s="75">
        <f t="shared" si="65"/>
        <v>4.2287048187884242</v>
      </c>
      <c r="R107" s="75">
        <f t="shared" si="65"/>
        <v>5.2793508346885574</v>
      </c>
      <c r="S107"/>
      <c r="T107"/>
      <c r="U107"/>
      <c r="X107"/>
      <c r="Y107"/>
      <c r="AA107"/>
      <c r="AB107"/>
      <c r="AC107"/>
      <c r="AD107"/>
      <c r="AJ107"/>
      <c r="AK107"/>
      <c r="AL107"/>
      <c r="AM107"/>
    </row>
    <row r="108" spans="1:39">
      <c r="C108" s="40" t="s">
        <v>57</v>
      </c>
      <c r="D108" s="38">
        <f>D107/SQRT(10)</f>
        <v>11.421531810089611</v>
      </c>
      <c r="E108" s="75"/>
      <c r="F108" s="75">
        <f t="shared" ref="F108:M108" si="66">F107/SQRT(10)</f>
        <v>11.254628677422755</v>
      </c>
      <c r="G108" s="75">
        <f t="shared" si="66"/>
        <v>5.7644745351737541</v>
      </c>
      <c r="H108" s="75">
        <f t="shared" si="66"/>
        <v>2.7013123464397117</v>
      </c>
      <c r="I108" s="75">
        <f t="shared" si="66"/>
        <v>5.5277079839256666</v>
      </c>
      <c r="J108" s="75"/>
      <c r="K108" s="75">
        <f t="shared" si="66"/>
        <v>6.6164777470930689</v>
      </c>
      <c r="L108" s="75">
        <f>L107/SQRT(10)</f>
        <v>4.1699986677322674</v>
      </c>
      <c r="M108" s="75">
        <f t="shared" si="66"/>
        <v>3.8322485312954013</v>
      </c>
      <c r="N108" s="216">
        <f>N107/SQRT(9)</f>
        <v>5.4556998170562094</v>
      </c>
      <c r="O108" s="216"/>
      <c r="P108" s="233">
        <f t="shared" ref="P108:R108" si="67">P107/SQRT(9)</f>
        <v>4.3501277120460626</v>
      </c>
      <c r="Q108" s="233">
        <f t="shared" si="67"/>
        <v>1.4095682729294747</v>
      </c>
      <c r="R108" s="233">
        <f t="shared" si="67"/>
        <v>1.7597836115628525</v>
      </c>
      <c r="S108"/>
      <c r="T108"/>
      <c r="U108"/>
      <c r="X108"/>
      <c r="Y108"/>
      <c r="AA108"/>
      <c r="AB108"/>
      <c r="AC108"/>
      <c r="AD108"/>
      <c r="AJ108"/>
      <c r="AK108"/>
      <c r="AL108"/>
      <c r="AM108"/>
    </row>
    <row r="109" spans="1:39">
      <c r="I109"/>
      <c r="J109"/>
      <c r="K109" s="35"/>
      <c r="L109" s="35"/>
      <c r="O109"/>
      <c r="Q109" s="35"/>
      <c r="R109"/>
      <c r="S109"/>
      <c r="T109"/>
      <c r="U109"/>
      <c r="X109"/>
      <c r="Y109"/>
      <c r="AA109"/>
      <c r="AB109"/>
      <c r="AC109"/>
      <c r="AD109"/>
      <c r="AJ109"/>
      <c r="AK109"/>
      <c r="AL109"/>
      <c r="AM109"/>
    </row>
    <row r="110" spans="1:39">
      <c r="I110"/>
      <c r="J110"/>
      <c r="K110" s="35"/>
      <c r="L110" s="35"/>
      <c r="O110"/>
      <c r="Q110" s="35"/>
      <c r="R110"/>
      <c r="S110"/>
      <c r="T110"/>
      <c r="U110"/>
      <c r="X110" s="117"/>
      <c r="Y110" s="117"/>
      <c r="Z110" s="117"/>
      <c r="AB110"/>
      <c r="AC110"/>
      <c r="AD110"/>
      <c r="AJ110"/>
      <c r="AK110"/>
      <c r="AL110"/>
      <c r="AM110"/>
    </row>
  </sheetData>
  <autoFilter ref="B1:C34"/>
  <mergeCells count="24">
    <mergeCell ref="A1:A2"/>
    <mergeCell ref="B1:B2"/>
    <mergeCell ref="C1:C2"/>
    <mergeCell ref="D1:F1"/>
    <mergeCell ref="J1:L1"/>
    <mergeCell ref="G1:I1"/>
    <mergeCell ref="A43:A44"/>
    <mergeCell ref="B43:B44"/>
    <mergeCell ref="C43:C44"/>
    <mergeCell ref="D43:L43"/>
    <mergeCell ref="M43:U43"/>
    <mergeCell ref="A93:A94"/>
    <mergeCell ref="B93:B94"/>
    <mergeCell ref="C93:C94"/>
    <mergeCell ref="A68:A69"/>
    <mergeCell ref="B68:B69"/>
    <mergeCell ref="C68:C69"/>
    <mergeCell ref="D93:H93"/>
    <mergeCell ref="I93:M93"/>
    <mergeCell ref="N93:R93"/>
    <mergeCell ref="V43:AD43"/>
    <mergeCell ref="V68:AD68"/>
    <mergeCell ref="D68:L68"/>
    <mergeCell ref="M68:U6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FFFF00"/>
  </sheetPr>
  <dimension ref="A1:AT99"/>
  <sheetViews>
    <sheetView workbookViewId="0">
      <selection activeCell="S81" sqref="S81"/>
    </sheetView>
  </sheetViews>
  <sheetFormatPr defaultColWidth="8.85546875" defaultRowHeight="15"/>
  <cols>
    <col min="1" max="1" width="7.140625" style="216" bestFit="1" customWidth="1"/>
    <col min="2" max="2" width="11.85546875" style="216" bestFit="1" customWidth="1"/>
    <col min="3" max="3" width="11.28515625" style="216" bestFit="1" customWidth="1"/>
    <col min="4" max="4" width="5.42578125" style="216" bestFit="1" customWidth="1"/>
    <col min="5" max="5" width="6.140625" style="216" bestFit="1" customWidth="1"/>
    <col min="6" max="6" width="5.42578125" style="216" bestFit="1" customWidth="1"/>
    <col min="7" max="8" width="8.7109375" style="216" bestFit="1" customWidth="1"/>
    <col min="9" max="9" width="7.42578125" style="216" bestFit="1" customWidth="1"/>
    <col min="10" max="10" width="8.140625" style="216" bestFit="1" customWidth="1"/>
    <col min="11" max="11" width="9.140625" style="216" bestFit="1" customWidth="1"/>
    <col min="12" max="13" width="8.7109375" style="216" bestFit="1" customWidth="1"/>
    <col min="14" max="15" width="6.140625" style="216" bestFit="1" customWidth="1"/>
    <col min="16" max="19" width="8.7109375" style="216" bestFit="1" customWidth="1"/>
    <col min="20" max="20" width="9.140625" style="216" bestFit="1" customWidth="1"/>
    <col min="21" max="21" width="8.140625" style="216" bestFit="1" customWidth="1"/>
    <col min="22" max="23" width="5.42578125" style="216" bestFit="1" customWidth="1"/>
    <col min="24" max="26" width="8.7109375" style="216" bestFit="1" customWidth="1"/>
    <col min="27" max="27" width="7.42578125" style="216" bestFit="1" customWidth="1"/>
    <col min="28" max="28" width="8.140625" style="216" bestFit="1" customWidth="1"/>
    <col min="29" max="29" width="9.140625" style="216" bestFit="1" customWidth="1"/>
    <col min="30" max="30" width="8.140625" style="216" bestFit="1" customWidth="1"/>
    <col min="31" max="48" width="12.42578125" style="216" customWidth="1"/>
    <col min="49" max="16384" width="8.85546875" style="216"/>
  </cols>
  <sheetData>
    <row r="1" spans="1:42" ht="15.75" thickBot="1">
      <c r="A1" s="449" t="s">
        <v>0</v>
      </c>
      <c r="B1" s="451" t="s">
        <v>1</v>
      </c>
      <c r="C1" s="453" t="s">
        <v>2</v>
      </c>
      <c r="D1" s="532" t="s">
        <v>96</v>
      </c>
      <c r="E1" s="533"/>
      <c r="F1" s="534"/>
      <c r="G1" s="526" t="s">
        <v>9</v>
      </c>
      <c r="H1" s="527"/>
      <c r="I1" s="527"/>
      <c r="J1" s="529" t="s">
        <v>10</v>
      </c>
      <c r="K1" s="530"/>
      <c r="L1" s="530"/>
      <c r="M1" s="526" t="s">
        <v>11</v>
      </c>
      <c r="N1" s="527"/>
      <c r="O1" s="527"/>
      <c r="P1" s="520" t="s">
        <v>128</v>
      </c>
      <c r="Q1" s="521"/>
      <c r="R1" s="521"/>
      <c r="S1" s="521"/>
      <c r="T1" s="522"/>
      <c r="U1" s="514" t="s">
        <v>129</v>
      </c>
      <c r="V1" s="515"/>
      <c r="W1" s="515"/>
      <c r="X1" s="515"/>
      <c r="Y1" s="519"/>
      <c r="Z1" s="535" t="s">
        <v>130</v>
      </c>
      <c r="AA1" s="536"/>
      <c r="AB1" s="536"/>
      <c r="AC1" s="536"/>
      <c r="AD1" s="537"/>
      <c r="AE1" s="245"/>
      <c r="AF1" s="245"/>
      <c r="AG1" s="245"/>
      <c r="AH1" s="538"/>
      <c r="AI1" s="538"/>
      <c r="AJ1" s="538"/>
      <c r="AK1" s="538"/>
      <c r="AL1" s="538"/>
      <c r="AM1" s="245"/>
      <c r="AN1" s="245"/>
      <c r="AO1" s="245"/>
      <c r="AP1" s="245"/>
    </row>
    <row r="2" spans="1:42" ht="15.75" thickBot="1">
      <c r="A2" s="450"/>
      <c r="B2" s="452"/>
      <c r="C2" s="454"/>
      <c r="D2" s="284" t="s">
        <v>33</v>
      </c>
      <c r="E2" s="234" t="s">
        <v>95</v>
      </c>
      <c r="F2" s="285" t="s">
        <v>94</v>
      </c>
      <c r="G2" s="229" t="s">
        <v>5</v>
      </c>
      <c r="H2" s="4" t="s">
        <v>14</v>
      </c>
      <c r="I2" s="230" t="s">
        <v>6</v>
      </c>
      <c r="J2" s="231" t="s">
        <v>5</v>
      </c>
      <c r="K2" s="6" t="s">
        <v>14</v>
      </c>
      <c r="L2" s="232" t="s">
        <v>6</v>
      </c>
      <c r="M2" s="229" t="s">
        <v>5</v>
      </c>
      <c r="N2" s="4" t="s">
        <v>14</v>
      </c>
      <c r="O2" s="39" t="s">
        <v>6</v>
      </c>
      <c r="P2" s="134" t="s">
        <v>5</v>
      </c>
      <c r="Q2" s="135" t="s">
        <v>14</v>
      </c>
      <c r="R2" s="136" t="s">
        <v>6</v>
      </c>
      <c r="S2" s="179" t="s">
        <v>58</v>
      </c>
      <c r="T2" s="180" t="s">
        <v>59</v>
      </c>
      <c r="U2" s="237" t="s">
        <v>5</v>
      </c>
      <c r="V2" s="144" t="s">
        <v>14</v>
      </c>
      <c r="W2" s="145" t="s">
        <v>6</v>
      </c>
      <c r="X2" s="192" t="s">
        <v>58</v>
      </c>
      <c r="Y2" s="192" t="s">
        <v>59</v>
      </c>
      <c r="Z2" s="147" t="s">
        <v>5</v>
      </c>
      <c r="AA2" s="148" t="s">
        <v>14</v>
      </c>
      <c r="AB2" s="149" t="s">
        <v>6</v>
      </c>
      <c r="AC2" s="209" t="s">
        <v>58</v>
      </c>
      <c r="AD2" s="272" t="s">
        <v>91</v>
      </c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</row>
    <row r="3" spans="1:42">
      <c r="A3" s="98" t="s">
        <v>16</v>
      </c>
      <c r="B3" s="98">
        <v>1</v>
      </c>
      <c r="C3" s="36" t="s">
        <v>140</v>
      </c>
      <c r="D3" s="266">
        <v>74.8</v>
      </c>
      <c r="E3" s="120">
        <v>78.95</v>
      </c>
      <c r="F3" s="267">
        <v>80.900000000000006</v>
      </c>
      <c r="G3" s="76">
        <v>217.5</v>
      </c>
      <c r="H3" s="114">
        <v>250</v>
      </c>
      <c r="I3" s="43">
        <v>270</v>
      </c>
      <c r="J3" s="76">
        <v>120</v>
      </c>
      <c r="K3" s="114">
        <v>125</v>
      </c>
      <c r="L3" s="114">
        <v>135</v>
      </c>
      <c r="M3" s="76">
        <v>55</v>
      </c>
      <c r="N3" s="114">
        <v>57.5</v>
      </c>
      <c r="O3" s="114">
        <v>62.5</v>
      </c>
      <c r="P3" s="238">
        <f>G3/D3</f>
        <v>2.9077540106951871</v>
      </c>
      <c r="Q3" s="236">
        <f>H3/E3</f>
        <v>3.1665611146295123</v>
      </c>
      <c r="R3" s="236">
        <f>I3/F3</f>
        <v>3.3374536464771318</v>
      </c>
      <c r="S3" s="236">
        <f>R3-P3</f>
        <v>0.4296996357819447</v>
      </c>
      <c r="T3" s="42">
        <f>(S3/P3)*100</f>
        <v>14.777716209880213</v>
      </c>
      <c r="U3" s="236">
        <f>J3/D3</f>
        <v>1.6042780748663101</v>
      </c>
      <c r="V3" s="241">
        <f>K3/E3</f>
        <v>1.5832805573147561</v>
      </c>
      <c r="W3" s="241">
        <f>L3/F3</f>
        <v>1.6687268232385659</v>
      </c>
      <c r="X3" s="236">
        <f>W3-U3</f>
        <v>6.4448748372255782E-2</v>
      </c>
      <c r="Y3" s="42">
        <f>(X3/U3)*100</f>
        <v>4.0173053152039433</v>
      </c>
      <c r="Z3" s="241">
        <f>M3/D3</f>
        <v>0.73529411764705888</v>
      </c>
      <c r="AA3" s="241">
        <f>N3/E3</f>
        <v>0.72830905636478782</v>
      </c>
      <c r="AB3" s="241">
        <f>O3/F3</f>
        <v>0.77255871446229907</v>
      </c>
      <c r="AC3" s="236">
        <f>AB3-Z3</f>
        <v>3.7264596815240192E-2</v>
      </c>
      <c r="AD3" s="42">
        <f>(AC3/Z3)*100</f>
        <v>5.0679851668726652</v>
      </c>
      <c r="AE3" s="41"/>
      <c r="AF3" s="41"/>
      <c r="AG3" s="41"/>
      <c r="AH3" s="34"/>
      <c r="AI3" s="34"/>
      <c r="AJ3" s="34"/>
      <c r="AK3" s="34"/>
      <c r="AL3" s="41"/>
      <c r="AM3" s="41"/>
      <c r="AN3" s="41"/>
      <c r="AO3" s="41"/>
      <c r="AP3" s="41"/>
    </row>
    <row r="4" spans="1:42">
      <c r="A4" s="98" t="s">
        <v>17</v>
      </c>
      <c r="B4" s="98">
        <v>1</v>
      </c>
      <c r="C4" s="36" t="s">
        <v>31</v>
      </c>
      <c r="D4" s="46">
        <v>66.099999999999994</v>
      </c>
      <c r="E4" s="98">
        <v>66</v>
      </c>
      <c r="F4" s="32">
        <v>67.900000000000006</v>
      </c>
      <c r="G4" s="76">
        <v>142.5</v>
      </c>
      <c r="H4" s="114">
        <v>200</v>
      </c>
      <c r="I4" s="43">
        <v>225</v>
      </c>
      <c r="J4" s="76">
        <v>100</v>
      </c>
      <c r="K4" s="114">
        <v>115</v>
      </c>
      <c r="L4" s="114">
        <v>125</v>
      </c>
      <c r="M4" s="76">
        <v>57.5</v>
      </c>
      <c r="N4" s="114">
        <v>57.5</v>
      </c>
      <c r="O4" s="114">
        <v>57.5</v>
      </c>
      <c r="P4" s="238">
        <f t="shared" ref="P4:P34" si="0">G4/D4</f>
        <v>2.1558245083207264</v>
      </c>
      <c r="Q4" s="236">
        <f t="shared" ref="Q4:Q34" si="1">H4/E4</f>
        <v>3.0303030303030303</v>
      </c>
      <c r="R4" s="236">
        <f t="shared" ref="R4:R34" si="2">I4/F4</f>
        <v>3.3136966126656846</v>
      </c>
      <c r="S4" s="236">
        <f t="shared" ref="S4:S34" si="3">R4-P4</f>
        <v>1.1578721043449582</v>
      </c>
      <c r="T4" s="42">
        <f t="shared" ref="T4:T34" si="4">(S4/P4)*100</f>
        <v>53.709014805053847</v>
      </c>
      <c r="U4" s="236">
        <f t="shared" ref="U4:U34" si="5">J4/D4</f>
        <v>1.5128593040847202</v>
      </c>
      <c r="V4" s="241">
        <f t="shared" ref="V4:V34" si="6">K4/E4</f>
        <v>1.7424242424242424</v>
      </c>
      <c r="W4" s="241">
        <f t="shared" ref="W4:W34" si="7">L4/F4</f>
        <v>1.840942562592047</v>
      </c>
      <c r="X4" s="236">
        <f t="shared" ref="X4:X34" si="8">W4-U4</f>
        <v>0.32808325850732678</v>
      </c>
      <c r="Y4" s="42">
        <f t="shared" ref="Y4:Y34" si="9">(X4/U4)*100</f>
        <v>21.686303387334299</v>
      </c>
      <c r="Z4" s="241">
        <f t="shared" ref="Z4:Z34" si="10">M4/D4</f>
        <v>0.86989409984871413</v>
      </c>
      <c r="AA4" s="241">
        <f t="shared" ref="AA4:AA34" si="11">N4/E4</f>
        <v>0.87121212121212122</v>
      </c>
      <c r="AB4" s="241">
        <f t="shared" ref="AB4:AB34" si="12">O4/F4</f>
        <v>0.84683357879234156</v>
      </c>
      <c r="AC4" s="236">
        <f t="shared" ref="AC4:AC34" si="13">AB4-Z4</f>
        <v>-2.3060521056372574E-2</v>
      </c>
      <c r="AD4" s="42">
        <f t="shared" ref="AD4:AD34" si="14">(AC4/Z4)*100</f>
        <v>-2.6509572901325686</v>
      </c>
      <c r="AE4" s="41"/>
      <c r="AF4" s="41"/>
      <c r="AG4" s="41"/>
      <c r="AH4" s="34"/>
      <c r="AI4" s="34"/>
      <c r="AJ4" s="34"/>
      <c r="AK4" s="34"/>
      <c r="AL4" s="41"/>
      <c r="AM4" s="41"/>
      <c r="AN4" s="41"/>
      <c r="AO4" s="41"/>
      <c r="AP4" s="41"/>
    </row>
    <row r="5" spans="1:42">
      <c r="A5" s="98" t="s">
        <v>18</v>
      </c>
      <c r="B5" s="98">
        <v>1</v>
      </c>
      <c r="C5" s="36" t="s">
        <v>140</v>
      </c>
      <c r="D5" s="46">
        <v>63.8</v>
      </c>
      <c r="E5" s="98">
        <v>62.7</v>
      </c>
      <c r="F5" s="32">
        <v>64.3</v>
      </c>
      <c r="G5" s="76">
        <v>187.5</v>
      </c>
      <c r="H5" s="114">
        <v>212.5</v>
      </c>
      <c r="I5" s="43">
        <v>220</v>
      </c>
      <c r="J5" s="76">
        <v>55</v>
      </c>
      <c r="K5" s="114">
        <v>77.5</v>
      </c>
      <c r="L5" s="114">
        <v>120</v>
      </c>
      <c r="M5" s="76">
        <v>45</v>
      </c>
      <c r="N5" s="114">
        <v>47.5</v>
      </c>
      <c r="O5" s="114">
        <v>55</v>
      </c>
      <c r="P5" s="238">
        <f t="shared" si="0"/>
        <v>2.938871473354232</v>
      </c>
      <c r="Q5" s="236">
        <f t="shared" si="1"/>
        <v>3.3891547049441786</v>
      </c>
      <c r="R5" s="236">
        <f t="shared" si="2"/>
        <v>3.421461897356143</v>
      </c>
      <c r="S5" s="236">
        <f t="shared" si="3"/>
        <v>0.48259042400191099</v>
      </c>
      <c r="T5" s="42">
        <f t="shared" si="4"/>
        <v>16.420943494038358</v>
      </c>
      <c r="U5" s="236">
        <f t="shared" si="5"/>
        <v>0.86206896551724144</v>
      </c>
      <c r="V5" s="241">
        <f t="shared" si="6"/>
        <v>1.2360446570972887</v>
      </c>
      <c r="W5" s="241">
        <f t="shared" si="7"/>
        <v>1.8662519440124417</v>
      </c>
      <c r="X5" s="236">
        <f t="shared" si="8"/>
        <v>1.0041829784952001</v>
      </c>
      <c r="Y5" s="42">
        <f t="shared" si="9"/>
        <v>116.4852255054432</v>
      </c>
      <c r="Z5" s="241">
        <f t="shared" si="10"/>
        <v>0.70532915360501569</v>
      </c>
      <c r="AA5" s="241">
        <f t="shared" si="11"/>
        <v>0.75757575757575757</v>
      </c>
      <c r="AB5" s="241">
        <f t="shared" si="12"/>
        <v>0.85536547433903576</v>
      </c>
      <c r="AC5" s="236">
        <f t="shared" si="13"/>
        <v>0.15003632073402007</v>
      </c>
      <c r="AD5" s="42">
        <f t="shared" si="14"/>
        <v>21.27181613962329</v>
      </c>
      <c r="AE5" s="41"/>
      <c r="AF5" s="41"/>
      <c r="AG5" s="41"/>
      <c r="AH5" s="114"/>
      <c r="AI5" s="114"/>
      <c r="AJ5" s="114"/>
      <c r="AK5" s="114"/>
      <c r="AL5" s="41"/>
      <c r="AM5" s="41"/>
      <c r="AN5" s="41"/>
      <c r="AO5" s="41"/>
      <c r="AP5" s="41"/>
    </row>
    <row r="6" spans="1:42">
      <c r="A6" s="98" t="s">
        <v>19</v>
      </c>
      <c r="B6" s="98">
        <v>1</v>
      </c>
      <c r="C6" s="36" t="s">
        <v>140</v>
      </c>
      <c r="D6" s="46">
        <v>79.7</v>
      </c>
      <c r="E6" s="98">
        <v>80.430000000000007</v>
      </c>
      <c r="F6" s="32">
        <v>81</v>
      </c>
      <c r="G6" s="76">
        <v>305</v>
      </c>
      <c r="H6" s="114">
        <v>345</v>
      </c>
      <c r="I6" s="43">
        <v>385</v>
      </c>
      <c r="J6" s="76">
        <v>115</v>
      </c>
      <c r="K6" s="114">
        <v>130</v>
      </c>
      <c r="L6" s="114">
        <v>165</v>
      </c>
      <c r="M6" s="76">
        <v>115</v>
      </c>
      <c r="N6" s="114">
        <v>112.5</v>
      </c>
      <c r="O6" s="114">
        <v>115</v>
      </c>
      <c r="P6" s="238">
        <f t="shared" si="0"/>
        <v>3.8268506900878294</v>
      </c>
      <c r="Q6" s="236">
        <f t="shared" si="1"/>
        <v>4.2894442372249157</v>
      </c>
      <c r="R6" s="236">
        <f t="shared" si="2"/>
        <v>4.7530864197530862</v>
      </c>
      <c r="S6" s="236">
        <f t="shared" si="3"/>
        <v>0.9262357296652568</v>
      </c>
      <c r="T6" s="42">
        <f t="shared" si="4"/>
        <v>24.203602509613432</v>
      </c>
      <c r="U6" s="236">
        <f t="shared" si="5"/>
        <v>1.4429109159347553</v>
      </c>
      <c r="V6" s="241">
        <f t="shared" si="6"/>
        <v>1.6163123212731567</v>
      </c>
      <c r="W6" s="241">
        <f t="shared" si="7"/>
        <v>2.0370370370370372</v>
      </c>
      <c r="X6" s="236">
        <f t="shared" si="8"/>
        <v>0.59412612110228191</v>
      </c>
      <c r="Y6" s="42">
        <f t="shared" si="9"/>
        <v>41.175523349436411</v>
      </c>
      <c r="Z6" s="241">
        <f t="shared" si="10"/>
        <v>1.4429109159347553</v>
      </c>
      <c r="AA6" s="241">
        <f t="shared" si="11"/>
        <v>1.3987318164863856</v>
      </c>
      <c r="AB6" s="241">
        <f t="shared" si="12"/>
        <v>1.4197530864197532</v>
      </c>
      <c r="AC6" s="236">
        <f t="shared" si="13"/>
        <v>-2.3157829515002115E-2</v>
      </c>
      <c r="AD6" s="42">
        <f t="shared" si="14"/>
        <v>-1.6049382716049294</v>
      </c>
      <c r="AE6" s="41"/>
      <c r="AF6" s="41"/>
      <c r="AG6" s="41"/>
      <c r="AH6" s="114"/>
      <c r="AI6" s="114"/>
      <c r="AJ6" s="114"/>
      <c r="AK6" s="114"/>
      <c r="AL6" s="41"/>
      <c r="AM6" s="41"/>
      <c r="AN6" s="41"/>
      <c r="AO6" s="41"/>
      <c r="AP6" s="41"/>
    </row>
    <row r="7" spans="1:42">
      <c r="A7" s="98" t="s">
        <v>20</v>
      </c>
      <c r="B7" s="98">
        <v>1</v>
      </c>
      <c r="C7" s="36" t="s">
        <v>32</v>
      </c>
      <c r="D7" s="46">
        <v>93.2</v>
      </c>
      <c r="E7" s="98">
        <v>94.1</v>
      </c>
      <c r="F7" s="32">
        <v>94.2</v>
      </c>
      <c r="G7" s="76">
        <v>285</v>
      </c>
      <c r="H7" s="114"/>
      <c r="I7" s="43">
        <v>285</v>
      </c>
      <c r="J7" s="76">
        <v>150</v>
      </c>
      <c r="K7" s="114"/>
      <c r="L7" s="114">
        <v>160</v>
      </c>
      <c r="M7" s="76">
        <v>95</v>
      </c>
      <c r="N7" s="114"/>
      <c r="O7" s="114">
        <v>85</v>
      </c>
      <c r="P7" s="238">
        <f t="shared" si="0"/>
        <v>3.0579399141630899</v>
      </c>
      <c r="Q7" s="236">
        <f t="shared" si="1"/>
        <v>0</v>
      </c>
      <c r="R7" s="236">
        <f t="shared" si="2"/>
        <v>3.0254777070063694</v>
      </c>
      <c r="S7" s="236">
        <f t="shared" si="3"/>
        <v>-3.2462207156720435E-2</v>
      </c>
      <c r="T7" s="42">
        <f t="shared" si="4"/>
        <v>-1.0615711252653841</v>
      </c>
      <c r="U7" s="236">
        <f t="shared" si="5"/>
        <v>1.6094420600858368</v>
      </c>
      <c r="V7" s="241">
        <f t="shared" si="6"/>
        <v>0</v>
      </c>
      <c r="W7" s="241">
        <f t="shared" si="7"/>
        <v>1.6985138004246283</v>
      </c>
      <c r="X7" s="236">
        <f t="shared" si="8"/>
        <v>8.9071740338791505E-2</v>
      </c>
      <c r="Y7" s="42">
        <f t="shared" si="9"/>
        <v>5.5343241330502462</v>
      </c>
      <c r="Z7" s="241">
        <f t="shared" si="10"/>
        <v>1.0193133047210301</v>
      </c>
      <c r="AA7" s="241">
        <f t="shared" si="11"/>
        <v>0</v>
      </c>
      <c r="AB7" s="241">
        <f t="shared" si="12"/>
        <v>0.90233545647558389</v>
      </c>
      <c r="AC7" s="236">
        <f t="shared" si="13"/>
        <v>-0.11697784824544621</v>
      </c>
      <c r="AD7" s="42">
        <f t="shared" si="14"/>
        <v>-11.476142585763775</v>
      </c>
      <c r="AE7" s="41"/>
      <c r="AF7" s="41"/>
      <c r="AG7" s="41"/>
      <c r="AH7" s="114"/>
      <c r="AI7" s="114"/>
      <c r="AJ7" s="114"/>
      <c r="AK7" s="114"/>
      <c r="AL7" s="41"/>
      <c r="AM7" s="41"/>
      <c r="AN7" s="41"/>
      <c r="AO7" s="41"/>
      <c r="AP7" s="41"/>
    </row>
    <row r="8" spans="1:42">
      <c r="A8" s="98" t="s">
        <v>21</v>
      </c>
      <c r="B8" s="98">
        <v>1</v>
      </c>
      <c r="C8" s="36" t="s">
        <v>140</v>
      </c>
      <c r="D8" s="46">
        <v>69.900000000000006</v>
      </c>
      <c r="E8" s="98">
        <v>73.75</v>
      </c>
      <c r="F8" s="32">
        <v>75.099999999999994</v>
      </c>
      <c r="G8" s="76">
        <v>212.5</v>
      </c>
      <c r="H8" s="114">
        <v>285</v>
      </c>
      <c r="I8" s="43">
        <v>300</v>
      </c>
      <c r="J8" s="76">
        <v>90</v>
      </c>
      <c r="K8" s="114">
        <v>100</v>
      </c>
      <c r="L8" s="114">
        <v>135</v>
      </c>
      <c r="M8" s="76">
        <v>75</v>
      </c>
      <c r="N8" s="114">
        <v>80</v>
      </c>
      <c r="O8" s="114">
        <v>80</v>
      </c>
      <c r="P8" s="238">
        <f t="shared" si="0"/>
        <v>3.0400572246065805</v>
      </c>
      <c r="Q8" s="236">
        <f t="shared" si="1"/>
        <v>3.8644067796610169</v>
      </c>
      <c r="R8" s="236">
        <f t="shared" si="2"/>
        <v>3.994673768308922</v>
      </c>
      <c r="S8" s="236">
        <f t="shared" si="3"/>
        <v>0.9546165437023415</v>
      </c>
      <c r="T8" s="42">
        <f t="shared" si="4"/>
        <v>31.401268896373498</v>
      </c>
      <c r="U8" s="236">
        <f t="shared" si="5"/>
        <v>1.2875536480686693</v>
      </c>
      <c r="V8" s="241">
        <f t="shared" si="6"/>
        <v>1.3559322033898304</v>
      </c>
      <c r="W8" s="241">
        <f t="shared" si="7"/>
        <v>1.7976031957390148</v>
      </c>
      <c r="X8" s="236">
        <f t="shared" si="8"/>
        <v>0.51004954767034549</v>
      </c>
      <c r="Y8" s="42">
        <f t="shared" si="9"/>
        <v>39.613848202396838</v>
      </c>
      <c r="Z8" s="241">
        <f t="shared" si="10"/>
        <v>1.0729613733905579</v>
      </c>
      <c r="AA8" s="241">
        <f t="shared" si="11"/>
        <v>1.0847457627118644</v>
      </c>
      <c r="AB8" s="241">
        <f t="shared" si="12"/>
        <v>1.0652463382157125</v>
      </c>
      <c r="AC8" s="236">
        <f t="shared" si="13"/>
        <v>-7.7150351748453971E-3</v>
      </c>
      <c r="AD8" s="42">
        <f t="shared" si="14"/>
        <v>-0.71904127829559106</v>
      </c>
      <c r="AE8" s="41"/>
      <c r="AF8" s="41"/>
      <c r="AG8" s="41"/>
      <c r="AH8" s="114"/>
      <c r="AI8" s="114"/>
      <c r="AJ8" s="114"/>
      <c r="AK8" s="114"/>
      <c r="AL8" s="41"/>
      <c r="AM8" s="41"/>
      <c r="AN8" s="41"/>
      <c r="AO8" s="41"/>
      <c r="AP8" s="41"/>
    </row>
    <row r="9" spans="1:42">
      <c r="A9" s="98" t="s">
        <v>22</v>
      </c>
      <c r="B9" s="98">
        <v>1</v>
      </c>
      <c r="C9" s="36" t="s">
        <v>31</v>
      </c>
      <c r="D9" s="46">
        <v>72.2</v>
      </c>
      <c r="E9" s="98">
        <v>77</v>
      </c>
      <c r="F9" s="32">
        <v>77.400000000000006</v>
      </c>
      <c r="G9" s="76">
        <v>250</v>
      </c>
      <c r="H9" s="114">
        <v>300</v>
      </c>
      <c r="I9" s="43">
        <v>350</v>
      </c>
      <c r="J9" s="76">
        <v>100</v>
      </c>
      <c r="K9" s="114">
        <v>135</v>
      </c>
      <c r="L9" s="114">
        <v>165</v>
      </c>
      <c r="M9" s="76">
        <v>77.5</v>
      </c>
      <c r="N9" s="114">
        <v>82.5</v>
      </c>
      <c r="O9" s="114">
        <v>87.5</v>
      </c>
      <c r="P9" s="238">
        <f t="shared" si="0"/>
        <v>3.4626038781163433</v>
      </c>
      <c r="Q9" s="236">
        <f t="shared" si="1"/>
        <v>3.8961038961038961</v>
      </c>
      <c r="R9" s="236">
        <f t="shared" si="2"/>
        <v>4.5219638242894051</v>
      </c>
      <c r="S9" s="236">
        <f t="shared" si="3"/>
        <v>1.0593599461730618</v>
      </c>
      <c r="T9" s="42">
        <f t="shared" si="4"/>
        <v>30.594315245478025</v>
      </c>
      <c r="U9" s="236">
        <f t="shared" si="5"/>
        <v>1.3850415512465373</v>
      </c>
      <c r="V9" s="241">
        <f t="shared" si="6"/>
        <v>1.7532467532467533</v>
      </c>
      <c r="W9" s="241">
        <f t="shared" si="7"/>
        <v>2.1317829457364339</v>
      </c>
      <c r="X9" s="236">
        <f t="shared" si="8"/>
        <v>0.74674139448989663</v>
      </c>
      <c r="Y9" s="42">
        <f t="shared" si="9"/>
        <v>53.914728682170541</v>
      </c>
      <c r="Z9" s="241">
        <f t="shared" si="10"/>
        <v>1.0734072022160663</v>
      </c>
      <c r="AA9" s="241">
        <f t="shared" si="11"/>
        <v>1.0714285714285714</v>
      </c>
      <c r="AB9" s="241">
        <f t="shared" si="12"/>
        <v>1.1304909560723513</v>
      </c>
      <c r="AC9" s="236">
        <f t="shared" si="13"/>
        <v>5.7083753856284947E-2</v>
      </c>
      <c r="AD9" s="42">
        <f t="shared" si="14"/>
        <v>5.3179961657080952</v>
      </c>
      <c r="AE9" s="41"/>
      <c r="AF9" s="41"/>
      <c r="AG9" s="41"/>
      <c r="AH9" s="114"/>
      <c r="AI9" s="114"/>
      <c r="AJ9" s="114"/>
      <c r="AK9" s="114"/>
      <c r="AL9" s="41"/>
      <c r="AM9" s="41"/>
      <c r="AN9" s="41"/>
      <c r="AO9" s="41"/>
      <c r="AP9" s="41"/>
    </row>
    <row r="10" spans="1:42">
      <c r="A10" s="98" t="s">
        <v>23</v>
      </c>
      <c r="B10" s="98">
        <v>1</v>
      </c>
      <c r="C10" s="36" t="s">
        <v>32</v>
      </c>
      <c r="D10" s="46">
        <v>79.2</v>
      </c>
      <c r="E10" s="98">
        <v>82.2</v>
      </c>
      <c r="F10" s="32">
        <v>84.2</v>
      </c>
      <c r="G10" s="76">
        <v>205</v>
      </c>
      <c r="H10" s="114"/>
      <c r="I10" s="43">
        <v>250</v>
      </c>
      <c r="J10" s="76">
        <v>112.5</v>
      </c>
      <c r="K10" s="114"/>
      <c r="L10" s="114">
        <v>130</v>
      </c>
      <c r="M10" s="76">
        <v>72.5</v>
      </c>
      <c r="N10" s="114"/>
      <c r="O10" s="114">
        <v>70</v>
      </c>
      <c r="P10" s="238">
        <f t="shared" si="0"/>
        <v>2.5883838383838382</v>
      </c>
      <c r="Q10" s="236">
        <f t="shared" si="1"/>
        <v>0</v>
      </c>
      <c r="R10" s="236">
        <f t="shared" si="2"/>
        <v>2.9691211401425179</v>
      </c>
      <c r="S10" s="236">
        <f t="shared" si="3"/>
        <v>0.3807373017586797</v>
      </c>
      <c r="T10" s="42">
        <f t="shared" si="4"/>
        <v>14.709460633798749</v>
      </c>
      <c r="U10" s="236">
        <f t="shared" si="5"/>
        <v>1.4204545454545454</v>
      </c>
      <c r="V10" s="241">
        <f t="shared" si="6"/>
        <v>0</v>
      </c>
      <c r="W10" s="241">
        <f t="shared" si="7"/>
        <v>1.5439429928741093</v>
      </c>
      <c r="X10" s="236">
        <f t="shared" si="8"/>
        <v>0.12348844741956388</v>
      </c>
      <c r="Y10" s="42">
        <f t="shared" si="9"/>
        <v>8.6935866983372989</v>
      </c>
      <c r="Z10" s="241">
        <f t="shared" si="10"/>
        <v>0.91540404040404033</v>
      </c>
      <c r="AA10" s="241">
        <f t="shared" si="11"/>
        <v>0</v>
      </c>
      <c r="AB10" s="241">
        <f t="shared" si="12"/>
        <v>0.83135391923990498</v>
      </c>
      <c r="AC10" s="236">
        <f t="shared" si="13"/>
        <v>-8.405012116413535E-2</v>
      </c>
      <c r="AD10" s="42">
        <f t="shared" si="14"/>
        <v>-9.1817511671717522</v>
      </c>
      <c r="AE10" s="41"/>
      <c r="AF10" s="41"/>
      <c r="AG10" s="41"/>
      <c r="AH10" s="114"/>
      <c r="AI10" s="114"/>
      <c r="AJ10" s="114"/>
      <c r="AK10" s="114"/>
      <c r="AL10" s="41"/>
      <c r="AM10" s="41"/>
      <c r="AN10" s="41"/>
      <c r="AO10" s="41"/>
      <c r="AP10" s="41"/>
    </row>
    <row r="11" spans="1:42">
      <c r="A11" s="98" t="s">
        <v>24</v>
      </c>
      <c r="B11" s="98">
        <v>1</v>
      </c>
      <c r="C11" s="36" t="s">
        <v>140</v>
      </c>
      <c r="D11" s="46">
        <v>77.400000000000006</v>
      </c>
      <c r="E11" s="98">
        <v>80.7</v>
      </c>
      <c r="F11" s="32">
        <v>83.9</v>
      </c>
      <c r="G11" s="76">
        <v>350</v>
      </c>
      <c r="H11" s="114">
        <v>330</v>
      </c>
      <c r="I11" s="43">
        <v>370</v>
      </c>
      <c r="J11" s="76">
        <v>140</v>
      </c>
      <c r="K11" s="114">
        <v>145</v>
      </c>
      <c r="L11" s="114">
        <v>165</v>
      </c>
      <c r="M11" s="76">
        <v>82.5</v>
      </c>
      <c r="N11" s="114">
        <v>87.5</v>
      </c>
      <c r="O11" s="114">
        <v>95</v>
      </c>
      <c r="P11" s="238">
        <f t="shared" si="0"/>
        <v>4.5219638242894051</v>
      </c>
      <c r="Q11" s="236">
        <f t="shared" si="1"/>
        <v>4.0892193308550189</v>
      </c>
      <c r="R11" s="236">
        <f t="shared" si="2"/>
        <v>4.410011918951132</v>
      </c>
      <c r="S11" s="236">
        <f t="shared" si="3"/>
        <v>-0.11195190533827315</v>
      </c>
      <c r="T11" s="42">
        <f t="shared" si="4"/>
        <v>-2.4757364209092407</v>
      </c>
      <c r="U11" s="236">
        <f t="shared" si="5"/>
        <v>1.8087855297157622</v>
      </c>
      <c r="V11" s="241">
        <f t="shared" si="6"/>
        <v>1.7967781908302354</v>
      </c>
      <c r="W11" s="241">
        <f t="shared" si="7"/>
        <v>1.9666269368295588</v>
      </c>
      <c r="X11" s="236">
        <f t="shared" si="8"/>
        <v>0.15784140711379657</v>
      </c>
      <c r="Y11" s="42">
        <f t="shared" si="9"/>
        <v>8.726374936148467</v>
      </c>
      <c r="Z11" s="241">
        <f t="shared" si="10"/>
        <v>1.0658914728682169</v>
      </c>
      <c r="AA11" s="241">
        <f t="shared" si="11"/>
        <v>1.084262701363073</v>
      </c>
      <c r="AB11" s="241">
        <f t="shared" si="12"/>
        <v>1.132300357568534</v>
      </c>
      <c r="AC11" s="236">
        <f t="shared" si="13"/>
        <v>6.6408884700317028E-2</v>
      </c>
      <c r="AD11" s="42">
        <f t="shared" si="14"/>
        <v>6.230360819157017</v>
      </c>
      <c r="AE11" s="41"/>
      <c r="AF11" s="41"/>
      <c r="AG11" s="41"/>
      <c r="AH11" s="114"/>
      <c r="AI11" s="114"/>
      <c r="AJ11" s="114"/>
      <c r="AK11" s="114"/>
      <c r="AL11" s="41"/>
      <c r="AM11" s="41"/>
      <c r="AN11" s="41"/>
      <c r="AO11" s="41"/>
      <c r="AP11" s="41"/>
    </row>
    <row r="12" spans="1:42">
      <c r="A12" s="98" t="s">
        <v>25</v>
      </c>
      <c r="B12" s="98">
        <v>1</v>
      </c>
      <c r="C12" s="36" t="s">
        <v>32</v>
      </c>
      <c r="D12" s="46">
        <v>89</v>
      </c>
      <c r="E12" s="98">
        <v>89.7</v>
      </c>
      <c r="F12" s="32">
        <v>89.2</v>
      </c>
      <c r="G12" s="76">
        <v>272.5</v>
      </c>
      <c r="H12" s="114"/>
      <c r="I12" s="43">
        <v>260</v>
      </c>
      <c r="J12" s="76">
        <v>115</v>
      </c>
      <c r="K12" s="114"/>
      <c r="L12" s="114">
        <v>100</v>
      </c>
      <c r="M12" s="76" t="s">
        <v>34</v>
      </c>
      <c r="N12" s="114"/>
      <c r="O12" s="114" t="s">
        <v>34</v>
      </c>
      <c r="P12" s="238">
        <f t="shared" si="0"/>
        <v>3.0617977528089888</v>
      </c>
      <c r="Q12" s="236">
        <f t="shared" si="1"/>
        <v>0</v>
      </c>
      <c r="R12" s="236">
        <f t="shared" si="2"/>
        <v>2.9147982062780269</v>
      </c>
      <c r="S12" s="236">
        <f t="shared" si="3"/>
        <v>-0.14699954653096192</v>
      </c>
      <c r="T12" s="42">
        <f t="shared" si="4"/>
        <v>-4.801086106882793</v>
      </c>
      <c r="U12" s="236">
        <f t="shared" si="5"/>
        <v>1.2921348314606742</v>
      </c>
      <c r="V12" s="241">
        <f t="shared" si="6"/>
        <v>0</v>
      </c>
      <c r="W12" s="241">
        <f t="shared" si="7"/>
        <v>1.1210762331838564</v>
      </c>
      <c r="X12" s="236">
        <f t="shared" si="8"/>
        <v>-0.1710585982768178</v>
      </c>
      <c r="Y12" s="42">
        <f t="shared" si="9"/>
        <v>-13.238448040553724</v>
      </c>
      <c r="Z12" s="242" t="s">
        <v>97</v>
      </c>
      <c r="AA12" s="242">
        <f t="shared" si="11"/>
        <v>0</v>
      </c>
      <c r="AB12" s="242" t="s">
        <v>97</v>
      </c>
      <c r="AC12" s="243" t="s">
        <v>97</v>
      </c>
      <c r="AD12" s="244" t="s">
        <v>97</v>
      </c>
      <c r="AE12" s="41"/>
      <c r="AF12" s="41"/>
      <c r="AG12" s="41"/>
      <c r="AH12" s="114"/>
      <c r="AI12" s="114"/>
      <c r="AJ12" s="114"/>
      <c r="AK12" s="114"/>
      <c r="AL12" s="41"/>
      <c r="AM12" s="41"/>
      <c r="AN12" s="41"/>
      <c r="AO12" s="41"/>
      <c r="AP12" s="41"/>
    </row>
    <row r="13" spans="1:42">
      <c r="A13" s="98" t="s">
        <v>26</v>
      </c>
      <c r="B13" s="98">
        <v>1</v>
      </c>
      <c r="C13" s="36" t="s">
        <v>31</v>
      </c>
      <c r="D13" s="46">
        <v>68.7</v>
      </c>
      <c r="E13" s="98">
        <v>70.2</v>
      </c>
      <c r="F13" s="32">
        <v>72</v>
      </c>
      <c r="G13" s="76">
        <v>160</v>
      </c>
      <c r="H13" s="114">
        <v>195</v>
      </c>
      <c r="I13" s="43">
        <v>225</v>
      </c>
      <c r="J13" s="76">
        <v>110</v>
      </c>
      <c r="K13" s="114">
        <v>130</v>
      </c>
      <c r="L13" s="114">
        <v>140</v>
      </c>
      <c r="M13" s="76">
        <v>60</v>
      </c>
      <c r="N13" s="114">
        <v>62.5</v>
      </c>
      <c r="O13" s="114">
        <v>67.5</v>
      </c>
      <c r="P13" s="238">
        <f t="shared" si="0"/>
        <v>2.3289665211062589</v>
      </c>
      <c r="Q13" s="236">
        <f t="shared" si="1"/>
        <v>2.7777777777777777</v>
      </c>
      <c r="R13" s="236">
        <f t="shared" si="2"/>
        <v>3.125</v>
      </c>
      <c r="S13" s="236">
        <f t="shared" si="3"/>
        <v>0.7960334788937411</v>
      </c>
      <c r="T13" s="42">
        <f t="shared" si="4"/>
        <v>34.179687500000014</v>
      </c>
      <c r="U13" s="236">
        <f t="shared" si="5"/>
        <v>1.6011644832605532</v>
      </c>
      <c r="V13" s="241">
        <f t="shared" si="6"/>
        <v>1.8518518518518519</v>
      </c>
      <c r="W13" s="241">
        <f t="shared" si="7"/>
        <v>1.9444444444444444</v>
      </c>
      <c r="X13" s="236">
        <f t="shared" si="8"/>
        <v>0.34327996118389126</v>
      </c>
      <c r="Y13" s="42">
        <f t="shared" si="9"/>
        <v>21.439393939393938</v>
      </c>
      <c r="Z13" s="241">
        <f t="shared" si="10"/>
        <v>0.87336244541484709</v>
      </c>
      <c r="AA13" s="241">
        <f t="shared" si="11"/>
        <v>0.8903133903133903</v>
      </c>
      <c r="AB13" s="241">
        <f t="shared" si="12"/>
        <v>0.9375</v>
      </c>
      <c r="AC13" s="236">
        <f t="shared" si="13"/>
        <v>6.4137554585152912E-2</v>
      </c>
      <c r="AD13" s="42">
        <f t="shared" si="14"/>
        <v>7.3437500000000089</v>
      </c>
      <c r="AE13" s="41"/>
      <c r="AF13" s="41"/>
      <c r="AG13" s="41"/>
      <c r="AH13" s="114"/>
      <c r="AI13" s="114"/>
      <c r="AJ13" s="114"/>
      <c r="AK13" s="114"/>
      <c r="AL13" s="41"/>
      <c r="AM13" s="41"/>
      <c r="AN13" s="41"/>
      <c r="AO13" s="41"/>
      <c r="AP13" s="41"/>
    </row>
    <row r="14" spans="1:42">
      <c r="A14" s="99" t="s">
        <v>27</v>
      </c>
      <c r="B14" s="98">
        <v>1</v>
      </c>
      <c r="C14" s="36" t="s">
        <v>32</v>
      </c>
      <c r="D14" s="46">
        <v>79</v>
      </c>
      <c r="E14" s="98">
        <v>82.6</v>
      </c>
      <c r="F14" s="32">
        <v>82.9</v>
      </c>
      <c r="G14" s="76">
        <v>260</v>
      </c>
      <c r="H14" s="114"/>
      <c r="I14" s="43">
        <v>270</v>
      </c>
      <c r="J14" s="76">
        <v>100</v>
      </c>
      <c r="K14" s="114"/>
      <c r="L14" s="114">
        <v>105</v>
      </c>
      <c r="M14" s="76">
        <v>60</v>
      </c>
      <c r="N14" s="114"/>
      <c r="O14" s="114">
        <v>60</v>
      </c>
      <c r="P14" s="238">
        <f t="shared" si="0"/>
        <v>3.2911392405063293</v>
      </c>
      <c r="Q14" s="236">
        <f t="shared" si="1"/>
        <v>0</v>
      </c>
      <c r="R14" s="236">
        <f t="shared" si="2"/>
        <v>3.2569360675512664</v>
      </c>
      <c r="S14" s="236">
        <f t="shared" si="3"/>
        <v>-3.4203172955062922E-2</v>
      </c>
      <c r="T14" s="42">
        <f t="shared" si="4"/>
        <v>-1.0392502551730656</v>
      </c>
      <c r="U14" s="236">
        <f t="shared" si="5"/>
        <v>1.2658227848101267</v>
      </c>
      <c r="V14" s="241">
        <f t="shared" si="6"/>
        <v>0</v>
      </c>
      <c r="W14" s="241">
        <f t="shared" si="7"/>
        <v>1.2665862484921591</v>
      </c>
      <c r="X14" s="236">
        <f t="shared" si="8"/>
        <v>7.6346368203239479E-4</v>
      </c>
      <c r="Y14" s="42">
        <f t="shared" si="9"/>
        <v>6.0313630880559188E-2</v>
      </c>
      <c r="Z14" s="241">
        <f t="shared" si="10"/>
        <v>0.759493670886076</v>
      </c>
      <c r="AA14" s="241">
        <f t="shared" si="11"/>
        <v>0</v>
      </c>
      <c r="AB14" s="241">
        <f t="shared" si="12"/>
        <v>0.72376357056694807</v>
      </c>
      <c r="AC14" s="236">
        <f t="shared" si="13"/>
        <v>-3.5730100319127933E-2</v>
      </c>
      <c r="AD14" s="42">
        <f t="shared" si="14"/>
        <v>-4.7044632086851781</v>
      </c>
      <c r="AE14" s="41"/>
      <c r="AF14" s="41"/>
      <c r="AG14" s="41"/>
      <c r="AH14" s="114"/>
      <c r="AI14" s="114"/>
      <c r="AJ14" s="114"/>
      <c r="AK14" s="114"/>
      <c r="AL14" s="41"/>
      <c r="AM14" s="41"/>
      <c r="AN14" s="41"/>
      <c r="AO14" s="41"/>
      <c r="AP14" s="41"/>
    </row>
    <row r="15" spans="1:42">
      <c r="A15" s="99" t="s">
        <v>28</v>
      </c>
      <c r="B15" s="98">
        <v>1</v>
      </c>
      <c r="C15" s="36" t="s">
        <v>32</v>
      </c>
      <c r="D15" s="46">
        <v>71.8</v>
      </c>
      <c r="E15" s="98">
        <v>73.2</v>
      </c>
      <c r="F15" s="32">
        <v>72.900000000000006</v>
      </c>
      <c r="G15" s="76">
        <v>310</v>
      </c>
      <c r="H15" s="114"/>
      <c r="I15" s="43">
        <v>320</v>
      </c>
      <c r="J15" s="76">
        <v>112.5</v>
      </c>
      <c r="K15" s="114"/>
      <c r="L15" s="114">
        <v>115</v>
      </c>
      <c r="M15" s="76">
        <v>80</v>
      </c>
      <c r="N15" s="114"/>
      <c r="O15" s="114">
        <v>75</v>
      </c>
      <c r="P15" s="238">
        <f t="shared" si="0"/>
        <v>4.3175487465181064</v>
      </c>
      <c r="Q15" s="236">
        <f t="shared" si="1"/>
        <v>0</v>
      </c>
      <c r="R15" s="236">
        <f t="shared" si="2"/>
        <v>4.3895747599451296</v>
      </c>
      <c r="S15" s="236">
        <f t="shared" si="3"/>
        <v>7.2026013427023194E-2</v>
      </c>
      <c r="T15" s="42">
        <f t="shared" si="4"/>
        <v>1.6682154077613758</v>
      </c>
      <c r="U15" s="236">
        <f t="shared" si="5"/>
        <v>1.5668523676880224</v>
      </c>
      <c r="V15" s="241">
        <f t="shared" si="6"/>
        <v>0</v>
      </c>
      <c r="W15" s="241">
        <f t="shared" si="7"/>
        <v>1.577503429355281</v>
      </c>
      <c r="X15" s="236">
        <f t="shared" si="8"/>
        <v>1.0651061667258599E-2</v>
      </c>
      <c r="Y15" s="42">
        <f t="shared" si="9"/>
        <v>0.67977442463037097</v>
      </c>
      <c r="Z15" s="241">
        <f t="shared" si="10"/>
        <v>1.1142061281337048</v>
      </c>
      <c r="AA15" s="241">
        <f t="shared" si="11"/>
        <v>0</v>
      </c>
      <c r="AB15" s="241">
        <f t="shared" si="12"/>
        <v>1.0288065843621399</v>
      </c>
      <c r="AC15" s="236">
        <f t="shared" si="13"/>
        <v>-8.539954377156489E-2</v>
      </c>
      <c r="AD15" s="42">
        <f t="shared" si="14"/>
        <v>-7.6646090534979487</v>
      </c>
      <c r="AE15" s="41"/>
      <c r="AF15" s="41"/>
      <c r="AG15" s="41"/>
      <c r="AH15" s="114"/>
      <c r="AI15" s="114"/>
      <c r="AJ15" s="114"/>
      <c r="AK15" s="114"/>
      <c r="AL15" s="41"/>
      <c r="AM15" s="41"/>
      <c r="AN15" s="41"/>
      <c r="AO15" s="41"/>
      <c r="AP15" s="41"/>
    </row>
    <row r="16" spans="1:42">
      <c r="A16" s="98" t="s">
        <v>29</v>
      </c>
      <c r="B16" s="98">
        <v>1</v>
      </c>
      <c r="C16" s="36" t="s">
        <v>140</v>
      </c>
      <c r="D16" s="46">
        <v>93.2</v>
      </c>
      <c r="E16" s="98">
        <v>95.7</v>
      </c>
      <c r="F16" s="32">
        <v>98</v>
      </c>
      <c r="G16" s="76">
        <v>330</v>
      </c>
      <c r="H16" s="114">
        <v>380</v>
      </c>
      <c r="I16" s="43">
        <v>450</v>
      </c>
      <c r="J16" s="76">
        <v>190</v>
      </c>
      <c r="K16" s="114">
        <v>205</v>
      </c>
      <c r="L16" s="114">
        <v>205</v>
      </c>
      <c r="M16" s="76">
        <v>100</v>
      </c>
      <c r="N16" s="114">
        <v>100</v>
      </c>
      <c r="O16" s="114">
        <v>105</v>
      </c>
      <c r="P16" s="238">
        <f t="shared" si="0"/>
        <v>3.540772532188841</v>
      </c>
      <c r="Q16" s="236">
        <f t="shared" si="1"/>
        <v>3.9707419017763845</v>
      </c>
      <c r="R16" s="236">
        <f t="shared" si="2"/>
        <v>4.591836734693878</v>
      </c>
      <c r="S16" s="236">
        <f t="shared" si="3"/>
        <v>1.051064202505037</v>
      </c>
      <c r="T16" s="42">
        <f t="shared" si="4"/>
        <v>29.684601113172558</v>
      </c>
      <c r="U16" s="236">
        <f t="shared" si="5"/>
        <v>2.0386266094420602</v>
      </c>
      <c r="V16" s="241">
        <f t="shared" si="6"/>
        <v>2.1421107628004181</v>
      </c>
      <c r="W16" s="241">
        <f t="shared" si="7"/>
        <v>2.0918367346938775</v>
      </c>
      <c r="X16" s="236">
        <f t="shared" si="8"/>
        <v>5.3210125251817342E-2</v>
      </c>
      <c r="Y16" s="42">
        <f t="shared" si="9"/>
        <v>2.6100966702470401</v>
      </c>
      <c r="Z16" s="241">
        <f t="shared" si="10"/>
        <v>1.0729613733905579</v>
      </c>
      <c r="AA16" s="241">
        <f t="shared" si="11"/>
        <v>1.044932079414838</v>
      </c>
      <c r="AB16" s="241">
        <f t="shared" si="12"/>
        <v>1.0714285714285714</v>
      </c>
      <c r="AC16" s="236">
        <f t="shared" si="13"/>
        <v>-1.532801961986463E-3</v>
      </c>
      <c r="AD16" s="42">
        <f t="shared" si="14"/>
        <v>-0.14285714285713838</v>
      </c>
      <c r="AE16" s="41"/>
      <c r="AF16" s="41"/>
      <c r="AG16" s="41"/>
      <c r="AH16" s="114"/>
      <c r="AI16" s="114"/>
      <c r="AJ16" s="114"/>
      <c r="AK16" s="114"/>
      <c r="AL16" s="41"/>
      <c r="AM16" s="41"/>
      <c r="AN16" s="41"/>
      <c r="AO16" s="41"/>
      <c r="AP16" s="41"/>
    </row>
    <row r="17" spans="1:42">
      <c r="A17" s="98" t="s">
        <v>30</v>
      </c>
      <c r="B17" s="98">
        <v>1</v>
      </c>
      <c r="C17" s="36" t="s">
        <v>31</v>
      </c>
      <c r="D17" s="46">
        <v>90</v>
      </c>
      <c r="E17" s="98">
        <v>91.7</v>
      </c>
      <c r="F17" s="32">
        <v>92.6</v>
      </c>
      <c r="G17" s="76">
        <v>300</v>
      </c>
      <c r="H17" s="114">
        <v>350</v>
      </c>
      <c r="I17" s="43">
        <v>400</v>
      </c>
      <c r="J17" s="76">
        <v>85</v>
      </c>
      <c r="K17" s="114">
        <v>130</v>
      </c>
      <c r="L17" s="114">
        <v>140</v>
      </c>
      <c r="M17" s="76">
        <v>117.5</v>
      </c>
      <c r="N17" s="114">
        <v>122.5</v>
      </c>
      <c r="O17" s="114">
        <v>125</v>
      </c>
      <c r="P17" s="238">
        <f t="shared" si="0"/>
        <v>3.3333333333333335</v>
      </c>
      <c r="Q17" s="236">
        <f t="shared" si="1"/>
        <v>3.8167938931297707</v>
      </c>
      <c r="R17" s="236">
        <f t="shared" si="2"/>
        <v>4.3196544276457889</v>
      </c>
      <c r="S17" s="236">
        <f t="shared" si="3"/>
        <v>0.9863210943124554</v>
      </c>
      <c r="T17" s="42">
        <f t="shared" si="4"/>
        <v>29.589632829373663</v>
      </c>
      <c r="U17" s="236">
        <f t="shared" si="5"/>
        <v>0.94444444444444442</v>
      </c>
      <c r="V17" s="241">
        <f t="shared" si="6"/>
        <v>1.4176663031624863</v>
      </c>
      <c r="W17" s="241">
        <f t="shared" si="7"/>
        <v>1.5118790496760259</v>
      </c>
      <c r="X17" s="236">
        <f t="shared" si="8"/>
        <v>0.56743460523158151</v>
      </c>
      <c r="Y17" s="42">
        <f t="shared" si="9"/>
        <v>60.081311142167458</v>
      </c>
      <c r="Z17" s="241">
        <f t="shared" si="10"/>
        <v>1.3055555555555556</v>
      </c>
      <c r="AA17" s="241">
        <f t="shared" si="11"/>
        <v>1.3358778625954197</v>
      </c>
      <c r="AB17" s="241">
        <f t="shared" si="12"/>
        <v>1.3498920086393089</v>
      </c>
      <c r="AC17" s="236">
        <f t="shared" si="13"/>
        <v>4.4336453083753335E-2</v>
      </c>
      <c r="AD17" s="42">
        <f t="shared" si="14"/>
        <v>3.3959836404577026</v>
      </c>
      <c r="AE17" s="41"/>
      <c r="AF17" s="41"/>
      <c r="AG17" s="41"/>
      <c r="AH17" s="114"/>
      <c r="AI17" s="114"/>
      <c r="AJ17" s="114"/>
      <c r="AK17" s="114"/>
      <c r="AL17" s="41"/>
      <c r="AM17" s="41"/>
      <c r="AN17" s="41"/>
      <c r="AO17" s="41"/>
      <c r="AP17" s="41"/>
    </row>
    <row r="18" spans="1:42">
      <c r="A18" s="98" t="s">
        <v>40</v>
      </c>
      <c r="B18" s="99">
        <v>2</v>
      </c>
      <c r="C18" s="98" t="s">
        <v>31</v>
      </c>
      <c r="D18" s="46">
        <v>93.4</v>
      </c>
      <c r="E18" s="98">
        <v>95.2</v>
      </c>
      <c r="F18" s="80">
        <v>98.9</v>
      </c>
      <c r="G18" s="76">
        <v>280</v>
      </c>
      <c r="H18" s="34">
        <v>305</v>
      </c>
      <c r="I18" s="43">
        <v>320</v>
      </c>
      <c r="J18" s="76">
        <v>120</v>
      </c>
      <c r="K18" s="34">
        <v>145</v>
      </c>
      <c r="L18" s="34">
        <v>165</v>
      </c>
      <c r="M18" s="76">
        <v>85</v>
      </c>
      <c r="N18" s="34">
        <v>95</v>
      </c>
      <c r="O18" s="34">
        <v>95</v>
      </c>
      <c r="P18" s="238">
        <f t="shared" si="0"/>
        <v>2.9978586723768736</v>
      </c>
      <c r="Q18" s="236">
        <f t="shared" si="1"/>
        <v>3.2037815126050417</v>
      </c>
      <c r="R18" s="236">
        <f t="shared" si="2"/>
        <v>3.2355915065722951</v>
      </c>
      <c r="S18" s="236">
        <f t="shared" si="3"/>
        <v>0.23773283419542146</v>
      </c>
      <c r="T18" s="42">
        <f t="shared" si="4"/>
        <v>7.9300881120901305</v>
      </c>
      <c r="U18" s="236">
        <f t="shared" si="5"/>
        <v>1.2847965738758029</v>
      </c>
      <c r="V18" s="241">
        <f t="shared" si="6"/>
        <v>1.5231092436974789</v>
      </c>
      <c r="W18" s="241">
        <f t="shared" si="7"/>
        <v>1.6683518705763396</v>
      </c>
      <c r="X18" s="236">
        <f t="shared" si="8"/>
        <v>0.38355529670053667</v>
      </c>
      <c r="Y18" s="42">
        <f t="shared" si="9"/>
        <v>29.853387259858437</v>
      </c>
      <c r="Z18" s="241">
        <f t="shared" si="10"/>
        <v>0.91006423982869378</v>
      </c>
      <c r="AA18" s="241">
        <f t="shared" si="11"/>
        <v>0.99789915966386555</v>
      </c>
      <c r="AB18" s="241">
        <f t="shared" si="12"/>
        <v>0.96056622851365014</v>
      </c>
      <c r="AC18" s="236">
        <f t="shared" si="13"/>
        <v>5.0501988684956367E-2</v>
      </c>
      <c r="AD18" s="42">
        <f t="shared" si="14"/>
        <v>5.5492773449116761</v>
      </c>
      <c r="AE18" s="41"/>
      <c r="AF18" s="41"/>
      <c r="AG18" s="41"/>
      <c r="AH18" s="114"/>
      <c r="AI18" s="114"/>
      <c r="AJ18" s="114"/>
      <c r="AK18" s="114"/>
      <c r="AL18" s="41"/>
      <c r="AM18" s="41"/>
      <c r="AN18" s="41"/>
      <c r="AO18" s="41"/>
      <c r="AP18" s="41"/>
    </row>
    <row r="19" spans="1:42">
      <c r="A19" s="98" t="s">
        <v>41</v>
      </c>
      <c r="B19" s="99">
        <v>2</v>
      </c>
      <c r="C19" s="98" t="s">
        <v>140</v>
      </c>
      <c r="D19" s="46">
        <v>74.2</v>
      </c>
      <c r="E19" s="98">
        <v>76.150000000000006</v>
      </c>
      <c r="F19" s="80">
        <v>77.5</v>
      </c>
      <c r="G19" s="76">
        <v>310</v>
      </c>
      <c r="H19" s="114">
        <v>350</v>
      </c>
      <c r="I19" s="43">
        <v>370</v>
      </c>
      <c r="J19" s="76">
        <v>115</v>
      </c>
      <c r="K19" s="114">
        <v>130</v>
      </c>
      <c r="L19" s="34">
        <v>140</v>
      </c>
      <c r="M19" s="76">
        <v>90</v>
      </c>
      <c r="N19" s="114">
        <v>100</v>
      </c>
      <c r="O19" s="34">
        <v>102.5</v>
      </c>
      <c r="P19" s="238">
        <f t="shared" si="0"/>
        <v>4.177897574123989</v>
      </c>
      <c r="Q19" s="236">
        <f t="shared" si="1"/>
        <v>4.5961917268548911</v>
      </c>
      <c r="R19" s="236">
        <f t="shared" si="2"/>
        <v>4.774193548387097</v>
      </c>
      <c r="S19" s="236">
        <f t="shared" si="3"/>
        <v>0.59629597426310799</v>
      </c>
      <c r="T19" s="42">
        <f t="shared" si="4"/>
        <v>14.272632674297617</v>
      </c>
      <c r="U19" s="236">
        <f t="shared" si="5"/>
        <v>1.5498652291105122</v>
      </c>
      <c r="V19" s="241">
        <f t="shared" si="6"/>
        <v>1.7071569271175311</v>
      </c>
      <c r="W19" s="241">
        <f t="shared" si="7"/>
        <v>1.8064516129032258</v>
      </c>
      <c r="X19" s="236">
        <f t="shared" si="8"/>
        <v>0.25658638379271359</v>
      </c>
      <c r="Y19" s="42">
        <f t="shared" si="9"/>
        <v>16.555399719495085</v>
      </c>
      <c r="Z19" s="241">
        <f t="shared" si="10"/>
        <v>1.2129380053908356</v>
      </c>
      <c r="AA19" s="241">
        <f t="shared" si="11"/>
        <v>1.3131976362442546</v>
      </c>
      <c r="AB19" s="241">
        <f t="shared" si="12"/>
        <v>1.3225806451612903</v>
      </c>
      <c r="AC19" s="236">
        <f t="shared" si="13"/>
        <v>0.10964263977045463</v>
      </c>
      <c r="AD19" s="42">
        <f t="shared" si="14"/>
        <v>9.0394265232974806</v>
      </c>
      <c r="AE19" s="41"/>
      <c r="AF19" s="41"/>
      <c r="AG19" s="41"/>
      <c r="AH19" s="114"/>
      <c r="AI19" s="114"/>
      <c r="AJ19" s="114"/>
      <c r="AK19" s="114"/>
      <c r="AL19" s="41"/>
      <c r="AM19" s="41"/>
      <c r="AN19" s="41"/>
      <c r="AO19" s="41"/>
      <c r="AP19" s="41"/>
    </row>
    <row r="20" spans="1:42">
      <c r="A20" s="98" t="s">
        <v>42</v>
      </c>
      <c r="B20" s="99">
        <v>2</v>
      </c>
      <c r="C20" s="98" t="s">
        <v>140</v>
      </c>
      <c r="D20" s="46">
        <v>64.099999999999994</v>
      </c>
      <c r="E20" s="98">
        <v>64.55</v>
      </c>
      <c r="F20" s="80">
        <v>65.599999999999994</v>
      </c>
      <c r="G20" s="76">
        <v>200</v>
      </c>
      <c r="H20" s="114">
        <v>250</v>
      </c>
      <c r="I20" s="43">
        <v>250</v>
      </c>
      <c r="J20" s="76">
        <v>100</v>
      </c>
      <c r="K20" s="114">
        <v>145</v>
      </c>
      <c r="L20" s="34">
        <v>160</v>
      </c>
      <c r="M20" s="76">
        <v>62.5</v>
      </c>
      <c r="N20" s="114">
        <v>65</v>
      </c>
      <c r="O20" s="34">
        <v>70</v>
      </c>
      <c r="P20" s="238">
        <f t="shared" si="0"/>
        <v>3.1201248049922001</v>
      </c>
      <c r="Q20" s="236">
        <f t="shared" si="1"/>
        <v>3.872966692486445</v>
      </c>
      <c r="R20" s="236">
        <f t="shared" si="2"/>
        <v>3.8109756097560981</v>
      </c>
      <c r="S20" s="236">
        <f t="shared" si="3"/>
        <v>0.69085080476389793</v>
      </c>
      <c r="T20" s="42">
        <f t="shared" si="4"/>
        <v>22.141768292682926</v>
      </c>
      <c r="U20" s="236">
        <f t="shared" si="5"/>
        <v>1.5600624024961001</v>
      </c>
      <c r="V20" s="241">
        <f t="shared" si="6"/>
        <v>2.2463206816421382</v>
      </c>
      <c r="W20" s="241">
        <f t="shared" si="7"/>
        <v>2.4390243902439028</v>
      </c>
      <c r="X20" s="236">
        <f t="shared" si="8"/>
        <v>0.87896198774780276</v>
      </c>
      <c r="Y20" s="42">
        <f t="shared" si="9"/>
        <v>56.341463414634148</v>
      </c>
      <c r="Z20" s="241">
        <f t="shared" si="10"/>
        <v>0.97503900156006251</v>
      </c>
      <c r="AA20" s="241">
        <f t="shared" si="11"/>
        <v>1.0069713400464757</v>
      </c>
      <c r="AB20" s="241">
        <f t="shared" si="12"/>
        <v>1.0670731707317074</v>
      </c>
      <c r="AC20" s="236">
        <f t="shared" si="13"/>
        <v>9.2034169171644864E-2</v>
      </c>
      <c r="AD20" s="42">
        <f t="shared" si="14"/>
        <v>9.4390243902438957</v>
      </c>
      <c r="AE20" s="41"/>
      <c r="AF20" s="41"/>
      <c r="AG20" s="41"/>
      <c r="AH20" s="114"/>
      <c r="AI20" s="114"/>
      <c r="AJ20" s="114"/>
      <c r="AK20" s="114"/>
      <c r="AL20" s="41"/>
      <c r="AM20" s="41"/>
      <c r="AN20" s="41"/>
      <c r="AO20" s="41"/>
      <c r="AP20" s="41"/>
    </row>
    <row r="21" spans="1:42">
      <c r="A21" s="98" t="s">
        <v>43</v>
      </c>
      <c r="B21" s="99">
        <v>2</v>
      </c>
      <c r="C21" s="98" t="s">
        <v>31</v>
      </c>
      <c r="D21" s="46">
        <v>66.599999999999994</v>
      </c>
      <c r="E21" s="98">
        <v>70.099999999999994</v>
      </c>
      <c r="F21" s="80">
        <v>72.2</v>
      </c>
      <c r="G21" s="76">
        <v>205</v>
      </c>
      <c r="H21" s="34">
        <v>255</v>
      </c>
      <c r="I21" s="114">
        <v>295</v>
      </c>
      <c r="J21" s="76">
        <v>90</v>
      </c>
      <c r="K21" s="34">
        <v>125</v>
      </c>
      <c r="L21" s="34">
        <v>145</v>
      </c>
      <c r="M21" s="76">
        <v>50</v>
      </c>
      <c r="N21" s="34">
        <v>57.5</v>
      </c>
      <c r="O21" s="34">
        <v>65</v>
      </c>
      <c r="P21" s="238">
        <f t="shared" si="0"/>
        <v>3.0780780780780783</v>
      </c>
      <c r="Q21" s="236">
        <f t="shared" si="1"/>
        <v>3.6376604850213985</v>
      </c>
      <c r="R21" s="236">
        <f t="shared" si="2"/>
        <v>4.0858725761772847</v>
      </c>
      <c r="S21" s="236">
        <f t="shared" si="3"/>
        <v>1.0077944980992064</v>
      </c>
      <c r="T21" s="42">
        <f t="shared" si="4"/>
        <v>32.741031011418123</v>
      </c>
      <c r="U21" s="236">
        <f t="shared" si="5"/>
        <v>1.3513513513513515</v>
      </c>
      <c r="V21" s="241">
        <f t="shared" si="6"/>
        <v>1.783166904422254</v>
      </c>
      <c r="W21" s="241">
        <f t="shared" si="7"/>
        <v>2.0083102493074794</v>
      </c>
      <c r="X21" s="236">
        <f t="shared" si="8"/>
        <v>0.65695889795612783</v>
      </c>
      <c r="Y21" s="42">
        <f t="shared" si="9"/>
        <v>48.614958448753455</v>
      </c>
      <c r="Z21" s="241">
        <f t="shared" si="10"/>
        <v>0.75075075075075082</v>
      </c>
      <c r="AA21" s="241">
        <f t="shared" si="11"/>
        <v>0.82025677603423686</v>
      </c>
      <c r="AB21" s="241">
        <f t="shared" si="12"/>
        <v>0.90027700831024926</v>
      </c>
      <c r="AC21" s="236">
        <f t="shared" si="13"/>
        <v>0.14952625755949844</v>
      </c>
      <c r="AD21" s="42">
        <f t="shared" si="14"/>
        <v>19.916897506925192</v>
      </c>
      <c r="AE21" s="41"/>
      <c r="AF21" s="41"/>
      <c r="AG21" s="41"/>
      <c r="AH21" s="114"/>
      <c r="AI21" s="114"/>
      <c r="AJ21" s="114"/>
      <c r="AK21" s="114"/>
      <c r="AL21" s="41"/>
      <c r="AM21" s="41"/>
      <c r="AN21" s="41"/>
      <c r="AO21" s="41"/>
      <c r="AP21" s="41"/>
    </row>
    <row r="22" spans="1:42">
      <c r="A22" s="98" t="s">
        <v>44</v>
      </c>
      <c r="B22" s="99">
        <v>2</v>
      </c>
      <c r="C22" s="98" t="s">
        <v>32</v>
      </c>
      <c r="D22" s="46">
        <v>77.2</v>
      </c>
      <c r="E22" s="98">
        <v>76.3</v>
      </c>
      <c r="F22" s="80">
        <v>76.3</v>
      </c>
      <c r="G22" s="76">
        <v>200</v>
      </c>
      <c r="H22" s="114"/>
      <c r="I22" s="114">
        <v>185</v>
      </c>
      <c r="J22" s="76">
        <v>95</v>
      </c>
      <c r="K22" s="114"/>
      <c r="L22" s="114">
        <v>120</v>
      </c>
      <c r="M22" s="76">
        <v>55</v>
      </c>
      <c r="N22" s="114"/>
      <c r="O22" s="114">
        <v>55</v>
      </c>
      <c r="P22" s="238">
        <f t="shared" si="0"/>
        <v>2.5906735751295336</v>
      </c>
      <c r="Q22" s="236">
        <f t="shared" si="1"/>
        <v>0</v>
      </c>
      <c r="R22" s="236">
        <f t="shared" si="2"/>
        <v>2.4246395806028835</v>
      </c>
      <c r="S22" s="236">
        <f t="shared" si="3"/>
        <v>-0.16603399452665002</v>
      </c>
      <c r="T22" s="42">
        <f t="shared" si="4"/>
        <v>-6.4089121887286913</v>
      </c>
      <c r="U22" s="236">
        <f t="shared" si="5"/>
        <v>1.2305699481865284</v>
      </c>
      <c r="V22" s="241">
        <f t="shared" si="6"/>
        <v>0</v>
      </c>
      <c r="W22" s="241">
        <f t="shared" si="7"/>
        <v>1.5727391874180865</v>
      </c>
      <c r="X22" s="236">
        <f t="shared" si="8"/>
        <v>0.34216923923155806</v>
      </c>
      <c r="Y22" s="42">
        <f t="shared" si="9"/>
        <v>27.805752914396088</v>
      </c>
      <c r="Z22" s="241">
        <f t="shared" si="10"/>
        <v>0.71243523316062174</v>
      </c>
      <c r="AA22" s="241">
        <f t="shared" si="11"/>
        <v>0</v>
      </c>
      <c r="AB22" s="241">
        <f t="shared" si="12"/>
        <v>0.72083879423328967</v>
      </c>
      <c r="AC22" s="236">
        <f t="shared" si="13"/>
        <v>8.4035610726679311E-3</v>
      </c>
      <c r="AD22" s="42">
        <f t="shared" si="14"/>
        <v>1.1795543905635715</v>
      </c>
      <c r="AE22" s="41"/>
      <c r="AF22" s="41"/>
      <c r="AG22" s="41"/>
      <c r="AH22" s="114"/>
      <c r="AI22" s="114"/>
      <c r="AJ22" s="114"/>
      <c r="AK22" s="114"/>
      <c r="AL22" s="41"/>
      <c r="AM22" s="41"/>
      <c r="AN22" s="41"/>
      <c r="AO22" s="41"/>
      <c r="AP22" s="41"/>
    </row>
    <row r="23" spans="1:42">
      <c r="A23" s="98" t="s">
        <v>45</v>
      </c>
      <c r="B23" s="99">
        <v>2</v>
      </c>
      <c r="C23" s="98" t="s">
        <v>32</v>
      </c>
      <c r="D23" s="46">
        <v>87.9</v>
      </c>
      <c r="E23" s="98">
        <v>88.75</v>
      </c>
      <c r="F23" s="80">
        <v>88.6</v>
      </c>
      <c r="G23" s="76">
        <v>260</v>
      </c>
      <c r="H23" s="114"/>
      <c r="I23" s="114">
        <v>280</v>
      </c>
      <c r="J23" s="76">
        <v>105</v>
      </c>
      <c r="K23" s="114"/>
      <c r="L23" s="114">
        <v>125</v>
      </c>
      <c r="M23" s="76">
        <v>95</v>
      </c>
      <c r="N23" s="114"/>
      <c r="O23" s="114">
        <v>90</v>
      </c>
      <c r="P23" s="238">
        <f t="shared" si="0"/>
        <v>2.9579067121729237</v>
      </c>
      <c r="Q23" s="236">
        <f t="shared" si="1"/>
        <v>0</v>
      </c>
      <c r="R23" s="236">
        <f t="shared" si="2"/>
        <v>3.1602708803611739</v>
      </c>
      <c r="S23" s="236">
        <f t="shared" si="3"/>
        <v>0.2023641681882502</v>
      </c>
      <c r="T23" s="42">
        <f t="shared" si="4"/>
        <v>6.8414655322104583</v>
      </c>
      <c r="U23" s="236">
        <f t="shared" si="5"/>
        <v>1.1945392491467577</v>
      </c>
      <c r="V23" s="241">
        <f t="shared" si="6"/>
        <v>0</v>
      </c>
      <c r="W23" s="241">
        <f t="shared" si="7"/>
        <v>1.4108352144469527</v>
      </c>
      <c r="X23" s="236">
        <f t="shared" si="8"/>
        <v>0.21629596530019501</v>
      </c>
      <c r="Y23" s="42">
        <f t="shared" si="9"/>
        <v>18.107062237987755</v>
      </c>
      <c r="Z23" s="241">
        <f t="shared" si="10"/>
        <v>1.0807736063708759</v>
      </c>
      <c r="AA23" s="241">
        <f t="shared" si="11"/>
        <v>0</v>
      </c>
      <c r="AB23" s="241">
        <f t="shared" si="12"/>
        <v>1.0158013544018059</v>
      </c>
      <c r="AC23" s="236">
        <f t="shared" si="13"/>
        <v>-6.4972251969070083E-2</v>
      </c>
      <c r="AD23" s="42">
        <f t="shared" si="14"/>
        <v>-6.0116431032434328</v>
      </c>
      <c r="AE23" s="41"/>
      <c r="AF23" s="41"/>
      <c r="AG23" s="41"/>
      <c r="AH23" s="114"/>
      <c r="AI23" s="114"/>
      <c r="AJ23" s="114"/>
      <c r="AK23" s="114"/>
      <c r="AL23" s="41"/>
      <c r="AM23" s="41"/>
      <c r="AN23" s="41"/>
      <c r="AO23" s="41"/>
      <c r="AP23" s="41"/>
    </row>
    <row r="24" spans="1:42">
      <c r="A24" s="98" t="s">
        <v>46</v>
      </c>
      <c r="B24" s="99">
        <v>2</v>
      </c>
      <c r="C24" s="98" t="s">
        <v>140</v>
      </c>
      <c r="D24" s="46">
        <v>66.5</v>
      </c>
      <c r="E24" s="98">
        <v>69.2</v>
      </c>
      <c r="F24" s="80">
        <v>70.400000000000006</v>
      </c>
      <c r="G24" s="76">
        <v>200</v>
      </c>
      <c r="H24" s="114">
        <v>235</v>
      </c>
      <c r="I24" s="34">
        <v>265</v>
      </c>
      <c r="J24" s="76">
        <v>110</v>
      </c>
      <c r="K24" s="114">
        <v>145</v>
      </c>
      <c r="L24" s="34">
        <v>170</v>
      </c>
      <c r="M24" s="76">
        <v>52.5</v>
      </c>
      <c r="N24" s="114">
        <v>57.5</v>
      </c>
      <c r="O24" s="34">
        <v>60</v>
      </c>
      <c r="P24" s="238">
        <f t="shared" si="0"/>
        <v>3.007518796992481</v>
      </c>
      <c r="Q24" s="236">
        <f t="shared" si="1"/>
        <v>3.3959537572254335</v>
      </c>
      <c r="R24" s="236">
        <f t="shared" si="2"/>
        <v>3.764204545454545</v>
      </c>
      <c r="S24" s="236">
        <f t="shared" si="3"/>
        <v>0.75668574846206393</v>
      </c>
      <c r="T24" s="42">
        <f t="shared" si="4"/>
        <v>25.15980113636363</v>
      </c>
      <c r="U24" s="236">
        <f t="shared" si="5"/>
        <v>1.6541353383458646</v>
      </c>
      <c r="V24" s="241">
        <f t="shared" si="6"/>
        <v>2.0953757225433525</v>
      </c>
      <c r="W24" s="241">
        <f t="shared" si="7"/>
        <v>2.4147727272727271</v>
      </c>
      <c r="X24" s="236">
        <f t="shared" si="8"/>
        <v>0.7606373889268625</v>
      </c>
      <c r="Y24" s="42">
        <f t="shared" si="9"/>
        <v>45.983987603305785</v>
      </c>
      <c r="Z24" s="241">
        <f t="shared" si="10"/>
        <v>0.78947368421052633</v>
      </c>
      <c r="AA24" s="241">
        <f t="shared" si="11"/>
        <v>0.83092485549132944</v>
      </c>
      <c r="AB24" s="241">
        <f t="shared" si="12"/>
        <v>0.85227272727272718</v>
      </c>
      <c r="AC24" s="236">
        <f t="shared" si="13"/>
        <v>6.2799043062200854E-2</v>
      </c>
      <c r="AD24" s="42">
        <f t="shared" si="14"/>
        <v>7.9545454545454417</v>
      </c>
      <c r="AE24" s="41"/>
      <c r="AF24" s="41"/>
      <c r="AG24" s="41"/>
      <c r="AH24" s="114"/>
      <c r="AI24" s="114"/>
      <c r="AJ24" s="114"/>
      <c r="AK24" s="114"/>
      <c r="AL24" s="41"/>
      <c r="AM24" s="41"/>
      <c r="AN24" s="41"/>
      <c r="AO24" s="41"/>
      <c r="AP24" s="41"/>
    </row>
    <row r="25" spans="1:42">
      <c r="A25" s="98" t="s">
        <v>47</v>
      </c>
      <c r="B25" s="99">
        <v>2</v>
      </c>
      <c r="C25" s="98" t="s">
        <v>31</v>
      </c>
      <c r="D25" s="46">
        <v>69.7</v>
      </c>
      <c r="E25" s="98">
        <v>70.400000000000006</v>
      </c>
      <c r="F25" s="80">
        <v>70</v>
      </c>
      <c r="G25" s="76">
        <v>220</v>
      </c>
      <c r="H25" s="114">
        <v>265</v>
      </c>
      <c r="I25" s="34">
        <v>280</v>
      </c>
      <c r="J25" s="76">
        <v>100</v>
      </c>
      <c r="K25" s="114">
        <v>125</v>
      </c>
      <c r="L25" s="34">
        <v>140</v>
      </c>
      <c r="M25" s="76">
        <v>67.5</v>
      </c>
      <c r="N25" s="114">
        <v>72.5</v>
      </c>
      <c r="O25" s="34">
        <v>72.5</v>
      </c>
      <c r="P25" s="238">
        <f t="shared" si="0"/>
        <v>3.1563845050215207</v>
      </c>
      <c r="Q25" s="236">
        <f t="shared" si="1"/>
        <v>3.764204545454545</v>
      </c>
      <c r="R25" s="236">
        <f t="shared" si="2"/>
        <v>4</v>
      </c>
      <c r="S25" s="236">
        <f t="shared" si="3"/>
        <v>0.84361549497847932</v>
      </c>
      <c r="T25" s="42">
        <f t="shared" si="4"/>
        <v>26.727272727272734</v>
      </c>
      <c r="U25" s="236">
        <f t="shared" si="5"/>
        <v>1.4347202295552366</v>
      </c>
      <c r="V25" s="241">
        <f t="shared" si="6"/>
        <v>1.7755681818181817</v>
      </c>
      <c r="W25" s="241">
        <f t="shared" si="7"/>
        <v>2</v>
      </c>
      <c r="X25" s="236">
        <f t="shared" si="8"/>
        <v>0.56527977044476341</v>
      </c>
      <c r="Y25" s="42">
        <f t="shared" si="9"/>
        <v>39.400000000000013</v>
      </c>
      <c r="Z25" s="241">
        <f t="shared" si="10"/>
        <v>0.96843615494978474</v>
      </c>
      <c r="AA25" s="241">
        <f t="shared" si="11"/>
        <v>1.0298295454545454</v>
      </c>
      <c r="AB25" s="241">
        <f t="shared" si="12"/>
        <v>1.0357142857142858</v>
      </c>
      <c r="AC25" s="236">
        <f t="shared" si="13"/>
        <v>6.7278130764501065E-2</v>
      </c>
      <c r="AD25" s="42">
        <f t="shared" si="14"/>
        <v>6.947089947089963</v>
      </c>
      <c r="AE25" s="41"/>
      <c r="AF25" s="41"/>
      <c r="AG25" s="41"/>
      <c r="AH25" s="114"/>
      <c r="AI25" s="114"/>
      <c r="AJ25" s="114"/>
      <c r="AK25" s="114"/>
      <c r="AL25" s="41"/>
      <c r="AM25" s="41"/>
      <c r="AN25" s="41"/>
      <c r="AO25" s="41"/>
      <c r="AP25" s="41"/>
    </row>
    <row r="26" spans="1:42">
      <c r="A26" s="98" t="s">
        <v>48</v>
      </c>
      <c r="B26" s="99">
        <v>2</v>
      </c>
      <c r="C26" s="98" t="s">
        <v>32</v>
      </c>
      <c r="D26" s="46">
        <v>73.599999999999994</v>
      </c>
      <c r="E26" s="98">
        <v>74.599999999999994</v>
      </c>
      <c r="F26" s="80">
        <v>76.599999999999994</v>
      </c>
      <c r="G26" s="76">
        <v>260</v>
      </c>
      <c r="H26" s="114"/>
      <c r="I26" s="34">
        <v>270</v>
      </c>
      <c r="J26" s="76">
        <v>115</v>
      </c>
      <c r="K26" s="114"/>
      <c r="L26" s="34">
        <v>135</v>
      </c>
      <c r="M26" s="76">
        <v>80</v>
      </c>
      <c r="N26" s="114"/>
      <c r="O26" s="34">
        <v>77.5</v>
      </c>
      <c r="P26" s="238">
        <f t="shared" si="0"/>
        <v>3.5326086956521743</v>
      </c>
      <c r="Q26" s="236">
        <f t="shared" si="1"/>
        <v>0</v>
      </c>
      <c r="R26" s="236">
        <f t="shared" si="2"/>
        <v>3.524804177545692</v>
      </c>
      <c r="S26" s="236">
        <f t="shared" si="3"/>
        <v>-7.8045181064823055E-3</v>
      </c>
      <c r="T26" s="42">
        <f t="shared" si="4"/>
        <v>-0.22092789716811448</v>
      </c>
      <c r="U26" s="236">
        <f t="shared" si="5"/>
        <v>1.5625000000000002</v>
      </c>
      <c r="V26" s="241">
        <f t="shared" si="6"/>
        <v>0</v>
      </c>
      <c r="W26" s="241">
        <f t="shared" si="7"/>
        <v>1.762402088772846</v>
      </c>
      <c r="X26" s="236">
        <f t="shared" si="8"/>
        <v>0.19990208877284577</v>
      </c>
      <c r="Y26" s="42">
        <f t="shared" si="9"/>
        <v>12.793733681462127</v>
      </c>
      <c r="Z26" s="241">
        <f t="shared" si="10"/>
        <v>1.0869565217391306</v>
      </c>
      <c r="AA26" s="241">
        <f t="shared" si="11"/>
        <v>0</v>
      </c>
      <c r="AB26" s="241">
        <f t="shared" si="12"/>
        <v>1.0117493472584858</v>
      </c>
      <c r="AC26" s="236">
        <f t="shared" si="13"/>
        <v>-7.5207174480644845E-2</v>
      </c>
      <c r="AD26" s="42">
        <f t="shared" si="14"/>
        <v>-6.9190600522193249</v>
      </c>
      <c r="AE26" s="41"/>
      <c r="AF26" s="41"/>
      <c r="AG26" s="41"/>
      <c r="AH26" s="114"/>
      <c r="AI26" s="114"/>
      <c r="AJ26" s="114"/>
      <c r="AK26" s="114"/>
      <c r="AL26" s="41"/>
      <c r="AM26" s="41"/>
      <c r="AN26" s="41"/>
      <c r="AO26" s="41"/>
      <c r="AP26" s="41"/>
    </row>
    <row r="27" spans="1:42">
      <c r="A27" s="98" t="s">
        <v>49</v>
      </c>
      <c r="B27" s="99">
        <v>2</v>
      </c>
      <c r="C27" s="98" t="s">
        <v>32</v>
      </c>
      <c r="D27" s="46">
        <v>82.3</v>
      </c>
      <c r="E27" s="98">
        <v>87.2</v>
      </c>
      <c r="F27" s="80">
        <v>85.9</v>
      </c>
      <c r="G27" s="76">
        <v>210</v>
      </c>
      <c r="H27" s="114"/>
      <c r="I27" s="114">
        <v>235</v>
      </c>
      <c r="J27" s="76">
        <v>130</v>
      </c>
      <c r="K27" s="114"/>
      <c r="L27" s="114">
        <v>160</v>
      </c>
      <c r="M27" s="76">
        <v>60</v>
      </c>
      <c r="N27" s="114"/>
      <c r="O27" s="114">
        <v>65</v>
      </c>
      <c r="P27" s="238">
        <f t="shared" si="0"/>
        <v>2.5516403402187122</v>
      </c>
      <c r="Q27" s="236">
        <f t="shared" si="1"/>
        <v>0</v>
      </c>
      <c r="R27" s="236">
        <f t="shared" si="2"/>
        <v>2.7357392316647262</v>
      </c>
      <c r="S27" s="236">
        <f t="shared" si="3"/>
        <v>0.18409889144601399</v>
      </c>
      <c r="T27" s="42">
        <f t="shared" si="4"/>
        <v>7.2149232219080721</v>
      </c>
      <c r="U27" s="236">
        <f t="shared" si="5"/>
        <v>1.5795868772782504</v>
      </c>
      <c r="V27" s="241">
        <f t="shared" si="6"/>
        <v>0</v>
      </c>
      <c r="W27" s="241">
        <f t="shared" si="7"/>
        <v>1.8626309662398137</v>
      </c>
      <c r="X27" s="236">
        <f t="shared" si="8"/>
        <v>0.2830440889615633</v>
      </c>
      <c r="Y27" s="42">
        <f t="shared" si="9"/>
        <v>17.918868093489738</v>
      </c>
      <c r="Z27" s="241">
        <f t="shared" si="10"/>
        <v>0.72904009720534635</v>
      </c>
      <c r="AA27" s="241">
        <f t="shared" si="11"/>
        <v>0</v>
      </c>
      <c r="AB27" s="241">
        <f t="shared" si="12"/>
        <v>0.7566938300349243</v>
      </c>
      <c r="AC27" s="236">
        <f t="shared" si="13"/>
        <v>2.7653732829577948E-2</v>
      </c>
      <c r="AD27" s="42">
        <f t="shared" si="14"/>
        <v>3.793170353123775</v>
      </c>
      <c r="AE27" s="41"/>
      <c r="AF27" s="41"/>
      <c r="AG27" s="41"/>
      <c r="AH27" s="114"/>
      <c r="AI27" s="114"/>
      <c r="AJ27" s="114"/>
      <c r="AK27" s="114"/>
      <c r="AL27" s="41"/>
      <c r="AM27" s="41"/>
      <c r="AN27" s="41"/>
      <c r="AO27" s="41"/>
      <c r="AP27" s="41"/>
    </row>
    <row r="28" spans="1:42">
      <c r="A28" s="98" t="s">
        <v>50</v>
      </c>
      <c r="B28" s="99">
        <v>2</v>
      </c>
      <c r="C28" s="98" t="s">
        <v>140</v>
      </c>
      <c r="D28" s="46">
        <v>74.400000000000006</v>
      </c>
      <c r="E28" s="98">
        <v>77.8</v>
      </c>
      <c r="F28" s="80">
        <v>79.900000000000006</v>
      </c>
      <c r="G28" s="76">
        <v>180</v>
      </c>
      <c r="H28" s="114">
        <v>230</v>
      </c>
      <c r="I28" s="114">
        <v>250</v>
      </c>
      <c r="J28" s="76">
        <v>100</v>
      </c>
      <c r="K28" s="114">
        <v>135</v>
      </c>
      <c r="L28" s="34">
        <v>175</v>
      </c>
      <c r="M28" s="76">
        <v>52.5</v>
      </c>
      <c r="N28" s="114">
        <v>57.5</v>
      </c>
      <c r="O28" s="34">
        <v>57.5</v>
      </c>
      <c r="P28" s="238">
        <f t="shared" si="0"/>
        <v>2.419354838709677</v>
      </c>
      <c r="Q28" s="236">
        <f t="shared" si="1"/>
        <v>2.9562982005141389</v>
      </c>
      <c r="R28" s="236">
        <f t="shared" si="2"/>
        <v>3.1289111389236544</v>
      </c>
      <c r="S28" s="236">
        <f t="shared" si="3"/>
        <v>0.70955630021397731</v>
      </c>
      <c r="T28" s="42">
        <f t="shared" si="4"/>
        <v>29.328327075511069</v>
      </c>
      <c r="U28" s="236">
        <f t="shared" si="5"/>
        <v>1.3440860215053763</v>
      </c>
      <c r="V28" s="241">
        <f t="shared" si="6"/>
        <v>1.7352185089974295</v>
      </c>
      <c r="W28" s="241">
        <f t="shared" si="7"/>
        <v>2.1902377972465579</v>
      </c>
      <c r="X28" s="236">
        <f t="shared" si="8"/>
        <v>0.84615177574118161</v>
      </c>
      <c r="Y28" s="42">
        <f t="shared" si="9"/>
        <v>62.953692115143909</v>
      </c>
      <c r="Z28" s="241">
        <f t="shared" si="10"/>
        <v>0.70564516129032251</v>
      </c>
      <c r="AA28" s="241">
        <f t="shared" si="11"/>
        <v>0.73907455012853474</v>
      </c>
      <c r="AB28" s="241">
        <f t="shared" si="12"/>
        <v>0.71964956195244045</v>
      </c>
      <c r="AC28" s="236">
        <f t="shared" si="13"/>
        <v>1.4004400662117944E-2</v>
      </c>
      <c r="AD28" s="42">
        <f t="shared" si="14"/>
        <v>1.9846236366887144</v>
      </c>
      <c r="AE28" s="41"/>
      <c r="AF28" s="41"/>
      <c r="AG28" s="41"/>
      <c r="AH28" s="114"/>
      <c r="AI28" s="114"/>
      <c r="AJ28" s="114"/>
      <c r="AK28" s="114"/>
      <c r="AL28" s="41"/>
      <c r="AM28" s="41"/>
      <c r="AN28" s="41"/>
      <c r="AO28" s="41"/>
      <c r="AP28" s="41"/>
    </row>
    <row r="29" spans="1:42">
      <c r="A29" s="99" t="s">
        <v>51</v>
      </c>
      <c r="B29" s="99">
        <v>2</v>
      </c>
      <c r="C29" s="98" t="s">
        <v>31</v>
      </c>
      <c r="D29" s="46">
        <v>66.5</v>
      </c>
      <c r="E29" s="98">
        <v>65</v>
      </c>
      <c r="F29" s="80">
        <v>67.7</v>
      </c>
      <c r="G29" s="76">
        <v>175</v>
      </c>
      <c r="H29" s="114">
        <v>240</v>
      </c>
      <c r="I29" s="114">
        <v>260</v>
      </c>
      <c r="J29" s="76">
        <v>80</v>
      </c>
      <c r="K29" s="114">
        <v>130</v>
      </c>
      <c r="L29" s="34">
        <v>155</v>
      </c>
      <c r="M29" s="76">
        <v>55</v>
      </c>
      <c r="N29" s="114">
        <v>55</v>
      </c>
      <c r="O29" s="34">
        <v>60</v>
      </c>
      <c r="P29" s="238">
        <f t="shared" si="0"/>
        <v>2.6315789473684212</v>
      </c>
      <c r="Q29" s="236">
        <f t="shared" si="1"/>
        <v>3.6923076923076925</v>
      </c>
      <c r="R29" s="236">
        <f t="shared" si="2"/>
        <v>3.8404726735598227</v>
      </c>
      <c r="S29" s="236">
        <f t="shared" si="3"/>
        <v>1.2088937261914015</v>
      </c>
      <c r="T29" s="42">
        <f t="shared" si="4"/>
        <v>45.937961595273251</v>
      </c>
      <c r="U29" s="236">
        <f t="shared" si="5"/>
        <v>1.2030075187969924</v>
      </c>
      <c r="V29" s="241">
        <f t="shared" si="6"/>
        <v>2</v>
      </c>
      <c r="W29" s="241">
        <f t="shared" si="7"/>
        <v>2.2895125553914326</v>
      </c>
      <c r="X29" s="236">
        <f t="shared" si="8"/>
        <v>1.0865050365944402</v>
      </c>
      <c r="Y29" s="42">
        <f t="shared" si="9"/>
        <v>90.315731166912855</v>
      </c>
      <c r="Z29" s="241">
        <f t="shared" si="10"/>
        <v>0.82706766917293228</v>
      </c>
      <c r="AA29" s="241">
        <f t="shared" si="11"/>
        <v>0.84615384615384615</v>
      </c>
      <c r="AB29" s="241">
        <f t="shared" si="12"/>
        <v>0.88626292466765133</v>
      </c>
      <c r="AC29" s="236">
        <f t="shared" si="13"/>
        <v>5.9195255494719046E-2</v>
      </c>
      <c r="AD29" s="42">
        <f t="shared" si="14"/>
        <v>7.1572445279978485</v>
      </c>
      <c r="AE29" s="41"/>
      <c r="AF29" s="41"/>
      <c r="AG29" s="41"/>
      <c r="AH29" s="114"/>
      <c r="AI29" s="114"/>
      <c r="AJ29" s="114"/>
      <c r="AK29" s="114"/>
      <c r="AL29" s="41"/>
      <c r="AM29" s="41"/>
      <c r="AN29" s="41"/>
      <c r="AO29" s="41"/>
      <c r="AP29" s="41"/>
    </row>
    <row r="30" spans="1:42">
      <c r="A30" s="99" t="s">
        <v>52</v>
      </c>
      <c r="B30" s="99">
        <v>2</v>
      </c>
      <c r="C30" s="98" t="s">
        <v>140</v>
      </c>
      <c r="D30" s="46">
        <v>84.2</v>
      </c>
      <c r="E30" s="98">
        <v>84.6</v>
      </c>
      <c r="F30" s="80">
        <v>84.3</v>
      </c>
      <c r="G30" s="76">
        <v>230</v>
      </c>
      <c r="H30" s="114">
        <v>275</v>
      </c>
      <c r="I30" s="114">
        <v>275</v>
      </c>
      <c r="J30" s="76">
        <v>70</v>
      </c>
      <c r="K30" s="114">
        <v>105</v>
      </c>
      <c r="L30" s="34">
        <v>125</v>
      </c>
      <c r="M30" s="76">
        <v>70</v>
      </c>
      <c r="N30" s="114">
        <v>75</v>
      </c>
      <c r="O30" s="34">
        <v>82.5</v>
      </c>
      <c r="P30" s="238">
        <f t="shared" si="0"/>
        <v>2.7315914489311162</v>
      </c>
      <c r="Q30" s="236">
        <f t="shared" si="1"/>
        <v>3.2505910165484635</v>
      </c>
      <c r="R30" s="236">
        <f t="shared" si="2"/>
        <v>3.262158956109134</v>
      </c>
      <c r="S30" s="236">
        <f t="shared" si="3"/>
        <v>0.53056750717801782</v>
      </c>
      <c r="T30" s="42">
        <f t="shared" si="4"/>
        <v>19.423384393212654</v>
      </c>
      <c r="U30" s="236">
        <f t="shared" si="5"/>
        <v>0.83135391923990498</v>
      </c>
      <c r="V30" s="241">
        <f t="shared" si="6"/>
        <v>1.2411347517730498</v>
      </c>
      <c r="W30" s="241">
        <f t="shared" si="7"/>
        <v>1.4827995255041519</v>
      </c>
      <c r="X30" s="236">
        <f t="shared" si="8"/>
        <v>0.65144560626424697</v>
      </c>
      <c r="Y30" s="42">
        <f t="shared" si="9"/>
        <v>78.359600067785138</v>
      </c>
      <c r="Z30" s="241">
        <f t="shared" si="10"/>
        <v>0.83135391923990498</v>
      </c>
      <c r="AA30" s="241">
        <f t="shared" si="11"/>
        <v>0.88652482269503552</v>
      </c>
      <c r="AB30" s="241">
        <f t="shared" si="12"/>
        <v>0.97864768683274028</v>
      </c>
      <c r="AC30" s="236">
        <f t="shared" si="13"/>
        <v>0.1472937675928353</v>
      </c>
      <c r="AD30" s="42">
        <f t="shared" si="14"/>
        <v>17.71733604473819</v>
      </c>
      <c r="AE30" s="41"/>
      <c r="AF30" s="41"/>
      <c r="AG30" s="41"/>
      <c r="AH30" s="114"/>
      <c r="AI30" s="114"/>
      <c r="AJ30" s="114"/>
      <c r="AK30" s="114"/>
      <c r="AL30" s="41"/>
      <c r="AM30" s="41"/>
      <c r="AN30" s="41"/>
      <c r="AO30" s="41"/>
      <c r="AP30" s="41"/>
    </row>
    <row r="31" spans="1:42">
      <c r="A31" s="98" t="s">
        <v>53</v>
      </c>
      <c r="B31" s="99">
        <v>2</v>
      </c>
      <c r="C31" s="98" t="s">
        <v>140</v>
      </c>
      <c r="D31" s="46">
        <v>94.5</v>
      </c>
      <c r="E31" s="98">
        <v>95.7</v>
      </c>
      <c r="F31" s="80">
        <v>90.4</v>
      </c>
      <c r="G31" s="76">
        <v>330</v>
      </c>
      <c r="H31" s="114">
        <v>360</v>
      </c>
      <c r="I31" s="114">
        <v>325</v>
      </c>
      <c r="J31" s="76">
        <v>145</v>
      </c>
      <c r="K31" s="114">
        <v>205</v>
      </c>
      <c r="L31" s="34">
        <v>210</v>
      </c>
      <c r="M31" s="76">
        <v>95</v>
      </c>
      <c r="N31" s="114">
        <v>100</v>
      </c>
      <c r="O31" s="34">
        <v>90</v>
      </c>
      <c r="P31" s="238">
        <f t="shared" si="0"/>
        <v>3.4920634920634921</v>
      </c>
      <c r="Q31" s="236">
        <f t="shared" si="1"/>
        <v>3.761755485893417</v>
      </c>
      <c r="R31" s="236">
        <f t="shared" si="2"/>
        <v>3.5951327433628317</v>
      </c>
      <c r="S31" s="236">
        <f t="shared" si="3"/>
        <v>0.10306925129933964</v>
      </c>
      <c r="T31" s="42">
        <f t="shared" si="4"/>
        <v>2.9515285599356353</v>
      </c>
      <c r="U31" s="236">
        <f t="shared" si="5"/>
        <v>1.5343915343915344</v>
      </c>
      <c r="V31" s="241">
        <f t="shared" si="6"/>
        <v>2.1421107628004181</v>
      </c>
      <c r="W31" s="241">
        <f t="shared" si="7"/>
        <v>2.3230088495575218</v>
      </c>
      <c r="X31" s="236">
        <f t="shared" si="8"/>
        <v>0.78861731516598743</v>
      </c>
      <c r="Y31" s="42">
        <f t="shared" si="9"/>
        <v>51.396093988404012</v>
      </c>
      <c r="Z31" s="241">
        <f t="shared" si="10"/>
        <v>1.0052910052910053</v>
      </c>
      <c r="AA31" s="241">
        <f t="shared" si="11"/>
        <v>1.044932079414838</v>
      </c>
      <c r="AB31" s="241">
        <f t="shared" si="12"/>
        <v>0.99557522123893794</v>
      </c>
      <c r="AC31" s="236">
        <f t="shared" si="13"/>
        <v>-9.715784052067411E-3</v>
      </c>
      <c r="AD31" s="42">
        <f t="shared" si="14"/>
        <v>-0.96646483465302135</v>
      </c>
      <c r="AE31" s="41"/>
      <c r="AF31" s="41"/>
      <c r="AG31" s="41"/>
      <c r="AH31" s="114"/>
      <c r="AI31" s="114"/>
      <c r="AJ31" s="114"/>
      <c r="AK31" s="114"/>
      <c r="AL31" s="41"/>
      <c r="AM31" s="41"/>
      <c r="AN31" s="41"/>
      <c r="AO31" s="41"/>
      <c r="AP31" s="41"/>
    </row>
    <row r="32" spans="1:42">
      <c r="A32" s="69" t="s">
        <v>54</v>
      </c>
      <c r="B32" s="68">
        <v>2</v>
      </c>
      <c r="C32" s="69" t="s">
        <v>32</v>
      </c>
      <c r="D32" s="46">
        <v>61.7</v>
      </c>
      <c r="E32" s="98">
        <v>63</v>
      </c>
      <c r="F32" s="80">
        <v>64.599999999999994</v>
      </c>
      <c r="G32" s="76">
        <v>250</v>
      </c>
      <c r="H32" s="114"/>
      <c r="I32" s="114">
        <v>245</v>
      </c>
      <c r="J32" s="76">
        <v>90</v>
      </c>
      <c r="K32" s="114"/>
      <c r="L32" s="114">
        <v>110</v>
      </c>
      <c r="M32" s="76">
        <v>52.5</v>
      </c>
      <c r="N32" s="114"/>
      <c r="O32" s="114">
        <v>52.5</v>
      </c>
      <c r="P32" s="238">
        <f t="shared" si="0"/>
        <v>4.0518638573743919</v>
      </c>
      <c r="Q32" s="236">
        <f t="shared" si="1"/>
        <v>0</v>
      </c>
      <c r="R32" s="236">
        <f t="shared" si="2"/>
        <v>3.7925696594427247</v>
      </c>
      <c r="S32" s="236">
        <f t="shared" si="3"/>
        <v>-0.25929419793166719</v>
      </c>
      <c r="T32" s="42">
        <f t="shared" si="4"/>
        <v>-6.3993808049535472</v>
      </c>
      <c r="U32" s="236">
        <f t="shared" si="5"/>
        <v>1.4586709886547811</v>
      </c>
      <c r="V32" s="241">
        <f t="shared" si="6"/>
        <v>0</v>
      </c>
      <c r="W32" s="241">
        <f t="shared" si="7"/>
        <v>1.7027863777089784</v>
      </c>
      <c r="X32" s="236">
        <f t="shared" si="8"/>
        <v>0.24411538905419738</v>
      </c>
      <c r="Y32" s="42">
        <f t="shared" si="9"/>
        <v>16.735466116271088</v>
      </c>
      <c r="Z32" s="241">
        <f t="shared" si="10"/>
        <v>0.85089141004862234</v>
      </c>
      <c r="AA32" s="241">
        <f t="shared" si="11"/>
        <v>0</v>
      </c>
      <c r="AB32" s="241">
        <f t="shared" si="12"/>
        <v>0.81269349845201244</v>
      </c>
      <c r="AC32" s="236">
        <f t="shared" si="13"/>
        <v>-3.8197911596609901E-2</v>
      </c>
      <c r="AD32" s="42">
        <f t="shared" si="14"/>
        <v>-4.4891640866872971</v>
      </c>
      <c r="AE32" s="41"/>
      <c r="AF32" s="41"/>
      <c r="AG32" s="41"/>
      <c r="AH32" s="114"/>
      <c r="AI32" s="114"/>
      <c r="AJ32" s="114"/>
      <c r="AK32" s="114"/>
      <c r="AL32" s="41"/>
      <c r="AM32" s="41"/>
      <c r="AN32" s="41"/>
      <c r="AO32" s="41"/>
      <c r="AP32" s="41"/>
    </row>
    <row r="33" spans="1:46">
      <c r="A33" s="98" t="s">
        <v>80</v>
      </c>
      <c r="B33" s="99">
        <v>2</v>
      </c>
      <c r="C33" s="98" t="s">
        <v>31</v>
      </c>
      <c r="D33" s="46">
        <v>78.2</v>
      </c>
      <c r="E33" s="98">
        <v>83.4</v>
      </c>
      <c r="F33" s="80">
        <v>83.4</v>
      </c>
      <c r="G33" s="76">
        <v>340</v>
      </c>
      <c r="H33" s="114">
        <v>365</v>
      </c>
      <c r="I33" s="34">
        <v>370</v>
      </c>
      <c r="J33" s="76">
        <v>145</v>
      </c>
      <c r="K33" s="114">
        <v>175</v>
      </c>
      <c r="L33" s="34">
        <v>180</v>
      </c>
      <c r="M33" s="76">
        <v>87.5</v>
      </c>
      <c r="N33" s="114">
        <v>92.5</v>
      </c>
      <c r="O33" s="34">
        <v>97.5</v>
      </c>
      <c r="P33" s="238">
        <f t="shared" si="0"/>
        <v>4.3478260869565215</v>
      </c>
      <c r="Q33" s="236">
        <f t="shared" si="1"/>
        <v>4.376498800959232</v>
      </c>
      <c r="R33" s="236">
        <f t="shared" si="2"/>
        <v>4.4364508393285371</v>
      </c>
      <c r="S33" s="236">
        <f t="shared" si="3"/>
        <v>8.8624752372015614E-2</v>
      </c>
      <c r="T33" s="42">
        <f t="shared" si="4"/>
        <v>2.0383693045563591</v>
      </c>
      <c r="U33" s="236">
        <f t="shared" si="5"/>
        <v>1.8542199488491047</v>
      </c>
      <c r="V33" s="241">
        <f t="shared" si="6"/>
        <v>2.0983213429256593</v>
      </c>
      <c r="W33" s="241">
        <f t="shared" si="7"/>
        <v>2.1582733812949639</v>
      </c>
      <c r="X33" s="236">
        <f t="shared" si="8"/>
        <v>0.30405343244585925</v>
      </c>
      <c r="Y33" s="42">
        <f t="shared" si="9"/>
        <v>16.397916149838757</v>
      </c>
      <c r="Z33" s="241">
        <f t="shared" si="10"/>
        <v>1.118925831202046</v>
      </c>
      <c r="AA33" s="241">
        <f t="shared" si="11"/>
        <v>1.1091127098321343</v>
      </c>
      <c r="AB33" s="241">
        <f t="shared" si="12"/>
        <v>1.1690647482014387</v>
      </c>
      <c r="AC33" s="236">
        <f t="shared" si="13"/>
        <v>5.0138916999392658E-2</v>
      </c>
      <c r="AD33" s="42">
        <f t="shared" si="14"/>
        <v>4.4809866392600064</v>
      </c>
      <c r="AE33" s="41"/>
      <c r="AF33" s="41"/>
      <c r="AG33" s="41"/>
      <c r="AH33" s="114"/>
      <c r="AI33" s="114"/>
      <c r="AJ33" s="114"/>
      <c r="AK33" s="114"/>
      <c r="AL33" s="41"/>
      <c r="AM33" s="41"/>
      <c r="AN33" s="41"/>
      <c r="AO33" s="41"/>
      <c r="AP33" s="41"/>
    </row>
    <row r="34" spans="1:46" ht="15.75" thickBot="1">
      <c r="A34" s="98" t="s">
        <v>81</v>
      </c>
      <c r="B34" s="99">
        <v>2</v>
      </c>
      <c r="C34" s="98" t="s">
        <v>31</v>
      </c>
      <c r="D34" s="269">
        <v>83.9</v>
      </c>
      <c r="E34" s="270">
        <v>85.5</v>
      </c>
      <c r="F34" s="271">
        <v>86</v>
      </c>
      <c r="G34" s="173">
        <v>310</v>
      </c>
      <c r="H34" s="273">
        <v>355</v>
      </c>
      <c r="I34" s="268">
        <v>370</v>
      </c>
      <c r="J34" s="173">
        <v>135</v>
      </c>
      <c r="K34" s="273">
        <v>180</v>
      </c>
      <c r="L34" s="273">
        <v>210</v>
      </c>
      <c r="M34" s="173">
        <v>90</v>
      </c>
      <c r="N34" s="273">
        <v>95</v>
      </c>
      <c r="O34" s="273">
        <v>100</v>
      </c>
      <c r="P34" s="239">
        <f t="shared" si="0"/>
        <v>3.6948748510131106</v>
      </c>
      <c r="Q34" s="240">
        <f t="shared" si="1"/>
        <v>4.1520467836257309</v>
      </c>
      <c r="R34" s="240">
        <f t="shared" si="2"/>
        <v>4.3023255813953485</v>
      </c>
      <c r="S34" s="240">
        <f t="shared" si="3"/>
        <v>0.60745073038223785</v>
      </c>
      <c r="T34" s="176">
        <f t="shared" si="4"/>
        <v>16.440360090022502</v>
      </c>
      <c r="U34" s="240">
        <f t="shared" si="5"/>
        <v>1.6090584028605481</v>
      </c>
      <c r="V34" s="274">
        <f t="shared" si="6"/>
        <v>2.1052631578947367</v>
      </c>
      <c r="W34" s="274">
        <f t="shared" si="7"/>
        <v>2.441860465116279</v>
      </c>
      <c r="X34" s="240">
        <f t="shared" si="8"/>
        <v>0.83280206225573084</v>
      </c>
      <c r="Y34" s="176">
        <f t="shared" si="9"/>
        <v>51.75710594315246</v>
      </c>
      <c r="Z34" s="274">
        <f t="shared" si="10"/>
        <v>1.072705601907032</v>
      </c>
      <c r="AA34" s="274">
        <f t="shared" si="11"/>
        <v>1.1111111111111112</v>
      </c>
      <c r="AB34" s="274">
        <f t="shared" si="12"/>
        <v>1.1627906976744187</v>
      </c>
      <c r="AC34" s="240">
        <f t="shared" si="13"/>
        <v>9.0085095767386658E-2</v>
      </c>
      <c r="AD34" s="176">
        <f t="shared" si="14"/>
        <v>8.3979328165374909</v>
      </c>
      <c r="AE34" s="41"/>
      <c r="AF34" s="41"/>
      <c r="AG34" s="41"/>
      <c r="AH34" s="114"/>
      <c r="AI34" s="114"/>
      <c r="AJ34" s="114"/>
      <c r="AK34" s="114"/>
      <c r="AL34" s="41"/>
      <c r="AM34" s="41"/>
      <c r="AN34" s="41"/>
      <c r="AO34" s="41"/>
      <c r="AP34" s="41"/>
    </row>
    <row r="35" spans="1:46"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</row>
    <row r="36" spans="1:46"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</row>
    <row r="42" spans="1:46" ht="15.75" thickBot="1"/>
    <row r="43" spans="1:46" ht="15.75" thickBot="1">
      <c r="A43" s="449" t="s">
        <v>0</v>
      </c>
      <c r="B43" s="451" t="s">
        <v>1</v>
      </c>
      <c r="C43" s="453" t="s">
        <v>2</v>
      </c>
      <c r="D43" s="520" t="s">
        <v>131</v>
      </c>
      <c r="E43" s="521"/>
      <c r="F43" s="521"/>
      <c r="G43" s="521"/>
      <c r="H43" s="521"/>
      <c r="I43" s="521"/>
      <c r="J43" s="521"/>
      <c r="K43" s="521"/>
      <c r="L43" s="522"/>
      <c r="M43" s="524" t="s">
        <v>132</v>
      </c>
      <c r="N43" s="523"/>
      <c r="O43" s="523"/>
      <c r="P43" s="523"/>
      <c r="Q43" s="523"/>
      <c r="R43" s="523"/>
      <c r="S43" s="523"/>
      <c r="T43" s="523"/>
      <c r="U43" s="525"/>
      <c r="V43" s="516" t="s">
        <v>133</v>
      </c>
      <c r="W43" s="517"/>
      <c r="X43" s="517"/>
      <c r="Y43" s="517"/>
      <c r="Z43" s="517"/>
      <c r="AA43" s="517"/>
      <c r="AB43" s="517"/>
      <c r="AC43" s="517"/>
      <c r="AD43" s="517"/>
      <c r="AE43" s="34"/>
      <c r="AF43" s="34"/>
      <c r="AG43" s="34"/>
      <c r="AH43" s="34"/>
      <c r="AI43" s="34"/>
      <c r="AJ43" s="34"/>
      <c r="AK43" s="245"/>
      <c r="AL43" s="245"/>
      <c r="AM43" s="245"/>
      <c r="AN43" s="245"/>
      <c r="AO43" s="245"/>
      <c r="AP43" s="245"/>
      <c r="AQ43" s="245"/>
      <c r="AR43" s="245"/>
      <c r="AS43" s="245"/>
      <c r="AT43" s="34"/>
    </row>
    <row r="44" spans="1:46" ht="15.75" thickBot="1">
      <c r="A44" s="450"/>
      <c r="B44" s="452"/>
      <c r="C44" s="454"/>
      <c r="D44" s="134" t="s">
        <v>5</v>
      </c>
      <c r="E44" s="135" t="s">
        <v>14</v>
      </c>
      <c r="F44" s="177" t="s">
        <v>6</v>
      </c>
      <c r="G44" s="179" t="s">
        <v>58</v>
      </c>
      <c r="H44" s="180" t="s">
        <v>59</v>
      </c>
      <c r="I44" s="179" t="s">
        <v>93</v>
      </c>
      <c r="J44" s="182" t="s">
        <v>91</v>
      </c>
      <c r="K44" s="179" t="s">
        <v>92</v>
      </c>
      <c r="L44" s="182" t="s">
        <v>91</v>
      </c>
      <c r="M44" s="183" t="s">
        <v>5</v>
      </c>
      <c r="N44" s="184" t="s">
        <v>14</v>
      </c>
      <c r="O44" s="185" t="s">
        <v>6</v>
      </c>
      <c r="P44" s="187" t="s">
        <v>58</v>
      </c>
      <c r="Q44" s="251" t="s">
        <v>59</v>
      </c>
      <c r="R44" s="187" t="s">
        <v>93</v>
      </c>
      <c r="S44" s="188" t="s">
        <v>91</v>
      </c>
      <c r="T44" s="187" t="s">
        <v>92</v>
      </c>
      <c r="U44" s="188" t="s">
        <v>91</v>
      </c>
      <c r="V44" s="143" t="s">
        <v>5</v>
      </c>
      <c r="W44" s="144" t="s">
        <v>14</v>
      </c>
      <c r="X44" s="145" t="s">
        <v>6</v>
      </c>
      <c r="Y44" s="189" t="s">
        <v>58</v>
      </c>
      <c r="Z44" s="145" t="s">
        <v>59</v>
      </c>
      <c r="AA44" s="190" t="s">
        <v>93</v>
      </c>
      <c r="AB44" s="191" t="s">
        <v>91</v>
      </c>
      <c r="AC44" s="190" t="s">
        <v>92</v>
      </c>
      <c r="AD44" s="247" t="s">
        <v>91</v>
      </c>
      <c r="AE44" s="34"/>
      <c r="AF44" s="34"/>
      <c r="AG44" s="34"/>
      <c r="AH44" s="34"/>
      <c r="AI44" s="34"/>
      <c r="AJ44" s="34"/>
      <c r="AK44" s="245"/>
      <c r="AL44" s="245"/>
      <c r="AM44" s="245"/>
      <c r="AN44" s="245"/>
      <c r="AO44" s="245"/>
      <c r="AP44" s="248"/>
      <c r="AQ44" s="248"/>
      <c r="AR44" s="248"/>
      <c r="AS44" s="248"/>
      <c r="AT44" s="34"/>
    </row>
    <row r="45" spans="1:46">
      <c r="A45" s="98" t="s">
        <v>16</v>
      </c>
      <c r="B45" s="98">
        <v>1</v>
      </c>
      <c r="C45" s="36" t="s">
        <v>140</v>
      </c>
      <c r="D45" s="275">
        <v>2.9077540106951871</v>
      </c>
      <c r="E45" s="276">
        <v>3.1665611146295123</v>
      </c>
      <c r="F45" s="276">
        <v>3.3374536464771318</v>
      </c>
      <c r="G45" s="275">
        <f>F45-D45</f>
        <v>0.4296996357819447</v>
      </c>
      <c r="H45" s="277">
        <f>(G45/D45)*100</f>
        <v>14.777716209880213</v>
      </c>
      <c r="I45" s="278">
        <f>E45-D45</f>
        <v>0.25880710393432516</v>
      </c>
      <c r="J45" s="277">
        <f>(I45/D45)*100</f>
        <v>8.9005845399023098</v>
      </c>
      <c r="K45" s="278">
        <f>F45-E45</f>
        <v>0.17089253184761954</v>
      </c>
      <c r="L45" s="277">
        <f>(K45/E45)*100</f>
        <v>5.3967861557478249</v>
      </c>
      <c r="M45" s="276">
        <v>1.6042780748663101</v>
      </c>
      <c r="N45" s="279">
        <v>1.5832805573147561</v>
      </c>
      <c r="O45" s="279">
        <v>1.6687268232385659</v>
      </c>
      <c r="P45" s="275">
        <f>O45-M45</f>
        <v>6.4448748372255782E-2</v>
      </c>
      <c r="Q45" s="277">
        <f>(P45/M45)*100</f>
        <v>4.0173053152039433</v>
      </c>
      <c r="R45" s="278">
        <f>N45-M45</f>
        <v>-2.099751755155399E-2</v>
      </c>
      <c r="S45" s="277">
        <f>(R45/M45)*100</f>
        <v>-1.3088452607135321</v>
      </c>
      <c r="T45" s="278">
        <f>O45-N45</f>
        <v>8.5446265923809772E-2</v>
      </c>
      <c r="U45" s="277">
        <f>(T45/N45)*100</f>
        <v>5.3967861557478249</v>
      </c>
      <c r="V45" s="279">
        <v>0.73529411764705888</v>
      </c>
      <c r="W45" s="279">
        <v>0.72830905636478782</v>
      </c>
      <c r="X45" s="279">
        <v>0.77255871446229907</v>
      </c>
      <c r="Y45" s="275">
        <f>X45-V45</f>
        <v>3.7264596815240192E-2</v>
      </c>
      <c r="Z45" s="277">
        <f>(Y45/V45)*100</f>
        <v>5.0679851668726652</v>
      </c>
      <c r="AA45" s="278">
        <f>W45-V45</f>
        <v>-6.9850612822710545E-3</v>
      </c>
      <c r="AB45" s="277">
        <f>(AA45/V45)*100</f>
        <v>-0.9499683343888633</v>
      </c>
      <c r="AC45" s="278">
        <f>X45-W45</f>
        <v>4.4249658097511246E-2</v>
      </c>
      <c r="AD45" s="277">
        <f>(AC45/W45)*100</f>
        <v>6.0756704466061091</v>
      </c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41"/>
      <c r="AP45" s="41"/>
      <c r="AQ45" s="41"/>
      <c r="AR45" s="41"/>
      <c r="AS45" s="41"/>
      <c r="AT45" s="34"/>
    </row>
    <row r="46" spans="1:46">
      <c r="A46" s="98" t="s">
        <v>18</v>
      </c>
      <c r="B46" s="98">
        <v>1</v>
      </c>
      <c r="C46" s="36" t="s">
        <v>140</v>
      </c>
      <c r="D46" s="249">
        <v>2.938871473354232</v>
      </c>
      <c r="E46" s="250">
        <v>3.3891547049441786</v>
      </c>
      <c r="F46" s="250">
        <v>3.421461897356143</v>
      </c>
      <c r="G46" s="249">
        <f t="shared" ref="G46:G56" si="15">F46-D46</f>
        <v>0.48259042400191099</v>
      </c>
      <c r="H46" s="42">
        <f t="shared" ref="H46:H56" si="16">(G46/D46)*100</f>
        <v>16.420943494038358</v>
      </c>
      <c r="I46" s="174">
        <f t="shared" ref="I46:I56" si="17">E46-D46</f>
        <v>0.45028323158994654</v>
      </c>
      <c r="J46" s="42">
        <f t="shared" ref="J46:J56" si="18">(I46/D46)*100</f>
        <v>15.32163742690058</v>
      </c>
      <c r="K46" s="174">
        <f t="shared" ref="K46:K56" si="19">F46-E46</f>
        <v>3.2307192411964447E-2</v>
      </c>
      <c r="L46" s="42">
        <f t="shared" ref="L46:L56" si="20">(K46/E46)*100</f>
        <v>0.95325221846125685</v>
      </c>
      <c r="M46" s="250">
        <v>0.86206896551724144</v>
      </c>
      <c r="N46" s="241">
        <v>1.2360446570972887</v>
      </c>
      <c r="O46" s="241">
        <v>1.8662519440124417</v>
      </c>
      <c r="P46" s="249">
        <f t="shared" ref="P46:P56" si="21">O46-M46</f>
        <v>1.0041829784952001</v>
      </c>
      <c r="Q46" s="42">
        <f t="shared" ref="Q46:Q56" si="22">(P46/M46)*100</f>
        <v>116.4852255054432</v>
      </c>
      <c r="R46" s="174">
        <f t="shared" ref="R46:R56" si="23">N46-M46</f>
        <v>0.37397569158004729</v>
      </c>
      <c r="S46" s="42">
        <f t="shared" ref="S46:S56" si="24">(R46/M46)*100</f>
        <v>43.381180223285483</v>
      </c>
      <c r="T46" s="174">
        <f t="shared" ref="T46:T56" si="25">O46-N46</f>
        <v>0.63020728691515293</v>
      </c>
      <c r="U46" s="42">
        <f t="shared" ref="U46:U56" si="26">(T46/N46)*100</f>
        <v>50.985802438167859</v>
      </c>
      <c r="V46" s="241">
        <v>0.70532915360501569</v>
      </c>
      <c r="W46" s="241">
        <v>0.75757575757575757</v>
      </c>
      <c r="X46" s="241">
        <v>0.85536547433903576</v>
      </c>
      <c r="Y46" s="249">
        <f t="shared" ref="Y46:Y56" si="27">X46-V46</f>
        <v>0.15003632073402007</v>
      </c>
      <c r="Z46" s="42">
        <f t="shared" ref="Z46:Z56" si="28">(Y46/V46)*100</f>
        <v>21.27181613962329</v>
      </c>
      <c r="AA46" s="174">
        <f t="shared" ref="AA46:AA56" si="29">W46-V46</f>
        <v>5.2246603970741878E-2</v>
      </c>
      <c r="AB46" s="42">
        <f t="shared" ref="AB46:AB56" si="30">(AA46/V46)*100</f>
        <v>7.4074074074074039</v>
      </c>
      <c r="AC46" s="174">
        <f t="shared" ref="AC46:AC56" si="31">X46-W46</f>
        <v>9.7789716763278189E-2</v>
      </c>
      <c r="AD46" s="42">
        <f t="shared" ref="AD46:AD56" si="32">(AC46/W46)*100</f>
        <v>12.908242612752721</v>
      </c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41"/>
      <c r="AP46" s="41"/>
      <c r="AQ46" s="41"/>
      <c r="AR46" s="41"/>
      <c r="AS46" s="41"/>
      <c r="AT46" s="34"/>
    </row>
    <row r="47" spans="1:46">
      <c r="A47" s="98" t="s">
        <v>19</v>
      </c>
      <c r="B47" s="98">
        <v>1</v>
      </c>
      <c r="C47" s="36" t="s">
        <v>140</v>
      </c>
      <c r="D47" s="249">
        <v>3.8268506900878294</v>
      </c>
      <c r="E47" s="250">
        <v>4.2894442372249157</v>
      </c>
      <c r="F47" s="250">
        <v>4.7530864197530862</v>
      </c>
      <c r="G47" s="249">
        <f t="shared" si="15"/>
        <v>0.9262357296652568</v>
      </c>
      <c r="H47" s="42">
        <f t="shared" si="16"/>
        <v>24.203602509613432</v>
      </c>
      <c r="I47" s="174">
        <f t="shared" si="17"/>
        <v>0.46259354713708634</v>
      </c>
      <c r="J47" s="42">
        <f t="shared" si="18"/>
        <v>12.088100231746157</v>
      </c>
      <c r="K47" s="174">
        <f t="shared" si="19"/>
        <v>0.46364218252817047</v>
      </c>
      <c r="L47" s="42">
        <f t="shared" si="20"/>
        <v>10.808910359635002</v>
      </c>
      <c r="M47" s="250">
        <v>1.4429109159347553</v>
      </c>
      <c r="N47" s="241">
        <v>1.6163123212731567</v>
      </c>
      <c r="O47" s="241">
        <v>2.0370370370370372</v>
      </c>
      <c r="P47" s="249">
        <f t="shared" si="21"/>
        <v>0.59412612110228191</v>
      </c>
      <c r="Q47" s="42">
        <f t="shared" si="22"/>
        <v>41.175523349436411</v>
      </c>
      <c r="R47" s="174">
        <f t="shared" si="23"/>
        <v>0.17340140533840143</v>
      </c>
      <c r="S47" s="42">
        <f t="shared" si="24"/>
        <v>12.017471309104865</v>
      </c>
      <c r="T47" s="174">
        <f t="shared" si="25"/>
        <v>0.42072471576388049</v>
      </c>
      <c r="U47" s="42">
        <f t="shared" si="26"/>
        <v>26.029914529914542</v>
      </c>
      <c r="V47" s="241">
        <v>1.4429109159347553</v>
      </c>
      <c r="W47" s="241">
        <v>1.3987318164863856</v>
      </c>
      <c r="X47" s="241">
        <v>1.4197530864197532</v>
      </c>
      <c r="Y47" s="249">
        <f t="shared" si="27"/>
        <v>-2.3157829515002115E-2</v>
      </c>
      <c r="Z47" s="42">
        <f t="shared" si="28"/>
        <v>-1.6049382716049294</v>
      </c>
      <c r="AA47" s="174">
        <f t="shared" si="29"/>
        <v>-4.417909944836973E-2</v>
      </c>
      <c r="AB47" s="42">
        <f t="shared" si="30"/>
        <v>-3.0618036748131026</v>
      </c>
      <c r="AC47" s="174">
        <f t="shared" si="31"/>
        <v>2.1021269933367615E-2</v>
      </c>
      <c r="AD47" s="42">
        <f t="shared" si="32"/>
        <v>1.5028806584362289</v>
      </c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41"/>
      <c r="AP47" s="41"/>
      <c r="AQ47" s="41"/>
      <c r="AR47" s="41"/>
      <c r="AS47" s="41"/>
      <c r="AT47" s="34"/>
    </row>
    <row r="48" spans="1:46">
      <c r="A48" s="98" t="s">
        <v>21</v>
      </c>
      <c r="B48" s="98">
        <v>1</v>
      </c>
      <c r="C48" s="36" t="s">
        <v>140</v>
      </c>
      <c r="D48" s="249">
        <v>3.0400572246065805</v>
      </c>
      <c r="E48" s="250">
        <v>3.8644067796610169</v>
      </c>
      <c r="F48" s="250">
        <v>3.994673768308922</v>
      </c>
      <c r="G48" s="249">
        <f t="shared" si="15"/>
        <v>0.9546165437023415</v>
      </c>
      <c r="H48" s="42">
        <f t="shared" si="16"/>
        <v>31.401268896373498</v>
      </c>
      <c r="I48" s="174">
        <f t="shared" si="17"/>
        <v>0.82434955505443641</v>
      </c>
      <c r="J48" s="42">
        <f t="shared" si="18"/>
        <v>27.116251246261232</v>
      </c>
      <c r="K48" s="174">
        <f t="shared" si="19"/>
        <v>0.13026698864790509</v>
      </c>
      <c r="L48" s="42">
        <f t="shared" si="20"/>
        <v>3.3709440044852634</v>
      </c>
      <c r="M48" s="250">
        <v>1.2875536480686693</v>
      </c>
      <c r="N48" s="241">
        <v>1.3559322033898304</v>
      </c>
      <c r="O48" s="241">
        <v>1.7976031957390148</v>
      </c>
      <c r="P48" s="249">
        <f t="shared" si="21"/>
        <v>0.51004954767034549</v>
      </c>
      <c r="Q48" s="42">
        <f t="shared" si="22"/>
        <v>39.613848202396838</v>
      </c>
      <c r="R48" s="174">
        <f t="shared" si="23"/>
        <v>6.8378555321161105E-2</v>
      </c>
      <c r="S48" s="42">
        <f t="shared" si="24"/>
        <v>5.3107344632768463</v>
      </c>
      <c r="T48" s="174">
        <f t="shared" si="25"/>
        <v>0.44167099234918439</v>
      </c>
      <c r="U48" s="42">
        <f t="shared" si="26"/>
        <v>32.573235685752351</v>
      </c>
      <c r="V48" s="241">
        <v>1.0729613733905579</v>
      </c>
      <c r="W48" s="241">
        <v>1.0847457627118644</v>
      </c>
      <c r="X48" s="241">
        <v>1.0652463382157125</v>
      </c>
      <c r="Y48" s="249">
        <f t="shared" si="27"/>
        <v>-7.7150351748453971E-3</v>
      </c>
      <c r="Z48" s="42">
        <f t="shared" si="28"/>
        <v>-0.71904127829559106</v>
      </c>
      <c r="AA48" s="174">
        <f t="shared" si="29"/>
        <v>1.1784389321306543E-2</v>
      </c>
      <c r="AB48" s="42">
        <f t="shared" si="30"/>
        <v>1.0983050847457698</v>
      </c>
      <c r="AC48" s="174">
        <f t="shared" si="31"/>
        <v>-1.949942449615194E-2</v>
      </c>
      <c r="AD48" s="42">
        <f t="shared" si="32"/>
        <v>-1.7976031957390071</v>
      </c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41"/>
      <c r="AP48" s="41"/>
      <c r="AQ48" s="41"/>
      <c r="AR48" s="41"/>
      <c r="AS48" s="41"/>
      <c r="AT48" s="34"/>
    </row>
    <row r="49" spans="1:46">
      <c r="A49" s="98" t="s">
        <v>24</v>
      </c>
      <c r="B49" s="98">
        <v>1</v>
      </c>
      <c r="C49" s="36" t="s">
        <v>140</v>
      </c>
      <c r="D49" s="249">
        <v>4.5219638242894051</v>
      </c>
      <c r="E49" s="250">
        <v>4.0892193308550189</v>
      </c>
      <c r="F49" s="250">
        <v>4.410011918951132</v>
      </c>
      <c r="G49" s="249">
        <f t="shared" si="15"/>
        <v>-0.11195190533827315</v>
      </c>
      <c r="H49" s="42">
        <f t="shared" si="16"/>
        <v>-2.4757364209092407</v>
      </c>
      <c r="I49" s="174">
        <f t="shared" si="17"/>
        <v>-0.43274449343438626</v>
      </c>
      <c r="J49" s="42">
        <f t="shared" si="18"/>
        <v>-9.5698353690918569</v>
      </c>
      <c r="K49" s="174">
        <f t="shared" si="19"/>
        <v>0.32079258809611311</v>
      </c>
      <c r="L49" s="42">
        <f t="shared" si="20"/>
        <v>7.844836927077675</v>
      </c>
      <c r="M49" s="250">
        <v>1.8087855297157622</v>
      </c>
      <c r="N49" s="241">
        <v>1.7967781908302354</v>
      </c>
      <c r="O49" s="241">
        <v>1.9666269368295588</v>
      </c>
      <c r="P49" s="249">
        <f t="shared" si="21"/>
        <v>0.15784140711379657</v>
      </c>
      <c r="Q49" s="42">
        <f t="shared" si="22"/>
        <v>8.726374936148467</v>
      </c>
      <c r="R49" s="174">
        <f t="shared" si="23"/>
        <v>-1.2007338885526853E-2</v>
      </c>
      <c r="S49" s="42">
        <f t="shared" si="24"/>
        <v>-0.66383430695698464</v>
      </c>
      <c r="T49" s="174">
        <f t="shared" si="25"/>
        <v>0.16984874599932342</v>
      </c>
      <c r="U49" s="42">
        <f t="shared" si="26"/>
        <v>9.4529612428588976</v>
      </c>
      <c r="V49" s="241">
        <v>1.0658914728682169</v>
      </c>
      <c r="W49" s="241">
        <v>1.084262701363073</v>
      </c>
      <c r="X49" s="241">
        <v>1.132300357568534</v>
      </c>
      <c r="Y49" s="249">
        <f t="shared" si="27"/>
        <v>6.6408884700317028E-2</v>
      </c>
      <c r="Z49" s="42">
        <f t="shared" si="28"/>
        <v>6.230360819157017</v>
      </c>
      <c r="AA49" s="174">
        <f t="shared" si="29"/>
        <v>1.8371228494856062E-2</v>
      </c>
      <c r="AB49" s="42">
        <f t="shared" si="30"/>
        <v>1.7235552551537687</v>
      </c>
      <c r="AC49" s="174">
        <f t="shared" si="31"/>
        <v>4.8037656205460966E-2</v>
      </c>
      <c r="AD49" s="42">
        <f t="shared" si="32"/>
        <v>4.4304444066065143</v>
      </c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41"/>
      <c r="AP49" s="41"/>
      <c r="AQ49" s="41"/>
      <c r="AR49" s="41"/>
      <c r="AS49" s="41"/>
      <c r="AT49" s="34"/>
    </row>
    <row r="50" spans="1:46">
      <c r="A50" s="98" t="s">
        <v>29</v>
      </c>
      <c r="B50" s="98">
        <v>1</v>
      </c>
      <c r="C50" s="36" t="s">
        <v>140</v>
      </c>
      <c r="D50" s="249">
        <v>3.540772532188841</v>
      </c>
      <c r="E50" s="250">
        <v>3.9707419017763845</v>
      </c>
      <c r="F50" s="250">
        <v>4.591836734693878</v>
      </c>
      <c r="G50" s="249">
        <f t="shared" si="15"/>
        <v>1.051064202505037</v>
      </c>
      <c r="H50" s="42">
        <f t="shared" si="16"/>
        <v>29.684601113172558</v>
      </c>
      <c r="I50" s="174">
        <f t="shared" si="17"/>
        <v>0.4299693695875435</v>
      </c>
      <c r="J50" s="42">
        <f t="shared" si="18"/>
        <v>12.143377347139108</v>
      </c>
      <c r="K50" s="174">
        <f t="shared" si="19"/>
        <v>0.62109483291749346</v>
      </c>
      <c r="L50" s="42">
        <f t="shared" si="20"/>
        <v>15.641783029001086</v>
      </c>
      <c r="M50" s="250">
        <v>2.0386266094420602</v>
      </c>
      <c r="N50" s="241">
        <v>2.1421107628004181</v>
      </c>
      <c r="O50" s="241">
        <v>2.0918367346938775</v>
      </c>
      <c r="P50" s="249">
        <f t="shared" si="21"/>
        <v>5.3210125251817342E-2</v>
      </c>
      <c r="Q50" s="42">
        <f t="shared" si="22"/>
        <v>2.6100966702470401</v>
      </c>
      <c r="R50" s="174">
        <f t="shared" si="23"/>
        <v>0.10348415335835792</v>
      </c>
      <c r="S50" s="42">
        <f t="shared" si="24"/>
        <v>5.0761700489468202</v>
      </c>
      <c r="T50" s="174">
        <f t="shared" si="25"/>
        <v>-5.027402810654058E-2</v>
      </c>
      <c r="U50" s="42">
        <f t="shared" si="26"/>
        <v>-2.3469387755102114</v>
      </c>
      <c r="V50" s="241">
        <v>1.0729613733905579</v>
      </c>
      <c r="W50" s="241">
        <v>1.044932079414838</v>
      </c>
      <c r="X50" s="241">
        <v>1.0714285714285714</v>
      </c>
      <c r="Y50" s="249">
        <f t="shared" si="27"/>
        <v>-1.532801961986463E-3</v>
      </c>
      <c r="Z50" s="42">
        <f t="shared" si="28"/>
        <v>-0.14285714285713838</v>
      </c>
      <c r="AA50" s="174">
        <f t="shared" si="29"/>
        <v>-2.8029293975719849E-2</v>
      </c>
      <c r="AB50" s="42">
        <f t="shared" si="30"/>
        <v>-2.6123301985370899</v>
      </c>
      <c r="AC50" s="174">
        <f t="shared" si="31"/>
        <v>2.6496492013733386E-2</v>
      </c>
      <c r="AD50" s="42">
        <f t="shared" si="32"/>
        <v>2.5357142857142851</v>
      </c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41"/>
      <c r="AP50" s="41"/>
      <c r="AQ50" s="41"/>
      <c r="AR50" s="41"/>
      <c r="AS50" s="41"/>
      <c r="AT50" s="34"/>
    </row>
    <row r="51" spans="1:46">
      <c r="A51" s="98" t="s">
        <v>41</v>
      </c>
      <c r="B51" s="99">
        <v>2</v>
      </c>
      <c r="C51" s="98" t="s">
        <v>140</v>
      </c>
      <c r="D51" s="249">
        <v>4.177897574123989</v>
      </c>
      <c r="E51" s="250">
        <v>4.5961917268548911</v>
      </c>
      <c r="F51" s="250">
        <v>4.774193548387097</v>
      </c>
      <c r="G51" s="249">
        <f t="shared" si="15"/>
        <v>0.59629597426310799</v>
      </c>
      <c r="H51" s="42">
        <f t="shared" si="16"/>
        <v>14.272632674297617</v>
      </c>
      <c r="I51" s="174">
        <f t="shared" si="17"/>
        <v>0.41829415273090209</v>
      </c>
      <c r="J51" s="42">
        <f t="shared" si="18"/>
        <v>10.012072946010624</v>
      </c>
      <c r="K51" s="174">
        <f t="shared" si="19"/>
        <v>0.17800182153220589</v>
      </c>
      <c r="L51" s="42">
        <f t="shared" si="20"/>
        <v>3.872811059907852</v>
      </c>
      <c r="M51" s="250">
        <v>1.5498652291105122</v>
      </c>
      <c r="N51" s="241">
        <v>1.7071569271175311</v>
      </c>
      <c r="O51" s="241">
        <v>1.8064516129032258</v>
      </c>
      <c r="P51" s="249">
        <f t="shared" si="21"/>
        <v>0.25658638379271359</v>
      </c>
      <c r="Q51" s="42">
        <f t="shared" si="22"/>
        <v>16.555399719495085</v>
      </c>
      <c r="R51" s="174">
        <f t="shared" si="23"/>
        <v>0.15729169800701892</v>
      </c>
      <c r="S51" s="42">
        <f t="shared" si="24"/>
        <v>10.148733906192003</v>
      </c>
      <c r="T51" s="174">
        <f t="shared" si="25"/>
        <v>9.929468578569467E-2</v>
      </c>
      <c r="U51" s="42">
        <f t="shared" si="26"/>
        <v>5.8163771712158843</v>
      </c>
      <c r="V51" s="241">
        <v>1.2129380053908356</v>
      </c>
      <c r="W51" s="241">
        <v>1.3131976362442546</v>
      </c>
      <c r="X51" s="241">
        <v>1.3225806451612903</v>
      </c>
      <c r="Y51" s="249">
        <f t="shared" si="27"/>
        <v>0.10964263977045463</v>
      </c>
      <c r="Z51" s="42">
        <f t="shared" si="28"/>
        <v>9.0394265232974806</v>
      </c>
      <c r="AA51" s="174">
        <f t="shared" si="29"/>
        <v>0.10025963085341894</v>
      </c>
      <c r="AB51" s="42">
        <f t="shared" si="30"/>
        <v>8.2658495659152056</v>
      </c>
      <c r="AC51" s="174">
        <f t="shared" si="31"/>
        <v>9.3830089170356956E-3</v>
      </c>
      <c r="AD51" s="42">
        <f t="shared" si="32"/>
        <v>0.71451612903226835</v>
      </c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41"/>
      <c r="AP51" s="41"/>
      <c r="AQ51" s="41"/>
      <c r="AR51" s="41"/>
      <c r="AS51" s="41"/>
      <c r="AT51" s="34"/>
    </row>
    <row r="52" spans="1:46">
      <c r="A52" s="98" t="s">
        <v>42</v>
      </c>
      <c r="B52" s="99">
        <v>2</v>
      </c>
      <c r="C52" s="98" t="s">
        <v>140</v>
      </c>
      <c r="D52" s="249">
        <v>3.1201248049922001</v>
      </c>
      <c r="E52" s="250">
        <v>3.872966692486445</v>
      </c>
      <c r="F52" s="250">
        <v>3.8109756097560981</v>
      </c>
      <c r="G52" s="249">
        <f t="shared" si="15"/>
        <v>0.69085080476389793</v>
      </c>
      <c r="H52" s="42">
        <f t="shared" si="16"/>
        <v>22.141768292682926</v>
      </c>
      <c r="I52" s="174">
        <f t="shared" si="17"/>
        <v>0.75284188749424485</v>
      </c>
      <c r="J52" s="42">
        <f t="shared" si="18"/>
        <v>24.128582494190546</v>
      </c>
      <c r="K52" s="174">
        <f t="shared" si="19"/>
        <v>-6.1991082730346925E-2</v>
      </c>
      <c r="L52" s="42">
        <f t="shared" si="20"/>
        <v>-1.6006097560975576</v>
      </c>
      <c r="M52" s="250">
        <v>1.5600624024961001</v>
      </c>
      <c r="N52" s="241">
        <v>2.2463206816421382</v>
      </c>
      <c r="O52" s="241">
        <v>2.4390243902439028</v>
      </c>
      <c r="P52" s="249">
        <f t="shared" si="21"/>
        <v>0.87896198774780276</v>
      </c>
      <c r="Q52" s="42">
        <f t="shared" si="22"/>
        <v>56.341463414634148</v>
      </c>
      <c r="R52" s="174">
        <f t="shared" si="23"/>
        <v>0.6862582791460381</v>
      </c>
      <c r="S52" s="42">
        <f t="shared" si="24"/>
        <v>43.989155693261033</v>
      </c>
      <c r="T52" s="174">
        <f t="shared" si="25"/>
        <v>0.19270370860176467</v>
      </c>
      <c r="U52" s="42">
        <f t="shared" si="26"/>
        <v>8.5786375105130404</v>
      </c>
      <c r="V52" s="241">
        <v>0.97503900156006251</v>
      </c>
      <c r="W52" s="241">
        <v>1.0069713400464757</v>
      </c>
      <c r="X52" s="241">
        <v>1.0670731707317074</v>
      </c>
      <c r="Y52" s="249">
        <f t="shared" si="27"/>
        <v>9.2034169171644864E-2</v>
      </c>
      <c r="Z52" s="42">
        <f t="shared" si="28"/>
        <v>9.4390243902438957</v>
      </c>
      <c r="AA52" s="174">
        <f t="shared" si="29"/>
        <v>3.1932338486413192E-2</v>
      </c>
      <c r="AB52" s="42">
        <f t="shared" si="30"/>
        <v>3.2749806351665365</v>
      </c>
      <c r="AC52" s="174">
        <f t="shared" si="31"/>
        <v>6.0101830685231672E-2</v>
      </c>
      <c r="AD52" s="42">
        <f t="shared" si="32"/>
        <v>5.9685741088180064</v>
      </c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41"/>
      <c r="AP52" s="41"/>
      <c r="AQ52" s="41"/>
      <c r="AR52" s="41"/>
      <c r="AS52" s="41"/>
      <c r="AT52" s="34"/>
    </row>
    <row r="53" spans="1:46">
      <c r="A53" s="98" t="s">
        <v>46</v>
      </c>
      <c r="B53" s="99">
        <v>2</v>
      </c>
      <c r="C53" s="98" t="s">
        <v>140</v>
      </c>
      <c r="D53" s="249">
        <v>3.007518796992481</v>
      </c>
      <c r="E53" s="250">
        <v>3.3959537572254335</v>
      </c>
      <c r="F53" s="250">
        <v>3.764204545454545</v>
      </c>
      <c r="G53" s="249">
        <f t="shared" si="15"/>
        <v>0.75668574846206393</v>
      </c>
      <c r="H53" s="42">
        <f t="shared" si="16"/>
        <v>25.15980113636363</v>
      </c>
      <c r="I53" s="174">
        <f t="shared" si="17"/>
        <v>0.38843496023295243</v>
      </c>
      <c r="J53" s="42">
        <f t="shared" si="18"/>
        <v>12.91546242774567</v>
      </c>
      <c r="K53" s="174">
        <f t="shared" si="19"/>
        <v>0.3682507882291115</v>
      </c>
      <c r="L53" s="42">
        <f t="shared" si="20"/>
        <v>10.843810444874261</v>
      </c>
      <c r="M53" s="250">
        <v>1.6541353383458646</v>
      </c>
      <c r="N53" s="241">
        <v>2.0953757225433525</v>
      </c>
      <c r="O53" s="241">
        <v>2.4147727272727271</v>
      </c>
      <c r="P53" s="249">
        <f t="shared" si="21"/>
        <v>0.7606373889268625</v>
      </c>
      <c r="Q53" s="42">
        <f t="shared" si="22"/>
        <v>45.983987603305785</v>
      </c>
      <c r="R53" s="174">
        <f t="shared" si="23"/>
        <v>0.4412403841974879</v>
      </c>
      <c r="S53" s="42">
        <f t="shared" si="24"/>
        <v>26.674986862848133</v>
      </c>
      <c r="T53" s="174">
        <f t="shared" si="25"/>
        <v>0.3193970047293746</v>
      </c>
      <c r="U53" s="42">
        <f t="shared" si="26"/>
        <v>15.242946708463947</v>
      </c>
      <c r="V53" s="241">
        <v>0.78947368421052633</v>
      </c>
      <c r="W53" s="241">
        <v>0.83092485549132944</v>
      </c>
      <c r="X53" s="241">
        <v>0.85227272727272718</v>
      </c>
      <c r="Y53" s="249">
        <f t="shared" si="27"/>
        <v>6.2799043062200854E-2</v>
      </c>
      <c r="Z53" s="42">
        <f t="shared" si="28"/>
        <v>7.9545454545454417</v>
      </c>
      <c r="AA53" s="174">
        <f t="shared" si="29"/>
        <v>4.1451171280803112E-2</v>
      </c>
      <c r="AB53" s="42">
        <f t="shared" si="30"/>
        <v>5.2504816955683937</v>
      </c>
      <c r="AC53" s="174">
        <f t="shared" si="31"/>
        <v>2.1347871781397743E-2</v>
      </c>
      <c r="AD53" s="42">
        <f t="shared" si="32"/>
        <v>2.5691699604743023</v>
      </c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41"/>
      <c r="AP53" s="41"/>
      <c r="AQ53" s="41"/>
      <c r="AR53" s="41"/>
      <c r="AS53" s="41"/>
      <c r="AT53" s="34"/>
    </row>
    <row r="54" spans="1:46">
      <c r="A54" s="98" t="s">
        <v>50</v>
      </c>
      <c r="B54" s="99">
        <v>2</v>
      </c>
      <c r="C54" s="98" t="s">
        <v>140</v>
      </c>
      <c r="D54" s="249">
        <v>2.419354838709677</v>
      </c>
      <c r="E54" s="250">
        <v>2.9562982005141389</v>
      </c>
      <c r="F54" s="250">
        <v>3.1289111389236544</v>
      </c>
      <c r="G54" s="249">
        <f t="shared" si="15"/>
        <v>0.70955630021397731</v>
      </c>
      <c r="H54" s="42">
        <f t="shared" si="16"/>
        <v>29.328327075511069</v>
      </c>
      <c r="I54" s="174">
        <f t="shared" si="17"/>
        <v>0.53694336180446189</v>
      </c>
      <c r="J54" s="42">
        <f t="shared" si="18"/>
        <v>22.193658954584428</v>
      </c>
      <c r="K54" s="174">
        <f t="shared" si="19"/>
        <v>0.17261293840951542</v>
      </c>
      <c r="L54" s="42">
        <f t="shared" si="20"/>
        <v>5.8388202644609999</v>
      </c>
      <c r="M54" s="250">
        <v>1.3440860215053763</v>
      </c>
      <c r="N54" s="241">
        <v>1.7352185089974295</v>
      </c>
      <c r="O54" s="241">
        <v>2.1902377972465579</v>
      </c>
      <c r="P54" s="249">
        <f t="shared" si="21"/>
        <v>0.84615177574118161</v>
      </c>
      <c r="Q54" s="42">
        <f t="shared" si="22"/>
        <v>62.953692115143909</v>
      </c>
      <c r="R54" s="174">
        <f t="shared" si="23"/>
        <v>0.3911324874920532</v>
      </c>
      <c r="S54" s="42">
        <f t="shared" si="24"/>
        <v>29.100257069408759</v>
      </c>
      <c r="T54" s="174">
        <f t="shared" si="25"/>
        <v>0.45501928824912841</v>
      </c>
      <c r="U54" s="42">
        <f t="shared" si="26"/>
        <v>26.222593056134951</v>
      </c>
      <c r="V54" s="241">
        <v>0.70564516129032251</v>
      </c>
      <c r="W54" s="241">
        <v>0.73907455012853474</v>
      </c>
      <c r="X54" s="241">
        <v>0.71964956195244045</v>
      </c>
      <c r="Y54" s="249">
        <f t="shared" si="27"/>
        <v>1.4004400662117944E-2</v>
      </c>
      <c r="Z54" s="42">
        <f t="shared" si="28"/>
        <v>1.9846236366887144</v>
      </c>
      <c r="AA54" s="174">
        <f t="shared" si="29"/>
        <v>3.3429388838212226E-2</v>
      </c>
      <c r="AB54" s="42">
        <f t="shared" si="30"/>
        <v>4.7374219610723616</v>
      </c>
      <c r="AC54" s="174">
        <f t="shared" si="31"/>
        <v>-1.9424988176094282E-2</v>
      </c>
      <c r="AD54" s="42">
        <f t="shared" si="32"/>
        <v>-2.628285356695887</v>
      </c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41"/>
      <c r="AP54" s="41"/>
      <c r="AQ54" s="41"/>
      <c r="AR54" s="41"/>
      <c r="AS54" s="41"/>
      <c r="AT54" s="34"/>
    </row>
    <row r="55" spans="1:46">
      <c r="A55" s="99" t="s">
        <v>52</v>
      </c>
      <c r="B55" s="99">
        <v>2</v>
      </c>
      <c r="C55" s="98" t="s">
        <v>140</v>
      </c>
      <c r="D55" s="249">
        <v>2.7315914489311162</v>
      </c>
      <c r="E55" s="250">
        <v>3.2505910165484635</v>
      </c>
      <c r="F55" s="250">
        <v>3.262158956109134</v>
      </c>
      <c r="G55" s="249">
        <f t="shared" si="15"/>
        <v>0.53056750717801782</v>
      </c>
      <c r="H55" s="42">
        <f t="shared" si="16"/>
        <v>19.423384393212654</v>
      </c>
      <c r="I55" s="174">
        <f t="shared" si="17"/>
        <v>0.51899956761734733</v>
      </c>
      <c r="J55" s="42">
        <f t="shared" si="18"/>
        <v>18.999897214513325</v>
      </c>
      <c r="K55" s="174">
        <f t="shared" si="19"/>
        <v>1.1567939560670482E-2</v>
      </c>
      <c r="L55" s="42">
        <f t="shared" si="20"/>
        <v>0.35587188612099008</v>
      </c>
      <c r="M55" s="250">
        <v>0.83135391923990498</v>
      </c>
      <c r="N55" s="241">
        <v>1.2411347517730498</v>
      </c>
      <c r="O55" s="241">
        <v>1.4827995255041519</v>
      </c>
      <c r="P55" s="249">
        <f t="shared" si="21"/>
        <v>0.65144560626424697</v>
      </c>
      <c r="Q55" s="42">
        <f t="shared" si="22"/>
        <v>78.359600067785138</v>
      </c>
      <c r="R55" s="174">
        <f t="shared" si="23"/>
        <v>0.40978083253314479</v>
      </c>
      <c r="S55" s="42">
        <f t="shared" si="24"/>
        <v>49.290780141843989</v>
      </c>
      <c r="T55" s="174">
        <f t="shared" si="25"/>
        <v>0.24166477373110218</v>
      </c>
      <c r="U55" s="42">
        <f t="shared" si="26"/>
        <v>19.471276054905946</v>
      </c>
      <c r="V55" s="241">
        <v>0.83135391923990498</v>
      </c>
      <c r="W55" s="241">
        <v>0.88652482269503552</v>
      </c>
      <c r="X55" s="241">
        <v>0.97864768683274028</v>
      </c>
      <c r="Y55" s="249">
        <f t="shared" si="27"/>
        <v>0.1472937675928353</v>
      </c>
      <c r="Z55" s="42">
        <f t="shared" si="28"/>
        <v>17.71733604473819</v>
      </c>
      <c r="AA55" s="174">
        <f t="shared" si="29"/>
        <v>5.5170903455130538E-2</v>
      </c>
      <c r="AB55" s="42">
        <f t="shared" si="30"/>
        <v>6.6362715298885586</v>
      </c>
      <c r="AC55" s="174">
        <f t="shared" si="31"/>
        <v>9.2122864137704763E-2</v>
      </c>
      <c r="AD55" s="42">
        <f t="shared" si="32"/>
        <v>10.391459074733095</v>
      </c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41"/>
      <c r="AP55" s="41"/>
      <c r="AQ55" s="41"/>
      <c r="AR55" s="41"/>
      <c r="AS55" s="41"/>
      <c r="AT55" s="34"/>
    </row>
    <row r="56" spans="1:46" ht="15.75" thickBot="1">
      <c r="A56" s="98" t="s">
        <v>53</v>
      </c>
      <c r="B56" s="99">
        <v>2</v>
      </c>
      <c r="C56" s="98" t="s">
        <v>140</v>
      </c>
      <c r="D56" s="280">
        <v>3.4920634920634921</v>
      </c>
      <c r="E56" s="281">
        <v>3.761755485893417</v>
      </c>
      <c r="F56" s="281">
        <v>3.5951327433628317</v>
      </c>
      <c r="G56" s="280">
        <f t="shared" si="15"/>
        <v>0.10306925129933964</v>
      </c>
      <c r="H56" s="176">
        <f t="shared" si="16"/>
        <v>2.9515285599356353</v>
      </c>
      <c r="I56" s="175">
        <f t="shared" si="17"/>
        <v>0.26969199382992493</v>
      </c>
      <c r="J56" s="176">
        <f t="shared" si="18"/>
        <v>7.7229980051296678</v>
      </c>
      <c r="K56" s="175">
        <f t="shared" si="19"/>
        <v>-0.16662274253058529</v>
      </c>
      <c r="L56" s="176">
        <f t="shared" si="20"/>
        <v>-4.4293879056047247</v>
      </c>
      <c r="M56" s="281">
        <v>1.5343915343915344</v>
      </c>
      <c r="N56" s="274">
        <v>2.1421107628004181</v>
      </c>
      <c r="O56" s="274">
        <v>2.3230088495575218</v>
      </c>
      <c r="P56" s="280">
        <f t="shared" si="21"/>
        <v>0.78861731516598743</v>
      </c>
      <c r="Q56" s="176">
        <f t="shared" si="22"/>
        <v>51.396093988404012</v>
      </c>
      <c r="R56" s="175">
        <f t="shared" si="23"/>
        <v>0.6077192284088837</v>
      </c>
      <c r="S56" s="176">
        <f t="shared" si="24"/>
        <v>39.606529023889316</v>
      </c>
      <c r="T56" s="175">
        <f t="shared" si="25"/>
        <v>0.18089808675710373</v>
      </c>
      <c r="U56" s="176">
        <f t="shared" si="26"/>
        <v>8.4448521476364995</v>
      </c>
      <c r="V56" s="274">
        <v>1.0052910052910053</v>
      </c>
      <c r="W56" s="274">
        <v>1.044932079414838</v>
      </c>
      <c r="X56" s="274">
        <v>0.99557522123893794</v>
      </c>
      <c r="Y56" s="280">
        <f t="shared" si="27"/>
        <v>-9.715784052067411E-3</v>
      </c>
      <c r="Z56" s="176">
        <f t="shared" si="28"/>
        <v>-0.96646483465302135</v>
      </c>
      <c r="AA56" s="175">
        <f t="shared" si="29"/>
        <v>3.9641074123832665E-2</v>
      </c>
      <c r="AB56" s="176">
        <f t="shared" si="30"/>
        <v>3.9432436891601967</v>
      </c>
      <c r="AC56" s="175">
        <f t="shared" si="31"/>
        <v>-4.9356858175900076E-2</v>
      </c>
      <c r="AD56" s="176">
        <f t="shared" si="32"/>
        <v>-4.7234513274336374</v>
      </c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41"/>
      <c r="AP56" s="41"/>
      <c r="AQ56" s="41"/>
      <c r="AR56" s="41"/>
      <c r="AS56" s="41"/>
      <c r="AT56" s="34"/>
    </row>
    <row r="57" spans="1:46"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</row>
    <row r="58" spans="1:46">
      <c r="C58" s="109" t="s">
        <v>55</v>
      </c>
      <c r="D58" s="108">
        <f>AVERAGE(D45:D56)</f>
        <v>3.3104017259195864</v>
      </c>
      <c r="E58" s="108">
        <f t="shared" ref="E58:AD58" si="33">AVERAGE(E45:E56)</f>
        <v>3.7169404123844849</v>
      </c>
      <c r="F58" s="108">
        <f t="shared" si="33"/>
        <v>3.9036750772944711</v>
      </c>
      <c r="G58" s="108">
        <f t="shared" si="33"/>
        <v>0.59327335137488513</v>
      </c>
      <c r="H58" s="108">
        <f t="shared" si="33"/>
        <v>18.940819827847694</v>
      </c>
      <c r="I58" s="108">
        <f t="shared" si="33"/>
        <v>0.40653868646489882</v>
      </c>
      <c r="J58" s="108">
        <f t="shared" si="33"/>
        <v>13.497732288752649</v>
      </c>
      <c r="K58" s="108">
        <f t="shared" si="33"/>
        <v>0.18673466490998644</v>
      </c>
      <c r="L58" s="108">
        <f t="shared" si="33"/>
        <v>4.9081523906724938</v>
      </c>
      <c r="M58" s="108">
        <f t="shared" si="33"/>
        <v>1.4598431823861742</v>
      </c>
      <c r="N58" s="108">
        <f t="shared" si="33"/>
        <v>1.7414813372983005</v>
      </c>
      <c r="O58" s="108">
        <f t="shared" si="33"/>
        <v>2.0070314645232155</v>
      </c>
      <c r="P58" s="108">
        <f t="shared" si="33"/>
        <v>0.54718828213704096</v>
      </c>
      <c r="Q58" s="108">
        <f t="shared" si="33"/>
        <v>43.684884240636997</v>
      </c>
      <c r="R58" s="108">
        <f t="shared" si="33"/>
        <v>0.28163815491212613</v>
      </c>
      <c r="S58" s="108">
        <f t="shared" si="33"/>
        <v>21.885276597865559</v>
      </c>
      <c r="T58" s="108">
        <f t="shared" si="33"/>
        <v>0.26555012722491494</v>
      </c>
      <c r="U58" s="108">
        <f t="shared" si="33"/>
        <v>17.155703660483461</v>
      </c>
      <c r="V58" s="108">
        <f t="shared" si="33"/>
        <v>0.96792409865156825</v>
      </c>
      <c r="W58" s="108">
        <f t="shared" si="33"/>
        <v>0.9933485381614312</v>
      </c>
      <c r="X58" s="108">
        <f t="shared" si="33"/>
        <v>1.0210376296353123</v>
      </c>
      <c r="Y58" s="108">
        <f t="shared" si="33"/>
        <v>5.3113530983744127E-2</v>
      </c>
      <c r="Z58" s="108">
        <f t="shared" si="33"/>
        <v>6.272651387313001</v>
      </c>
      <c r="AA58" s="108">
        <f t="shared" si="33"/>
        <v>2.5424439509862878E-2</v>
      </c>
      <c r="AB58" s="108">
        <f t="shared" si="33"/>
        <v>2.9761178846949279</v>
      </c>
      <c r="AC58" s="108">
        <f t="shared" si="33"/>
        <v>2.7689091473881249E-2</v>
      </c>
      <c r="AD58" s="108">
        <f t="shared" si="33"/>
        <v>3.1622776502754171</v>
      </c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34"/>
    </row>
    <row r="59" spans="1:46">
      <c r="C59" s="109" t="s">
        <v>56</v>
      </c>
      <c r="D59" s="115">
        <f>STDEV(D45:D56)</f>
        <v>0.61816431552490725</v>
      </c>
      <c r="E59" s="115">
        <f t="shared" ref="E59:AD59" si="34">STDEV(E45:E56)</f>
        <v>0.49187958805983301</v>
      </c>
      <c r="F59" s="115">
        <f t="shared" si="34"/>
        <v>0.59587279063692833</v>
      </c>
      <c r="G59" s="115">
        <f t="shared" si="34"/>
        <v>0.3413000491338346</v>
      </c>
      <c r="H59" s="115">
        <f t="shared" si="34"/>
        <v>10.510786582452146</v>
      </c>
      <c r="I59" s="115">
        <f t="shared" si="34"/>
        <v>0.31263734688701561</v>
      </c>
      <c r="J59" s="115">
        <f t="shared" si="34"/>
        <v>9.5850395944379532</v>
      </c>
      <c r="K59" s="115">
        <f t="shared" si="34"/>
        <v>0.22587981455915701</v>
      </c>
      <c r="L59" s="115">
        <f t="shared" si="34"/>
        <v>5.7551866525662501</v>
      </c>
      <c r="M59" s="115">
        <f t="shared" si="34"/>
        <v>0.34834284167539215</v>
      </c>
      <c r="N59" s="115">
        <f t="shared" si="34"/>
        <v>0.35682219282055783</v>
      </c>
      <c r="O59" s="115">
        <f t="shared" si="34"/>
        <v>0.29987609467799953</v>
      </c>
      <c r="P59" s="115">
        <f t="shared" si="34"/>
        <v>0.33570684982726151</v>
      </c>
      <c r="Q59" s="115">
        <f t="shared" si="34"/>
        <v>33.493665225673347</v>
      </c>
      <c r="R59" s="115">
        <f t="shared" si="34"/>
        <v>0.23638695646589492</v>
      </c>
      <c r="S59" s="115">
        <f t="shared" si="34"/>
        <v>18.900621058370813</v>
      </c>
      <c r="T59" s="115">
        <f t="shared" si="34"/>
        <v>0.19280126561873548</v>
      </c>
      <c r="U59" s="115">
        <f t="shared" si="34"/>
        <v>14.796004559798034</v>
      </c>
      <c r="V59" s="115">
        <f t="shared" si="34"/>
        <v>0.22585463582336635</v>
      </c>
      <c r="W59" s="115">
        <f t="shared" si="34"/>
        <v>0.21680488518653063</v>
      </c>
      <c r="X59" s="115">
        <f t="shared" si="34"/>
        <v>0.20885949250871028</v>
      </c>
      <c r="Y59" s="115">
        <f t="shared" si="34"/>
        <v>6.1405335974001891E-2</v>
      </c>
      <c r="Z59" s="115">
        <f t="shared" si="34"/>
        <v>7.390469355253896</v>
      </c>
      <c r="AA59" s="115">
        <f t="shared" si="34"/>
        <v>3.9031590977175963E-2</v>
      </c>
      <c r="AB59" s="115">
        <f t="shared" si="34"/>
        <v>3.7960551611184576</v>
      </c>
      <c r="AC59" s="115">
        <f t="shared" si="34"/>
        <v>4.4321642162575753E-2</v>
      </c>
      <c r="AD59" s="115">
        <f t="shared" si="34"/>
        <v>5.1788165910012092</v>
      </c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34"/>
    </row>
    <row r="60" spans="1:46">
      <c r="C60" s="109" t="s">
        <v>57</v>
      </c>
      <c r="D60" s="115">
        <f>D59/SQRT(12)</f>
        <v>0.17844866698586298</v>
      </c>
      <c r="E60" s="115">
        <f t="shared" ref="E60:AD60" si="35">E59/SQRT(12)</f>
        <v>0.14199340628761342</v>
      </c>
      <c r="F60" s="115">
        <f t="shared" si="35"/>
        <v>0.17201365803850205</v>
      </c>
      <c r="G60" s="115">
        <f t="shared" si="35"/>
        <v>9.8524837620925954E-2</v>
      </c>
      <c r="H60" s="115">
        <f t="shared" si="35"/>
        <v>3.0342027313867268</v>
      </c>
      <c r="I60" s="115">
        <f t="shared" si="35"/>
        <v>9.0250628191974436E-2</v>
      </c>
      <c r="J60" s="115">
        <f t="shared" si="35"/>
        <v>2.7669625950209871</v>
      </c>
      <c r="K60" s="115">
        <f t="shared" si="35"/>
        <v>6.5205885870116026E-2</v>
      </c>
      <c r="L60" s="115">
        <f t="shared" si="35"/>
        <v>1.661379281547833</v>
      </c>
      <c r="M60" s="115">
        <f t="shared" si="35"/>
        <v>0.10055791670578343</v>
      </c>
      <c r="N60" s="115">
        <f t="shared" si="35"/>
        <v>0.10300569453889082</v>
      </c>
      <c r="O60" s="115">
        <f t="shared" si="35"/>
        <v>8.6566771992938371E-2</v>
      </c>
      <c r="P60" s="115">
        <f t="shared" si="35"/>
        <v>9.6910220058285354E-2</v>
      </c>
      <c r="Q60" s="115">
        <f t="shared" si="35"/>
        <v>9.6687883170948581</v>
      </c>
      <c r="R60" s="115">
        <f t="shared" si="35"/>
        <v>6.8239036474250392E-2</v>
      </c>
      <c r="S60" s="115">
        <f t="shared" si="35"/>
        <v>5.4561393279507495</v>
      </c>
      <c r="T60" s="115">
        <f t="shared" si="35"/>
        <v>5.5656931302538737E-2</v>
      </c>
      <c r="U60" s="115">
        <f t="shared" si="35"/>
        <v>4.271238607765163</v>
      </c>
      <c r="V60" s="115">
        <f t="shared" si="35"/>
        <v>6.5198617395172728E-2</v>
      </c>
      <c r="W60" s="115">
        <f t="shared" si="35"/>
        <v>6.258617941203469E-2</v>
      </c>
      <c r="X60" s="115">
        <f t="shared" si="35"/>
        <v>6.0292542111356255E-2</v>
      </c>
      <c r="Y60" s="115">
        <f t="shared" si="35"/>
        <v>1.7726193627134703E-2</v>
      </c>
      <c r="Z60" s="115">
        <f t="shared" si="35"/>
        <v>2.1334447358467585</v>
      </c>
      <c r="AA60" s="115">
        <f t="shared" si="35"/>
        <v>1.1267449778785956E-2</v>
      </c>
      <c r="AB60" s="115">
        <f t="shared" si="35"/>
        <v>1.0958267345652049</v>
      </c>
      <c r="AC60" s="115">
        <f t="shared" si="35"/>
        <v>1.2794556016744689E-2</v>
      </c>
      <c r="AD60" s="115">
        <f t="shared" si="35"/>
        <v>1.4949955764491241</v>
      </c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34"/>
    </row>
    <row r="61" spans="1:46"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</row>
    <row r="62" spans="1:46" ht="15.75" thickBot="1"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46" ht="15.75" thickBot="1">
      <c r="A63" s="449" t="s">
        <v>0</v>
      </c>
      <c r="B63" s="451" t="s">
        <v>1</v>
      </c>
      <c r="C63" s="453" t="s">
        <v>2</v>
      </c>
      <c r="D63" s="520" t="s">
        <v>131</v>
      </c>
      <c r="E63" s="521"/>
      <c r="F63" s="521"/>
      <c r="G63" s="521"/>
      <c r="H63" s="521"/>
      <c r="I63" s="521"/>
      <c r="J63" s="521"/>
      <c r="K63" s="521"/>
      <c r="L63" s="522"/>
      <c r="M63" s="524" t="s">
        <v>132</v>
      </c>
      <c r="N63" s="523"/>
      <c r="O63" s="523"/>
      <c r="P63" s="523"/>
      <c r="Q63" s="523"/>
      <c r="R63" s="523"/>
      <c r="S63" s="523"/>
      <c r="T63" s="523"/>
      <c r="U63" s="525"/>
      <c r="V63" s="516" t="s">
        <v>133</v>
      </c>
      <c r="W63" s="517"/>
      <c r="X63" s="517"/>
      <c r="Y63" s="517"/>
      <c r="Z63" s="517"/>
      <c r="AA63" s="517"/>
      <c r="AB63" s="517"/>
      <c r="AC63" s="517"/>
      <c r="AD63" s="517"/>
      <c r="AE63" s="34"/>
      <c r="AF63" s="34"/>
      <c r="AG63" s="34"/>
      <c r="AH63" s="34"/>
      <c r="AI63" s="34"/>
      <c r="AJ63" s="34"/>
      <c r="AK63" s="245"/>
      <c r="AL63" s="245"/>
      <c r="AM63" s="245"/>
      <c r="AN63" s="245"/>
      <c r="AO63" s="245"/>
      <c r="AP63" s="245"/>
      <c r="AQ63" s="245"/>
      <c r="AR63" s="245"/>
      <c r="AS63" s="245"/>
      <c r="AT63" s="34"/>
    </row>
    <row r="64" spans="1:46" ht="15.75" thickBot="1">
      <c r="A64" s="450"/>
      <c r="B64" s="452"/>
      <c r="C64" s="454"/>
      <c r="D64" s="134" t="s">
        <v>5</v>
      </c>
      <c r="E64" s="135" t="s">
        <v>14</v>
      </c>
      <c r="F64" s="177" t="s">
        <v>6</v>
      </c>
      <c r="G64" s="179" t="s">
        <v>58</v>
      </c>
      <c r="H64" s="180" t="s">
        <v>59</v>
      </c>
      <c r="I64" s="181" t="s">
        <v>93</v>
      </c>
      <c r="J64" s="181" t="s">
        <v>91</v>
      </c>
      <c r="K64" s="179" t="s">
        <v>92</v>
      </c>
      <c r="L64" s="182" t="s">
        <v>91</v>
      </c>
      <c r="M64" s="183" t="s">
        <v>5</v>
      </c>
      <c r="N64" s="184" t="s">
        <v>14</v>
      </c>
      <c r="O64" s="185" t="s">
        <v>6</v>
      </c>
      <c r="P64" s="187" t="s">
        <v>58</v>
      </c>
      <c r="Q64" s="251" t="s">
        <v>59</v>
      </c>
      <c r="R64" s="235" t="s">
        <v>93</v>
      </c>
      <c r="S64" s="235" t="s">
        <v>91</v>
      </c>
      <c r="T64" s="187" t="s">
        <v>92</v>
      </c>
      <c r="U64" s="188" t="s">
        <v>91</v>
      </c>
      <c r="V64" s="143" t="s">
        <v>5</v>
      </c>
      <c r="W64" s="144" t="s">
        <v>14</v>
      </c>
      <c r="X64" s="145" t="s">
        <v>6</v>
      </c>
      <c r="Y64" s="189" t="s">
        <v>58</v>
      </c>
      <c r="Z64" s="145" t="s">
        <v>59</v>
      </c>
      <c r="AA64" s="190" t="s">
        <v>93</v>
      </c>
      <c r="AB64" s="191" t="s">
        <v>91</v>
      </c>
      <c r="AC64" s="190" t="s">
        <v>92</v>
      </c>
      <c r="AD64" s="247" t="s">
        <v>91</v>
      </c>
      <c r="AE64" s="34"/>
      <c r="AF64" s="34"/>
      <c r="AG64" s="34"/>
      <c r="AH64" s="34"/>
      <c r="AI64" s="34"/>
      <c r="AJ64" s="34"/>
      <c r="AK64" s="245"/>
      <c r="AL64" s="245"/>
      <c r="AM64" s="245"/>
      <c r="AN64" s="245"/>
      <c r="AO64" s="245"/>
      <c r="AP64" s="248"/>
      <c r="AQ64" s="248"/>
      <c r="AR64" s="248"/>
      <c r="AS64" s="248"/>
      <c r="AT64" s="34"/>
    </row>
    <row r="65" spans="1:46">
      <c r="A65" s="98" t="s">
        <v>17</v>
      </c>
      <c r="B65" s="98">
        <v>1</v>
      </c>
      <c r="C65" s="36" t="s">
        <v>31</v>
      </c>
      <c r="D65" s="282">
        <v>2.1558245083207264</v>
      </c>
      <c r="E65" s="283">
        <v>3.0303030303030303</v>
      </c>
      <c r="F65" s="283">
        <v>3.3136966126656846</v>
      </c>
      <c r="G65" s="275">
        <f>F65-D65</f>
        <v>1.1578721043449582</v>
      </c>
      <c r="H65" s="277">
        <f>(G65/D65)*100</f>
        <v>53.709014805053847</v>
      </c>
      <c r="I65" s="278">
        <f>E65-D65</f>
        <v>0.87447852198230391</v>
      </c>
      <c r="J65" s="277">
        <f>(I65/D65)*100</f>
        <v>40.563530037214235</v>
      </c>
      <c r="K65" s="278">
        <f>F65-E65</f>
        <v>0.28339358236265433</v>
      </c>
      <c r="L65" s="277">
        <f>(K65/E65)*100</f>
        <v>9.3519882179675928</v>
      </c>
      <c r="M65" s="283">
        <v>1.5128593040847202</v>
      </c>
      <c r="N65" s="279">
        <v>1.7424242424242424</v>
      </c>
      <c r="O65" s="279">
        <v>1.840942562592047</v>
      </c>
      <c r="P65" s="275">
        <f>O65-M65</f>
        <v>0.32808325850732678</v>
      </c>
      <c r="Q65" s="277">
        <f>(P65/M65)*100</f>
        <v>21.686303387334299</v>
      </c>
      <c r="R65" s="278">
        <f>N65-M65</f>
        <v>0.22956493833952218</v>
      </c>
      <c r="S65" s="277">
        <f>(R65/M65)*100</f>
        <v>15.174242424242415</v>
      </c>
      <c r="T65" s="278">
        <f>O65-N65</f>
        <v>9.8518320167804596E-2</v>
      </c>
      <c r="U65" s="277">
        <f>(T65/N65)*100</f>
        <v>5.6540948965870461</v>
      </c>
      <c r="V65" s="279">
        <v>0.86989409984871413</v>
      </c>
      <c r="W65" s="279">
        <v>0.87121212121212122</v>
      </c>
      <c r="X65" s="279">
        <v>0.84683357879234156</v>
      </c>
      <c r="Y65" s="275">
        <f>X65-V65</f>
        <v>-2.3060521056372574E-2</v>
      </c>
      <c r="Z65" s="277">
        <f>(Y65/V65)*100</f>
        <v>-2.6509572901325686</v>
      </c>
      <c r="AA65" s="278">
        <f>W65-V65</f>
        <v>1.3180213634070848E-3</v>
      </c>
      <c r="AB65" s="277">
        <f>(AA65/V65)*100</f>
        <v>0.15151515151514486</v>
      </c>
      <c r="AC65" s="278">
        <f>X65-W65</f>
        <v>-2.4378542419779659E-2</v>
      </c>
      <c r="AD65" s="277">
        <f>(AC65/W65)*100</f>
        <v>-2.7982326951399261</v>
      </c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41"/>
      <c r="AP65" s="41"/>
      <c r="AQ65" s="41"/>
      <c r="AR65" s="41"/>
      <c r="AS65" s="41"/>
      <c r="AT65" s="34"/>
    </row>
    <row r="66" spans="1:46">
      <c r="A66" s="98" t="s">
        <v>22</v>
      </c>
      <c r="B66" s="98">
        <v>1</v>
      </c>
      <c r="C66" s="36" t="s">
        <v>31</v>
      </c>
      <c r="D66" s="238">
        <v>3.4626038781163433</v>
      </c>
      <c r="E66" s="236">
        <v>3.8961038961038961</v>
      </c>
      <c r="F66" s="236">
        <v>4.5219638242894051</v>
      </c>
      <c r="G66" s="249">
        <f t="shared" ref="G66:G74" si="36">F66-D66</f>
        <v>1.0593599461730618</v>
      </c>
      <c r="H66" s="42">
        <f t="shared" ref="H66:H74" si="37">(G66/D66)*100</f>
        <v>30.594315245478025</v>
      </c>
      <c r="I66" s="174">
        <f t="shared" ref="I66:I74" si="38">E66-D66</f>
        <v>0.43350001798755278</v>
      </c>
      <c r="J66" s="42">
        <f t="shared" ref="J66:J74" si="39">(I66/D66)*100</f>
        <v>12.519480519480524</v>
      </c>
      <c r="K66" s="174">
        <f t="shared" ref="K66:K74" si="40">F66-E66</f>
        <v>0.62585992818550906</v>
      </c>
      <c r="L66" s="42">
        <f t="shared" ref="L66:L74" si="41">(K66/E66)*100</f>
        <v>16.063738156761399</v>
      </c>
      <c r="M66" s="236">
        <v>1.3850415512465373</v>
      </c>
      <c r="N66" s="241">
        <v>1.7532467532467533</v>
      </c>
      <c r="O66" s="241">
        <v>2.1317829457364339</v>
      </c>
      <c r="P66" s="249">
        <f t="shared" ref="P66:P74" si="42">O66-M66</f>
        <v>0.74674139448989663</v>
      </c>
      <c r="Q66" s="42">
        <f t="shared" ref="Q66:Q74" si="43">(P66/M66)*100</f>
        <v>53.914728682170541</v>
      </c>
      <c r="R66" s="174">
        <f t="shared" ref="R66:R74" si="44">N66-M66</f>
        <v>0.368205202000216</v>
      </c>
      <c r="S66" s="42">
        <f t="shared" ref="S66:S74" si="45">(R66/M66)*100</f>
        <v>26.584415584415598</v>
      </c>
      <c r="T66" s="174">
        <f t="shared" ref="T66:T74" si="46">O66-N66</f>
        <v>0.37853619248968062</v>
      </c>
      <c r="U66" s="42">
        <f t="shared" ref="U66:U74" si="47">(T66/N66)*100</f>
        <v>21.590582830892892</v>
      </c>
      <c r="V66" s="241">
        <v>1.0734072022160663</v>
      </c>
      <c r="W66" s="241">
        <v>1.0714285714285714</v>
      </c>
      <c r="X66" s="241">
        <v>1.1304909560723513</v>
      </c>
      <c r="Y66" s="249">
        <f t="shared" ref="Y66:Y74" si="48">X66-V66</f>
        <v>5.7083753856284947E-2</v>
      </c>
      <c r="Z66" s="42">
        <f t="shared" ref="Z66:Z74" si="49">(Y66/V66)*100</f>
        <v>5.3179961657080952</v>
      </c>
      <c r="AA66" s="174">
        <f t="shared" ref="AA66:AA74" si="50">W66-V66</f>
        <v>-1.9786307874949394E-3</v>
      </c>
      <c r="AB66" s="42">
        <f t="shared" ref="AB66:AB74" si="51">(AA66/V66)*100</f>
        <v>-0.18433179723501245</v>
      </c>
      <c r="AC66" s="174">
        <f t="shared" ref="AC66:AC74" si="52">X66-W66</f>
        <v>5.9062384643779886E-2</v>
      </c>
      <c r="AD66" s="42">
        <f t="shared" ref="AD66:AD74" si="53">(AC66/W66)*100</f>
        <v>5.5124892334194566</v>
      </c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41"/>
      <c r="AP66" s="41"/>
      <c r="AQ66" s="41"/>
      <c r="AR66" s="41"/>
      <c r="AS66" s="41"/>
      <c r="AT66" s="34"/>
    </row>
    <row r="67" spans="1:46">
      <c r="A67" s="98" t="s">
        <v>26</v>
      </c>
      <c r="B67" s="98">
        <v>1</v>
      </c>
      <c r="C67" s="36" t="s">
        <v>31</v>
      </c>
      <c r="D67" s="238">
        <v>2.3289665211062589</v>
      </c>
      <c r="E67" s="236">
        <v>2.7777777777777777</v>
      </c>
      <c r="F67" s="236">
        <v>3.125</v>
      </c>
      <c r="G67" s="249">
        <f t="shared" si="36"/>
        <v>0.7960334788937411</v>
      </c>
      <c r="H67" s="42">
        <f t="shared" si="37"/>
        <v>34.179687500000014</v>
      </c>
      <c r="I67" s="174">
        <f t="shared" si="38"/>
        <v>0.44881125667151878</v>
      </c>
      <c r="J67" s="42">
        <f t="shared" si="39"/>
        <v>19.270833333333339</v>
      </c>
      <c r="K67" s="174">
        <f t="shared" si="40"/>
        <v>0.34722222222222232</v>
      </c>
      <c r="L67" s="42">
        <f t="shared" si="41"/>
        <v>12.500000000000004</v>
      </c>
      <c r="M67" s="236">
        <v>1.6011644832605532</v>
      </c>
      <c r="N67" s="241">
        <v>1.8518518518518519</v>
      </c>
      <c r="O67" s="241">
        <v>1.9444444444444444</v>
      </c>
      <c r="P67" s="249">
        <f t="shared" si="42"/>
        <v>0.34327996118389126</v>
      </c>
      <c r="Q67" s="42">
        <f t="shared" si="43"/>
        <v>21.439393939393938</v>
      </c>
      <c r="R67" s="174">
        <f t="shared" si="44"/>
        <v>0.2506873685912987</v>
      </c>
      <c r="S67" s="42">
        <f t="shared" si="45"/>
        <v>15.656565656565654</v>
      </c>
      <c r="T67" s="174">
        <f t="shared" si="46"/>
        <v>9.259259259259256E-2</v>
      </c>
      <c r="U67" s="42">
        <f t="shared" si="47"/>
        <v>4.9999999999999982</v>
      </c>
      <c r="V67" s="241">
        <v>0.87336244541484709</v>
      </c>
      <c r="W67" s="241">
        <v>0.8903133903133903</v>
      </c>
      <c r="X67" s="241">
        <v>0.9375</v>
      </c>
      <c r="Y67" s="249">
        <f t="shared" si="48"/>
        <v>6.4137554585152912E-2</v>
      </c>
      <c r="Z67" s="42">
        <f t="shared" si="49"/>
        <v>7.3437500000000089</v>
      </c>
      <c r="AA67" s="174">
        <f t="shared" si="50"/>
        <v>1.6950944898543208E-2</v>
      </c>
      <c r="AB67" s="42">
        <f t="shared" si="51"/>
        <v>1.9408831908831974</v>
      </c>
      <c r="AC67" s="174">
        <f t="shared" si="52"/>
        <v>4.7186609686609704E-2</v>
      </c>
      <c r="AD67" s="42">
        <f t="shared" si="53"/>
        <v>5.3000000000000016</v>
      </c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41"/>
      <c r="AP67" s="41"/>
      <c r="AQ67" s="41"/>
      <c r="AR67" s="41"/>
      <c r="AS67" s="41"/>
      <c r="AT67" s="34"/>
    </row>
    <row r="68" spans="1:46">
      <c r="A68" s="98" t="s">
        <v>30</v>
      </c>
      <c r="B68" s="98">
        <v>1</v>
      </c>
      <c r="C68" s="36" t="s">
        <v>31</v>
      </c>
      <c r="D68" s="238">
        <v>3.3333333333333335</v>
      </c>
      <c r="E68" s="236">
        <v>3.8167938931297707</v>
      </c>
      <c r="F68" s="236">
        <v>4.3196544276457889</v>
      </c>
      <c r="G68" s="249">
        <f t="shared" si="36"/>
        <v>0.9863210943124554</v>
      </c>
      <c r="H68" s="42">
        <f t="shared" si="37"/>
        <v>29.589632829373663</v>
      </c>
      <c r="I68" s="174">
        <f t="shared" si="38"/>
        <v>0.48346055979643721</v>
      </c>
      <c r="J68" s="42">
        <f t="shared" si="39"/>
        <v>14.503816793893115</v>
      </c>
      <c r="K68" s="174">
        <f t="shared" si="40"/>
        <v>0.5028605345160182</v>
      </c>
      <c r="L68" s="42">
        <f t="shared" si="41"/>
        <v>13.174946004319679</v>
      </c>
      <c r="M68" s="236">
        <v>0.94444444444444442</v>
      </c>
      <c r="N68" s="241">
        <v>1.4176663031624863</v>
      </c>
      <c r="O68" s="241">
        <v>1.5118790496760259</v>
      </c>
      <c r="P68" s="249">
        <f t="shared" si="42"/>
        <v>0.56743460523158151</v>
      </c>
      <c r="Q68" s="42">
        <f t="shared" si="43"/>
        <v>60.081311142167458</v>
      </c>
      <c r="R68" s="174">
        <f t="shared" si="44"/>
        <v>0.4732218587180419</v>
      </c>
      <c r="S68" s="42">
        <f t="shared" si="45"/>
        <v>50.105843864263264</v>
      </c>
      <c r="T68" s="174">
        <f t="shared" si="46"/>
        <v>9.4212746513539614E-2</v>
      </c>
      <c r="U68" s="42">
        <f t="shared" si="47"/>
        <v>6.6456221963781408</v>
      </c>
      <c r="V68" s="241">
        <v>1.3055555555555556</v>
      </c>
      <c r="W68" s="241">
        <v>1.3358778625954197</v>
      </c>
      <c r="X68" s="241">
        <v>1.3498920086393089</v>
      </c>
      <c r="Y68" s="249">
        <f t="shared" si="48"/>
        <v>4.4336453083753335E-2</v>
      </c>
      <c r="Z68" s="42">
        <f t="shared" si="49"/>
        <v>3.3959836404577026</v>
      </c>
      <c r="AA68" s="174">
        <f t="shared" si="50"/>
        <v>3.032230703986416E-2</v>
      </c>
      <c r="AB68" s="42">
        <f t="shared" si="51"/>
        <v>2.3225596881598078</v>
      </c>
      <c r="AC68" s="174">
        <f t="shared" si="52"/>
        <v>1.4014146043889175E-2</v>
      </c>
      <c r="AD68" s="42">
        <f t="shared" si="53"/>
        <v>1.0490589324282755</v>
      </c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41"/>
      <c r="AP68" s="41"/>
      <c r="AQ68" s="41"/>
      <c r="AR68" s="41"/>
      <c r="AS68" s="41"/>
      <c r="AT68" s="34"/>
    </row>
    <row r="69" spans="1:46">
      <c r="A69" s="98" t="s">
        <v>40</v>
      </c>
      <c r="B69" s="99">
        <v>2</v>
      </c>
      <c r="C69" s="98" t="s">
        <v>31</v>
      </c>
      <c r="D69" s="238">
        <v>2.9978586723768736</v>
      </c>
      <c r="E69" s="236">
        <v>3.2037815126050417</v>
      </c>
      <c r="F69" s="236">
        <v>3.2355915065722951</v>
      </c>
      <c r="G69" s="249">
        <f t="shared" si="36"/>
        <v>0.23773283419542146</v>
      </c>
      <c r="H69" s="42">
        <f t="shared" si="37"/>
        <v>7.9300881120901305</v>
      </c>
      <c r="I69" s="174">
        <f t="shared" si="38"/>
        <v>0.20592284022816809</v>
      </c>
      <c r="J69" s="42">
        <f t="shared" si="39"/>
        <v>6.8689975990396075</v>
      </c>
      <c r="K69" s="174">
        <f t="shared" si="40"/>
        <v>3.1809993967253369E-2</v>
      </c>
      <c r="L69" s="42">
        <f t="shared" si="41"/>
        <v>0.99288899202705605</v>
      </c>
      <c r="M69" s="236">
        <v>1.2847965738758029</v>
      </c>
      <c r="N69" s="241">
        <v>1.5231092436974789</v>
      </c>
      <c r="O69" s="241">
        <v>1.6683518705763396</v>
      </c>
      <c r="P69" s="249">
        <f t="shared" si="42"/>
        <v>0.38355529670053667</v>
      </c>
      <c r="Q69" s="42">
        <f t="shared" si="43"/>
        <v>29.853387259858437</v>
      </c>
      <c r="R69" s="174">
        <f t="shared" si="44"/>
        <v>0.23831266982167598</v>
      </c>
      <c r="S69" s="42">
        <f t="shared" si="45"/>
        <v>18.548669467787114</v>
      </c>
      <c r="T69" s="174">
        <f t="shared" si="46"/>
        <v>0.14524262687886069</v>
      </c>
      <c r="U69" s="42">
        <f t="shared" si="47"/>
        <v>9.5359297095638205</v>
      </c>
      <c r="V69" s="241">
        <v>0.91006423982869378</v>
      </c>
      <c r="W69" s="241">
        <v>0.99789915966386555</v>
      </c>
      <c r="X69" s="241">
        <v>0.96056622851365014</v>
      </c>
      <c r="Y69" s="249">
        <f t="shared" si="48"/>
        <v>5.0501988684956367E-2</v>
      </c>
      <c r="Z69" s="42">
        <f t="shared" si="49"/>
        <v>5.5492773449116761</v>
      </c>
      <c r="AA69" s="174">
        <f t="shared" si="50"/>
        <v>8.7834919835171776E-2</v>
      </c>
      <c r="AB69" s="42">
        <f t="shared" si="51"/>
        <v>9.6515076618882869</v>
      </c>
      <c r="AC69" s="174">
        <f t="shared" si="52"/>
        <v>-3.7332931150215409E-2</v>
      </c>
      <c r="AD69" s="42">
        <f t="shared" si="53"/>
        <v>-3.7411526794742174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41"/>
      <c r="AP69" s="41"/>
      <c r="AQ69" s="41"/>
      <c r="AR69" s="41"/>
      <c r="AS69" s="41"/>
      <c r="AT69" s="34"/>
    </row>
    <row r="70" spans="1:46">
      <c r="A70" s="98" t="s">
        <v>43</v>
      </c>
      <c r="B70" s="99">
        <v>2</v>
      </c>
      <c r="C70" s="98" t="s">
        <v>31</v>
      </c>
      <c r="D70" s="238">
        <v>3.0780780780780783</v>
      </c>
      <c r="E70" s="236">
        <v>3.6376604850213985</v>
      </c>
      <c r="F70" s="236">
        <v>4.0858725761772847</v>
      </c>
      <c r="G70" s="249">
        <f t="shared" si="36"/>
        <v>1.0077944980992064</v>
      </c>
      <c r="H70" s="42">
        <f t="shared" si="37"/>
        <v>32.741031011418123</v>
      </c>
      <c r="I70" s="174">
        <f t="shared" si="38"/>
        <v>0.55958240694332018</v>
      </c>
      <c r="J70" s="42">
        <f t="shared" si="39"/>
        <v>18.179604049963473</v>
      </c>
      <c r="K70" s="174">
        <f t="shared" si="40"/>
        <v>0.44821209115588623</v>
      </c>
      <c r="L70" s="42">
        <f t="shared" si="41"/>
        <v>12.321438270599067</v>
      </c>
      <c r="M70" s="236">
        <v>1.3513513513513515</v>
      </c>
      <c r="N70" s="241">
        <v>1.783166904422254</v>
      </c>
      <c r="O70" s="241">
        <v>2.0083102493074794</v>
      </c>
      <c r="P70" s="249">
        <f t="shared" si="42"/>
        <v>0.65695889795612783</v>
      </c>
      <c r="Q70" s="42">
        <f t="shared" si="43"/>
        <v>48.614958448753455</v>
      </c>
      <c r="R70" s="174">
        <f t="shared" si="44"/>
        <v>0.43181555307090247</v>
      </c>
      <c r="S70" s="42">
        <f t="shared" si="45"/>
        <v>31.954350927246779</v>
      </c>
      <c r="T70" s="174">
        <f t="shared" si="46"/>
        <v>0.22514334488522536</v>
      </c>
      <c r="U70" s="42">
        <f t="shared" si="47"/>
        <v>12.626038781163437</v>
      </c>
      <c r="V70" s="241">
        <v>0.75075075075075082</v>
      </c>
      <c r="W70" s="241">
        <v>0.82025677603423686</v>
      </c>
      <c r="X70" s="241">
        <v>0.90027700831024926</v>
      </c>
      <c r="Y70" s="249">
        <f t="shared" si="48"/>
        <v>0.14952625755949844</v>
      </c>
      <c r="Z70" s="42">
        <f t="shared" si="49"/>
        <v>19.916897506925192</v>
      </c>
      <c r="AA70" s="174">
        <f t="shared" si="50"/>
        <v>6.9506025283486039E-2</v>
      </c>
      <c r="AB70" s="42">
        <f t="shared" si="51"/>
        <v>9.2582025677603408</v>
      </c>
      <c r="AC70" s="174">
        <f t="shared" si="52"/>
        <v>8.0020232276012404E-2</v>
      </c>
      <c r="AD70" s="42">
        <f t="shared" si="53"/>
        <v>9.7555100566060329</v>
      </c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41"/>
      <c r="AP70" s="41"/>
      <c r="AQ70" s="41"/>
      <c r="AR70" s="41"/>
      <c r="AS70" s="41"/>
      <c r="AT70" s="34"/>
    </row>
    <row r="71" spans="1:46">
      <c r="A71" s="98" t="s">
        <v>47</v>
      </c>
      <c r="B71" s="99">
        <v>2</v>
      </c>
      <c r="C71" s="98" t="s">
        <v>31</v>
      </c>
      <c r="D71" s="238">
        <v>3.1563845050215207</v>
      </c>
      <c r="E71" s="236">
        <v>3.764204545454545</v>
      </c>
      <c r="F71" s="236">
        <v>4</v>
      </c>
      <c r="G71" s="249">
        <f t="shared" si="36"/>
        <v>0.84361549497847932</v>
      </c>
      <c r="H71" s="42">
        <f t="shared" si="37"/>
        <v>26.727272727272734</v>
      </c>
      <c r="I71" s="174">
        <f t="shared" si="38"/>
        <v>0.60782004043302429</v>
      </c>
      <c r="J71" s="42">
        <f t="shared" si="39"/>
        <v>19.256844008264451</v>
      </c>
      <c r="K71" s="174">
        <f t="shared" si="40"/>
        <v>0.23579545454545503</v>
      </c>
      <c r="L71" s="42">
        <f t="shared" si="41"/>
        <v>6.2641509433962401</v>
      </c>
      <c r="M71" s="236">
        <v>1.4347202295552366</v>
      </c>
      <c r="N71" s="241">
        <v>1.7755681818181817</v>
      </c>
      <c r="O71" s="241">
        <v>2</v>
      </c>
      <c r="P71" s="249">
        <f t="shared" si="42"/>
        <v>0.56527977044476341</v>
      </c>
      <c r="Q71" s="42">
        <f t="shared" si="43"/>
        <v>39.400000000000013</v>
      </c>
      <c r="R71" s="174">
        <f t="shared" si="44"/>
        <v>0.34084795226294506</v>
      </c>
      <c r="S71" s="42">
        <f t="shared" si="45"/>
        <v>23.757102272727273</v>
      </c>
      <c r="T71" s="174">
        <f t="shared" si="46"/>
        <v>0.22443181818181834</v>
      </c>
      <c r="U71" s="42">
        <f t="shared" si="47"/>
        <v>12.640000000000009</v>
      </c>
      <c r="V71" s="241">
        <v>0.96843615494978474</v>
      </c>
      <c r="W71" s="241">
        <v>1.0298295454545454</v>
      </c>
      <c r="X71" s="241">
        <v>1.0357142857142858</v>
      </c>
      <c r="Y71" s="249">
        <f t="shared" si="48"/>
        <v>6.7278130764501065E-2</v>
      </c>
      <c r="Z71" s="42">
        <f t="shared" si="49"/>
        <v>6.947089947089963</v>
      </c>
      <c r="AA71" s="174">
        <f t="shared" si="50"/>
        <v>6.139339050476067E-2</v>
      </c>
      <c r="AB71" s="42">
        <f t="shared" si="51"/>
        <v>6.3394360269360277</v>
      </c>
      <c r="AC71" s="174">
        <f t="shared" si="52"/>
        <v>5.8847402597403953E-3</v>
      </c>
      <c r="AD71" s="42">
        <f t="shared" si="53"/>
        <v>0.57142857142858461</v>
      </c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41"/>
      <c r="AP71" s="41"/>
      <c r="AQ71" s="41"/>
      <c r="AR71" s="41"/>
      <c r="AS71" s="41"/>
      <c r="AT71" s="34"/>
    </row>
    <row r="72" spans="1:46">
      <c r="A72" s="99" t="s">
        <v>51</v>
      </c>
      <c r="B72" s="99">
        <v>2</v>
      </c>
      <c r="C72" s="98" t="s">
        <v>31</v>
      </c>
      <c r="D72" s="238">
        <v>2.6315789473684212</v>
      </c>
      <c r="E72" s="236">
        <v>3.6923076923076925</v>
      </c>
      <c r="F72" s="236">
        <v>3.8404726735598227</v>
      </c>
      <c r="G72" s="249">
        <f t="shared" si="36"/>
        <v>1.2088937261914015</v>
      </c>
      <c r="H72" s="42">
        <f t="shared" si="37"/>
        <v>45.937961595273251</v>
      </c>
      <c r="I72" s="174">
        <f t="shared" si="38"/>
        <v>1.0607287449392713</v>
      </c>
      <c r="J72" s="42">
        <f t="shared" si="39"/>
        <v>40.307692307692307</v>
      </c>
      <c r="K72" s="174">
        <f t="shared" si="40"/>
        <v>0.14816498125213018</v>
      </c>
      <c r="L72" s="42">
        <f t="shared" si="41"/>
        <v>4.0128015755785258</v>
      </c>
      <c r="M72" s="236">
        <v>1.2030075187969924</v>
      </c>
      <c r="N72" s="241">
        <v>2</v>
      </c>
      <c r="O72" s="241">
        <v>2.2895125553914326</v>
      </c>
      <c r="P72" s="249">
        <f t="shared" si="42"/>
        <v>1.0865050365944402</v>
      </c>
      <c r="Q72" s="42">
        <f t="shared" si="43"/>
        <v>90.315731166912855</v>
      </c>
      <c r="R72" s="174">
        <f t="shared" si="44"/>
        <v>0.79699248120300759</v>
      </c>
      <c r="S72" s="42">
        <f t="shared" si="45"/>
        <v>66.250000000000014</v>
      </c>
      <c r="T72" s="174">
        <f t="shared" si="46"/>
        <v>0.28951255539143261</v>
      </c>
      <c r="U72" s="42">
        <f t="shared" si="47"/>
        <v>14.475627769571631</v>
      </c>
      <c r="V72" s="241">
        <v>0.82706766917293228</v>
      </c>
      <c r="W72" s="241">
        <v>0.84615384615384615</v>
      </c>
      <c r="X72" s="241">
        <v>0.88626292466765133</v>
      </c>
      <c r="Y72" s="249">
        <f t="shared" si="48"/>
        <v>5.9195255494719046E-2</v>
      </c>
      <c r="Z72" s="42">
        <f t="shared" si="49"/>
        <v>7.1572445279978485</v>
      </c>
      <c r="AA72" s="174">
        <f t="shared" si="50"/>
        <v>1.908617698091386E-2</v>
      </c>
      <c r="AB72" s="42">
        <f t="shared" si="51"/>
        <v>2.3076923076923124</v>
      </c>
      <c r="AC72" s="174">
        <f t="shared" si="52"/>
        <v>4.0109078513805185E-2</v>
      </c>
      <c r="AD72" s="42">
        <f t="shared" si="53"/>
        <v>4.7401638243587945</v>
      </c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41"/>
      <c r="AP72" s="41"/>
      <c r="AQ72" s="41"/>
      <c r="AR72" s="41"/>
      <c r="AS72" s="41"/>
      <c r="AT72" s="34"/>
    </row>
    <row r="73" spans="1:46">
      <c r="A73" s="98" t="s">
        <v>80</v>
      </c>
      <c r="B73" s="99">
        <v>2</v>
      </c>
      <c r="C73" s="98" t="s">
        <v>31</v>
      </c>
      <c r="D73" s="238">
        <v>4.3478260869565215</v>
      </c>
      <c r="E73" s="236">
        <v>4.376498800959232</v>
      </c>
      <c r="F73" s="236">
        <v>4.4364508393285371</v>
      </c>
      <c r="G73" s="249">
        <f t="shared" si="36"/>
        <v>8.8624752372015614E-2</v>
      </c>
      <c r="H73" s="42">
        <f t="shared" si="37"/>
        <v>2.0383693045563591</v>
      </c>
      <c r="I73" s="174">
        <f t="shared" si="38"/>
        <v>2.8672714002710542E-2</v>
      </c>
      <c r="J73" s="42">
        <f t="shared" si="39"/>
        <v>0.65947242206234247</v>
      </c>
      <c r="K73" s="174">
        <f t="shared" si="40"/>
        <v>5.9952038369305072E-2</v>
      </c>
      <c r="L73" s="42">
        <f t="shared" si="41"/>
        <v>1.3698630136986421</v>
      </c>
      <c r="M73" s="236">
        <v>1.8542199488491047</v>
      </c>
      <c r="N73" s="241">
        <v>2.0983213429256593</v>
      </c>
      <c r="O73" s="241">
        <v>2.1582733812949639</v>
      </c>
      <c r="P73" s="249">
        <f t="shared" si="42"/>
        <v>0.30405343244585925</v>
      </c>
      <c r="Q73" s="42">
        <f t="shared" si="43"/>
        <v>16.397916149838757</v>
      </c>
      <c r="R73" s="174">
        <f t="shared" si="44"/>
        <v>0.24410139407655462</v>
      </c>
      <c r="S73" s="42">
        <f t="shared" si="45"/>
        <v>13.16464070123212</v>
      </c>
      <c r="T73" s="174">
        <f t="shared" si="46"/>
        <v>5.9952038369304628E-2</v>
      </c>
      <c r="U73" s="42">
        <f t="shared" si="47"/>
        <v>2.8571428571428608</v>
      </c>
      <c r="V73" s="241">
        <v>1.118925831202046</v>
      </c>
      <c r="W73" s="241">
        <v>1.1091127098321343</v>
      </c>
      <c r="X73" s="241">
        <v>1.1690647482014387</v>
      </c>
      <c r="Y73" s="249">
        <f t="shared" si="48"/>
        <v>5.0138916999392658E-2</v>
      </c>
      <c r="Z73" s="42">
        <f t="shared" si="49"/>
        <v>4.4809866392600064</v>
      </c>
      <c r="AA73" s="174">
        <f t="shared" si="50"/>
        <v>-9.8131213699117481E-3</v>
      </c>
      <c r="AB73" s="42">
        <f t="shared" si="51"/>
        <v>-0.87701267557382701</v>
      </c>
      <c r="AC73" s="174">
        <f t="shared" si="52"/>
        <v>5.9952038369304406E-2</v>
      </c>
      <c r="AD73" s="42">
        <f t="shared" si="53"/>
        <v>5.4054054054053919</v>
      </c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41"/>
      <c r="AP73" s="41"/>
      <c r="AQ73" s="41"/>
      <c r="AR73" s="41"/>
      <c r="AS73" s="41"/>
      <c r="AT73" s="34"/>
    </row>
    <row r="74" spans="1:46" ht="15.75" thickBot="1">
      <c r="A74" s="98" t="s">
        <v>81</v>
      </c>
      <c r="B74" s="99">
        <v>2</v>
      </c>
      <c r="C74" s="98" t="s">
        <v>31</v>
      </c>
      <c r="D74" s="239">
        <v>3.6948748510131106</v>
      </c>
      <c r="E74" s="240">
        <v>4.1520467836257309</v>
      </c>
      <c r="F74" s="240">
        <v>4.3023255813953485</v>
      </c>
      <c r="G74" s="280">
        <f t="shared" si="36"/>
        <v>0.60745073038223785</v>
      </c>
      <c r="H74" s="176">
        <f t="shared" si="37"/>
        <v>16.440360090022502</v>
      </c>
      <c r="I74" s="175">
        <f t="shared" si="38"/>
        <v>0.45717193261262024</v>
      </c>
      <c r="J74" s="176">
        <f t="shared" si="39"/>
        <v>12.373137143935109</v>
      </c>
      <c r="K74" s="175">
        <f t="shared" si="40"/>
        <v>0.15027879776961761</v>
      </c>
      <c r="L74" s="176">
        <f t="shared" si="41"/>
        <v>3.6193907631837483</v>
      </c>
      <c r="M74" s="240">
        <v>1.6090584028605481</v>
      </c>
      <c r="N74" s="274">
        <v>2.1052631578947367</v>
      </c>
      <c r="O74" s="274">
        <v>2.441860465116279</v>
      </c>
      <c r="P74" s="280">
        <f t="shared" si="42"/>
        <v>0.83280206225573084</v>
      </c>
      <c r="Q74" s="176">
        <f t="shared" si="43"/>
        <v>51.75710594315246</v>
      </c>
      <c r="R74" s="175">
        <f t="shared" si="44"/>
        <v>0.49620475503418859</v>
      </c>
      <c r="S74" s="176">
        <f t="shared" si="45"/>
        <v>30.838206627680314</v>
      </c>
      <c r="T74" s="175">
        <f t="shared" si="46"/>
        <v>0.33659730722154224</v>
      </c>
      <c r="U74" s="176">
        <f t="shared" si="47"/>
        <v>15.988372093023257</v>
      </c>
      <c r="V74" s="274">
        <v>1.072705601907032</v>
      </c>
      <c r="W74" s="274">
        <v>1.1111111111111112</v>
      </c>
      <c r="X74" s="274">
        <v>1.1627906976744187</v>
      </c>
      <c r="Y74" s="280">
        <f t="shared" si="48"/>
        <v>9.0085095767386658E-2</v>
      </c>
      <c r="Z74" s="176">
        <f t="shared" si="49"/>
        <v>8.3979328165374909</v>
      </c>
      <c r="AA74" s="175">
        <f t="shared" si="50"/>
        <v>3.8405509204079147E-2</v>
      </c>
      <c r="AB74" s="176">
        <f t="shared" si="51"/>
        <v>3.5802469135802677</v>
      </c>
      <c r="AC74" s="175">
        <f t="shared" si="52"/>
        <v>5.1679586563307511E-2</v>
      </c>
      <c r="AD74" s="176">
        <f t="shared" si="53"/>
        <v>4.6511627906976756</v>
      </c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41"/>
      <c r="AP74" s="41"/>
      <c r="AQ74" s="41"/>
      <c r="AR74" s="41"/>
      <c r="AS74" s="41"/>
      <c r="AT74" s="34"/>
    </row>
    <row r="75" spans="1:46"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>
      <c r="C76" s="109" t="s">
        <v>55</v>
      </c>
      <c r="D76" s="108">
        <f>AVERAGE(D65:D74)</f>
        <v>3.1187329381691185</v>
      </c>
      <c r="E76" s="108">
        <f t="shared" ref="E76:AD76" si="54">AVERAGE(E65:E74)</f>
        <v>3.6347478417288115</v>
      </c>
      <c r="F76" s="108">
        <f t="shared" si="54"/>
        <v>3.9181028041634169</v>
      </c>
      <c r="G76" s="108">
        <f t="shared" si="54"/>
        <v>0.79936986599429782</v>
      </c>
      <c r="H76" s="108">
        <f t="shared" si="54"/>
        <v>27.988773322053863</v>
      </c>
      <c r="I76" s="108">
        <f t="shared" si="54"/>
        <v>0.51601490355969271</v>
      </c>
      <c r="J76" s="108">
        <f t="shared" si="54"/>
        <v>18.450340821487849</v>
      </c>
      <c r="K76" s="108">
        <f t="shared" si="54"/>
        <v>0.28335496243460512</v>
      </c>
      <c r="L76" s="108">
        <f t="shared" si="54"/>
        <v>7.9671205937531955</v>
      </c>
      <c r="M76" s="108">
        <f t="shared" si="54"/>
        <v>1.4180663808325291</v>
      </c>
      <c r="N76" s="108">
        <f t="shared" si="54"/>
        <v>1.8050617981443646</v>
      </c>
      <c r="O76" s="108">
        <f t="shared" si="54"/>
        <v>1.9995357524135446</v>
      </c>
      <c r="P76" s="108">
        <f t="shared" si="54"/>
        <v>0.58146937158101542</v>
      </c>
      <c r="Q76" s="108">
        <f t="shared" si="54"/>
        <v>43.346083611958228</v>
      </c>
      <c r="R76" s="108">
        <f t="shared" si="54"/>
        <v>0.38699541731183529</v>
      </c>
      <c r="S76" s="108">
        <f t="shared" si="54"/>
        <v>29.203403752616062</v>
      </c>
      <c r="T76" s="108">
        <f t="shared" si="54"/>
        <v>0.19447395426918013</v>
      </c>
      <c r="U76" s="108">
        <f t="shared" si="54"/>
        <v>10.70134111343231</v>
      </c>
      <c r="V76" s="108">
        <f t="shared" si="54"/>
        <v>0.97701695508464237</v>
      </c>
      <c r="W76" s="108">
        <f t="shared" si="54"/>
        <v>1.0083195093799242</v>
      </c>
      <c r="X76" s="108">
        <f t="shared" si="54"/>
        <v>1.0379392436585697</v>
      </c>
      <c r="Y76" s="108">
        <f t="shared" si="54"/>
        <v>6.0922288573927286E-2</v>
      </c>
      <c r="Z76" s="108">
        <f t="shared" si="54"/>
        <v>6.5856201298755419</v>
      </c>
      <c r="AA76" s="108">
        <f t="shared" si="54"/>
        <v>3.1302554295281927E-2</v>
      </c>
      <c r="AB76" s="108">
        <f t="shared" si="54"/>
        <v>3.4490699035606545</v>
      </c>
      <c r="AC76" s="108">
        <f t="shared" si="54"/>
        <v>2.9619734278645359E-2</v>
      </c>
      <c r="AD76" s="108">
        <f t="shared" si="54"/>
        <v>3.0445833439730072</v>
      </c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34"/>
    </row>
    <row r="77" spans="1:46">
      <c r="C77" s="109" t="s">
        <v>56</v>
      </c>
      <c r="D77" s="115">
        <f>STDEV(D65:D74)</f>
        <v>0.65088262467114832</v>
      </c>
      <c r="E77" s="115">
        <f t="shared" ref="E77:AD77" si="55">STDEV(E65:E74)</f>
        <v>0.49719259494703166</v>
      </c>
      <c r="F77" s="115">
        <f t="shared" si="55"/>
        <v>0.52102724645640108</v>
      </c>
      <c r="G77" s="115">
        <f t="shared" si="55"/>
        <v>0.38029471197498621</v>
      </c>
      <c r="H77" s="115">
        <f t="shared" si="55"/>
        <v>15.862950215816259</v>
      </c>
      <c r="I77" s="115">
        <f t="shared" si="55"/>
        <v>0.29534207280480074</v>
      </c>
      <c r="J77" s="115">
        <f t="shared" si="55"/>
        <v>12.937709631737281</v>
      </c>
      <c r="K77" s="115">
        <f t="shared" si="55"/>
        <v>0.19668940265194357</v>
      </c>
      <c r="L77" s="115">
        <f t="shared" si="55"/>
        <v>5.4129968200709309</v>
      </c>
      <c r="M77" s="115">
        <f t="shared" si="55"/>
        <v>0.25019243265108687</v>
      </c>
      <c r="N77" s="115">
        <f t="shared" si="55"/>
        <v>0.22455938665176581</v>
      </c>
      <c r="O77" s="115">
        <f t="shared" si="55"/>
        <v>0.27852399366106134</v>
      </c>
      <c r="P77" s="115">
        <f t="shared" si="55"/>
        <v>0.255771172509828</v>
      </c>
      <c r="Q77" s="115">
        <f t="shared" si="55"/>
        <v>22.532188139844944</v>
      </c>
      <c r="R77" s="115">
        <f t="shared" si="55"/>
        <v>0.17570185525710921</v>
      </c>
      <c r="S77" s="115">
        <f t="shared" si="55"/>
        <v>17.020325622448208</v>
      </c>
      <c r="T77" s="115">
        <f t="shared" si="55"/>
        <v>0.11309182632557327</v>
      </c>
      <c r="U77" s="115">
        <f t="shared" si="55"/>
        <v>5.8267091125203727</v>
      </c>
      <c r="V77" s="115">
        <f t="shared" si="55"/>
        <v>0.16565700215338736</v>
      </c>
      <c r="W77" s="115">
        <f t="shared" si="55"/>
        <v>0.15880213071907134</v>
      </c>
      <c r="X77" s="115">
        <f t="shared" si="55"/>
        <v>0.16097607761065852</v>
      </c>
      <c r="Y77" s="115">
        <f t="shared" si="55"/>
        <v>4.2586709331936277E-2</v>
      </c>
      <c r="Z77" s="115">
        <f t="shared" si="55"/>
        <v>5.6237404707588663</v>
      </c>
      <c r="AA77" s="115">
        <f t="shared" si="55"/>
        <v>3.2769738197868901E-2</v>
      </c>
      <c r="AB77" s="115">
        <f t="shared" si="55"/>
        <v>3.7745425208734726</v>
      </c>
      <c r="AC77" s="115">
        <f t="shared" si="55"/>
        <v>3.864042886654822E-2</v>
      </c>
      <c r="AD77" s="115">
        <f t="shared" si="55"/>
        <v>4.1836573241932733</v>
      </c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34"/>
    </row>
    <row r="78" spans="1:46">
      <c r="C78" s="109" t="s">
        <v>57</v>
      </c>
      <c r="D78" s="115">
        <f>D77/SQRT(10)</f>
        <v>0.20582715833893322</v>
      </c>
      <c r="E78" s="115">
        <f t="shared" ref="E78:AD78" si="56">E77/SQRT(10)</f>
        <v>0.15722610358021441</v>
      </c>
      <c r="F78" s="115">
        <f t="shared" si="56"/>
        <v>0.16476328218081215</v>
      </c>
      <c r="G78" s="115">
        <f t="shared" si="56"/>
        <v>0.12025974719586671</v>
      </c>
      <c r="H78" s="115">
        <f t="shared" si="56"/>
        <v>5.0163053091838927</v>
      </c>
      <c r="I78" s="115">
        <f t="shared" si="56"/>
        <v>9.3395363893844438E-2</v>
      </c>
      <c r="J78" s="115">
        <f t="shared" si="56"/>
        <v>4.0912630142188071</v>
      </c>
      <c r="K78" s="115">
        <f t="shared" si="56"/>
        <v>6.2198650399810429E-2</v>
      </c>
      <c r="L78" s="115">
        <f t="shared" si="56"/>
        <v>1.7117398918672779</v>
      </c>
      <c r="M78" s="115">
        <f t="shared" si="56"/>
        <v>7.9117794051571377E-2</v>
      </c>
      <c r="N78" s="115">
        <f t="shared" si="56"/>
        <v>7.1011913178999228E-2</v>
      </c>
      <c r="O78" s="115">
        <f t="shared" si="56"/>
        <v>8.8077020297525357E-2</v>
      </c>
      <c r="P78" s="115">
        <f t="shared" si="56"/>
        <v>8.0881946494290174E-2</v>
      </c>
      <c r="Q78" s="115">
        <f t="shared" si="56"/>
        <v>7.1253035189342571</v>
      </c>
      <c r="R78" s="115">
        <f t="shared" si="56"/>
        <v>5.5561805172969457E-2</v>
      </c>
      <c r="S78" s="115">
        <f t="shared" si="56"/>
        <v>5.3822995484659435</v>
      </c>
      <c r="T78" s="115">
        <f t="shared" si="56"/>
        <v>3.5762775593700252E-2</v>
      </c>
      <c r="U78" s="115">
        <f t="shared" si="56"/>
        <v>1.8425672058822697</v>
      </c>
      <c r="V78" s="115">
        <f t="shared" si="56"/>
        <v>5.2385343716012188E-2</v>
      </c>
      <c r="W78" s="115">
        <f t="shared" si="56"/>
        <v>5.0217643036005802E-2</v>
      </c>
      <c r="X78" s="115">
        <f t="shared" si="56"/>
        <v>5.0905105404971659E-2</v>
      </c>
      <c r="Y78" s="115">
        <f t="shared" si="56"/>
        <v>1.3467099954046633E-2</v>
      </c>
      <c r="Z78" s="115">
        <f t="shared" si="56"/>
        <v>1.7783828857265567</v>
      </c>
      <c r="AA78" s="115">
        <f t="shared" si="56"/>
        <v>1.0362701103268722E-2</v>
      </c>
      <c r="AB78" s="115">
        <f t="shared" si="56"/>
        <v>1.193615149111382</v>
      </c>
      <c r="AC78" s="115">
        <f t="shared" si="56"/>
        <v>1.2219176498401079E-2</v>
      </c>
      <c r="AD78" s="115">
        <f t="shared" si="56"/>
        <v>1.3229886094096206</v>
      </c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34"/>
    </row>
    <row r="79" spans="1:46"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ht="15.75" thickBot="1"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>
      <c r="A81" s="449" t="s">
        <v>0</v>
      </c>
      <c r="B81" s="451" t="s">
        <v>1</v>
      </c>
      <c r="C81" s="453" t="s">
        <v>2</v>
      </c>
      <c r="D81" s="508" t="s">
        <v>131</v>
      </c>
      <c r="E81" s="509"/>
      <c r="F81" s="509"/>
      <c r="G81" s="509"/>
      <c r="H81" s="510"/>
      <c r="I81" s="511" t="s">
        <v>132</v>
      </c>
      <c r="J81" s="512"/>
      <c r="K81" s="512"/>
      <c r="L81" s="512"/>
      <c r="M81" s="513"/>
      <c r="N81" s="514" t="s">
        <v>133</v>
      </c>
      <c r="O81" s="515"/>
      <c r="P81" s="515"/>
      <c r="Q81" s="515"/>
      <c r="R81" s="515"/>
      <c r="T81" s="248"/>
      <c r="U81" s="248"/>
      <c r="V81" s="248"/>
      <c r="W81" s="248"/>
      <c r="X81" s="248"/>
      <c r="Y81" s="248"/>
      <c r="Z81" s="248"/>
      <c r="AA81" s="248"/>
      <c r="AE81" s="34"/>
      <c r="AF81" s="34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34"/>
    </row>
    <row r="82" spans="1:46" ht="15.75" thickBot="1">
      <c r="A82" s="450"/>
      <c r="B82" s="452"/>
      <c r="C82" s="454"/>
      <c r="D82" s="134" t="s">
        <v>5</v>
      </c>
      <c r="E82" s="135" t="s">
        <v>14</v>
      </c>
      <c r="F82" s="136" t="s">
        <v>6</v>
      </c>
      <c r="G82" s="177" t="s">
        <v>58</v>
      </c>
      <c r="H82" s="177" t="s">
        <v>59</v>
      </c>
      <c r="I82" s="183" t="s">
        <v>5</v>
      </c>
      <c r="J82" s="184" t="s">
        <v>14</v>
      </c>
      <c r="K82" s="185" t="s">
        <v>6</v>
      </c>
      <c r="L82" s="186" t="s">
        <v>58</v>
      </c>
      <c r="M82" s="186" t="s">
        <v>59</v>
      </c>
      <c r="N82" s="143" t="s">
        <v>5</v>
      </c>
      <c r="O82" s="144" t="s">
        <v>14</v>
      </c>
      <c r="P82" s="145" t="s">
        <v>6</v>
      </c>
      <c r="Q82" s="189" t="s">
        <v>58</v>
      </c>
      <c r="R82" s="145" t="s">
        <v>59</v>
      </c>
      <c r="T82" s="248"/>
      <c r="U82" s="248"/>
      <c r="V82" s="248"/>
      <c r="W82" s="248"/>
      <c r="X82" s="248"/>
      <c r="Y82" s="248"/>
      <c r="Z82" s="248"/>
      <c r="AA82" s="248"/>
      <c r="AE82" s="34"/>
      <c r="AF82" s="34"/>
      <c r="AG82" s="245"/>
      <c r="AH82" s="245"/>
      <c r="AI82" s="245"/>
      <c r="AJ82" s="245"/>
      <c r="AK82" s="245"/>
      <c r="AL82" s="245"/>
      <c r="AM82" s="245"/>
      <c r="AN82" s="245"/>
      <c r="AO82" s="245"/>
      <c r="AP82" s="248"/>
      <c r="AQ82" s="248"/>
      <c r="AR82" s="248"/>
      <c r="AS82" s="248"/>
      <c r="AT82" s="34"/>
    </row>
    <row r="83" spans="1:46">
      <c r="A83" s="98" t="s">
        <v>20</v>
      </c>
      <c r="B83" s="98">
        <v>1</v>
      </c>
      <c r="C83" s="36" t="s">
        <v>32</v>
      </c>
      <c r="D83" s="282">
        <v>3.0579399141630899</v>
      </c>
      <c r="E83" s="283"/>
      <c r="F83" s="283">
        <v>3.0254777070063694</v>
      </c>
      <c r="G83" s="275">
        <f>F83-D83</f>
        <v>-3.2462207156720435E-2</v>
      </c>
      <c r="H83" s="277">
        <f>(G83/D83)*100</f>
        <v>-1.0615711252653841</v>
      </c>
      <c r="I83" s="283">
        <v>1.6094420600858368</v>
      </c>
      <c r="J83" s="279"/>
      <c r="K83" s="279">
        <v>1.6985138004246283</v>
      </c>
      <c r="L83" s="275">
        <f>K83-I83</f>
        <v>8.9071740338791505E-2</v>
      </c>
      <c r="M83" s="277">
        <f>(L83/I83)*100</f>
        <v>5.5343241330502462</v>
      </c>
      <c r="N83" s="279">
        <v>1.0193133047210301</v>
      </c>
      <c r="O83" s="279"/>
      <c r="P83" s="279">
        <v>0.90233545647558389</v>
      </c>
      <c r="Q83" s="275">
        <f>P83-N83</f>
        <v>-0.11697784824544621</v>
      </c>
      <c r="R83" s="277">
        <f>(Q83/N83)*100</f>
        <v>-11.476142585763775</v>
      </c>
      <c r="T83" s="41"/>
      <c r="U83" s="41"/>
      <c r="V83" s="41"/>
      <c r="W83" s="41"/>
      <c r="X83" s="41"/>
      <c r="Y83" s="41"/>
      <c r="Z83" s="41"/>
      <c r="AA83" s="41"/>
      <c r="AE83" s="34"/>
      <c r="AF83" s="34"/>
      <c r="AG83" s="41"/>
      <c r="AH83" s="41"/>
      <c r="AI83" s="41"/>
      <c r="AJ83" s="41"/>
      <c r="AK83" s="34"/>
      <c r="AL83" s="34"/>
      <c r="AM83" s="34"/>
      <c r="AN83" s="34"/>
      <c r="AO83" s="41"/>
      <c r="AP83" s="41"/>
      <c r="AQ83" s="41"/>
      <c r="AR83" s="41"/>
      <c r="AS83" s="41"/>
      <c r="AT83" s="34"/>
    </row>
    <row r="84" spans="1:46">
      <c r="A84" s="98" t="s">
        <v>23</v>
      </c>
      <c r="B84" s="98">
        <v>1</v>
      </c>
      <c r="C84" s="36" t="s">
        <v>32</v>
      </c>
      <c r="D84" s="238">
        <v>2.5883838383838382</v>
      </c>
      <c r="E84" s="236"/>
      <c r="F84" s="236">
        <v>2.9691211401425179</v>
      </c>
      <c r="G84" s="249">
        <f t="shared" ref="G84:G92" si="57">F84-D84</f>
        <v>0.3807373017586797</v>
      </c>
      <c r="H84" s="42">
        <f t="shared" ref="H84:H92" si="58">(G84/D84)*100</f>
        <v>14.709460633798749</v>
      </c>
      <c r="I84" s="236">
        <v>1.4204545454545454</v>
      </c>
      <c r="J84" s="241"/>
      <c r="K84" s="241">
        <v>1.5439429928741093</v>
      </c>
      <c r="L84" s="249">
        <f t="shared" ref="L84:L92" si="59">K84-I84</f>
        <v>0.12348844741956388</v>
      </c>
      <c r="M84" s="42">
        <f t="shared" ref="M84:M92" si="60">(L84/I84)*100</f>
        <v>8.6935866983372989</v>
      </c>
      <c r="N84" s="241">
        <v>0.91540404040404033</v>
      </c>
      <c r="O84" s="241"/>
      <c r="P84" s="241">
        <v>0.83135391923990498</v>
      </c>
      <c r="Q84" s="249">
        <f t="shared" ref="Q84:Q92" si="61">P84-N84</f>
        <v>-8.405012116413535E-2</v>
      </c>
      <c r="R84" s="42">
        <f t="shared" ref="R84:R92" si="62">(Q84/N84)*100</f>
        <v>-9.1817511671717522</v>
      </c>
      <c r="T84" s="41"/>
      <c r="U84" s="41"/>
      <c r="V84" s="41"/>
      <c r="W84" s="41"/>
      <c r="X84" s="41"/>
      <c r="Y84" s="41"/>
      <c r="Z84" s="41"/>
      <c r="AA84" s="41"/>
      <c r="AE84" s="34"/>
      <c r="AF84" s="34"/>
      <c r="AG84" s="41"/>
      <c r="AH84" s="41"/>
      <c r="AI84" s="41"/>
      <c r="AJ84" s="41"/>
      <c r="AK84" s="34"/>
      <c r="AL84" s="34"/>
      <c r="AM84" s="34"/>
      <c r="AN84" s="34"/>
      <c r="AO84" s="41"/>
      <c r="AP84" s="41"/>
      <c r="AQ84" s="41"/>
      <c r="AR84" s="41"/>
      <c r="AS84" s="41"/>
      <c r="AT84" s="34"/>
    </row>
    <row r="85" spans="1:46">
      <c r="A85" s="98" t="s">
        <v>25</v>
      </c>
      <c r="B85" s="98">
        <v>1</v>
      </c>
      <c r="C85" s="36" t="s">
        <v>32</v>
      </c>
      <c r="D85" s="238">
        <v>3.0617977528089888</v>
      </c>
      <c r="E85" s="236"/>
      <c r="F85" s="236">
        <v>2.9147982062780269</v>
      </c>
      <c r="G85" s="249">
        <f t="shared" si="57"/>
        <v>-0.14699954653096192</v>
      </c>
      <c r="H85" s="42">
        <f t="shared" si="58"/>
        <v>-4.801086106882793</v>
      </c>
      <c r="I85" s="236">
        <v>1.2921348314606742</v>
      </c>
      <c r="J85" s="241"/>
      <c r="K85" s="241">
        <v>1.1210762331838564</v>
      </c>
      <c r="L85" s="249">
        <f t="shared" si="59"/>
        <v>-0.1710585982768178</v>
      </c>
      <c r="M85" s="42">
        <f t="shared" si="60"/>
        <v>-13.238448040553724</v>
      </c>
      <c r="N85" s="242" t="s">
        <v>97</v>
      </c>
      <c r="O85" s="242"/>
      <c r="P85" s="242" t="s">
        <v>97</v>
      </c>
      <c r="Q85" s="249"/>
      <c r="R85" s="42"/>
      <c r="T85" s="41"/>
      <c r="U85" s="41"/>
      <c r="V85" s="41"/>
      <c r="W85" s="41"/>
      <c r="X85" s="41"/>
      <c r="Y85" s="41"/>
      <c r="Z85" s="41"/>
      <c r="AA85" s="41"/>
      <c r="AE85" s="34"/>
      <c r="AF85" s="34"/>
      <c r="AG85" s="41"/>
      <c r="AH85" s="41"/>
      <c r="AI85" s="41"/>
      <c r="AJ85" s="41"/>
      <c r="AK85" s="34"/>
      <c r="AL85" s="34"/>
      <c r="AM85" s="34"/>
      <c r="AN85" s="34"/>
      <c r="AO85" s="41"/>
      <c r="AP85" s="41"/>
      <c r="AQ85" s="41"/>
      <c r="AR85" s="41"/>
      <c r="AS85" s="41"/>
      <c r="AT85" s="34"/>
    </row>
    <row r="86" spans="1:46">
      <c r="A86" s="99" t="s">
        <v>27</v>
      </c>
      <c r="B86" s="98">
        <v>1</v>
      </c>
      <c r="C86" s="36" t="s">
        <v>32</v>
      </c>
      <c r="D86" s="238">
        <v>3.2911392405063293</v>
      </c>
      <c r="E86" s="236"/>
      <c r="F86" s="236">
        <v>3.2569360675512664</v>
      </c>
      <c r="G86" s="249">
        <f t="shared" si="57"/>
        <v>-3.4203172955062922E-2</v>
      </c>
      <c r="H86" s="42">
        <f t="shared" si="58"/>
        <v>-1.0392502551730656</v>
      </c>
      <c r="I86" s="236">
        <v>1.2658227848101267</v>
      </c>
      <c r="J86" s="241"/>
      <c r="K86" s="241">
        <v>1.2665862484921591</v>
      </c>
      <c r="L86" s="249">
        <f t="shared" si="59"/>
        <v>7.6346368203239479E-4</v>
      </c>
      <c r="M86" s="42">
        <f t="shared" si="60"/>
        <v>6.0313630880559188E-2</v>
      </c>
      <c r="N86" s="241">
        <v>0.759493670886076</v>
      </c>
      <c r="O86" s="241"/>
      <c r="P86" s="241">
        <v>0.72376357056694807</v>
      </c>
      <c r="Q86" s="249">
        <f t="shared" si="61"/>
        <v>-3.5730100319127933E-2</v>
      </c>
      <c r="R86" s="42">
        <f t="shared" si="62"/>
        <v>-4.7044632086851781</v>
      </c>
      <c r="T86" s="41"/>
      <c r="U86" s="41"/>
      <c r="V86" s="41"/>
      <c r="W86" s="41"/>
      <c r="X86" s="41"/>
      <c r="Y86" s="41"/>
      <c r="Z86" s="41"/>
      <c r="AA86" s="41"/>
      <c r="AE86" s="34"/>
      <c r="AF86" s="34"/>
      <c r="AG86" s="41"/>
      <c r="AH86" s="41"/>
      <c r="AI86" s="41"/>
      <c r="AJ86" s="41"/>
      <c r="AK86" s="34"/>
      <c r="AL86" s="34"/>
      <c r="AM86" s="34"/>
      <c r="AN86" s="34"/>
      <c r="AO86" s="41"/>
      <c r="AP86" s="41"/>
      <c r="AQ86" s="41"/>
      <c r="AR86" s="41"/>
      <c r="AS86" s="41"/>
      <c r="AT86" s="34"/>
    </row>
    <row r="87" spans="1:46">
      <c r="A87" s="99" t="s">
        <v>28</v>
      </c>
      <c r="B87" s="98">
        <v>1</v>
      </c>
      <c r="C87" s="36" t="s">
        <v>32</v>
      </c>
      <c r="D87" s="238">
        <v>4.3175487465181064</v>
      </c>
      <c r="E87" s="236"/>
      <c r="F87" s="236">
        <v>4.3895747599451296</v>
      </c>
      <c r="G87" s="249">
        <f t="shared" si="57"/>
        <v>7.2026013427023194E-2</v>
      </c>
      <c r="H87" s="42">
        <f t="shared" si="58"/>
        <v>1.6682154077613758</v>
      </c>
      <c r="I87" s="236">
        <v>1.5668523676880224</v>
      </c>
      <c r="J87" s="241"/>
      <c r="K87" s="241">
        <v>1.577503429355281</v>
      </c>
      <c r="L87" s="249">
        <f t="shared" si="59"/>
        <v>1.0651061667258599E-2</v>
      </c>
      <c r="M87" s="42">
        <f t="shared" si="60"/>
        <v>0.67977442463037097</v>
      </c>
      <c r="N87" s="241">
        <v>1.1142061281337048</v>
      </c>
      <c r="O87" s="241"/>
      <c r="P87" s="241">
        <v>1.0288065843621399</v>
      </c>
      <c r="Q87" s="249">
        <f t="shared" si="61"/>
        <v>-8.539954377156489E-2</v>
      </c>
      <c r="R87" s="42">
        <f t="shared" si="62"/>
        <v>-7.6646090534979487</v>
      </c>
      <c r="T87" s="41"/>
      <c r="U87" s="41"/>
      <c r="V87" s="41"/>
      <c r="W87" s="41"/>
      <c r="X87" s="41"/>
      <c r="Y87" s="41"/>
      <c r="Z87" s="41"/>
      <c r="AA87" s="41"/>
      <c r="AE87" s="34"/>
      <c r="AF87" s="34"/>
      <c r="AG87" s="41"/>
      <c r="AH87" s="41"/>
      <c r="AI87" s="41"/>
      <c r="AJ87" s="41"/>
      <c r="AK87" s="34"/>
      <c r="AL87" s="34"/>
      <c r="AM87" s="34"/>
      <c r="AN87" s="34"/>
      <c r="AO87" s="41"/>
      <c r="AP87" s="41"/>
      <c r="AQ87" s="41"/>
      <c r="AR87" s="41"/>
      <c r="AS87" s="41"/>
      <c r="AT87" s="34"/>
    </row>
    <row r="88" spans="1:46">
      <c r="A88" s="98" t="s">
        <v>44</v>
      </c>
      <c r="B88" s="99">
        <v>2</v>
      </c>
      <c r="C88" s="98" t="s">
        <v>32</v>
      </c>
      <c r="D88" s="238">
        <v>2.5906735751295336</v>
      </c>
      <c r="E88" s="236"/>
      <c r="F88" s="236">
        <v>2.4246395806028835</v>
      </c>
      <c r="G88" s="249">
        <f t="shared" si="57"/>
        <v>-0.16603399452665002</v>
      </c>
      <c r="H88" s="42">
        <f t="shared" si="58"/>
        <v>-6.4089121887286913</v>
      </c>
      <c r="I88" s="236">
        <v>1.2305699481865284</v>
      </c>
      <c r="J88" s="241"/>
      <c r="K88" s="241">
        <v>1.5727391874180865</v>
      </c>
      <c r="L88" s="249">
        <f t="shared" si="59"/>
        <v>0.34216923923155806</v>
      </c>
      <c r="M88" s="42">
        <f t="shared" si="60"/>
        <v>27.805752914396088</v>
      </c>
      <c r="N88" s="241">
        <v>0.71243523316062174</v>
      </c>
      <c r="O88" s="241"/>
      <c r="P88" s="241">
        <v>0.72083879423328967</v>
      </c>
      <c r="Q88" s="249">
        <f t="shared" si="61"/>
        <v>8.4035610726679311E-3</v>
      </c>
      <c r="R88" s="42">
        <f t="shared" si="62"/>
        <v>1.1795543905635715</v>
      </c>
      <c r="T88" s="41"/>
      <c r="U88" s="41"/>
      <c r="V88" s="41"/>
      <c r="W88" s="41"/>
      <c r="X88" s="41"/>
      <c r="Y88" s="41"/>
      <c r="Z88" s="41"/>
      <c r="AA88" s="41"/>
      <c r="AE88" s="34"/>
      <c r="AF88" s="34"/>
      <c r="AG88" s="41"/>
      <c r="AH88" s="41"/>
      <c r="AI88" s="41"/>
      <c r="AJ88" s="41"/>
      <c r="AK88" s="34"/>
      <c r="AL88" s="34"/>
      <c r="AM88" s="34"/>
      <c r="AN88" s="34"/>
      <c r="AO88" s="41"/>
      <c r="AP88" s="41"/>
      <c r="AQ88" s="41"/>
      <c r="AR88" s="41"/>
      <c r="AS88" s="41"/>
      <c r="AT88" s="34"/>
    </row>
    <row r="89" spans="1:46">
      <c r="A89" s="98" t="s">
        <v>45</v>
      </c>
      <c r="B89" s="99">
        <v>2</v>
      </c>
      <c r="C89" s="98" t="s">
        <v>32</v>
      </c>
      <c r="D89" s="238">
        <v>2.9579067121729237</v>
      </c>
      <c r="E89" s="236"/>
      <c r="F89" s="236">
        <v>3.1602708803611739</v>
      </c>
      <c r="G89" s="249">
        <f t="shared" si="57"/>
        <v>0.2023641681882502</v>
      </c>
      <c r="H89" s="42">
        <f t="shared" si="58"/>
        <v>6.8414655322104583</v>
      </c>
      <c r="I89" s="236">
        <v>1.1945392491467577</v>
      </c>
      <c r="J89" s="241"/>
      <c r="K89" s="241">
        <v>1.4108352144469527</v>
      </c>
      <c r="L89" s="249">
        <f t="shared" si="59"/>
        <v>0.21629596530019501</v>
      </c>
      <c r="M89" s="42">
        <f t="shared" si="60"/>
        <v>18.107062237987755</v>
      </c>
      <c r="N89" s="241">
        <v>1.0807736063708759</v>
      </c>
      <c r="O89" s="241"/>
      <c r="P89" s="241">
        <v>1.0158013544018059</v>
      </c>
      <c r="Q89" s="249">
        <f t="shared" si="61"/>
        <v>-6.4972251969070083E-2</v>
      </c>
      <c r="R89" s="42">
        <f t="shared" si="62"/>
        <v>-6.0116431032434328</v>
      </c>
      <c r="T89" s="41"/>
      <c r="U89" s="41"/>
      <c r="V89" s="41"/>
      <c r="W89" s="41"/>
      <c r="X89" s="41"/>
      <c r="Y89" s="41"/>
      <c r="Z89" s="41"/>
      <c r="AA89" s="41"/>
      <c r="AB89" s="34"/>
      <c r="AC89" s="34"/>
      <c r="AD89" s="34"/>
      <c r="AE89" s="34"/>
      <c r="AF89" s="34"/>
      <c r="AG89" s="41"/>
      <c r="AH89" s="41"/>
      <c r="AI89" s="41"/>
      <c r="AJ89" s="41"/>
      <c r="AK89" s="34"/>
      <c r="AL89" s="34"/>
      <c r="AM89" s="34"/>
      <c r="AN89" s="34"/>
      <c r="AO89" s="41"/>
      <c r="AP89" s="41"/>
      <c r="AQ89" s="41"/>
      <c r="AR89" s="41"/>
      <c r="AS89" s="41"/>
      <c r="AT89" s="34"/>
    </row>
    <row r="90" spans="1:46">
      <c r="A90" s="98" t="s">
        <v>48</v>
      </c>
      <c r="B90" s="99">
        <v>2</v>
      </c>
      <c r="C90" s="98" t="s">
        <v>32</v>
      </c>
      <c r="D90" s="238">
        <v>3.5326086956521743</v>
      </c>
      <c r="E90" s="236"/>
      <c r="F90" s="236">
        <v>3.524804177545692</v>
      </c>
      <c r="G90" s="249">
        <f t="shared" si="57"/>
        <v>-7.8045181064823055E-3</v>
      </c>
      <c r="H90" s="42">
        <f t="shared" si="58"/>
        <v>-0.22092789716811448</v>
      </c>
      <c r="I90" s="236">
        <v>1.5625000000000002</v>
      </c>
      <c r="J90" s="241"/>
      <c r="K90" s="241">
        <v>1.762402088772846</v>
      </c>
      <c r="L90" s="249">
        <f t="shared" si="59"/>
        <v>0.19990208877284577</v>
      </c>
      <c r="M90" s="42">
        <f t="shared" si="60"/>
        <v>12.793733681462127</v>
      </c>
      <c r="N90" s="241">
        <v>1.0869565217391306</v>
      </c>
      <c r="O90" s="241"/>
      <c r="P90" s="241">
        <v>1.0117493472584858</v>
      </c>
      <c r="Q90" s="249">
        <f t="shared" si="61"/>
        <v>-7.5207174480644845E-2</v>
      </c>
      <c r="R90" s="42">
        <f t="shared" si="62"/>
        <v>-6.9190600522193249</v>
      </c>
      <c r="T90" s="41"/>
      <c r="U90" s="41"/>
      <c r="V90" s="41"/>
      <c r="W90" s="41"/>
      <c r="X90" s="41"/>
      <c r="Y90" s="41"/>
      <c r="Z90" s="41"/>
      <c r="AA90" s="41"/>
      <c r="AB90" s="34"/>
      <c r="AC90" s="34"/>
      <c r="AD90" s="34"/>
      <c r="AE90" s="34"/>
      <c r="AF90" s="34"/>
      <c r="AG90" s="41"/>
      <c r="AH90" s="41"/>
      <c r="AI90" s="41"/>
      <c r="AJ90" s="41"/>
      <c r="AK90" s="34"/>
      <c r="AL90" s="34"/>
      <c r="AM90" s="34"/>
      <c r="AN90" s="34"/>
      <c r="AO90" s="41"/>
      <c r="AP90" s="41"/>
      <c r="AQ90" s="41"/>
      <c r="AR90" s="41"/>
      <c r="AS90" s="41"/>
      <c r="AT90" s="34"/>
    </row>
    <row r="91" spans="1:46">
      <c r="A91" s="98" t="s">
        <v>49</v>
      </c>
      <c r="B91" s="99">
        <v>2</v>
      </c>
      <c r="C91" s="98" t="s">
        <v>32</v>
      </c>
      <c r="D91" s="238">
        <v>2.5516403402187122</v>
      </c>
      <c r="E91" s="236"/>
      <c r="F91" s="236">
        <v>2.7357392316647262</v>
      </c>
      <c r="G91" s="249">
        <f t="shared" si="57"/>
        <v>0.18409889144601399</v>
      </c>
      <c r="H91" s="42">
        <f t="shared" si="58"/>
        <v>7.2149232219080721</v>
      </c>
      <c r="I91" s="236">
        <v>1.5795868772782504</v>
      </c>
      <c r="J91" s="241"/>
      <c r="K91" s="241">
        <v>1.8626309662398137</v>
      </c>
      <c r="L91" s="249">
        <f t="shared" si="59"/>
        <v>0.2830440889615633</v>
      </c>
      <c r="M91" s="42">
        <f t="shared" si="60"/>
        <v>17.918868093489738</v>
      </c>
      <c r="N91" s="241">
        <v>0.72904009720534635</v>
      </c>
      <c r="O91" s="241"/>
      <c r="P91" s="241">
        <v>0.7566938300349243</v>
      </c>
      <c r="Q91" s="249">
        <f t="shared" si="61"/>
        <v>2.7653732829577948E-2</v>
      </c>
      <c r="R91" s="42">
        <f t="shared" si="62"/>
        <v>3.793170353123775</v>
      </c>
      <c r="T91" s="41"/>
      <c r="U91" s="41"/>
      <c r="V91" s="41"/>
      <c r="W91" s="41"/>
      <c r="X91" s="41"/>
      <c r="Y91" s="41"/>
      <c r="Z91" s="41"/>
      <c r="AA91" s="41"/>
      <c r="AB91" s="34"/>
      <c r="AC91" s="34"/>
      <c r="AD91" s="34"/>
      <c r="AE91" s="34"/>
      <c r="AF91" s="34"/>
      <c r="AG91" s="41"/>
      <c r="AH91" s="41"/>
      <c r="AI91" s="41"/>
      <c r="AJ91" s="41"/>
      <c r="AK91" s="34"/>
      <c r="AL91" s="34"/>
      <c r="AM91" s="34"/>
      <c r="AN91" s="34"/>
      <c r="AO91" s="41"/>
      <c r="AP91" s="41"/>
      <c r="AQ91" s="41"/>
      <c r="AR91" s="41"/>
      <c r="AS91" s="41"/>
      <c r="AT91" s="34"/>
    </row>
    <row r="92" spans="1:46" ht="15.75" thickBot="1">
      <c r="A92" s="69" t="s">
        <v>54</v>
      </c>
      <c r="B92" s="68">
        <v>2</v>
      </c>
      <c r="C92" s="69" t="s">
        <v>32</v>
      </c>
      <c r="D92" s="239">
        <v>4.0518638573743919</v>
      </c>
      <c r="E92" s="240"/>
      <c r="F92" s="240">
        <v>3.7925696594427247</v>
      </c>
      <c r="G92" s="280">
        <f t="shared" si="57"/>
        <v>-0.25929419793166719</v>
      </c>
      <c r="H92" s="176">
        <f t="shared" si="58"/>
        <v>-6.3993808049535472</v>
      </c>
      <c r="I92" s="240">
        <v>1.4586709886547811</v>
      </c>
      <c r="J92" s="274"/>
      <c r="K92" s="274">
        <v>1.7027863777089784</v>
      </c>
      <c r="L92" s="280">
        <f t="shared" si="59"/>
        <v>0.24411538905419738</v>
      </c>
      <c r="M92" s="176">
        <f t="shared" si="60"/>
        <v>16.735466116271088</v>
      </c>
      <c r="N92" s="274">
        <v>0.85089141004862234</v>
      </c>
      <c r="O92" s="274"/>
      <c r="P92" s="274">
        <v>0.81269349845201244</v>
      </c>
      <c r="Q92" s="280">
        <f t="shared" si="61"/>
        <v>-3.8197911596609901E-2</v>
      </c>
      <c r="R92" s="176">
        <f t="shared" si="62"/>
        <v>-4.4891640866872971</v>
      </c>
      <c r="T92" s="41"/>
      <c r="U92" s="41"/>
      <c r="V92" s="41"/>
      <c r="W92" s="41"/>
      <c r="X92" s="41"/>
      <c r="Y92" s="41"/>
      <c r="Z92" s="41"/>
      <c r="AA92" s="41"/>
      <c r="AB92" s="34"/>
      <c r="AC92" s="34"/>
      <c r="AD92" s="34"/>
      <c r="AE92" s="34"/>
      <c r="AF92" s="34"/>
      <c r="AG92" s="41"/>
      <c r="AH92" s="41"/>
      <c r="AI92" s="41"/>
      <c r="AJ92" s="41"/>
      <c r="AK92" s="34"/>
      <c r="AL92" s="34"/>
      <c r="AM92" s="34"/>
      <c r="AN92" s="34"/>
      <c r="AO92" s="41"/>
      <c r="AP92" s="41"/>
      <c r="AQ92" s="41"/>
      <c r="AR92" s="41"/>
      <c r="AS92" s="41"/>
      <c r="AT92" s="34"/>
    </row>
    <row r="93" spans="1:46"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41"/>
      <c r="AQ93" s="41"/>
      <c r="AR93" s="41"/>
      <c r="AS93" s="41"/>
      <c r="AT93" s="34"/>
    </row>
    <row r="94" spans="1:46">
      <c r="C94" s="109" t="s">
        <v>55</v>
      </c>
      <c r="D94" s="115">
        <f>AVERAGE(D83:D92)</f>
        <v>3.2001502672928082</v>
      </c>
      <c r="E94" s="115"/>
      <c r="F94" s="115">
        <f>AVERAGE(F83:F92)</f>
        <v>3.2193931410540513</v>
      </c>
      <c r="G94" s="115">
        <f>AVERAGE(G83:G92)</f>
        <v>1.924287376124223E-2</v>
      </c>
      <c r="H94" s="115">
        <f>AVERAGE(H83:H92)</f>
        <v>1.0502936417507063</v>
      </c>
      <c r="I94" s="115">
        <f>AVERAGE(I83:I92)</f>
        <v>1.4180573652765522</v>
      </c>
      <c r="J94" s="115"/>
      <c r="K94" s="115">
        <f>AVERAGE(K83:K92)</f>
        <v>1.5519016538916712</v>
      </c>
      <c r="L94" s="115">
        <f>AVERAGE(L83:L92)</f>
        <v>0.13384428861511882</v>
      </c>
      <c r="M94" s="115">
        <f>AVERAGE(M83:M92)</f>
        <v>9.5090433889951544</v>
      </c>
      <c r="N94" s="115">
        <f>AVERAGE(N83:N92)</f>
        <v>0.91872377918549419</v>
      </c>
      <c r="P94" s="115">
        <f>AVERAGE(P83:P92)</f>
        <v>0.86711515055834398</v>
      </c>
      <c r="Q94" s="115">
        <f>AVERAGE(Q83:Q92)</f>
        <v>-5.160862862715037E-2</v>
      </c>
      <c r="R94" s="115">
        <f>AVERAGE(R83:R92)</f>
        <v>-5.0526787237312618</v>
      </c>
      <c r="T94" s="115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41"/>
      <c r="AQ94" s="41"/>
      <c r="AR94" s="41"/>
      <c r="AS94" s="41"/>
      <c r="AT94" s="34"/>
    </row>
    <row r="95" spans="1:46">
      <c r="C95" s="109" t="s">
        <v>56</v>
      </c>
      <c r="D95" s="115">
        <f>STDEV(D83:D92)</f>
        <v>0.61074956414053572</v>
      </c>
      <c r="E95" s="115"/>
      <c r="F95" s="115">
        <f>STDEV(F83:F92)</f>
        <v>0.56318625564074154</v>
      </c>
      <c r="G95" s="115">
        <f>STDEV(G83:G92)</f>
        <v>0.19436037936132317</v>
      </c>
      <c r="H95" s="115">
        <f>STDEV(H83:H92)</f>
        <v>6.7848951239693518</v>
      </c>
      <c r="I95" s="115">
        <f>STDEV(I83:I92)</f>
        <v>0.16038926841962767</v>
      </c>
      <c r="J95" s="115"/>
      <c r="K95" s="115">
        <f>STDEV(K83:K92)</f>
        <v>0.22929665841666749</v>
      </c>
      <c r="L95" s="115">
        <f>STDEV(L83:L92)</f>
        <v>0.15525826694984468</v>
      </c>
      <c r="M95" s="115">
        <f>STDEV(M83:M92)</f>
        <v>11.754796886084264</v>
      </c>
      <c r="N95" s="115">
        <f>STDEV(N83:N92)</f>
        <v>0.16255589244305013</v>
      </c>
      <c r="P95" s="115">
        <f>STDEV(P83:P92)</f>
        <v>0.12688140407394088</v>
      </c>
      <c r="Q95" s="115">
        <f>STDEV(Q83:Q92)</f>
        <v>4.6795898460521318E-2</v>
      </c>
      <c r="R95" s="115">
        <f>STDEV(R83:R92)</f>
        <v>4.8355955876004337</v>
      </c>
      <c r="T95" s="115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41"/>
      <c r="AQ95" s="41"/>
      <c r="AR95" s="41"/>
      <c r="AS95" s="41"/>
      <c r="AT95" s="34"/>
    </row>
    <row r="96" spans="1:46">
      <c r="C96" s="109" t="s">
        <v>57</v>
      </c>
      <c r="D96" s="115">
        <f>D95/SQRT(10)</f>
        <v>0.19313597026391907</v>
      </c>
      <c r="E96" s="115"/>
      <c r="F96" s="115">
        <f>F95/SQRT(10)</f>
        <v>0.17809513147265948</v>
      </c>
      <c r="G96" s="115">
        <f>G95/SQRT(10)</f>
        <v>6.1462148567616358E-2</v>
      </c>
      <c r="H96" s="115">
        <f>H95/SQRT(10)</f>
        <v>2.1455722277113645</v>
      </c>
      <c r="I96" s="115">
        <f>I95/SQRT(10)</f>
        <v>5.0719540045413826E-2</v>
      </c>
      <c r="J96" s="115"/>
      <c r="K96" s="115">
        <f>K95/SQRT(10)</f>
        <v>7.2509970046228736E-2</v>
      </c>
      <c r="L96" s="115">
        <f>L95/SQRT(10)</f>
        <v>4.9096974913195243E-2</v>
      </c>
      <c r="M96" s="115">
        <f>M95/SQRT(10)</f>
        <v>3.7171931592681098</v>
      </c>
      <c r="N96" s="115">
        <f>N95/SQRT(10)</f>
        <v>5.1404686720139127E-2</v>
      </c>
      <c r="P96" s="115">
        <f>P95/SQRT(10)</f>
        <v>4.0123422959382045E-2</v>
      </c>
      <c r="Q96" s="115">
        <f>Q95/SQRT(10)</f>
        <v>1.479816242892144E-2</v>
      </c>
      <c r="R96" s="115">
        <f>R95/SQRT(10)</f>
        <v>1.5291495900277638</v>
      </c>
      <c r="T96" s="115"/>
      <c r="U96" s="53"/>
      <c r="V96" s="53"/>
      <c r="W96" s="53"/>
      <c r="X96" s="53"/>
      <c r="Y96" s="53"/>
      <c r="Z96" s="53"/>
      <c r="AA96" s="53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  <c r="AM96" s="246"/>
      <c r="AN96" s="246"/>
      <c r="AO96" s="246"/>
      <c r="AP96" s="246"/>
      <c r="AQ96" s="246"/>
      <c r="AR96" s="246"/>
      <c r="AS96" s="246"/>
      <c r="AT96" s="34"/>
    </row>
    <row r="97" spans="21:46"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</row>
    <row r="98" spans="21:46"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</row>
    <row r="99" spans="21:46"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</row>
  </sheetData>
  <autoFilter ref="B1:C34"/>
  <mergeCells count="29">
    <mergeCell ref="A63:A64"/>
    <mergeCell ref="B63:B64"/>
    <mergeCell ref="C63:C64"/>
    <mergeCell ref="AH1:AL1"/>
    <mergeCell ref="A43:A44"/>
    <mergeCell ref="B43:B44"/>
    <mergeCell ref="C43:C44"/>
    <mergeCell ref="G1:I1"/>
    <mergeCell ref="J1:L1"/>
    <mergeCell ref="A1:A2"/>
    <mergeCell ref="B1:B2"/>
    <mergeCell ref="C1:C2"/>
    <mergeCell ref="M1:O1"/>
    <mergeCell ref="V43:AD43"/>
    <mergeCell ref="M43:U43"/>
    <mergeCell ref="D43:L43"/>
    <mergeCell ref="D81:H81"/>
    <mergeCell ref="I81:M81"/>
    <mergeCell ref="N81:R81"/>
    <mergeCell ref="A81:A82"/>
    <mergeCell ref="B81:B82"/>
    <mergeCell ref="C81:C82"/>
    <mergeCell ref="D1:F1"/>
    <mergeCell ref="P1:T1"/>
    <mergeCell ref="U1:Y1"/>
    <mergeCell ref="Z1:AD1"/>
    <mergeCell ref="V63:AD63"/>
    <mergeCell ref="M63:U63"/>
    <mergeCell ref="D63:L6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filterMode="1" enableFormatConditionsCalculation="0">
    <tabColor rgb="FF92D050"/>
  </sheetPr>
  <dimension ref="A1:AQ113"/>
  <sheetViews>
    <sheetView topLeftCell="D41" workbookViewId="0">
      <selection activeCell="D73" sqref="D73"/>
    </sheetView>
  </sheetViews>
  <sheetFormatPr defaultColWidth="8.85546875" defaultRowHeight="15"/>
  <cols>
    <col min="2" max="2" width="11.42578125" bestFit="1" customWidth="1"/>
    <col min="3" max="3" width="11.140625" bestFit="1" customWidth="1"/>
    <col min="4" max="4" width="9" customWidth="1"/>
    <col min="5" max="5" width="8.28515625" style="44" customWidth="1"/>
    <col min="6" max="6" width="9.140625" style="44" customWidth="1"/>
    <col min="7" max="7" width="10.42578125" customWidth="1"/>
    <col min="8" max="8" width="9" customWidth="1"/>
    <col min="9" max="9" width="9.140625" style="44" customWidth="1"/>
    <col min="10" max="10" width="9.7109375" style="44" bestFit="1" customWidth="1"/>
    <col min="11" max="11" width="9.42578125" bestFit="1" customWidth="1"/>
    <col min="12" max="12" width="10" customWidth="1"/>
    <col min="13" max="13" width="9.85546875" customWidth="1"/>
    <col min="14" max="14" width="10.7109375" customWidth="1"/>
    <col min="15" max="15" width="9.42578125" bestFit="1" customWidth="1"/>
    <col min="18" max="18" width="9.7109375" bestFit="1" customWidth="1"/>
    <col min="19" max="19" width="9.42578125" bestFit="1" customWidth="1"/>
    <col min="20" max="21" width="9.28515625" bestFit="1" customWidth="1"/>
    <col min="22" max="22" width="10.140625" bestFit="1" customWidth="1"/>
    <col min="23" max="23" width="10" bestFit="1" customWidth="1"/>
    <col min="24" max="26" width="11" bestFit="1" customWidth="1"/>
    <col min="27" max="27" width="10" bestFit="1" customWidth="1"/>
    <col min="28" max="29" width="9.28515625" bestFit="1" customWidth="1"/>
    <col min="30" max="30" width="10.140625" bestFit="1" customWidth="1"/>
    <col min="31" max="31" width="10" bestFit="1" customWidth="1"/>
    <col min="32" max="33" width="9.28515625" bestFit="1" customWidth="1"/>
    <col min="34" max="34" width="10.140625" bestFit="1" customWidth="1"/>
    <col min="35" max="35" width="10" bestFit="1" customWidth="1"/>
    <col min="38" max="38" width="9.7109375" bestFit="1" customWidth="1"/>
    <col min="39" max="39" width="9.42578125" bestFit="1" customWidth="1"/>
    <col min="42" max="42" width="9.7109375" bestFit="1" customWidth="1"/>
    <col min="43" max="43" width="9.42578125" bestFit="1" customWidth="1"/>
  </cols>
  <sheetData>
    <row r="1" spans="1:43" ht="15.75" thickBot="1">
      <c r="A1" s="546" t="s">
        <v>0</v>
      </c>
      <c r="B1" s="438" t="s">
        <v>1</v>
      </c>
      <c r="C1" s="551" t="s">
        <v>2</v>
      </c>
      <c r="D1" s="554" t="s">
        <v>134</v>
      </c>
      <c r="E1" s="540"/>
      <c r="F1" s="540"/>
      <c r="G1" s="541"/>
      <c r="H1" s="543" t="s">
        <v>61</v>
      </c>
      <c r="I1" s="544"/>
      <c r="J1" s="544"/>
      <c r="K1" s="545"/>
      <c r="L1" s="539" t="s">
        <v>135</v>
      </c>
      <c r="M1" s="540"/>
      <c r="N1" s="540"/>
      <c r="O1" s="541"/>
      <c r="P1" s="543" t="s">
        <v>63</v>
      </c>
      <c r="Q1" s="544"/>
      <c r="R1" s="544"/>
      <c r="S1" s="545"/>
      <c r="T1" s="539" t="s">
        <v>136</v>
      </c>
      <c r="U1" s="540"/>
      <c r="V1" s="540"/>
      <c r="W1" s="541"/>
      <c r="X1" s="543" t="s">
        <v>65</v>
      </c>
      <c r="Y1" s="544"/>
      <c r="Z1" s="544"/>
      <c r="AA1" s="545"/>
      <c r="AB1" s="539" t="s">
        <v>137</v>
      </c>
      <c r="AC1" s="540"/>
      <c r="AD1" s="540"/>
      <c r="AE1" s="541"/>
      <c r="AF1" s="543" t="s">
        <v>67</v>
      </c>
      <c r="AG1" s="544"/>
      <c r="AH1" s="544"/>
      <c r="AI1" s="545"/>
      <c r="AJ1" s="539" t="s">
        <v>68</v>
      </c>
      <c r="AK1" s="540"/>
      <c r="AL1" s="540"/>
      <c r="AM1" s="542"/>
      <c r="AN1" s="543" t="s">
        <v>138</v>
      </c>
      <c r="AO1" s="544"/>
      <c r="AP1" s="544"/>
      <c r="AQ1" s="545"/>
    </row>
    <row r="2" spans="1:43" ht="15" hidden="1" customHeight="1" thickBot="1">
      <c r="A2" s="547"/>
      <c r="B2" s="549"/>
      <c r="C2" s="552"/>
      <c r="D2" s="294" t="s">
        <v>5</v>
      </c>
      <c r="E2" s="295" t="s">
        <v>6</v>
      </c>
      <c r="F2" s="133" t="s">
        <v>58</v>
      </c>
      <c r="G2" s="295" t="s">
        <v>59</v>
      </c>
      <c r="H2" s="296" t="s">
        <v>5</v>
      </c>
      <c r="I2" s="297" t="s">
        <v>6</v>
      </c>
      <c r="J2" s="193" t="s">
        <v>58</v>
      </c>
      <c r="K2" s="297" t="s">
        <v>59</v>
      </c>
      <c r="L2" s="294" t="s">
        <v>5</v>
      </c>
      <c r="M2" s="295" t="s">
        <v>6</v>
      </c>
      <c r="N2" s="133" t="s">
        <v>58</v>
      </c>
      <c r="O2" s="295" t="s">
        <v>59</v>
      </c>
      <c r="P2" s="296" t="s">
        <v>5</v>
      </c>
      <c r="Q2" s="297" t="s">
        <v>6</v>
      </c>
      <c r="R2" s="193" t="s">
        <v>58</v>
      </c>
      <c r="S2" s="297" t="s">
        <v>59</v>
      </c>
      <c r="T2" s="294" t="s">
        <v>5</v>
      </c>
      <c r="U2" s="295" t="s">
        <v>6</v>
      </c>
      <c r="V2" s="133" t="s">
        <v>58</v>
      </c>
      <c r="W2" s="295" t="s">
        <v>59</v>
      </c>
      <c r="X2" s="296" t="s">
        <v>5</v>
      </c>
      <c r="Y2" s="297" t="s">
        <v>6</v>
      </c>
      <c r="Z2" s="193" t="s">
        <v>58</v>
      </c>
      <c r="AA2" s="297" t="s">
        <v>59</v>
      </c>
      <c r="AB2" s="294" t="s">
        <v>5</v>
      </c>
      <c r="AC2" s="295" t="s">
        <v>6</v>
      </c>
      <c r="AD2" s="133" t="s">
        <v>58</v>
      </c>
      <c r="AE2" s="295" t="s">
        <v>59</v>
      </c>
      <c r="AF2" s="296" t="s">
        <v>5</v>
      </c>
      <c r="AG2" s="297" t="s">
        <v>6</v>
      </c>
      <c r="AH2" s="193" t="s">
        <v>58</v>
      </c>
      <c r="AI2" s="297" t="s">
        <v>59</v>
      </c>
      <c r="AJ2" s="294" t="s">
        <v>5</v>
      </c>
      <c r="AK2" s="295" t="s">
        <v>6</v>
      </c>
      <c r="AL2" s="133" t="s">
        <v>58</v>
      </c>
      <c r="AM2" s="295" t="s">
        <v>59</v>
      </c>
      <c r="AN2" s="296" t="s">
        <v>5</v>
      </c>
      <c r="AO2" s="297" t="s">
        <v>6</v>
      </c>
      <c r="AP2" s="193" t="s">
        <v>58</v>
      </c>
      <c r="AQ2" s="297" t="s">
        <v>59</v>
      </c>
    </row>
    <row r="3" spans="1:43" s="216" customFormat="1" ht="15.75" thickBot="1">
      <c r="A3" s="548"/>
      <c r="B3" s="550"/>
      <c r="C3" s="553"/>
      <c r="D3" s="315" t="s">
        <v>5</v>
      </c>
      <c r="E3" s="316" t="s">
        <v>6</v>
      </c>
      <c r="F3" s="252" t="s">
        <v>58</v>
      </c>
      <c r="G3" s="316" t="s">
        <v>59</v>
      </c>
      <c r="H3" s="332" t="s">
        <v>5</v>
      </c>
      <c r="I3" s="318" t="s">
        <v>6</v>
      </c>
      <c r="J3" s="319" t="s">
        <v>58</v>
      </c>
      <c r="K3" s="321" t="s">
        <v>59</v>
      </c>
      <c r="L3" s="320" t="s">
        <v>5</v>
      </c>
      <c r="M3" s="316" t="s">
        <v>6</v>
      </c>
      <c r="N3" s="252" t="s">
        <v>58</v>
      </c>
      <c r="O3" s="316" t="s">
        <v>59</v>
      </c>
      <c r="P3" s="332" t="s">
        <v>5</v>
      </c>
      <c r="Q3" s="318" t="s">
        <v>6</v>
      </c>
      <c r="R3" s="319" t="s">
        <v>58</v>
      </c>
      <c r="S3" s="321" t="s">
        <v>59</v>
      </c>
      <c r="T3" s="320" t="s">
        <v>5</v>
      </c>
      <c r="U3" s="316" t="s">
        <v>6</v>
      </c>
      <c r="V3" s="252" t="s">
        <v>58</v>
      </c>
      <c r="W3" s="316" t="s">
        <v>59</v>
      </c>
      <c r="X3" s="332" t="s">
        <v>5</v>
      </c>
      <c r="Y3" s="318" t="s">
        <v>6</v>
      </c>
      <c r="Z3" s="319" t="s">
        <v>58</v>
      </c>
      <c r="AA3" s="321" t="s">
        <v>59</v>
      </c>
      <c r="AB3" s="320" t="s">
        <v>5</v>
      </c>
      <c r="AC3" s="316" t="s">
        <v>6</v>
      </c>
      <c r="AD3" s="252" t="s">
        <v>58</v>
      </c>
      <c r="AE3" s="316" t="s">
        <v>59</v>
      </c>
      <c r="AF3" s="332" t="s">
        <v>5</v>
      </c>
      <c r="AG3" s="318" t="s">
        <v>6</v>
      </c>
      <c r="AH3" s="319" t="s">
        <v>58</v>
      </c>
      <c r="AI3" s="321" t="s">
        <v>59</v>
      </c>
      <c r="AJ3" s="320" t="s">
        <v>5</v>
      </c>
      <c r="AK3" s="316" t="s">
        <v>6</v>
      </c>
      <c r="AL3" s="252" t="s">
        <v>58</v>
      </c>
      <c r="AM3" s="316" t="s">
        <v>59</v>
      </c>
      <c r="AN3" s="317" t="s">
        <v>5</v>
      </c>
      <c r="AO3" s="318" t="s">
        <v>6</v>
      </c>
      <c r="AP3" s="319" t="s">
        <v>58</v>
      </c>
      <c r="AQ3" s="321" t="s">
        <v>59</v>
      </c>
    </row>
    <row r="4" spans="1:43" s="223" customFormat="1">
      <c r="A4" s="215" t="s">
        <v>16</v>
      </c>
      <c r="B4" s="215">
        <v>1</v>
      </c>
      <c r="C4" s="291" t="s">
        <v>140</v>
      </c>
      <c r="D4" s="308">
        <v>2.6589999999999998</v>
      </c>
      <c r="E4" s="309">
        <v>2.7</v>
      </c>
      <c r="F4" s="310">
        <f>E4-D4</f>
        <v>4.1000000000000369E-2</v>
      </c>
      <c r="G4" s="322">
        <f>(F4/D4)*100</f>
        <v>1.5419330575404429</v>
      </c>
      <c r="H4" s="333">
        <v>3799.7</v>
      </c>
      <c r="I4" s="311">
        <v>4206.3</v>
      </c>
      <c r="J4" s="310">
        <f>I4-H4</f>
        <v>406.60000000000036</v>
      </c>
      <c r="K4" s="314">
        <f>(J4/H4)*100</f>
        <v>10.70084480353713</v>
      </c>
      <c r="L4" s="325">
        <v>49.51846011494402</v>
      </c>
      <c r="M4" s="309">
        <v>50.9</v>
      </c>
      <c r="N4" s="310">
        <f>M4-L4</f>
        <v>1.3815398850559788</v>
      </c>
      <c r="O4" s="322">
        <f>(N4/L4)*100</f>
        <v>2.7899492065163156</v>
      </c>
      <c r="P4" s="337">
        <v>36</v>
      </c>
      <c r="Q4" s="309">
        <v>36.4</v>
      </c>
      <c r="R4" s="310">
        <f>Q4-P4</f>
        <v>0.39999999999999858</v>
      </c>
      <c r="S4" s="314">
        <f>(R4/P4)*100</f>
        <v>1.1111111111111072</v>
      </c>
      <c r="T4" s="328" t="s">
        <v>34</v>
      </c>
      <c r="U4" s="312">
        <v>2.6</v>
      </c>
      <c r="V4" s="313" t="e">
        <f>U4-T4</f>
        <v>#VALUE!</v>
      </c>
      <c r="W4" s="341" t="e">
        <f>(V4/T4)*100</f>
        <v>#VALUE!</v>
      </c>
      <c r="X4" s="346" t="s">
        <v>34</v>
      </c>
      <c r="Y4" s="312">
        <v>3912.6</v>
      </c>
      <c r="Z4" s="313" t="e">
        <f>Y4-X4</f>
        <v>#VALUE!</v>
      </c>
      <c r="AA4" s="347" t="e">
        <f>(Z4/X4)*100</f>
        <v>#VALUE!</v>
      </c>
      <c r="AB4" s="328" t="s">
        <v>34</v>
      </c>
      <c r="AC4" s="312">
        <v>47.4</v>
      </c>
      <c r="AD4" s="313" t="e">
        <f>AC4-AB4</f>
        <v>#VALUE!</v>
      </c>
      <c r="AE4" s="341" t="e">
        <f>(AD4/AB4)*100</f>
        <v>#VALUE!</v>
      </c>
      <c r="AF4" s="346" t="s">
        <v>34</v>
      </c>
      <c r="AG4" s="312">
        <v>33.200000000000003</v>
      </c>
      <c r="AH4" s="313" t="e">
        <f>AG4-AF4</f>
        <v>#VALUE!</v>
      </c>
      <c r="AI4" s="347" t="e">
        <f>(AH4/AF4)*100</f>
        <v>#VALUE!</v>
      </c>
      <c r="AJ4" s="342">
        <v>2339.1</v>
      </c>
      <c r="AK4" s="311">
        <v>2915.3</v>
      </c>
      <c r="AL4" s="310">
        <f>AK4-AJ4</f>
        <v>576.20000000000027</v>
      </c>
      <c r="AM4" s="310">
        <f>(AL4/AJ4)*100</f>
        <v>24.633406010858891</v>
      </c>
      <c r="AN4" s="309">
        <v>30.483625037467579</v>
      </c>
      <c r="AO4" s="309">
        <v>35.299999999999997</v>
      </c>
      <c r="AP4" s="310">
        <f>AO4-AN4</f>
        <v>4.8163749625324179</v>
      </c>
      <c r="AQ4" s="314">
        <f>(AP4/AN4)*100</f>
        <v>15.799876020691721</v>
      </c>
    </row>
    <row r="5" spans="1:43" s="223" customFormat="1" ht="15" customHeight="1">
      <c r="A5" s="215" t="s">
        <v>17</v>
      </c>
      <c r="B5" s="215">
        <v>1</v>
      </c>
      <c r="C5" s="291" t="s">
        <v>31</v>
      </c>
      <c r="D5" s="298">
        <v>2.8410000000000002</v>
      </c>
      <c r="E5" s="286">
        <v>2.8</v>
      </c>
      <c r="F5" s="287">
        <f t="shared" ref="F5:F18" si="0">E5-D5</f>
        <v>-4.1000000000000369E-2</v>
      </c>
      <c r="G5" s="323">
        <f t="shared" ref="G5:G18" si="1">(F5/D5)*100</f>
        <v>-1.4431538190778024</v>
      </c>
      <c r="H5" s="334">
        <v>3439.8</v>
      </c>
      <c r="I5" s="288">
        <v>3627.4</v>
      </c>
      <c r="J5" s="287">
        <f t="shared" ref="J5:J18" si="2">I5-H5</f>
        <v>187.59999999999991</v>
      </c>
      <c r="K5" s="299">
        <f t="shared" ref="K5:K18" si="3">(J5/H5)*100</f>
        <v>5.453805453805451</v>
      </c>
      <c r="L5" s="118">
        <v>51.901923802338736</v>
      </c>
      <c r="M5" s="286">
        <v>52.8</v>
      </c>
      <c r="N5" s="287">
        <f t="shared" ref="N5:N18" si="4">M5-L5</f>
        <v>0.89807619766126123</v>
      </c>
      <c r="O5" s="323">
        <f t="shared" ref="O5:O18" si="5">(N5/L5)*100</f>
        <v>1.7303331589045901</v>
      </c>
      <c r="P5" s="338">
        <v>41.199999999999996</v>
      </c>
      <c r="Q5" s="286">
        <v>41</v>
      </c>
      <c r="R5" s="287">
        <f t="shared" ref="R5:R18" si="6">Q5-P5</f>
        <v>-0.19999999999999574</v>
      </c>
      <c r="S5" s="299">
        <f t="shared" ref="S5:S18" si="7">(R5/P5)*100</f>
        <v>-0.48543689320387323</v>
      </c>
      <c r="T5" s="329">
        <v>2.5979999999999999</v>
      </c>
      <c r="U5" s="287">
        <v>2.7</v>
      </c>
      <c r="V5" s="287">
        <f t="shared" ref="V5:V18" si="8">U5-T5</f>
        <v>0.10200000000000031</v>
      </c>
      <c r="W5" s="323">
        <f t="shared" ref="W5:W18" si="9">(V5/T5)*100</f>
        <v>3.9260969976905433</v>
      </c>
      <c r="X5" s="334">
        <v>3022.9</v>
      </c>
      <c r="Y5" s="288">
        <v>3479.5</v>
      </c>
      <c r="Z5" s="287">
        <f t="shared" ref="Z5:Z18" si="10">Y5-X5</f>
        <v>456.59999999999991</v>
      </c>
      <c r="AA5" s="299">
        <f t="shared" ref="AA5:AA18" si="11">(Z5/X5)*100</f>
        <v>15.104700784015346</v>
      </c>
      <c r="AB5" s="118">
        <v>45.611467370803467</v>
      </c>
      <c r="AC5" s="286">
        <v>50.6</v>
      </c>
      <c r="AD5" s="287">
        <f t="shared" ref="AD5:AD18" si="12">AC5-AB5</f>
        <v>4.9885326291965342</v>
      </c>
      <c r="AE5" s="323">
        <f t="shared" ref="AE5:AE18" si="13">(AD5/AB5)*100</f>
        <v>10.937014125508629</v>
      </c>
      <c r="AF5" s="338">
        <v>34.4</v>
      </c>
      <c r="AG5" s="286">
        <v>36.200000000000003</v>
      </c>
      <c r="AH5" s="287">
        <f t="shared" ref="AH5:AH18" si="14">AG5-AF5</f>
        <v>1.8000000000000043</v>
      </c>
      <c r="AI5" s="299">
        <f t="shared" ref="AI5:AI18" si="15">(AH5/AF5)*100</f>
        <v>5.2325581395348966</v>
      </c>
      <c r="AJ5" s="343">
        <v>2392.5</v>
      </c>
      <c r="AK5" s="288">
        <v>3050.5</v>
      </c>
      <c r="AL5" s="287">
        <f t="shared" ref="AL5:AL18" si="16">AK5-AJ5</f>
        <v>658</v>
      </c>
      <c r="AM5" s="287">
        <f t="shared" ref="AM5:AM18" si="17">(AL5/AJ5)*100</f>
        <v>27.502612330198538</v>
      </c>
      <c r="AN5" s="286">
        <v>37.756841208218916</v>
      </c>
      <c r="AO5" s="286">
        <v>44.4</v>
      </c>
      <c r="AP5" s="287">
        <f t="shared" ref="AP5:AP18" si="18">AO5-AN5</f>
        <v>6.643158791781083</v>
      </c>
      <c r="AQ5" s="299">
        <f t="shared" ref="AQ5:AQ18" si="19">(AP5/AN5)*100</f>
        <v>17.59458307210032</v>
      </c>
    </row>
    <row r="6" spans="1:43" s="223" customFormat="1">
      <c r="A6" s="215" t="s">
        <v>18</v>
      </c>
      <c r="B6" s="215">
        <v>1</v>
      </c>
      <c r="C6" s="291" t="s">
        <v>140</v>
      </c>
      <c r="D6" s="298">
        <v>2.7360000000000002</v>
      </c>
      <c r="E6" s="286">
        <v>2.9</v>
      </c>
      <c r="F6" s="287">
        <f t="shared" si="0"/>
        <v>0.1639999999999997</v>
      </c>
      <c r="G6" s="323">
        <f t="shared" si="1"/>
        <v>5.994152046783614</v>
      </c>
      <c r="H6" s="334">
        <v>3261</v>
      </c>
      <c r="I6" s="288">
        <v>3760.7</v>
      </c>
      <c r="J6" s="287">
        <f t="shared" si="2"/>
        <v>499.69999999999982</v>
      </c>
      <c r="K6" s="299">
        <f t="shared" si="3"/>
        <v>15.323520392517628</v>
      </c>
      <c r="L6" s="118">
        <v>51.462929646813748</v>
      </c>
      <c r="M6" s="286">
        <v>58.2</v>
      </c>
      <c r="N6" s="287">
        <f t="shared" si="4"/>
        <v>6.7370703531862546</v>
      </c>
      <c r="O6" s="323">
        <f t="shared" si="5"/>
        <v>13.091113155473789</v>
      </c>
      <c r="P6" s="338">
        <v>38.200000000000003</v>
      </c>
      <c r="Q6" s="286">
        <v>42.2</v>
      </c>
      <c r="R6" s="287">
        <f t="shared" si="6"/>
        <v>4</v>
      </c>
      <c r="S6" s="299">
        <f t="shared" si="7"/>
        <v>10.471204188481673</v>
      </c>
      <c r="T6" s="329">
        <v>2.641</v>
      </c>
      <c r="U6" s="287">
        <v>2.8</v>
      </c>
      <c r="V6" s="287">
        <f t="shared" si="8"/>
        <v>0.15899999999999981</v>
      </c>
      <c r="W6" s="323">
        <f t="shared" si="9"/>
        <v>6.0204468004543665</v>
      </c>
      <c r="X6" s="334">
        <v>3053.2</v>
      </c>
      <c r="Y6" s="288">
        <v>3479.5</v>
      </c>
      <c r="Z6" s="287">
        <f t="shared" si="10"/>
        <v>426.30000000000018</v>
      </c>
      <c r="AA6" s="299">
        <f t="shared" si="11"/>
        <v>13.962400104808076</v>
      </c>
      <c r="AB6" s="118">
        <v>48.183568475207522</v>
      </c>
      <c r="AC6" s="286">
        <v>53.8</v>
      </c>
      <c r="AD6" s="287">
        <f t="shared" si="12"/>
        <v>5.6164315247924748</v>
      </c>
      <c r="AE6" s="323">
        <f t="shared" si="13"/>
        <v>11.656321236735227</v>
      </c>
      <c r="AF6" s="338">
        <v>35.6</v>
      </c>
      <c r="AG6" s="286">
        <v>40.200000000000003</v>
      </c>
      <c r="AH6" s="287">
        <f t="shared" si="14"/>
        <v>4.6000000000000014</v>
      </c>
      <c r="AI6" s="299">
        <f t="shared" si="15"/>
        <v>12.921348314606746</v>
      </c>
      <c r="AJ6" s="343">
        <v>3223.2</v>
      </c>
      <c r="AK6" s="288">
        <v>2470.9</v>
      </c>
      <c r="AL6" s="287">
        <f t="shared" si="16"/>
        <v>-752.29999999999973</v>
      </c>
      <c r="AM6" s="287">
        <f t="shared" si="17"/>
        <v>-23.340158848349461</v>
      </c>
      <c r="AN6" s="286">
        <v>39.707784608182521</v>
      </c>
      <c r="AO6" s="286">
        <v>38.200000000000003</v>
      </c>
      <c r="AP6" s="287">
        <f t="shared" si="18"/>
        <v>-1.5077846081825186</v>
      </c>
      <c r="AQ6" s="299">
        <f t="shared" si="19"/>
        <v>-3.7972015388433729</v>
      </c>
    </row>
    <row r="7" spans="1:43" s="223" customFormat="1">
      <c r="A7" s="215" t="s">
        <v>19</v>
      </c>
      <c r="B7" s="215">
        <v>1</v>
      </c>
      <c r="C7" s="291" t="s">
        <v>140</v>
      </c>
      <c r="D7" s="298">
        <v>2.988</v>
      </c>
      <c r="E7" s="286">
        <v>3</v>
      </c>
      <c r="F7" s="287">
        <f t="shared" si="0"/>
        <v>1.2000000000000011E-2</v>
      </c>
      <c r="G7" s="323">
        <f t="shared" si="1"/>
        <v>0.40160642570281163</v>
      </c>
      <c r="H7" s="334">
        <v>4998.3</v>
      </c>
      <c r="I7" s="288">
        <v>4663.2</v>
      </c>
      <c r="J7" s="287">
        <f t="shared" si="2"/>
        <v>-335.10000000000036</v>
      </c>
      <c r="K7" s="299">
        <f t="shared" si="3"/>
        <v>-6.7042794550147127</v>
      </c>
      <c r="L7" s="118">
        <v>61.575893462111786</v>
      </c>
      <c r="M7" s="286">
        <v>57.3</v>
      </c>
      <c r="N7" s="287">
        <f t="shared" si="4"/>
        <v>-4.2758934621117888</v>
      </c>
      <c r="O7" s="323">
        <f t="shared" si="5"/>
        <v>-6.9441029950183113</v>
      </c>
      <c r="P7" s="338">
        <v>45.5</v>
      </c>
      <c r="Q7" s="286">
        <v>46.2</v>
      </c>
      <c r="R7" s="287">
        <f t="shared" si="6"/>
        <v>0.70000000000000284</v>
      </c>
      <c r="S7" s="299">
        <f t="shared" si="7"/>
        <v>1.5384615384615448</v>
      </c>
      <c r="T7" s="329">
        <v>2.883</v>
      </c>
      <c r="U7" s="287">
        <v>2.8</v>
      </c>
      <c r="V7" s="287">
        <f t="shared" si="8"/>
        <v>-8.3000000000000185E-2</v>
      </c>
      <c r="W7" s="323">
        <f t="shared" si="9"/>
        <v>-2.8789455428373287</v>
      </c>
      <c r="X7" s="334">
        <v>4549.1000000000004</v>
      </c>
      <c r="Y7" s="288">
        <v>4403.5</v>
      </c>
      <c r="Z7" s="287">
        <f t="shared" si="10"/>
        <v>-145.60000000000036</v>
      </c>
      <c r="AA7" s="299">
        <f t="shared" si="11"/>
        <v>-3.2006330922600155</v>
      </c>
      <c r="AB7" s="118">
        <v>56.042033681150137</v>
      </c>
      <c r="AC7" s="286">
        <v>54.1</v>
      </c>
      <c r="AD7" s="287">
        <f t="shared" si="12"/>
        <v>-1.9420336811501357</v>
      </c>
      <c r="AE7" s="323">
        <f t="shared" si="13"/>
        <v>-3.4653162163944513</v>
      </c>
      <c r="AF7" s="338">
        <v>42.4</v>
      </c>
      <c r="AG7" s="286">
        <v>39.299999999999997</v>
      </c>
      <c r="AH7" s="287">
        <f t="shared" si="14"/>
        <v>-3.1000000000000014</v>
      </c>
      <c r="AI7" s="299">
        <f t="shared" si="15"/>
        <v>-7.3113207547169852</v>
      </c>
      <c r="AJ7" s="343">
        <v>3301.3</v>
      </c>
      <c r="AK7" s="288">
        <v>3353.3</v>
      </c>
      <c r="AL7" s="287">
        <f t="shared" si="16"/>
        <v>52</v>
      </c>
      <c r="AM7" s="287">
        <f t="shared" si="17"/>
        <v>1.575137067215945</v>
      </c>
      <c r="AN7" s="286">
        <v>34.273226539871061</v>
      </c>
      <c r="AO7" s="286">
        <v>41.2</v>
      </c>
      <c r="AP7" s="287">
        <f t="shared" si="18"/>
        <v>6.9267734601289419</v>
      </c>
      <c r="AQ7" s="299">
        <f t="shared" si="19"/>
        <v>20.21045042861903</v>
      </c>
    </row>
    <row r="8" spans="1:43" s="223" customFormat="1" ht="15" customHeight="1">
      <c r="A8" s="215" t="s">
        <v>20</v>
      </c>
      <c r="B8" s="215">
        <v>1</v>
      </c>
      <c r="C8" s="291" t="s">
        <v>32</v>
      </c>
      <c r="D8" s="298">
        <v>2.544</v>
      </c>
      <c r="E8" s="286">
        <v>2.5</v>
      </c>
      <c r="F8" s="287">
        <f t="shared" si="0"/>
        <v>-4.4000000000000039E-2</v>
      </c>
      <c r="G8" s="323">
        <f t="shared" si="1"/>
        <v>-1.7295597484276743</v>
      </c>
      <c r="H8" s="334">
        <v>4528</v>
      </c>
      <c r="I8" s="288">
        <v>4256.3999999999996</v>
      </c>
      <c r="J8" s="287">
        <f t="shared" si="2"/>
        <v>-271.60000000000036</v>
      </c>
      <c r="K8" s="299">
        <f t="shared" si="3"/>
        <v>-5.9982332155477112</v>
      </c>
      <c r="L8" s="118">
        <v>47.008502642151932</v>
      </c>
      <c r="M8" s="286">
        <v>44.3</v>
      </c>
      <c r="N8" s="287">
        <f t="shared" si="4"/>
        <v>-2.7085026421519345</v>
      </c>
      <c r="O8" s="323">
        <f t="shared" si="5"/>
        <v>-5.7617292402827021</v>
      </c>
      <c r="P8" s="338">
        <v>33</v>
      </c>
      <c r="Q8" s="286">
        <v>32.6</v>
      </c>
      <c r="R8" s="287">
        <f t="shared" si="6"/>
        <v>-0.39999999999999858</v>
      </c>
      <c r="S8" s="299">
        <f t="shared" si="7"/>
        <v>-1.2121212121212077</v>
      </c>
      <c r="T8" s="329">
        <v>2.2730000000000001</v>
      </c>
      <c r="U8" s="287">
        <v>2.2000000000000002</v>
      </c>
      <c r="V8" s="287">
        <f t="shared" si="8"/>
        <v>-7.2999999999999954E-2</v>
      </c>
      <c r="W8" s="323">
        <f t="shared" si="9"/>
        <v>-3.2116146062472484</v>
      </c>
      <c r="X8" s="334">
        <v>3806.8</v>
      </c>
      <c r="Y8" s="288">
        <v>3698.8</v>
      </c>
      <c r="Z8" s="287">
        <f t="shared" si="10"/>
        <v>-108</v>
      </c>
      <c r="AA8" s="299">
        <f t="shared" si="11"/>
        <v>-2.8370284753598822</v>
      </c>
      <c r="AB8" s="118">
        <v>39.521194314961122</v>
      </c>
      <c r="AC8" s="286">
        <v>38.5</v>
      </c>
      <c r="AD8" s="287">
        <f t="shared" si="12"/>
        <v>-1.0211943149611216</v>
      </c>
      <c r="AE8" s="323">
        <f t="shared" si="13"/>
        <v>-2.583915624671643</v>
      </c>
      <c r="AF8" s="338">
        <v>26.3</v>
      </c>
      <c r="AG8" s="286">
        <v>23.6</v>
      </c>
      <c r="AH8" s="287">
        <f t="shared" si="14"/>
        <v>-2.6999999999999993</v>
      </c>
      <c r="AI8" s="299">
        <f t="shared" si="15"/>
        <v>-10.266159695817487</v>
      </c>
      <c r="AJ8" s="343">
        <v>3039.1</v>
      </c>
      <c r="AK8" s="288">
        <v>2891.8</v>
      </c>
      <c r="AL8" s="287">
        <f t="shared" si="16"/>
        <v>-147.29999999999973</v>
      </c>
      <c r="AM8" s="287">
        <f t="shared" si="17"/>
        <v>-4.8468296535158348</v>
      </c>
      <c r="AN8" s="286">
        <v>42.925141242937855</v>
      </c>
      <c r="AO8" s="286">
        <v>30.1</v>
      </c>
      <c r="AP8" s="287">
        <f t="shared" si="18"/>
        <v>-12.825141242937853</v>
      </c>
      <c r="AQ8" s="299">
        <f t="shared" si="19"/>
        <v>-29.877924385508869</v>
      </c>
    </row>
    <row r="9" spans="1:43" s="223" customFormat="1">
      <c r="A9" s="215" t="s">
        <v>21</v>
      </c>
      <c r="B9" s="215">
        <v>1</v>
      </c>
      <c r="C9" s="291" t="s">
        <v>140</v>
      </c>
      <c r="D9" s="298">
        <v>2.613</v>
      </c>
      <c r="E9" s="286">
        <v>2.6</v>
      </c>
      <c r="F9" s="287">
        <f t="shared" si="0"/>
        <v>-1.2999999999999901E-2</v>
      </c>
      <c r="G9" s="323">
        <f t="shared" si="1"/>
        <v>-0.49751243781094145</v>
      </c>
      <c r="H9" s="334">
        <v>3099.4</v>
      </c>
      <c r="I9" s="288">
        <v>3214.5</v>
      </c>
      <c r="J9" s="287">
        <f t="shared" si="2"/>
        <v>115.09999999999991</v>
      </c>
      <c r="K9" s="299">
        <f t="shared" si="3"/>
        <v>3.7136219913531625</v>
      </c>
      <c r="L9" s="118">
        <v>43.77683615819209</v>
      </c>
      <c r="M9" s="286">
        <v>42.3</v>
      </c>
      <c r="N9" s="287">
        <f t="shared" si="4"/>
        <v>-1.4768361581920928</v>
      </c>
      <c r="O9" s="323">
        <f t="shared" si="5"/>
        <v>-3.3735561721623597</v>
      </c>
      <c r="P9" s="338">
        <v>34.799999999999997</v>
      </c>
      <c r="Q9" s="286">
        <v>34.5</v>
      </c>
      <c r="R9" s="287">
        <f t="shared" si="6"/>
        <v>-0.29999999999999716</v>
      </c>
      <c r="S9" s="299">
        <f t="shared" si="7"/>
        <v>-0.86206896551723322</v>
      </c>
      <c r="T9" s="329">
        <v>2.4750000000000001</v>
      </c>
      <c r="U9" s="287">
        <v>2.4</v>
      </c>
      <c r="V9" s="287">
        <f t="shared" si="8"/>
        <v>-7.5000000000000178E-2</v>
      </c>
      <c r="W9" s="323">
        <f t="shared" si="9"/>
        <v>-3.0303030303030374</v>
      </c>
      <c r="X9" s="334">
        <v>3129.5</v>
      </c>
      <c r="Y9" s="288">
        <v>3160.4</v>
      </c>
      <c r="Z9" s="287">
        <f t="shared" si="10"/>
        <v>30.900000000000091</v>
      </c>
      <c r="AA9" s="299">
        <f t="shared" si="11"/>
        <v>0.98737817542738737</v>
      </c>
      <c r="AB9" s="118">
        <v>44.201977401129945</v>
      </c>
      <c r="AC9" s="286">
        <v>41.6</v>
      </c>
      <c r="AD9" s="287">
        <f t="shared" si="12"/>
        <v>-2.6019774011299432</v>
      </c>
      <c r="AE9" s="323">
        <f t="shared" si="13"/>
        <v>-5.8865633487777593</v>
      </c>
      <c r="AF9" s="338">
        <v>31.2</v>
      </c>
      <c r="AG9" s="286">
        <v>30.4</v>
      </c>
      <c r="AH9" s="287">
        <f t="shared" si="14"/>
        <v>-0.80000000000000071</v>
      </c>
      <c r="AI9" s="299">
        <f t="shared" si="15"/>
        <v>-2.5641025641025665</v>
      </c>
      <c r="AJ9" s="343">
        <v>2644.3</v>
      </c>
      <c r="AK9" s="288">
        <v>3373.7</v>
      </c>
      <c r="AL9" s="287">
        <f t="shared" si="16"/>
        <v>729.39999999999964</v>
      </c>
      <c r="AM9" s="287">
        <f t="shared" si="17"/>
        <v>27.583859622584413</v>
      </c>
      <c r="AN9" s="286">
        <v>35.869992810537319</v>
      </c>
      <c r="AO9" s="286">
        <v>44.4</v>
      </c>
      <c r="AP9" s="287">
        <f t="shared" si="18"/>
        <v>8.5300071894626797</v>
      </c>
      <c r="AQ9" s="299">
        <f t="shared" si="19"/>
        <v>23.780342623756727</v>
      </c>
    </row>
    <row r="10" spans="1:43" s="223" customFormat="1">
      <c r="A10" s="215" t="s">
        <v>22</v>
      </c>
      <c r="B10" s="215">
        <v>1</v>
      </c>
      <c r="C10" s="291" t="s">
        <v>31</v>
      </c>
      <c r="D10" s="298">
        <v>2.871</v>
      </c>
      <c r="E10" s="286">
        <v>3</v>
      </c>
      <c r="F10" s="287">
        <f t="shared" si="0"/>
        <v>0.129</v>
      </c>
      <c r="G10" s="323">
        <f t="shared" si="1"/>
        <v>4.4932079414838038</v>
      </c>
      <c r="H10" s="334">
        <v>3855</v>
      </c>
      <c r="I10" s="288">
        <v>4329.5</v>
      </c>
      <c r="J10" s="287">
        <f t="shared" si="2"/>
        <v>474.5</v>
      </c>
      <c r="K10" s="299">
        <f t="shared" si="3"/>
        <v>12.308690012970169</v>
      </c>
      <c r="L10" s="118">
        <v>52.293167297440284</v>
      </c>
      <c r="M10" s="286">
        <v>55.3</v>
      </c>
      <c r="N10" s="287">
        <f t="shared" si="4"/>
        <v>3.0068327025597128</v>
      </c>
      <c r="O10" s="323">
        <f t="shared" si="5"/>
        <v>5.7499533073929818</v>
      </c>
      <c r="P10" s="338">
        <v>42</v>
      </c>
      <c r="Q10" s="286">
        <v>45.2</v>
      </c>
      <c r="R10" s="287">
        <f t="shared" si="6"/>
        <v>3.2000000000000028</v>
      </c>
      <c r="S10" s="299">
        <f t="shared" si="7"/>
        <v>7.6190476190476257</v>
      </c>
      <c r="T10" s="329">
        <v>2.6880000000000002</v>
      </c>
      <c r="U10" s="287">
        <v>2.8</v>
      </c>
      <c r="V10" s="287">
        <f t="shared" si="8"/>
        <v>0.11199999999999966</v>
      </c>
      <c r="W10" s="323">
        <f t="shared" si="9"/>
        <v>4.1666666666666536</v>
      </c>
      <c r="X10" s="334">
        <v>3579.9</v>
      </c>
      <c r="Y10" s="288">
        <v>4117.6000000000004</v>
      </c>
      <c r="Z10" s="287">
        <f t="shared" si="10"/>
        <v>537.70000000000027</v>
      </c>
      <c r="AA10" s="299">
        <f t="shared" si="11"/>
        <v>15.019972624933665</v>
      </c>
      <c r="AB10" s="118">
        <v>48.561429210922562</v>
      </c>
      <c r="AC10" s="286">
        <v>52.6</v>
      </c>
      <c r="AD10" s="287">
        <f t="shared" si="12"/>
        <v>4.0385707890774398</v>
      </c>
      <c r="AE10" s="323">
        <f t="shared" si="13"/>
        <v>8.3164166596832256</v>
      </c>
      <c r="AF10" s="338">
        <v>36.799999999999997</v>
      </c>
      <c r="AG10" s="286">
        <v>38.6</v>
      </c>
      <c r="AH10" s="287">
        <f t="shared" si="14"/>
        <v>1.8000000000000043</v>
      </c>
      <c r="AI10" s="299">
        <f t="shared" si="15"/>
        <v>4.8913043478260994</v>
      </c>
      <c r="AJ10" s="343">
        <v>3533.9</v>
      </c>
      <c r="AK10" s="288">
        <v>2771.7</v>
      </c>
      <c r="AL10" s="287">
        <f t="shared" si="16"/>
        <v>-762.20000000000027</v>
      </c>
      <c r="AM10" s="287">
        <f t="shared" si="17"/>
        <v>-21.568239056000461</v>
      </c>
      <c r="AN10" s="286">
        <v>43.72177613916142</v>
      </c>
      <c r="AO10" s="286">
        <v>35.4</v>
      </c>
      <c r="AP10" s="287">
        <f t="shared" si="18"/>
        <v>-8.3217761391614218</v>
      </c>
      <c r="AQ10" s="299">
        <f t="shared" si="19"/>
        <v>-19.03348142279069</v>
      </c>
    </row>
    <row r="11" spans="1:43" s="223" customFormat="1">
      <c r="A11" s="215" t="s">
        <v>23</v>
      </c>
      <c r="B11" s="215">
        <v>1</v>
      </c>
      <c r="C11" s="291" t="s">
        <v>32</v>
      </c>
      <c r="D11" s="298">
        <v>2.8769999999999998</v>
      </c>
      <c r="E11" s="286">
        <v>2.8</v>
      </c>
      <c r="F11" s="287">
        <f t="shared" si="0"/>
        <v>-7.6999999999999957E-2</v>
      </c>
      <c r="G11" s="323">
        <f t="shared" si="1"/>
        <v>-2.6763990267639892</v>
      </c>
      <c r="H11" s="334">
        <v>4344.6000000000004</v>
      </c>
      <c r="I11" s="288">
        <v>4482.3</v>
      </c>
      <c r="J11" s="287">
        <f t="shared" si="2"/>
        <v>137.69999999999982</v>
      </c>
      <c r="K11" s="299">
        <f t="shared" si="3"/>
        <v>3.1694517331860199</v>
      </c>
      <c r="L11" s="118">
        <v>53.751840350377975</v>
      </c>
      <c r="M11" s="286">
        <v>52.4</v>
      </c>
      <c r="N11" s="287">
        <f t="shared" si="4"/>
        <v>-1.3518403503779766</v>
      </c>
      <c r="O11" s="323">
        <f t="shared" si="5"/>
        <v>-2.514965704552794</v>
      </c>
      <c r="P11" s="338">
        <v>42.199999999999996</v>
      </c>
      <c r="Q11" s="286">
        <v>38.799999999999997</v>
      </c>
      <c r="R11" s="287">
        <f t="shared" si="6"/>
        <v>-3.3999999999999986</v>
      </c>
      <c r="S11" s="299">
        <f t="shared" si="7"/>
        <v>-8.0568720379146885</v>
      </c>
      <c r="T11" s="329">
        <v>2.802</v>
      </c>
      <c r="U11" s="287">
        <v>2.6</v>
      </c>
      <c r="V11" s="287">
        <f t="shared" si="8"/>
        <v>-0.20199999999999996</v>
      </c>
      <c r="W11" s="323">
        <f t="shared" si="9"/>
        <v>-7.2091363311920036</v>
      </c>
      <c r="X11" s="334">
        <v>4504.5</v>
      </c>
      <c r="Y11" s="288">
        <v>4449.3</v>
      </c>
      <c r="Z11" s="287">
        <f t="shared" si="10"/>
        <v>-55.199999999999818</v>
      </c>
      <c r="AA11" s="299">
        <f t="shared" si="11"/>
        <v>-1.2254412254412215</v>
      </c>
      <c r="AB11" s="118">
        <v>55.730139681047177</v>
      </c>
      <c r="AC11" s="286">
        <v>52</v>
      </c>
      <c r="AD11" s="287">
        <f t="shared" si="12"/>
        <v>-3.7301396810471772</v>
      </c>
      <c r="AE11" s="323">
        <f t="shared" si="13"/>
        <v>-6.6932178932178967</v>
      </c>
      <c r="AF11" s="338">
        <v>40</v>
      </c>
      <c r="AG11" s="286">
        <v>33.6</v>
      </c>
      <c r="AH11" s="287">
        <f t="shared" si="14"/>
        <v>-6.3999999999999986</v>
      </c>
      <c r="AI11" s="299">
        <f t="shared" si="15"/>
        <v>-15.999999999999998</v>
      </c>
      <c r="AJ11" s="343">
        <v>3248.8</v>
      </c>
      <c r="AK11" s="288">
        <v>3648.1</v>
      </c>
      <c r="AL11" s="287">
        <f t="shared" si="16"/>
        <v>399.29999999999973</v>
      </c>
      <c r="AM11" s="287">
        <f t="shared" si="17"/>
        <v>12.2906919477961</v>
      </c>
      <c r="AN11" s="286">
        <v>41.823401434107033</v>
      </c>
      <c r="AO11" s="286">
        <v>42.6</v>
      </c>
      <c r="AP11" s="287">
        <f t="shared" si="18"/>
        <v>0.77659856589296794</v>
      </c>
      <c r="AQ11" s="299">
        <f t="shared" si="19"/>
        <v>1.8568517606500818</v>
      </c>
    </row>
    <row r="12" spans="1:43" s="223" customFormat="1">
      <c r="A12" s="215" t="s">
        <v>24</v>
      </c>
      <c r="B12" s="215">
        <v>1</v>
      </c>
      <c r="C12" s="291" t="s">
        <v>140</v>
      </c>
      <c r="D12" s="298">
        <v>2.8479999999999999</v>
      </c>
      <c r="E12" s="286">
        <v>2.8</v>
      </c>
      <c r="F12" s="287">
        <f t="shared" si="0"/>
        <v>-4.8000000000000043E-2</v>
      </c>
      <c r="G12" s="323">
        <f t="shared" si="1"/>
        <v>-1.685393258426968</v>
      </c>
      <c r="H12" s="334">
        <v>4334.3</v>
      </c>
      <c r="I12" s="288">
        <v>4732.8</v>
      </c>
      <c r="J12" s="287">
        <f t="shared" si="2"/>
        <v>398.5</v>
      </c>
      <c r="K12" s="299">
        <f t="shared" si="3"/>
        <v>9.1941028539787286</v>
      </c>
      <c r="L12" s="118">
        <v>55.797577208769425</v>
      </c>
      <c r="M12" s="286">
        <v>55.7</v>
      </c>
      <c r="N12" s="287">
        <f t="shared" si="4"/>
        <v>-9.7577208769422441E-2</v>
      </c>
      <c r="O12" s="323">
        <f t="shared" si="5"/>
        <v>-0.17487714279122271</v>
      </c>
      <c r="P12" s="338">
        <v>41.4</v>
      </c>
      <c r="Q12" s="286">
        <v>39.4</v>
      </c>
      <c r="R12" s="287">
        <f t="shared" si="6"/>
        <v>-2</v>
      </c>
      <c r="S12" s="299">
        <f t="shared" si="7"/>
        <v>-4.8309178743961354</v>
      </c>
      <c r="T12" s="329">
        <v>2.597</v>
      </c>
      <c r="U12" s="287">
        <v>2.6</v>
      </c>
      <c r="V12" s="287">
        <f t="shared" si="8"/>
        <v>3.0000000000001137E-3</v>
      </c>
      <c r="W12" s="323">
        <f t="shared" si="9"/>
        <v>0.11551790527532205</v>
      </c>
      <c r="X12" s="334">
        <v>4398.8</v>
      </c>
      <c r="Y12" s="288">
        <v>4732.3</v>
      </c>
      <c r="Z12" s="287">
        <f t="shared" si="10"/>
        <v>333.5</v>
      </c>
      <c r="AA12" s="299">
        <f t="shared" si="11"/>
        <v>7.5816131672274256</v>
      </c>
      <c r="AB12" s="118">
        <v>56.627917455168067</v>
      </c>
      <c r="AC12" s="286">
        <v>55.7</v>
      </c>
      <c r="AD12" s="287">
        <f t="shared" si="12"/>
        <v>-0.92791745516806401</v>
      </c>
      <c r="AE12" s="323">
        <f t="shared" si="13"/>
        <v>-1.6386218968809683</v>
      </c>
      <c r="AF12" s="338">
        <v>34.4</v>
      </c>
      <c r="AG12" s="286">
        <v>35</v>
      </c>
      <c r="AH12" s="287">
        <f t="shared" si="14"/>
        <v>0.60000000000000142</v>
      </c>
      <c r="AI12" s="299">
        <f t="shared" si="15"/>
        <v>1.7441860465116321</v>
      </c>
      <c r="AJ12" s="343">
        <v>2607.6999999999998</v>
      </c>
      <c r="AK12" s="288">
        <v>3489.7</v>
      </c>
      <c r="AL12" s="287">
        <f t="shared" si="16"/>
        <v>882</v>
      </c>
      <c r="AM12" s="287">
        <f t="shared" si="17"/>
        <v>33.822909076964372</v>
      </c>
      <c r="AN12" s="286">
        <v>28.669906328334577</v>
      </c>
      <c r="AO12" s="286">
        <v>41</v>
      </c>
      <c r="AP12" s="287">
        <f t="shared" si="18"/>
        <v>12.330093671665423</v>
      </c>
      <c r="AQ12" s="299">
        <f t="shared" si="19"/>
        <v>43.007094374352896</v>
      </c>
    </row>
    <row r="13" spans="1:43" s="223" customFormat="1">
      <c r="A13" s="215" t="s">
        <v>25</v>
      </c>
      <c r="B13" s="215">
        <v>1</v>
      </c>
      <c r="C13" s="291" t="s">
        <v>32</v>
      </c>
      <c r="D13" s="298">
        <v>2.415</v>
      </c>
      <c r="E13" s="286">
        <v>2.2999999999999998</v>
      </c>
      <c r="F13" s="287">
        <f t="shared" si="0"/>
        <v>-0.11500000000000021</v>
      </c>
      <c r="G13" s="323">
        <f t="shared" si="1"/>
        <v>-4.7619047619047707</v>
      </c>
      <c r="H13" s="334">
        <v>4290</v>
      </c>
      <c r="I13" s="288">
        <v>3511.9</v>
      </c>
      <c r="J13" s="287">
        <f t="shared" si="2"/>
        <v>-778.09999999999991</v>
      </c>
      <c r="K13" s="299">
        <f t="shared" si="3"/>
        <v>-18.137529137529135</v>
      </c>
      <c r="L13" s="118">
        <v>47.165662518140635</v>
      </c>
      <c r="M13" s="286">
        <v>39</v>
      </c>
      <c r="N13" s="287">
        <f t="shared" si="4"/>
        <v>-8.1656625181406355</v>
      </c>
      <c r="O13" s="323">
        <f t="shared" si="5"/>
        <v>-17.312727272727265</v>
      </c>
      <c r="P13" s="338">
        <v>29.7</v>
      </c>
      <c r="Q13" s="286">
        <v>26.9</v>
      </c>
      <c r="R13" s="287">
        <f t="shared" si="6"/>
        <v>-2.8000000000000007</v>
      </c>
      <c r="S13" s="299">
        <f t="shared" si="7"/>
        <v>-9.4276094276094309</v>
      </c>
      <c r="T13" s="329">
        <v>2.2639999999999998</v>
      </c>
      <c r="U13" s="287">
        <v>2.2999999999999998</v>
      </c>
      <c r="V13" s="287">
        <f t="shared" si="8"/>
        <v>3.6000000000000032E-2</v>
      </c>
      <c r="W13" s="323">
        <f t="shared" si="9"/>
        <v>1.5901060070671393</v>
      </c>
      <c r="X13" s="334">
        <v>3964</v>
      </c>
      <c r="Y13" s="288">
        <v>3803.9</v>
      </c>
      <c r="Z13" s="287">
        <f t="shared" si="10"/>
        <v>-160.09999999999991</v>
      </c>
      <c r="AA13" s="299">
        <f t="shared" si="11"/>
        <v>-4.0388496468213901</v>
      </c>
      <c r="AB13" s="118">
        <v>43.581511939839039</v>
      </c>
      <c r="AC13" s="286">
        <v>42.2</v>
      </c>
      <c r="AD13" s="287">
        <f t="shared" si="12"/>
        <v>-1.3815119398390365</v>
      </c>
      <c r="AE13" s="323">
        <f t="shared" si="13"/>
        <v>-3.1699495459132048</v>
      </c>
      <c r="AF13" s="338">
        <v>26.1</v>
      </c>
      <c r="AG13" s="286">
        <v>26.1</v>
      </c>
      <c r="AH13" s="287">
        <f t="shared" si="14"/>
        <v>0</v>
      </c>
      <c r="AI13" s="299">
        <f t="shared" si="15"/>
        <v>0</v>
      </c>
      <c r="AJ13" s="343">
        <v>2407.6999999999998</v>
      </c>
      <c r="AK13" s="288">
        <v>3119</v>
      </c>
      <c r="AL13" s="287">
        <f t="shared" si="16"/>
        <v>711.30000000000018</v>
      </c>
      <c r="AM13" s="287">
        <f t="shared" si="17"/>
        <v>29.542717115919771</v>
      </c>
      <c r="AN13" s="286">
        <v>34.405052800045723</v>
      </c>
      <c r="AO13" s="286">
        <v>34.6</v>
      </c>
      <c r="AP13" s="287">
        <f t="shared" si="18"/>
        <v>0.19494719995427801</v>
      </c>
      <c r="AQ13" s="299">
        <f t="shared" si="19"/>
        <v>0.56662374880592803</v>
      </c>
    </row>
    <row r="14" spans="1:43" s="223" customFormat="1">
      <c r="A14" s="215" t="s">
        <v>26</v>
      </c>
      <c r="B14" s="215">
        <v>1</v>
      </c>
      <c r="C14" s="291" t="s">
        <v>31</v>
      </c>
      <c r="D14" s="298">
        <v>2.7759999999999998</v>
      </c>
      <c r="E14" s="286">
        <v>2.8</v>
      </c>
      <c r="F14" s="287">
        <f t="shared" si="0"/>
        <v>2.4000000000000021E-2</v>
      </c>
      <c r="G14" s="323">
        <f t="shared" si="1"/>
        <v>0.8645533141210382</v>
      </c>
      <c r="H14" s="334">
        <v>3662.1</v>
      </c>
      <c r="I14" s="288">
        <v>3676.1</v>
      </c>
      <c r="J14" s="287">
        <f t="shared" si="2"/>
        <v>14</v>
      </c>
      <c r="K14" s="299">
        <f t="shared" si="3"/>
        <v>0.38229431200677205</v>
      </c>
      <c r="L14" s="118">
        <v>52.329918120632748</v>
      </c>
      <c r="M14" s="286">
        <v>50</v>
      </c>
      <c r="N14" s="287">
        <f t="shared" si="4"/>
        <v>-2.3299181206327475</v>
      </c>
      <c r="O14" s="323">
        <f t="shared" si="5"/>
        <v>-4.4523633980503066</v>
      </c>
      <c r="P14" s="338">
        <v>39.300000000000004</v>
      </c>
      <c r="Q14" s="286">
        <v>38.700000000000003</v>
      </c>
      <c r="R14" s="287">
        <f t="shared" si="6"/>
        <v>-0.60000000000000142</v>
      </c>
      <c r="S14" s="299">
        <f t="shared" si="7"/>
        <v>-1.5267175572519118</v>
      </c>
      <c r="T14" s="329">
        <v>2.3980000000000001</v>
      </c>
      <c r="U14" s="287">
        <v>2.4</v>
      </c>
      <c r="V14" s="287">
        <f t="shared" si="8"/>
        <v>1.9999999999997797E-3</v>
      </c>
      <c r="W14" s="323">
        <f t="shared" si="9"/>
        <v>8.3402835696404498E-2</v>
      </c>
      <c r="X14" s="334">
        <v>3117.1</v>
      </c>
      <c r="Y14" s="288">
        <v>3192.9</v>
      </c>
      <c r="Z14" s="287">
        <f t="shared" si="10"/>
        <v>75.800000000000182</v>
      </c>
      <c r="AA14" s="299">
        <f t="shared" si="11"/>
        <v>2.43174745757275</v>
      </c>
      <c r="AB14" s="118">
        <v>44.542089995856017</v>
      </c>
      <c r="AC14" s="286">
        <v>43.4</v>
      </c>
      <c r="AD14" s="287">
        <f t="shared" si="12"/>
        <v>-1.1420899958560184</v>
      </c>
      <c r="AE14" s="323">
        <f t="shared" si="13"/>
        <v>-2.5640691668538071</v>
      </c>
      <c r="AF14" s="338">
        <v>29.299999999999997</v>
      </c>
      <c r="AG14" s="286">
        <v>29.2</v>
      </c>
      <c r="AH14" s="287">
        <f t="shared" si="14"/>
        <v>-9.9999999999997868E-2</v>
      </c>
      <c r="AI14" s="299">
        <f t="shared" si="15"/>
        <v>-0.34129692832763781</v>
      </c>
      <c r="AJ14" s="343">
        <v>2987.3</v>
      </c>
      <c r="AK14" s="288">
        <v>2830.2</v>
      </c>
      <c r="AL14" s="287">
        <f t="shared" si="16"/>
        <v>-157.10000000000036</v>
      </c>
      <c r="AM14" s="287">
        <f t="shared" si="17"/>
        <v>-5.2589294680815568</v>
      </c>
      <c r="AN14" s="286">
        <v>36.863408072855606</v>
      </c>
      <c r="AO14" s="286">
        <v>38.5</v>
      </c>
      <c r="AP14" s="287">
        <f t="shared" si="18"/>
        <v>1.6365919271443943</v>
      </c>
      <c r="AQ14" s="299">
        <f t="shared" si="19"/>
        <v>4.4396110199846115</v>
      </c>
    </row>
    <row r="15" spans="1:43" s="223" customFormat="1">
      <c r="A15" s="224" t="s">
        <v>27</v>
      </c>
      <c r="B15" s="215">
        <v>1</v>
      </c>
      <c r="C15" s="291" t="s">
        <v>32</v>
      </c>
      <c r="D15" s="298">
        <v>2.88</v>
      </c>
      <c r="E15" s="286">
        <v>2.8</v>
      </c>
      <c r="F15" s="287">
        <f t="shared" si="0"/>
        <v>-8.0000000000000071E-2</v>
      </c>
      <c r="G15" s="323">
        <f t="shared" si="1"/>
        <v>-2.7777777777777803</v>
      </c>
      <c r="H15" s="334">
        <v>4224.1000000000004</v>
      </c>
      <c r="I15" s="288">
        <v>4130.3999999999996</v>
      </c>
      <c r="J15" s="287">
        <f t="shared" si="2"/>
        <v>-93.700000000000728</v>
      </c>
      <c r="K15" s="299">
        <f t="shared" si="3"/>
        <v>-2.2182240003787959</v>
      </c>
      <c r="L15" s="118">
        <v>52.125572269457159</v>
      </c>
      <c r="M15" s="286">
        <v>49.7</v>
      </c>
      <c r="N15" s="287">
        <f t="shared" si="4"/>
        <v>-2.425572269457156</v>
      </c>
      <c r="O15" s="323">
        <f t="shared" si="5"/>
        <v>-4.6533249686323606</v>
      </c>
      <c r="P15" s="338">
        <v>42.3</v>
      </c>
      <c r="Q15" s="286">
        <v>39.799999999999997</v>
      </c>
      <c r="R15" s="287">
        <f t="shared" si="6"/>
        <v>-2.5</v>
      </c>
      <c r="S15" s="299">
        <f t="shared" si="7"/>
        <v>-5.9101654846335698</v>
      </c>
      <c r="T15" s="329">
        <v>2.7130000000000001</v>
      </c>
      <c r="U15" s="287">
        <v>2.6</v>
      </c>
      <c r="V15" s="287">
        <f t="shared" si="8"/>
        <v>-0.11299999999999999</v>
      </c>
      <c r="W15" s="323">
        <f t="shared" si="9"/>
        <v>-4.1651308514559524</v>
      </c>
      <c r="X15" s="334">
        <v>3669</v>
      </c>
      <c r="Y15" s="288">
        <v>3682.8</v>
      </c>
      <c r="Z15" s="287">
        <f t="shared" si="10"/>
        <v>13.800000000000182</v>
      </c>
      <c r="AA15" s="299">
        <f t="shared" si="11"/>
        <v>0.37612428454620284</v>
      </c>
      <c r="AB15" s="118">
        <v>45.275614842602756</v>
      </c>
      <c r="AC15" s="286">
        <v>44.3</v>
      </c>
      <c r="AD15" s="287">
        <f t="shared" si="12"/>
        <v>-0.97561484260275932</v>
      </c>
      <c r="AE15" s="323">
        <f t="shared" si="13"/>
        <v>-2.1548351049332193</v>
      </c>
      <c r="AF15" s="338">
        <v>37.5</v>
      </c>
      <c r="AG15" s="286">
        <v>35.1</v>
      </c>
      <c r="AH15" s="287">
        <f t="shared" si="14"/>
        <v>-2.3999999999999986</v>
      </c>
      <c r="AI15" s="299">
        <f t="shared" si="15"/>
        <v>-6.3999999999999959</v>
      </c>
      <c r="AJ15" s="343">
        <v>2702.7</v>
      </c>
      <c r="AK15" s="288">
        <v>3404.5</v>
      </c>
      <c r="AL15" s="287">
        <f t="shared" si="16"/>
        <v>701.80000000000018</v>
      </c>
      <c r="AM15" s="287">
        <f t="shared" si="17"/>
        <v>25.966625966625973</v>
      </c>
      <c r="AN15" s="286">
        <v>36.775931746744497</v>
      </c>
      <c r="AO15" s="286">
        <v>40.9</v>
      </c>
      <c r="AP15" s="287">
        <f t="shared" si="18"/>
        <v>4.1240682532555013</v>
      </c>
      <c r="AQ15" s="299">
        <f t="shared" si="19"/>
        <v>11.214041514041515</v>
      </c>
    </row>
    <row r="16" spans="1:43" s="223" customFormat="1">
      <c r="A16" s="224" t="s">
        <v>28</v>
      </c>
      <c r="B16" s="215">
        <v>1</v>
      </c>
      <c r="C16" s="291" t="s">
        <v>32</v>
      </c>
      <c r="D16" s="298">
        <v>2.8119999999999998</v>
      </c>
      <c r="E16" s="286">
        <v>2.7</v>
      </c>
      <c r="F16" s="287">
        <f t="shared" si="0"/>
        <v>-0.11199999999999966</v>
      </c>
      <c r="G16" s="323">
        <f t="shared" si="1"/>
        <v>-3.9829302987197606</v>
      </c>
      <c r="H16" s="334">
        <v>3932.1</v>
      </c>
      <c r="I16" s="288">
        <v>3866.3</v>
      </c>
      <c r="J16" s="287">
        <f t="shared" si="2"/>
        <v>-65.799999999999727</v>
      </c>
      <c r="K16" s="299">
        <f t="shared" si="3"/>
        <v>-1.6734060680043672</v>
      </c>
      <c r="L16" s="118">
        <v>53.504510756419151</v>
      </c>
      <c r="M16" s="286">
        <v>51.8</v>
      </c>
      <c r="N16" s="287">
        <f t="shared" si="4"/>
        <v>-1.7045107564191539</v>
      </c>
      <c r="O16" s="323">
        <f t="shared" si="5"/>
        <v>-3.18573281452659</v>
      </c>
      <c r="P16" s="338">
        <v>40.300000000000004</v>
      </c>
      <c r="Q16" s="286">
        <v>38</v>
      </c>
      <c r="R16" s="287">
        <f t="shared" si="6"/>
        <v>-2.3000000000000043</v>
      </c>
      <c r="S16" s="299">
        <f t="shared" si="7"/>
        <v>-5.7071960297766848</v>
      </c>
      <c r="T16" s="329">
        <v>2.6320000000000001</v>
      </c>
      <c r="U16" s="287">
        <v>2.6</v>
      </c>
      <c r="V16" s="287">
        <f t="shared" si="8"/>
        <v>-3.2000000000000028E-2</v>
      </c>
      <c r="W16" s="323">
        <f t="shared" si="9"/>
        <v>-1.2158054711246211</v>
      </c>
      <c r="X16" s="334">
        <v>3715.7</v>
      </c>
      <c r="Y16" s="288">
        <v>3709.5</v>
      </c>
      <c r="Z16" s="287">
        <f t="shared" si="10"/>
        <v>-6.1999999999998181</v>
      </c>
      <c r="AA16" s="299">
        <f t="shared" si="11"/>
        <v>-0.16685954194363967</v>
      </c>
      <c r="AB16" s="118">
        <v>50.559932508742563</v>
      </c>
      <c r="AC16" s="286">
        <v>49.7</v>
      </c>
      <c r="AD16" s="287">
        <f t="shared" si="12"/>
        <v>-0.85993250874255978</v>
      </c>
      <c r="AE16" s="323">
        <f t="shared" si="13"/>
        <v>-1.7008181500120962</v>
      </c>
      <c r="AF16" s="338">
        <v>35.299999999999997</v>
      </c>
      <c r="AG16" s="286">
        <v>34.4</v>
      </c>
      <c r="AH16" s="287">
        <f t="shared" si="14"/>
        <v>-0.89999999999999858</v>
      </c>
      <c r="AI16" s="299">
        <f t="shared" si="15"/>
        <v>-2.5495750708215259</v>
      </c>
      <c r="AJ16" s="343">
        <v>4165.3</v>
      </c>
      <c r="AK16" s="288">
        <v>2633.7</v>
      </c>
      <c r="AL16" s="287">
        <f t="shared" si="16"/>
        <v>-1531.6000000000004</v>
      </c>
      <c r="AM16" s="287">
        <f t="shared" si="17"/>
        <v>-36.770460711113252</v>
      </c>
      <c r="AN16" s="286">
        <v>43.354219576168873</v>
      </c>
      <c r="AO16" s="286">
        <v>35.299999999999997</v>
      </c>
      <c r="AP16" s="287">
        <f t="shared" si="18"/>
        <v>-8.054219576168876</v>
      </c>
      <c r="AQ16" s="299">
        <f t="shared" si="19"/>
        <v>-18.577706287662373</v>
      </c>
    </row>
    <row r="17" spans="1:43" s="223" customFormat="1">
      <c r="A17" s="215" t="s">
        <v>29</v>
      </c>
      <c r="B17" s="215">
        <v>1</v>
      </c>
      <c r="C17" s="291" t="s">
        <v>140</v>
      </c>
      <c r="D17" s="298">
        <v>2.5859999999999999</v>
      </c>
      <c r="E17" s="286">
        <v>2.7</v>
      </c>
      <c r="F17" s="287">
        <f t="shared" si="0"/>
        <v>0.11400000000000032</v>
      </c>
      <c r="G17" s="323">
        <f t="shared" si="1"/>
        <v>4.4083526682134702</v>
      </c>
      <c r="H17" s="334">
        <v>4153.1000000000004</v>
      </c>
      <c r="I17" s="288">
        <v>4432.7</v>
      </c>
      <c r="J17" s="287">
        <f t="shared" si="2"/>
        <v>279.59999999999945</v>
      </c>
      <c r="K17" s="299">
        <f t="shared" si="3"/>
        <v>6.7323204353374448</v>
      </c>
      <c r="L17" s="118">
        <v>43.227236770889718</v>
      </c>
      <c r="M17" s="286">
        <v>44.7</v>
      </c>
      <c r="N17" s="287">
        <f t="shared" si="4"/>
        <v>1.472763229110285</v>
      </c>
      <c r="O17" s="323">
        <f t="shared" si="5"/>
        <v>3.4070260769064005</v>
      </c>
      <c r="P17" s="338">
        <v>34.1</v>
      </c>
      <c r="Q17" s="286">
        <v>36.9</v>
      </c>
      <c r="R17" s="287">
        <f t="shared" si="6"/>
        <v>2.7999999999999972</v>
      </c>
      <c r="S17" s="299">
        <f t="shared" si="7"/>
        <v>8.2111436950146537</v>
      </c>
      <c r="T17" s="329">
        <v>2.5259999999999998</v>
      </c>
      <c r="U17" s="287">
        <v>2.6</v>
      </c>
      <c r="V17" s="287">
        <f t="shared" si="8"/>
        <v>7.4000000000000288E-2</v>
      </c>
      <c r="W17" s="323">
        <f t="shared" si="9"/>
        <v>2.9295328582739626</v>
      </c>
      <c r="X17" s="334">
        <v>4353.8999999999996</v>
      </c>
      <c r="Y17" s="288">
        <v>4645.3</v>
      </c>
      <c r="Z17" s="287">
        <f t="shared" si="10"/>
        <v>291.40000000000055</v>
      </c>
      <c r="AA17" s="299">
        <f t="shared" si="11"/>
        <v>6.6928500884264812</v>
      </c>
      <c r="AB17" s="118">
        <v>45.31724884466464</v>
      </c>
      <c r="AC17" s="286">
        <v>46.9</v>
      </c>
      <c r="AD17" s="287">
        <f t="shared" si="12"/>
        <v>1.5827511553353588</v>
      </c>
      <c r="AE17" s="323">
        <f t="shared" si="13"/>
        <v>3.4926020349571631</v>
      </c>
      <c r="AF17" s="338">
        <v>32.5</v>
      </c>
      <c r="AG17" s="286">
        <v>34.200000000000003</v>
      </c>
      <c r="AH17" s="287">
        <f t="shared" si="14"/>
        <v>1.7000000000000028</v>
      </c>
      <c r="AI17" s="299">
        <f t="shared" si="15"/>
        <v>5.2307692307692397</v>
      </c>
      <c r="AJ17" s="343">
        <v>3220.4</v>
      </c>
      <c r="AK17" s="288">
        <v>4181.3999999999996</v>
      </c>
      <c r="AL17" s="287">
        <f t="shared" si="16"/>
        <v>960.99999999999955</v>
      </c>
      <c r="AM17" s="287">
        <f t="shared" si="17"/>
        <v>29.841013538690831</v>
      </c>
      <c r="AN17" s="286">
        <v>34.575907236418296</v>
      </c>
      <c r="AO17" s="286">
        <v>42.2</v>
      </c>
      <c r="AP17" s="287">
        <f t="shared" si="18"/>
        <v>7.6240927635817073</v>
      </c>
      <c r="AQ17" s="299">
        <f t="shared" si="19"/>
        <v>22.050304310023606</v>
      </c>
    </row>
    <row r="18" spans="1:43" s="223" customFormat="1">
      <c r="A18" s="215" t="s">
        <v>30</v>
      </c>
      <c r="B18" s="215">
        <v>1</v>
      </c>
      <c r="C18" s="291" t="s">
        <v>31</v>
      </c>
      <c r="D18" s="298">
        <v>2.7149999999999999</v>
      </c>
      <c r="E18" s="286">
        <v>2.8</v>
      </c>
      <c r="F18" s="287">
        <f t="shared" si="0"/>
        <v>8.4999999999999964E-2</v>
      </c>
      <c r="G18" s="323">
        <f t="shared" si="1"/>
        <v>3.130755064456721</v>
      </c>
      <c r="H18" s="334">
        <v>4631.6000000000004</v>
      </c>
      <c r="I18" s="288">
        <v>4858</v>
      </c>
      <c r="J18" s="287">
        <f t="shared" si="2"/>
        <v>226.39999999999964</v>
      </c>
      <c r="K18" s="299">
        <f t="shared" si="3"/>
        <v>4.888159599274541</v>
      </c>
      <c r="L18" s="118">
        <v>49.72729224822848</v>
      </c>
      <c r="M18" s="286">
        <v>52.2</v>
      </c>
      <c r="N18" s="287">
        <f t="shared" si="4"/>
        <v>2.472707751771523</v>
      </c>
      <c r="O18" s="323">
        <f t="shared" si="5"/>
        <v>4.9725364884704994</v>
      </c>
      <c r="P18" s="338">
        <v>37.6</v>
      </c>
      <c r="Q18" s="286">
        <v>40</v>
      </c>
      <c r="R18" s="287">
        <f t="shared" si="6"/>
        <v>2.3999999999999986</v>
      </c>
      <c r="S18" s="299">
        <f t="shared" si="7"/>
        <v>6.3829787234042508</v>
      </c>
      <c r="T18" s="329">
        <v>2.544</v>
      </c>
      <c r="U18" s="287">
        <v>2.6</v>
      </c>
      <c r="V18" s="287">
        <f t="shared" si="8"/>
        <v>5.600000000000005E-2</v>
      </c>
      <c r="W18" s="323">
        <f t="shared" si="9"/>
        <v>2.2012578616352219</v>
      </c>
      <c r="X18" s="334">
        <v>4263.7</v>
      </c>
      <c r="Y18" s="288">
        <v>4811.5</v>
      </c>
      <c r="Z18" s="287">
        <f t="shared" si="10"/>
        <v>547.80000000000018</v>
      </c>
      <c r="AA18" s="299">
        <f t="shared" si="11"/>
        <v>12.847995872129845</v>
      </c>
      <c r="AB18" s="118">
        <v>45.777324457805449</v>
      </c>
      <c r="AC18" s="286">
        <v>51.7</v>
      </c>
      <c r="AD18" s="287">
        <f t="shared" si="12"/>
        <v>5.9226755421945541</v>
      </c>
      <c r="AE18" s="323">
        <f t="shared" si="13"/>
        <v>12.938011586181036</v>
      </c>
      <c r="AF18" s="338">
        <v>33</v>
      </c>
      <c r="AG18" s="286">
        <v>34.5</v>
      </c>
      <c r="AH18" s="287">
        <f t="shared" si="14"/>
        <v>1.5</v>
      </c>
      <c r="AI18" s="299">
        <f t="shared" si="15"/>
        <v>4.5454545454545459</v>
      </c>
      <c r="AJ18" s="343">
        <v>2533.1</v>
      </c>
      <c r="AK18" s="288">
        <v>3094.1</v>
      </c>
      <c r="AL18" s="287">
        <f t="shared" si="16"/>
        <v>561</v>
      </c>
      <c r="AM18" s="287">
        <f t="shared" si="17"/>
        <v>22.146776676799178</v>
      </c>
      <c r="AN18" s="286">
        <v>38.22104866088268</v>
      </c>
      <c r="AO18" s="286">
        <v>33.200000000000003</v>
      </c>
      <c r="AP18" s="287">
        <f t="shared" si="18"/>
        <v>-5.021048660882677</v>
      </c>
      <c r="AQ18" s="299">
        <f t="shared" si="19"/>
        <v>-13.136867869409002</v>
      </c>
    </row>
    <row r="19" spans="1:43" s="214" customFormat="1">
      <c r="A19" s="225" t="s">
        <v>40</v>
      </c>
      <c r="B19" s="226">
        <v>2</v>
      </c>
      <c r="C19" s="292" t="s">
        <v>31</v>
      </c>
      <c r="D19" s="300">
        <v>2.649</v>
      </c>
      <c r="E19" s="289">
        <v>2.8</v>
      </c>
      <c r="F19" s="287">
        <f t="shared" ref="F19:F35" si="20">E19-D19</f>
        <v>0.1509999999999998</v>
      </c>
      <c r="G19" s="323">
        <f t="shared" ref="G19:G35" si="21">(F19/D19)*100</f>
        <v>5.7002642506606191</v>
      </c>
      <c r="H19" s="335">
        <v>4290.6000000000004</v>
      </c>
      <c r="I19" s="94">
        <v>4601.6000000000004</v>
      </c>
      <c r="J19" s="287">
        <f t="shared" ref="J19:J35" si="22">I19-H19</f>
        <v>311</v>
      </c>
      <c r="K19" s="299">
        <f t="shared" ref="K19:K35" si="23">(J19/H19)*100</f>
        <v>7.2484034866918376</v>
      </c>
      <c r="L19" s="326">
        <v>45.357097551693521</v>
      </c>
      <c r="M19" s="289">
        <v>46.4</v>
      </c>
      <c r="N19" s="287">
        <f t="shared" ref="N19:N35" si="24">M19-L19</f>
        <v>1.0429024483064779</v>
      </c>
      <c r="O19" s="323">
        <f t="shared" ref="O19:O35" si="25">(N19/L19)*100</f>
        <v>2.2993147811494796</v>
      </c>
      <c r="P19" s="339">
        <v>35.799999999999997</v>
      </c>
      <c r="Q19" s="290">
        <v>40.1</v>
      </c>
      <c r="R19" s="287">
        <f t="shared" ref="R19:R35" si="26">Q19-P19</f>
        <v>4.3000000000000043</v>
      </c>
      <c r="S19" s="299">
        <f t="shared" ref="S19:S35" si="27">(R19/P19)*100</f>
        <v>12.011173184357554</v>
      </c>
      <c r="T19" s="330">
        <v>2.52</v>
      </c>
      <c r="U19" s="93">
        <v>2.6</v>
      </c>
      <c r="V19" s="287">
        <f t="shared" ref="V19:V35" si="28">U19-T19</f>
        <v>8.0000000000000071E-2</v>
      </c>
      <c r="W19" s="323">
        <f t="shared" ref="W19:W35" si="29">(V19/T19)*100</f>
        <v>3.1746031746031771</v>
      </c>
      <c r="X19" s="335">
        <v>3793.1</v>
      </c>
      <c r="Y19" s="94">
        <v>4366.3999999999996</v>
      </c>
      <c r="Z19" s="287">
        <f t="shared" ref="Z19:Z35" si="30">Y19-X19</f>
        <v>573.29999999999973</v>
      </c>
      <c r="AA19" s="299">
        <f t="shared" ref="AA19:AA35" si="31">(Z19/X19)*100</f>
        <v>15.114286467533145</v>
      </c>
      <c r="AB19" s="326">
        <v>40.097889974206097</v>
      </c>
      <c r="AC19" s="289">
        <v>44</v>
      </c>
      <c r="AD19" s="287">
        <f t="shared" ref="AD19:AD35" si="32">AC19-AB19</f>
        <v>3.9021100257939025</v>
      </c>
      <c r="AE19" s="323">
        <f t="shared" ref="AE19:AE35" si="33">(AD19/AB19)*100</f>
        <v>9.7314597558725051</v>
      </c>
      <c r="AF19" s="339">
        <v>32.4</v>
      </c>
      <c r="AG19" s="290">
        <v>35.1</v>
      </c>
      <c r="AH19" s="287">
        <f t="shared" ref="AH19:AH35" si="34">AG19-AF19</f>
        <v>2.7000000000000028</v>
      </c>
      <c r="AI19" s="299">
        <f t="shared" ref="AI19:AI35" si="35">(AH19/AF19)*100</f>
        <v>8.3333333333333428</v>
      </c>
      <c r="AJ19" s="344">
        <v>3286.4</v>
      </c>
      <c r="AK19" s="94">
        <v>3660.3</v>
      </c>
      <c r="AL19" s="287">
        <f t="shared" ref="AL19:AL35" si="36">AK19-AJ19</f>
        <v>373.90000000000009</v>
      </c>
      <c r="AM19" s="287">
        <f t="shared" ref="AM19:AM35" si="37">(AL19/AJ19)*100</f>
        <v>11.377190847127558</v>
      </c>
      <c r="AN19" s="289">
        <v>34.74142669880333</v>
      </c>
      <c r="AO19" s="289">
        <v>36.9</v>
      </c>
      <c r="AP19" s="287">
        <f t="shared" ref="AP19:AP35" si="38">AO19-AN19</f>
        <v>2.1585733011966681</v>
      </c>
      <c r="AQ19" s="299">
        <f t="shared" ref="AQ19:AQ35" si="39">(AP19/AN19)*100</f>
        <v>6.2132546251217144</v>
      </c>
    </row>
    <row r="20" spans="1:43" s="214" customFormat="1">
      <c r="A20" s="225" t="s">
        <v>41</v>
      </c>
      <c r="B20" s="226">
        <v>2</v>
      </c>
      <c r="C20" s="292" t="s">
        <v>140</v>
      </c>
      <c r="D20" s="300">
        <v>2.738</v>
      </c>
      <c r="E20" s="289">
        <v>2.9</v>
      </c>
      <c r="F20" s="287">
        <f t="shared" si="20"/>
        <v>0.16199999999999992</v>
      </c>
      <c r="G20" s="323">
        <f t="shared" si="21"/>
        <v>5.9167275383491571</v>
      </c>
      <c r="H20" s="335">
        <v>3660.8</v>
      </c>
      <c r="I20" s="94">
        <v>3788.8</v>
      </c>
      <c r="J20" s="287">
        <f t="shared" si="22"/>
        <v>128</v>
      </c>
      <c r="K20" s="299">
        <f t="shared" si="23"/>
        <v>3.4965034965034962</v>
      </c>
      <c r="L20" s="326">
        <v>48.824337481161393</v>
      </c>
      <c r="M20" s="289">
        <v>49.3</v>
      </c>
      <c r="N20" s="287">
        <f t="shared" si="24"/>
        <v>0.47566251883860389</v>
      </c>
      <c r="O20" s="323">
        <f t="shared" si="25"/>
        <v>0.97423240821677448</v>
      </c>
      <c r="P20" s="339">
        <v>38.200000000000003</v>
      </c>
      <c r="Q20" s="290">
        <v>41.9</v>
      </c>
      <c r="R20" s="287">
        <f t="shared" si="26"/>
        <v>3.6999999999999957</v>
      </c>
      <c r="S20" s="299">
        <f t="shared" si="27"/>
        <v>9.6858638743455376</v>
      </c>
      <c r="T20" s="330">
        <v>2.59</v>
      </c>
      <c r="U20" s="93">
        <v>2.7</v>
      </c>
      <c r="V20" s="287">
        <f t="shared" si="28"/>
        <v>0.11000000000000032</v>
      </c>
      <c r="W20" s="323">
        <f t="shared" si="29"/>
        <v>4.247104247104259</v>
      </c>
      <c r="X20" s="335">
        <v>3552.4</v>
      </c>
      <c r="Y20" s="94">
        <v>3527.2</v>
      </c>
      <c r="Z20" s="287">
        <f t="shared" si="30"/>
        <v>-25.200000000000273</v>
      </c>
      <c r="AA20" s="299">
        <f t="shared" si="31"/>
        <v>-0.70937957437226307</v>
      </c>
      <c r="AB20" s="326">
        <v>47.378599341148856</v>
      </c>
      <c r="AC20" s="289">
        <v>45.9</v>
      </c>
      <c r="AD20" s="287">
        <f t="shared" si="32"/>
        <v>-1.4785993411488576</v>
      </c>
      <c r="AE20" s="323">
        <f t="shared" si="33"/>
        <v>-3.1208169125098579</v>
      </c>
      <c r="AF20" s="339">
        <v>34.200000000000003</v>
      </c>
      <c r="AG20" s="290">
        <v>37.799999999999997</v>
      </c>
      <c r="AH20" s="287">
        <f t="shared" si="34"/>
        <v>3.5999999999999943</v>
      </c>
      <c r="AI20" s="299">
        <f t="shared" si="35"/>
        <v>10.526315789473667</v>
      </c>
      <c r="AJ20" s="344">
        <v>3746.3</v>
      </c>
      <c r="AK20" s="94">
        <v>3872.8</v>
      </c>
      <c r="AL20" s="287">
        <f t="shared" si="36"/>
        <v>126.5</v>
      </c>
      <c r="AM20" s="287">
        <f t="shared" si="37"/>
        <v>3.3766649761097609</v>
      </c>
      <c r="AN20" s="289">
        <v>49.964656770562428</v>
      </c>
      <c r="AO20" s="289">
        <v>50.3</v>
      </c>
      <c r="AP20" s="287">
        <f t="shared" si="38"/>
        <v>0.33534322943756933</v>
      </c>
      <c r="AQ20" s="299">
        <f t="shared" si="39"/>
        <v>0.67116087873367081</v>
      </c>
    </row>
    <row r="21" spans="1:43" s="214" customFormat="1">
      <c r="A21" s="225" t="s">
        <v>42</v>
      </c>
      <c r="B21" s="226">
        <v>2</v>
      </c>
      <c r="C21" s="292" t="s">
        <v>140</v>
      </c>
      <c r="D21" s="300">
        <v>2.9420000000000002</v>
      </c>
      <c r="E21" s="289">
        <v>3</v>
      </c>
      <c r="F21" s="287">
        <f t="shared" si="20"/>
        <v>5.7999999999999829E-2</v>
      </c>
      <c r="G21" s="323">
        <f t="shared" si="21"/>
        <v>1.9714479945615169</v>
      </c>
      <c r="H21" s="335">
        <v>3751.2</v>
      </c>
      <c r="I21" s="94">
        <v>3736.7</v>
      </c>
      <c r="J21" s="287">
        <f t="shared" si="22"/>
        <v>-14.5</v>
      </c>
      <c r="K21" s="299">
        <f t="shared" si="23"/>
        <v>-0.38654297291533374</v>
      </c>
      <c r="L21" s="326">
        <v>57.210834553440705</v>
      </c>
      <c r="M21" s="289">
        <v>57.3</v>
      </c>
      <c r="N21" s="287">
        <f t="shared" si="24"/>
        <v>8.916544655929215E-2</v>
      </c>
      <c r="O21" s="323">
        <f t="shared" si="25"/>
        <v>0.1558541266794537</v>
      </c>
      <c r="P21" s="339">
        <v>44.1</v>
      </c>
      <c r="Q21" s="290">
        <v>45.1</v>
      </c>
      <c r="R21" s="287">
        <f t="shared" si="26"/>
        <v>1</v>
      </c>
      <c r="S21" s="299">
        <f t="shared" si="27"/>
        <v>2.2675736961451247</v>
      </c>
      <c r="T21" s="330">
        <v>2.8180000000000001</v>
      </c>
      <c r="U21" s="93">
        <v>2.7</v>
      </c>
      <c r="V21" s="287">
        <f t="shared" si="28"/>
        <v>-0.11799999999999988</v>
      </c>
      <c r="W21" s="323">
        <f t="shared" si="29"/>
        <v>-4.1873669268985054</v>
      </c>
      <c r="X21" s="335">
        <v>3390.1</v>
      </c>
      <c r="Y21" s="94">
        <v>3600.9</v>
      </c>
      <c r="Z21" s="287">
        <f t="shared" si="30"/>
        <v>210.80000000000018</v>
      </c>
      <c r="AA21" s="299">
        <f t="shared" si="31"/>
        <v>6.2181056605999885</v>
      </c>
      <c r="AB21" s="326">
        <v>51.703574914592487</v>
      </c>
      <c r="AC21" s="289">
        <v>55.3</v>
      </c>
      <c r="AD21" s="287">
        <f t="shared" si="32"/>
        <v>3.5964250854075104</v>
      </c>
      <c r="AE21" s="323">
        <f t="shared" si="33"/>
        <v>6.9558538096221243</v>
      </c>
      <c r="AF21" s="339">
        <v>40.5</v>
      </c>
      <c r="AG21" s="290">
        <v>38.4</v>
      </c>
      <c r="AH21" s="287">
        <f t="shared" si="34"/>
        <v>-2.1000000000000014</v>
      </c>
      <c r="AI21" s="299">
        <f t="shared" si="35"/>
        <v>-5.1851851851851887</v>
      </c>
      <c r="AJ21" s="344">
        <v>2613</v>
      </c>
      <c r="AK21" s="94">
        <v>3181.7</v>
      </c>
      <c r="AL21" s="287">
        <f t="shared" si="36"/>
        <v>568.69999999999982</v>
      </c>
      <c r="AM21" s="287">
        <f t="shared" si="37"/>
        <v>21.764255644852653</v>
      </c>
      <c r="AN21" s="289">
        <v>39.851756954612007</v>
      </c>
      <c r="AO21" s="289">
        <v>48.8</v>
      </c>
      <c r="AP21" s="287">
        <f t="shared" si="38"/>
        <v>8.94824304538799</v>
      </c>
      <c r="AQ21" s="299">
        <f t="shared" si="39"/>
        <v>22.45382319173363</v>
      </c>
    </row>
    <row r="22" spans="1:43" s="214" customFormat="1">
      <c r="A22" s="225" t="s">
        <v>43</v>
      </c>
      <c r="B22" s="226">
        <v>2</v>
      </c>
      <c r="C22" s="292" t="s">
        <v>31</v>
      </c>
      <c r="D22" s="300">
        <v>2.915</v>
      </c>
      <c r="E22" s="289">
        <v>3.1</v>
      </c>
      <c r="F22" s="287">
        <f t="shared" si="20"/>
        <v>0.18500000000000005</v>
      </c>
      <c r="G22" s="323">
        <f t="shared" si="21"/>
        <v>6.3464837049742737</v>
      </c>
      <c r="H22" s="335">
        <v>3478.1</v>
      </c>
      <c r="I22" s="94">
        <v>4019</v>
      </c>
      <c r="J22" s="287">
        <f t="shared" si="22"/>
        <v>540.90000000000009</v>
      </c>
      <c r="K22" s="299">
        <f t="shared" si="23"/>
        <v>15.551594261234586</v>
      </c>
      <c r="L22" s="326">
        <v>51.87554998732233</v>
      </c>
      <c r="M22" s="289">
        <v>55</v>
      </c>
      <c r="N22" s="287">
        <f t="shared" si="24"/>
        <v>3.12445001267767</v>
      </c>
      <c r="O22" s="323">
        <f t="shared" si="25"/>
        <v>6.0229723124694434</v>
      </c>
      <c r="P22" s="339">
        <v>43.3</v>
      </c>
      <c r="Q22" s="290">
        <v>47.8</v>
      </c>
      <c r="R22" s="287">
        <f t="shared" si="26"/>
        <v>4.5</v>
      </c>
      <c r="S22" s="299">
        <f t="shared" si="27"/>
        <v>10.392609699769054</v>
      </c>
      <c r="T22" s="330">
        <v>2.82</v>
      </c>
      <c r="U22" s="93">
        <v>3</v>
      </c>
      <c r="V22" s="287">
        <f t="shared" si="28"/>
        <v>0.18000000000000016</v>
      </c>
      <c r="W22" s="323">
        <f t="shared" si="29"/>
        <v>6.3829787234042614</v>
      </c>
      <c r="X22" s="335">
        <v>3447.2</v>
      </c>
      <c r="Y22" s="94">
        <v>4025.1</v>
      </c>
      <c r="Z22" s="287">
        <f t="shared" si="30"/>
        <v>577.90000000000009</v>
      </c>
      <c r="AA22" s="299">
        <f t="shared" si="31"/>
        <v>16.764330471106987</v>
      </c>
      <c r="AB22" s="326">
        <v>51.414679254851073</v>
      </c>
      <c r="AC22" s="289">
        <v>55.1</v>
      </c>
      <c r="AD22" s="287">
        <f t="shared" si="32"/>
        <v>3.6853207451489283</v>
      </c>
      <c r="AE22" s="323">
        <f t="shared" si="33"/>
        <v>7.1678376653515947</v>
      </c>
      <c r="AF22" s="339">
        <v>40.5</v>
      </c>
      <c r="AG22" s="290">
        <v>46.6</v>
      </c>
      <c r="AH22" s="287">
        <f t="shared" si="34"/>
        <v>6.1000000000000014</v>
      </c>
      <c r="AI22" s="299">
        <f t="shared" si="35"/>
        <v>15.061728395061733</v>
      </c>
      <c r="AJ22" s="344">
        <v>3189.4</v>
      </c>
      <c r="AK22" s="94">
        <v>3659.4</v>
      </c>
      <c r="AL22" s="287">
        <f t="shared" si="36"/>
        <v>470</v>
      </c>
      <c r="AM22" s="287">
        <f t="shared" si="37"/>
        <v>14.736314040258355</v>
      </c>
      <c r="AN22" s="289">
        <v>47.569615344459862</v>
      </c>
      <c r="AO22" s="289">
        <v>50.1</v>
      </c>
      <c r="AP22" s="287">
        <f t="shared" si="38"/>
        <v>2.5303846555401392</v>
      </c>
      <c r="AQ22" s="299">
        <f t="shared" si="39"/>
        <v>5.3193296544804571</v>
      </c>
    </row>
    <row r="23" spans="1:43" s="214" customFormat="1">
      <c r="A23" s="225" t="s">
        <v>44</v>
      </c>
      <c r="B23" s="226">
        <v>2</v>
      </c>
      <c r="C23" s="292" t="s">
        <v>32</v>
      </c>
      <c r="D23" s="300">
        <v>2.1669999999999998</v>
      </c>
      <c r="E23" s="289">
        <v>2.2000000000000002</v>
      </c>
      <c r="F23" s="287">
        <f t="shared" si="20"/>
        <v>3.3000000000000362E-2</v>
      </c>
      <c r="G23" s="323">
        <f t="shared" si="21"/>
        <v>1.5228426395939254</v>
      </c>
      <c r="H23" s="335">
        <v>2660.5</v>
      </c>
      <c r="I23" s="94">
        <v>2566</v>
      </c>
      <c r="J23" s="287">
        <f t="shared" si="22"/>
        <v>-94.5</v>
      </c>
      <c r="K23" s="299">
        <f t="shared" si="23"/>
        <v>-3.551963916557038</v>
      </c>
      <c r="L23" s="326">
        <v>34.16196920864418</v>
      </c>
      <c r="M23" s="289">
        <v>33.9</v>
      </c>
      <c r="N23" s="287">
        <f t="shared" si="24"/>
        <v>-0.26196920864418161</v>
      </c>
      <c r="O23" s="323">
        <f t="shared" si="25"/>
        <v>-0.76684457808683404</v>
      </c>
      <c r="P23" s="339">
        <v>23.9</v>
      </c>
      <c r="Q23" s="290">
        <v>24.7</v>
      </c>
      <c r="R23" s="287">
        <f t="shared" si="26"/>
        <v>0.80000000000000071</v>
      </c>
      <c r="S23" s="299">
        <f t="shared" si="27"/>
        <v>3.3472803347280369</v>
      </c>
      <c r="T23" s="330">
        <v>2.0049999999999999</v>
      </c>
      <c r="U23" s="93">
        <v>2.1</v>
      </c>
      <c r="V23" s="287">
        <f t="shared" si="28"/>
        <v>9.5000000000000195E-2</v>
      </c>
      <c r="W23" s="323">
        <f t="shared" si="29"/>
        <v>4.7381546134663441</v>
      </c>
      <c r="X23" s="335">
        <v>2520.5</v>
      </c>
      <c r="Y23" s="94">
        <v>2572.6</v>
      </c>
      <c r="Z23" s="287">
        <f t="shared" si="30"/>
        <v>52.099999999999909</v>
      </c>
      <c r="AA23" s="299">
        <f t="shared" si="31"/>
        <v>2.0670501884546679</v>
      </c>
      <c r="AB23" s="326">
        <v>32.364308735345858</v>
      </c>
      <c r="AC23" s="289">
        <v>34</v>
      </c>
      <c r="AD23" s="287">
        <f t="shared" si="32"/>
        <v>1.6356912646541417</v>
      </c>
      <c r="AE23" s="323">
        <f t="shared" si="33"/>
        <v>5.0539972227732548</v>
      </c>
      <c r="AF23" s="339">
        <v>20.5</v>
      </c>
      <c r="AG23" s="290">
        <v>22.7</v>
      </c>
      <c r="AH23" s="287">
        <f t="shared" si="34"/>
        <v>2.1999999999999993</v>
      </c>
      <c r="AI23" s="299">
        <f t="shared" si="35"/>
        <v>10.731707317073168</v>
      </c>
      <c r="AJ23" s="344">
        <v>2998.3</v>
      </c>
      <c r="AK23" s="94">
        <v>2640.5</v>
      </c>
      <c r="AL23" s="287">
        <f t="shared" si="36"/>
        <v>-357.80000000000018</v>
      </c>
      <c r="AM23" s="287">
        <f t="shared" si="37"/>
        <v>-11.933428943067744</v>
      </c>
      <c r="AN23" s="289">
        <v>38.499467122073987</v>
      </c>
      <c r="AO23" s="289">
        <v>34.9</v>
      </c>
      <c r="AP23" s="287">
        <f t="shared" si="38"/>
        <v>-3.5994671220739889</v>
      </c>
      <c r="AQ23" s="299">
        <f t="shared" si="39"/>
        <v>-9.3493946569722901</v>
      </c>
    </row>
    <row r="24" spans="1:43" s="214" customFormat="1">
      <c r="A24" s="225" t="s">
        <v>45</v>
      </c>
      <c r="B24" s="226">
        <v>2</v>
      </c>
      <c r="C24" s="292" t="s">
        <v>32</v>
      </c>
      <c r="D24" s="300">
        <v>2.6030000000000002</v>
      </c>
      <c r="E24" s="289">
        <v>2.7</v>
      </c>
      <c r="F24" s="287">
        <f t="shared" si="20"/>
        <v>9.6999999999999975E-2</v>
      </c>
      <c r="G24" s="323">
        <f t="shared" si="21"/>
        <v>3.7264694583173248</v>
      </c>
      <c r="H24" s="335">
        <v>3687.1</v>
      </c>
      <c r="I24" s="94">
        <v>4122.8</v>
      </c>
      <c r="J24" s="287">
        <f t="shared" si="22"/>
        <v>435.70000000000027</v>
      </c>
      <c r="K24" s="299">
        <f t="shared" si="23"/>
        <v>11.816875050852982</v>
      </c>
      <c r="L24" s="326">
        <v>41.127718906860011</v>
      </c>
      <c r="M24" s="289">
        <v>45.7</v>
      </c>
      <c r="N24" s="287">
        <f t="shared" si="24"/>
        <v>4.572281093139992</v>
      </c>
      <c r="O24" s="323">
        <f t="shared" si="25"/>
        <v>11.117273738168215</v>
      </c>
      <c r="P24" s="339">
        <v>34.5</v>
      </c>
      <c r="Q24" s="290">
        <v>37.799999999999997</v>
      </c>
      <c r="R24" s="287">
        <f t="shared" si="26"/>
        <v>3.2999999999999972</v>
      </c>
      <c r="S24" s="299">
        <f t="shared" si="27"/>
        <v>9.5652173913043406</v>
      </c>
      <c r="T24" s="330">
        <v>2.476</v>
      </c>
      <c r="U24" s="93">
        <v>2.5</v>
      </c>
      <c r="V24" s="287">
        <f t="shared" si="28"/>
        <v>2.4000000000000021E-2</v>
      </c>
      <c r="W24" s="323">
        <f t="shared" si="29"/>
        <v>0.96930533117932227</v>
      </c>
      <c r="X24" s="335">
        <v>3595.6</v>
      </c>
      <c r="Y24" s="94">
        <v>3764.7</v>
      </c>
      <c r="Z24" s="287">
        <f t="shared" si="30"/>
        <v>169.09999999999991</v>
      </c>
      <c r="AA24" s="299">
        <f t="shared" si="31"/>
        <v>4.7029702970297009</v>
      </c>
      <c r="AB24" s="326">
        <v>40.107083100948131</v>
      </c>
      <c r="AC24" s="289">
        <v>41.7</v>
      </c>
      <c r="AD24" s="287">
        <f t="shared" si="32"/>
        <v>1.5929168990518718</v>
      </c>
      <c r="AE24" s="323">
        <f t="shared" si="33"/>
        <v>3.9716598064300896</v>
      </c>
      <c r="AF24" s="339">
        <v>31.3</v>
      </c>
      <c r="AG24" s="290">
        <v>31.5</v>
      </c>
      <c r="AH24" s="287">
        <f t="shared" si="34"/>
        <v>0.19999999999999929</v>
      </c>
      <c r="AI24" s="299">
        <f t="shared" si="35"/>
        <v>0.63897763578274536</v>
      </c>
      <c r="AJ24" s="344">
        <v>2978</v>
      </c>
      <c r="AK24" s="94">
        <v>3226.9</v>
      </c>
      <c r="AL24" s="287">
        <f t="shared" si="36"/>
        <v>248.90000000000009</v>
      </c>
      <c r="AM24" s="287">
        <f t="shared" si="37"/>
        <v>8.3579583613163226</v>
      </c>
      <c r="AN24" s="289">
        <v>33.218070273284994</v>
      </c>
      <c r="AO24" s="289">
        <v>35.799999999999997</v>
      </c>
      <c r="AP24" s="287">
        <f t="shared" si="38"/>
        <v>2.5819297267150034</v>
      </c>
      <c r="AQ24" s="299">
        <f t="shared" si="39"/>
        <v>7.7726662189388884</v>
      </c>
    </row>
    <row r="25" spans="1:43" s="214" customFormat="1">
      <c r="A25" s="225" t="s">
        <v>46</v>
      </c>
      <c r="B25" s="226">
        <v>2</v>
      </c>
      <c r="C25" s="292" t="s">
        <v>140</v>
      </c>
      <c r="D25" s="300">
        <v>3.1960000000000002</v>
      </c>
      <c r="E25" s="289">
        <v>3.2</v>
      </c>
      <c r="F25" s="287">
        <f t="shared" si="20"/>
        <v>4.0000000000000036E-3</v>
      </c>
      <c r="G25" s="323">
        <f t="shared" si="21"/>
        <v>0.1251564455569463</v>
      </c>
      <c r="H25" s="335">
        <v>4366.1000000000004</v>
      </c>
      <c r="I25" s="94">
        <v>4823.3</v>
      </c>
      <c r="J25" s="287">
        <f t="shared" si="22"/>
        <v>457.19999999999982</v>
      </c>
      <c r="K25" s="299">
        <f t="shared" si="23"/>
        <v>10.471587915989094</v>
      </c>
      <c r="L25" s="326">
        <v>64.786621557454893</v>
      </c>
      <c r="M25" s="289">
        <v>67</v>
      </c>
      <c r="N25" s="287">
        <f t="shared" si="24"/>
        <v>2.2133784425451069</v>
      </c>
      <c r="O25" s="323">
        <f t="shared" si="25"/>
        <v>3.4164128169304377</v>
      </c>
      <c r="P25" s="339">
        <v>52.1</v>
      </c>
      <c r="Q25" s="290">
        <v>52.7</v>
      </c>
      <c r="R25" s="287">
        <f t="shared" si="26"/>
        <v>0.60000000000000142</v>
      </c>
      <c r="S25" s="299">
        <f t="shared" si="27"/>
        <v>1.151631477927066</v>
      </c>
      <c r="T25" s="330">
        <v>2.8180000000000001</v>
      </c>
      <c r="U25" s="93">
        <v>3</v>
      </c>
      <c r="V25" s="287">
        <f t="shared" si="28"/>
        <v>0.18199999999999994</v>
      </c>
      <c r="W25" s="323">
        <f t="shared" si="29"/>
        <v>6.4584811923349879</v>
      </c>
      <c r="X25" s="335">
        <v>3886.4</v>
      </c>
      <c r="Y25" s="94">
        <v>4633.3999999999996</v>
      </c>
      <c r="Z25" s="287">
        <f t="shared" si="30"/>
        <v>746.99999999999955</v>
      </c>
      <c r="AA25" s="299">
        <f t="shared" si="31"/>
        <v>19.220872787155198</v>
      </c>
      <c r="AB25" s="326">
        <v>57.668566001899343</v>
      </c>
      <c r="AC25" s="289">
        <v>64.400000000000006</v>
      </c>
      <c r="AD25" s="287">
        <f t="shared" si="32"/>
        <v>6.7314339981006626</v>
      </c>
      <c r="AE25" s="323">
        <f t="shared" si="33"/>
        <v>11.672622478386161</v>
      </c>
      <c r="AF25" s="339">
        <v>40.5</v>
      </c>
      <c r="AG25" s="290">
        <v>46.2</v>
      </c>
      <c r="AH25" s="287">
        <f t="shared" si="34"/>
        <v>5.7000000000000028</v>
      </c>
      <c r="AI25" s="299">
        <f t="shared" si="35"/>
        <v>14.07407407407408</v>
      </c>
      <c r="AJ25" s="344">
        <v>2764.7</v>
      </c>
      <c r="AK25" s="94">
        <v>3484.9</v>
      </c>
      <c r="AL25" s="287">
        <f t="shared" si="36"/>
        <v>720.20000000000027</v>
      </c>
      <c r="AM25" s="287">
        <f t="shared" si="37"/>
        <v>26.049842659239715</v>
      </c>
      <c r="AN25" s="289">
        <v>41.024157169990502</v>
      </c>
      <c r="AO25" s="289">
        <v>48.4</v>
      </c>
      <c r="AP25" s="287">
        <f t="shared" si="38"/>
        <v>7.3758428300094963</v>
      </c>
      <c r="AQ25" s="299">
        <f t="shared" si="39"/>
        <v>17.979267189930191</v>
      </c>
    </row>
    <row r="26" spans="1:43" s="214" customFormat="1">
      <c r="A26" s="225" t="s">
        <v>47</v>
      </c>
      <c r="B26" s="226">
        <v>2</v>
      </c>
      <c r="C26" s="292" t="s">
        <v>31</v>
      </c>
      <c r="D26" s="300">
        <v>2.883</v>
      </c>
      <c r="E26" s="289">
        <v>2.8</v>
      </c>
      <c r="F26" s="287">
        <f t="shared" si="20"/>
        <v>-8.3000000000000185E-2</v>
      </c>
      <c r="G26" s="323">
        <f t="shared" si="21"/>
        <v>-2.8789455428373287</v>
      </c>
      <c r="H26" s="335">
        <v>3654.8</v>
      </c>
      <c r="I26" s="94">
        <v>3710.1</v>
      </c>
      <c r="J26" s="287">
        <f t="shared" si="22"/>
        <v>55.299999999999727</v>
      </c>
      <c r="K26" s="299">
        <f t="shared" si="23"/>
        <v>1.5130786910364376</v>
      </c>
      <c r="L26" s="326">
        <v>51.712038032712663</v>
      </c>
      <c r="M26" s="289">
        <v>53.1</v>
      </c>
      <c r="N26" s="287">
        <f t="shared" si="24"/>
        <v>1.3879619672873389</v>
      </c>
      <c r="O26" s="323">
        <f t="shared" si="25"/>
        <v>2.6840210134617477</v>
      </c>
      <c r="P26" s="339">
        <v>42.4</v>
      </c>
      <c r="Q26" s="290">
        <v>41.3</v>
      </c>
      <c r="R26" s="287">
        <f t="shared" si="26"/>
        <v>-1.1000000000000014</v>
      </c>
      <c r="S26" s="299">
        <f t="shared" si="27"/>
        <v>-2.5943396226415132</v>
      </c>
      <c r="T26" s="330">
        <v>2.6869999999999998</v>
      </c>
      <c r="U26" s="93">
        <v>2.7</v>
      </c>
      <c r="V26" s="287">
        <f t="shared" si="28"/>
        <v>1.3000000000000345E-2</v>
      </c>
      <c r="W26" s="323">
        <f t="shared" si="29"/>
        <v>0.48381094157053756</v>
      </c>
      <c r="X26" s="335">
        <v>3494.2</v>
      </c>
      <c r="Y26" s="94">
        <v>3594.6</v>
      </c>
      <c r="Z26" s="287">
        <f t="shared" si="30"/>
        <v>100.40000000000009</v>
      </c>
      <c r="AA26" s="299">
        <f t="shared" si="31"/>
        <v>2.8733329517486146</v>
      </c>
      <c r="AB26" s="326">
        <v>49.43969664383949</v>
      </c>
      <c r="AC26" s="289">
        <v>51.4</v>
      </c>
      <c r="AD26" s="287">
        <f t="shared" si="32"/>
        <v>1.9603033561605088</v>
      </c>
      <c r="AE26" s="323">
        <f t="shared" si="33"/>
        <v>3.965039207830122</v>
      </c>
      <c r="AF26" s="339">
        <v>36.799999999999997</v>
      </c>
      <c r="AG26" s="290">
        <v>36.5</v>
      </c>
      <c r="AH26" s="287">
        <f t="shared" si="34"/>
        <v>-0.29999999999999716</v>
      </c>
      <c r="AI26" s="299">
        <f t="shared" si="35"/>
        <v>-0.81521739130434012</v>
      </c>
      <c r="AJ26" s="344">
        <v>3124.5</v>
      </c>
      <c r="AK26" s="94">
        <v>3233.4</v>
      </c>
      <c r="AL26" s="287">
        <f t="shared" si="36"/>
        <v>108.90000000000009</v>
      </c>
      <c r="AM26" s="287">
        <f t="shared" si="37"/>
        <v>3.4853576572251592</v>
      </c>
      <c r="AN26" s="289">
        <v>44.208783745543037</v>
      </c>
      <c r="AO26" s="289">
        <v>46.3</v>
      </c>
      <c r="AP26" s="287">
        <f t="shared" si="38"/>
        <v>2.0912162544569597</v>
      </c>
      <c r="AQ26" s="299">
        <f t="shared" si="39"/>
        <v>4.7303184509521552</v>
      </c>
    </row>
    <row r="27" spans="1:43" s="214" customFormat="1">
      <c r="A27" s="225" t="s">
        <v>48</v>
      </c>
      <c r="B27" s="226">
        <v>2</v>
      </c>
      <c r="C27" s="292" t="s">
        <v>32</v>
      </c>
      <c r="D27" s="300">
        <v>2.9710000000000001</v>
      </c>
      <c r="E27" s="289">
        <v>3</v>
      </c>
      <c r="F27" s="287">
        <f t="shared" si="20"/>
        <v>2.8999999999999915E-2</v>
      </c>
      <c r="G27" s="323">
        <f t="shared" si="21"/>
        <v>0.97610232245035045</v>
      </c>
      <c r="H27" s="335">
        <v>4342.8999999999996</v>
      </c>
      <c r="I27" s="94">
        <v>4347.1000000000004</v>
      </c>
      <c r="J27" s="287">
        <f t="shared" si="22"/>
        <v>4.2000000000007276</v>
      </c>
      <c r="K27" s="299">
        <f t="shared" si="23"/>
        <v>9.6709571945030465E-2</v>
      </c>
      <c r="L27" s="326">
        <v>57.917689107009494</v>
      </c>
      <c r="M27" s="289">
        <v>56.9</v>
      </c>
      <c r="N27" s="287">
        <f t="shared" si="24"/>
        <v>-1.0176891070094953</v>
      </c>
      <c r="O27" s="323">
        <f t="shared" si="25"/>
        <v>-1.757130028322089</v>
      </c>
      <c r="P27" s="339">
        <v>45</v>
      </c>
      <c r="Q27" s="290">
        <v>44.9</v>
      </c>
      <c r="R27" s="287">
        <f t="shared" si="26"/>
        <v>-0.10000000000000142</v>
      </c>
      <c r="S27" s="299">
        <f t="shared" si="27"/>
        <v>-0.22222222222222537</v>
      </c>
      <c r="T27" s="330">
        <v>2.7029999999999998</v>
      </c>
      <c r="U27" s="93">
        <v>2.7</v>
      </c>
      <c r="V27" s="287">
        <f t="shared" si="28"/>
        <v>-2.9999999999996696E-3</v>
      </c>
      <c r="W27" s="323">
        <f t="shared" si="29"/>
        <v>-0.11098779134294005</v>
      </c>
      <c r="X27" s="335">
        <v>4347.6000000000004</v>
      </c>
      <c r="Y27" s="94">
        <v>4242.7</v>
      </c>
      <c r="Z27" s="287">
        <f t="shared" si="30"/>
        <v>-104.90000000000055</v>
      </c>
      <c r="AA27" s="299">
        <f t="shared" si="31"/>
        <v>-2.4128254669242923</v>
      </c>
      <c r="AB27" s="326">
        <v>57.980369145417697</v>
      </c>
      <c r="AC27" s="289">
        <v>55.5</v>
      </c>
      <c r="AD27" s="287">
        <f t="shared" si="32"/>
        <v>-2.480369145417697</v>
      </c>
      <c r="AE27" s="323">
        <f t="shared" si="33"/>
        <v>-4.2779464532155798</v>
      </c>
      <c r="AF27" s="339">
        <v>37.299999999999997</v>
      </c>
      <c r="AG27" s="290">
        <v>38</v>
      </c>
      <c r="AH27" s="287">
        <f t="shared" si="34"/>
        <v>0.70000000000000284</v>
      </c>
      <c r="AI27" s="299">
        <f t="shared" si="35"/>
        <v>1.8766756032171661</v>
      </c>
      <c r="AJ27" s="344">
        <v>3420.2</v>
      </c>
      <c r="AK27" s="94">
        <v>2995.5</v>
      </c>
      <c r="AL27" s="287">
        <f t="shared" si="36"/>
        <v>-424.69999999999982</v>
      </c>
      <c r="AM27" s="287">
        <f t="shared" si="37"/>
        <v>-12.417402491082388</v>
      </c>
      <c r="AN27" s="289">
        <v>45.612397311426442</v>
      </c>
      <c r="AO27" s="289">
        <v>39.200000000000003</v>
      </c>
      <c r="AP27" s="287">
        <f t="shared" si="38"/>
        <v>-6.4123973114264388</v>
      </c>
      <c r="AQ27" s="299">
        <f t="shared" si="39"/>
        <v>-14.05845272206304</v>
      </c>
    </row>
    <row r="28" spans="1:43" s="214" customFormat="1">
      <c r="A28" s="225" t="s">
        <v>49</v>
      </c>
      <c r="B28" s="226">
        <v>2</v>
      </c>
      <c r="C28" s="292" t="s">
        <v>32</v>
      </c>
      <c r="D28" s="300">
        <v>2.82</v>
      </c>
      <c r="E28" s="289">
        <v>2.9</v>
      </c>
      <c r="F28" s="287">
        <f t="shared" si="20"/>
        <v>8.0000000000000071E-2</v>
      </c>
      <c r="G28" s="323">
        <f t="shared" si="21"/>
        <v>2.8368794326241162</v>
      </c>
      <c r="H28" s="335">
        <v>4225.8999999999996</v>
      </c>
      <c r="I28" s="94">
        <v>4807.8999999999996</v>
      </c>
      <c r="J28" s="287">
        <f t="shared" si="22"/>
        <v>582</v>
      </c>
      <c r="K28" s="299">
        <f t="shared" si="23"/>
        <v>13.772214202891691</v>
      </c>
      <c r="L28" s="326">
        <v>50.159050445103851</v>
      </c>
      <c r="M28" s="289">
        <v>54.5</v>
      </c>
      <c r="N28" s="287">
        <f t="shared" si="24"/>
        <v>4.3409495548961488</v>
      </c>
      <c r="O28" s="323">
        <f t="shared" si="25"/>
        <v>8.6543694834236629</v>
      </c>
      <c r="P28" s="339">
        <v>40.5</v>
      </c>
      <c r="Q28" s="290">
        <v>43.8</v>
      </c>
      <c r="R28" s="287">
        <f t="shared" si="26"/>
        <v>3.2999999999999972</v>
      </c>
      <c r="S28" s="299">
        <f t="shared" si="27"/>
        <v>8.1481481481481399</v>
      </c>
      <c r="T28" s="330">
        <v>2.742</v>
      </c>
      <c r="U28" s="93">
        <v>2.8</v>
      </c>
      <c r="V28" s="287">
        <f t="shared" si="28"/>
        <v>5.7999999999999829E-2</v>
      </c>
      <c r="W28" s="323">
        <f t="shared" si="29"/>
        <v>2.1152443471918243</v>
      </c>
      <c r="X28" s="335">
        <v>4017.8</v>
      </c>
      <c r="Y28" s="94">
        <v>4706.8</v>
      </c>
      <c r="Z28" s="287">
        <f t="shared" si="30"/>
        <v>689</v>
      </c>
      <c r="AA28" s="299">
        <f t="shared" si="31"/>
        <v>17.14868833690079</v>
      </c>
      <c r="AB28" s="326">
        <v>47.689020771513356</v>
      </c>
      <c r="AC28" s="289">
        <v>53.3</v>
      </c>
      <c r="AD28" s="287">
        <f t="shared" si="32"/>
        <v>5.6109792284866415</v>
      </c>
      <c r="AE28" s="323">
        <f t="shared" si="33"/>
        <v>11.765767335357646</v>
      </c>
      <c r="AF28" s="339">
        <v>38.299999999999997</v>
      </c>
      <c r="AG28" s="290">
        <v>39.700000000000003</v>
      </c>
      <c r="AH28" s="287">
        <f t="shared" si="34"/>
        <v>1.4000000000000057</v>
      </c>
      <c r="AI28" s="299">
        <f t="shared" si="35"/>
        <v>3.6553524804177693</v>
      </c>
      <c r="AJ28" s="344">
        <v>2735.5</v>
      </c>
      <c r="AK28" s="94">
        <v>2839.5</v>
      </c>
      <c r="AL28" s="287">
        <f t="shared" si="36"/>
        <v>104</v>
      </c>
      <c r="AM28" s="287">
        <f t="shared" si="37"/>
        <v>3.8018643757996711</v>
      </c>
      <c r="AN28" s="289">
        <v>32.468842729970326</v>
      </c>
      <c r="AO28" s="289">
        <v>32.200000000000003</v>
      </c>
      <c r="AP28" s="287">
        <f t="shared" si="38"/>
        <v>-0.26884272997032355</v>
      </c>
      <c r="AQ28" s="299">
        <f t="shared" si="39"/>
        <v>-0.82800219338328496</v>
      </c>
    </row>
    <row r="29" spans="1:43" s="214" customFormat="1">
      <c r="A29" s="225" t="s">
        <v>50</v>
      </c>
      <c r="B29" s="226">
        <v>2</v>
      </c>
      <c r="C29" s="292" t="s">
        <v>140</v>
      </c>
      <c r="D29" s="300">
        <v>2.9430000000000001</v>
      </c>
      <c r="E29" s="289">
        <v>3.1</v>
      </c>
      <c r="F29" s="287">
        <f t="shared" si="20"/>
        <v>0.15700000000000003</v>
      </c>
      <c r="G29" s="323">
        <f t="shared" si="21"/>
        <v>5.3346924906557946</v>
      </c>
      <c r="H29" s="335">
        <v>4439.3999999999996</v>
      </c>
      <c r="I29" s="94">
        <v>5123.6000000000004</v>
      </c>
      <c r="J29" s="287">
        <f t="shared" si="22"/>
        <v>684.20000000000073</v>
      </c>
      <c r="K29" s="299">
        <f t="shared" si="23"/>
        <v>15.411992611614201</v>
      </c>
      <c r="L29" s="326">
        <v>58.9358256113427</v>
      </c>
      <c r="M29" s="289">
        <v>63.5</v>
      </c>
      <c r="N29" s="287">
        <f t="shared" si="24"/>
        <v>4.5641743886572996</v>
      </c>
      <c r="O29" s="323">
        <f t="shared" si="25"/>
        <v>7.7443122944541987</v>
      </c>
      <c r="P29" s="339">
        <v>44.2</v>
      </c>
      <c r="Q29" s="290">
        <v>48.4</v>
      </c>
      <c r="R29" s="287">
        <f t="shared" si="26"/>
        <v>4.1999999999999957</v>
      </c>
      <c r="S29" s="299">
        <f t="shared" si="27"/>
        <v>9.5022624434389034</v>
      </c>
      <c r="T29" s="330">
        <v>2.7730000000000001</v>
      </c>
      <c r="U29" s="93">
        <v>2.9</v>
      </c>
      <c r="V29" s="287">
        <f t="shared" si="28"/>
        <v>0.12699999999999978</v>
      </c>
      <c r="W29" s="323">
        <f t="shared" si="29"/>
        <v>4.5798773891092592</v>
      </c>
      <c r="X29" s="335">
        <v>4267.1000000000004</v>
      </c>
      <c r="Y29" s="94">
        <v>4694.3</v>
      </c>
      <c r="Z29" s="287">
        <f t="shared" si="30"/>
        <v>427.19999999999982</v>
      </c>
      <c r="AA29" s="299">
        <f t="shared" si="31"/>
        <v>10.011483208736607</v>
      </c>
      <c r="AB29" s="326">
        <v>56.64843480338795</v>
      </c>
      <c r="AC29" s="289">
        <v>58.2</v>
      </c>
      <c r="AD29" s="287">
        <f t="shared" si="32"/>
        <v>1.5515651966120529</v>
      </c>
      <c r="AE29" s="323">
        <f t="shared" si="33"/>
        <v>2.7389374516650533</v>
      </c>
      <c r="AF29" s="339">
        <v>39.200000000000003</v>
      </c>
      <c r="AG29" s="290">
        <v>42.9</v>
      </c>
      <c r="AH29" s="287">
        <f t="shared" si="34"/>
        <v>3.6999999999999957</v>
      </c>
      <c r="AI29" s="299">
        <f t="shared" si="35"/>
        <v>9.4387755102040707</v>
      </c>
      <c r="AJ29" s="344">
        <v>3045.9</v>
      </c>
      <c r="AK29" s="94">
        <v>3216.2</v>
      </c>
      <c r="AL29" s="287">
        <f t="shared" si="36"/>
        <v>170.29999999999973</v>
      </c>
      <c r="AM29" s="287">
        <f t="shared" si="37"/>
        <v>5.5911224925309337</v>
      </c>
      <c r="AN29" s="289">
        <v>40.436237155829332</v>
      </c>
      <c r="AO29" s="289">
        <v>39.9</v>
      </c>
      <c r="AP29" s="287">
        <f t="shared" si="38"/>
        <v>-0.53623715582933329</v>
      </c>
      <c r="AQ29" s="299">
        <f t="shared" si="39"/>
        <v>-1.3261302078203605</v>
      </c>
    </row>
    <row r="30" spans="1:43" s="214" customFormat="1">
      <c r="A30" s="226" t="s">
        <v>51</v>
      </c>
      <c r="B30" s="226">
        <v>2</v>
      </c>
      <c r="C30" s="292" t="s">
        <v>31</v>
      </c>
      <c r="D30" s="300">
        <v>2.87</v>
      </c>
      <c r="E30" s="289">
        <v>3</v>
      </c>
      <c r="F30" s="287">
        <f t="shared" si="20"/>
        <v>0.12999999999999989</v>
      </c>
      <c r="G30" s="323">
        <f t="shared" si="21"/>
        <v>4.5296167247386716</v>
      </c>
      <c r="H30" s="335">
        <v>3607.2</v>
      </c>
      <c r="I30" s="94">
        <v>3966.9</v>
      </c>
      <c r="J30" s="287">
        <f t="shared" si="22"/>
        <v>359.70000000000027</v>
      </c>
      <c r="K30" s="299">
        <f t="shared" si="23"/>
        <v>9.971723220226222</v>
      </c>
      <c r="L30" s="326">
        <v>53.821133359195478</v>
      </c>
      <c r="M30" s="289">
        <v>57.9</v>
      </c>
      <c r="N30" s="287">
        <f t="shared" si="24"/>
        <v>4.0788666408045202</v>
      </c>
      <c r="O30" s="323">
        <f t="shared" si="25"/>
        <v>7.5785595475715413</v>
      </c>
      <c r="P30" s="339">
        <v>42</v>
      </c>
      <c r="Q30" s="290">
        <v>45.4</v>
      </c>
      <c r="R30" s="287">
        <f t="shared" si="26"/>
        <v>3.3999999999999986</v>
      </c>
      <c r="S30" s="299">
        <f t="shared" si="27"/>
        <v>8.0952380952380913</v>
      </c>
      <c r="T30" s="330">
        <v>2.6949999999999998</v>
      </c>
      <c r="U30" s="93">
        <v>2.8</v>
      </c>
      <c r="V30" s="287">
        <f t="shared" si="28"/>
        <v>0.10499999999999998</v>
      </c>
      <c r="W30" s="323">
        <f t="shared" si="29"/>
        <v>3.8961038961038961</v>
      </c>
      <c r="X30" s="335">
        <v>3514</v>
      </c>
      <c r="Y30" s="94">
        <v>3863.7</v>
      </c>
      <c r="Z30" s="287">
        <f t="shared" si="30"/>
        <v>349.69999999999982</v>
      </c>
      <c r="AA30" s="299">
        <f t="shared" si="31"/>
        <v>9.951622083096181</v>
      </c>
      <c r="AB30" s="326">
        <v>52.430545194115361</v>
      </c>
      <c r="AC30" s="289">
        <v>56.4</v>
      </c>
      <c r="AD30" s="287">
        <f t="shared" si="32"/>
        <v>3.9694548058846379</v>
      </c>
      <c r="AE30" s="323">
        <f t="shared" si="33"/>
        <v>7.5708821855435469</v>
      </c>
      <c r="AF30" s="339">
        <v>37</v>
      </c>
      <c r="AG30" s="290">
        <v>41</v>
      </c>
      <c r="AH30" s="287">
        <f t="shared" si="34"/>
        <v>4</v>
      </c>
      <c r="AI30" s="299">
        <f t="shared" si="35"/>
        <v>10.810810810810811</v>
      </c>
      <c r="AJ30" s="344">
        <v>2989.4</v>
      </c>
      <c r="AK30" s="94">
        <v>3049</v>
      </c>
      <c r="AL30" s="287">
        <f t="shared" si="36"/>
        <v>59.599999999999909</v>
      </c>
      <c r="AM30" s="287">
        <f t="shared" si="37"/>
        <v>1.9937111125978426</v>
      </c>
      <c r="AN30" s="289">
        <v>44.603264599683683</v>
      </c>
      <c r="AO30" s="289">
        <v>44.5</v>
      </c>
      <c r="AP30" s="287">
        <f t="shared" si="38"/>
        <v>-0.1032645996836834</v>
      </c>
      <c r="AQ30" s="299">
        <f t="shared" si="39"/>
        <v>-0.23151803037398236</v>
      </c>
    </row>
    <row r="31" spans="1:43" s="214" customFormat="1">
      <c r="A31" s="226" t="s">
        <v>52</v>
      </c>
      <c r="B31" s="226">
        <v>2</v>
      </c>
      <c r="C31" s="292" t="s">
        <v>140</v>
      </c>
      <c r="D31" s="300">
        <v>2.323</v>
      </c>
      <c r="E31" s="289">
        <v>2.5</v>
      </c>
      <c r="F31" s="287">
        <f t="shared" si="20"/>
        <v>0.17700000000000005</v>
      </c>
      <c r="G31" s="323">
        <f t="shared" si="21"/>
        <v>7.6194575979337085</v>
      </c>
      <c r="H31" s="335">
        <v>3490.5</v>
      </c>
      <c r="I31" s="94">
        <v>3625.8</v>
      </c>
      <c r="J31" s="287">
        <f t="shared" si="22"/>
        <v>135.30000000000018</v>
      </c>
      <c r="K31" s="299">
        <f t="shared" si="23"/>
        <v>3.8762354963472334</v>
      </c>
      <c r="L31" s="326">
        <v>40.95821452458901</v>
      </c>
      <c r="M31" s="289">
        <v>43.3</v>
      </c>
      <c r="N31" s="287">
        <f t="shared" si="24"/>
        <v>2.3417854754109868</v>
      </c>
      <c r="O31" s="323">
        <f t="shared" si="25"/>
        <v>5.7174989256553417</v>
      </c>
      <c r="P31" s="339">
        <v>27.500000000000004</v>
      </c>
      <c r="Q31" s="290">
        <v>31.6</v>
      </c>
      <c r="R31" s="287">
        <f t="shared" si="26"/>
        <v>4.0999999999999979</v>
      </c>
      <c r="S31" s="299">
        <f t="shared" si="27"/>
        <v>14.909090909090899</v>
      </c>
      <c r="T31" s="330">
        <v>2.1989999999999998</v>
      </c>
      <c r="U31" s="93">
        <v>2.5</v>
      </c>
      <c r="V31" s="287">
        <f t="shared" si="28"/>
        <v>0.30100000000000016</v>
      </c>
      <c r="W31" s="323">
        <f t="shared" si="29"/>
        <v>13.688040018190096</v>
      </c>
      <c r="X31" s="335">
        <v>3344.6</v>
      </c>
      <c r="Y31" s="94">
        <v>3636.5</v>
      </c>
      <c r="Z31" s="287">
        <f t="shared" si="30"/>
        <v>291.90000000000009</v>
      </c>
      <c r="AA31" s="299">
        <f t="shared" si="31"/>
        <v>8.7275010464629581</v>
      </c>
      <c r="AB31" s="326">
        <v>39.246195186632399</v>
      </c>
      <c r="AC31" s="289">
        <v>43.4</v>
      </c>
      <c r="AD31" s="287">
        <f t="shared" si="32"/>
        <v>4.1538048133676</v>
      </c>
      <c r="AE31" s="323">
        <f t="shared" si="33"/>
        <v>10.583968187526169</v>
      </c>
      <c r="AF31" s="339">
        <v>24.6</v>
      </c>
      <c r="AG31" s="290">
        <v>30.6</v>
      </c>
      <c r="AH31" s="287">
        <f t="shared" si="34"/>
        <v>6</v>
      </c>
      <c r="AI31" s="299">
        <f t="shared" si="35"/>
        <v>24.390243902439025</v>
      </c>
      <c r="AJ31" s="344">
        <v>3857.6</v>
      </c>
      <c r="AK31" s="94">
        <v>4481.6000000000004</v>
      </c>
      <c r="AL31" s="287">
        <f t="shared" si="36"/>
        <v>624.00000000000045</v>
      </c>
      <c r="AM31" s="287">
        <f t="shared" si="37"/>
        <v>16.175860638739124</v>
      </c>
      <c r="AN31" s="289">
        <v>45.265838232360565</v>
      </c>
      <c r="AO31" s="289">
        <v>53.5</v>
      </c>
      <c r="AP31" s="287">
        <f t="shared" si="38"/>
        <v>8.234161767639435</v>
      </c>
      <c r="AQ31" s="299">
        <f t="shared" si="39"/>
        <v>18.190675549564506</v>
      </c>
    </row>
    <row r="32" spans="1:43" s="214" customFormat="1">
      <c r="A32" s="225" t="s">
        <v>53</v>
      </c>
      <c r="B32" s="226">
        <v>2</v>
      </c>
      <c r="C32" s="292" t="s">
        <v>140</v>
      </c>
      <c r="D32" s="300">
        <v>2.78</v>
      </c>
      <c r="E32" s="289">
        <v>2.9</v>
      </c>
      <c r="F32" s="287">
        <f t="shared" si="20"/>
        <v>0.12000000000000011</v>
      </c>
      <c r="G32" s="323">
        <f t="shared" si="21"/>
        <v>4.3165467625899323</v>
      </c>
      <c r="H32" s="335">
        <v>4934.8999999999996</v>
      </c>
      <c r="I32" s="94">
        <v>4732.5</v>
      </c>
      <c r="J32" s="287">
        <f t="shared" si="22"/>
        <v>-202.39999999999964</v>
      </c>
      <c r="K32" s="299">
        <f t="shared" si="23"/>
        <v>-4.1014002310077133</v>
      </c>
      <c r="L32" s="326">
        <v>51.11131825337641</v>
      </c>
      <c r="M32" s="289">
        <v>52</v>
      </c>
      <c r="N32" s="287">
        <f t="shared" si="24"/>
        <v>0.88868174662358967</v>
      </c>
      <c r="O32" s="323">
        <f t="shared" si="25"/>
        <v>1.7387181097894759</v>
      </c>
      <c r="P32" s="339">
        <v>39.4</v>
      </c>
      <c r="Q32" s="290">
        <v>41.5</v>
      </c>
      <c r="R32" s="287">
        <f t="shared" si="26"/>
        <v>2.1000000000000014</v>
      </c>
      <c r="S32" s="299">
        <f t="shared" si="27"/>
        <v>5.329949238578684</v>
      </c>
      <c r="T32" s="330">
        <v>2.5099999999999998</v>
      </c>
      <c r="U32" s="93">
        <v>2.6</v>
      </c>
      <c r="V32" s="287">
        <f t="shared" si="28"/>
        <v>9.0000000000000302E-2</v>
      </c>
      <c r="W32" s="323">
        <f t="shared" si="29"/>
        <v>3.5856573705179402</v>
      </c>
      <c r="X32" s="335">
        <v>4338.1000000000004</v>
      </c>
      <c r="Y32" s="94">
        <v>4358.5</v>
      </c>
      <c r="Z32" s="287">
        <f t="shared" si="30"/>
        <v>20.399999999999636</v>
      </c>
      <c r="AA32" s="299">
        <f t="shared" si="31"/>
        <v>0.47025195362024008</v>
      </c>
      <c r="AB32" s="326">
        <v>44.930193056591264</v>
      </c>
      <c r="AC32" s="289">
        <v>47.9</v>
      </c>
      <c r="AD32" s="287">
        <f t="shared" si="32"/>
        <v>2.9698069434087344</v>
      </c>
      <c r="AE32" s="323">
        <f t="shared" si="33"/>
        <v>6.6098245775800493</v>
      </c>
      <c r="AF32" s="339">
        <v>32.1</v>
      </c>
      <c r="AG32" s="290">
        <v>35.200000000000003</v>
      </c>
      <c r="AH32" s="287">
        <f t="shared" si="34"/>
        <v>3.1000000000000014</v>
      </c>
      <c r="AI32" s="299">
        <f t="shared" si="35"/>
        <v>9.6573208722741466</v>
      </c>
      <c r="AJ32" s="344">
        <v>3334.6</v>
      </c>
      <c r="AK32" s="94">
        <v>3266.8</v>
      </c>
      <c r="AL32" s="287">
        <f t="shared" si="36"/>
        <v>-67.799999999999727</v>
      </c>
      <c r="AM32" s="287">
        <f t="shared" si="37"/>
        <v>-2.0332273735980246</v>
      </c>
      <c r="AN32" s="289">
        <v>34.536829894771728</v>
      </c>
      <c r="AO32" s="289">
        <v>35.9</v>
      </c>
      <c r="AP32" s="287">
        <f t="shared" si="38"/>
        <v>1.3631701052282708</v>
      </c>
      <c r="AQ32" s="299">
        <f t="shared" si="39"/>
        <v>3.9470041384273977</v>
      </c>
    </row>
    <row r="33" spans="1:43" s="214" customFormat="1">
      <c r="A33" s="227" t="s">
        <v>54</v>
      </c>
      <c r="B33" s="228">
        <v>2</v>
      </c>
      <c r="C33" s="293" t="s">
        <v>32</v>
      </c>
      <c r="D33" s="300">
        <v>2.9209999999999998</v>
      </c>
      <c r="E33" s="289">
        <v>2.9</v>
      </c>
      <c r="F33" s="287">
        <f t="shared" si="20"/>
        <v>-2.0999999999999908E-2</v>
      </c>
      <c r="G33" s="323">
        <f t="shared" si="21"/>
        <v>-0.71893187264635083</v>
      </c>
      <c r="H33" s="335">
        <v>3511</v>
      </c>
      <c r="I33" s="94">
        <v>3168.1</v>
      </c>
      <c r="J33" s="287">
        <f t="shared" si="22"/>
        <v>-342.90000000000009</v>
      </c>
      <c r="K33" s="299">
        <f t="shared" si="23"/>
        <v>-9.7664483053261204</v>
      </c>
      <c r="L33" s="326">
        <v>56.768205924201268</v>
      </c>
      <c r="M33" s="289">
        <v>50.1</v>
      </c>
      <c r="N33" s="287">
        <f t="shared" si="24"/>
        <v>-6.668205924201267</v>
      </c>
      <c r="O33" s="323">
        <f t="shared" si="25"/>
        <v>-11.746374252349757</v>
      </c>
      <c r="P33" s="339">
        <v>43.5</v>
      </c>
      <c r="Q33" s="290">
        <v>44.3</v>
      </c>
      <c r="R33" s="287">
        <f t="shared" si="26"/>
        <v>0.79999999999999716</v>
      </c>
      <c r="S33" s="299">
        <f t="shared" si="27"/>
        <v>1.8390804597701083</v>
      </c>
      <c r="T33" s="330">
        <v>2.524</v>
      </c>
      <c r="U33" s="93">
        <v>2.7</v>
      </c>
      <c r="V33" s="287">
        <f t="shared" si="28"/>
        <v>0.17600000000000016</v>
      </c>
      <c r="W33" s="323">
        <f t="shared" si="29"/>
        <v>6.9730586370839998</v>
      </c>
      <c r="X33" s="335">
        <v>2776</v>
      </c>
      <c r="Y33" s="94">
        <v>2923.8</v>
      </c>
      <c r="Z33" s="287">
        <f t="shared" si="30"/>
        <v>147.80000000000018</v>
      </c>
      <c r="AA33" s="299">
        <f t="shared" si="31"/>
        <v>5.324207492795396</v>
      </c>
      <c r="AB33" s="326">
        <v>44.884232311473291</v>
      </c>
      <c r="AC33" s="289">
        <v>46.2</v>
      </c>
      <c r="AD33" s="287">
        <f t="shared" si="32"/>
        <v>1.3157676885267122</v>
      </c>
      <c r="AE33" s="323">
        <f t="shared" si="33"/>
        <v>2.9314697406340091</v>
      </c>
      <c r="AF33" s="339">
        <v>32.5</v>
      </c>
      <c r="AG33" s="290">
        <v>37.4</v>
      </c>
      <c r="AH33" s="287">
        <f t="shared" si="34"/>
        <v>4.8999999999999986</v>
      </c>
      <c r="AI33" s="299">
        <f t="shared" si="35"/>
        <v>15.076923076923073</v>
      </c>
      <c r="AJ33" s="344">
        <v>2905.2</v>
      </c>
      <c r="AK33" s="94">
        <v>2893.2</v>
      </c>
      <c r="AL33" s="287">
        <f t="shared" si="36"/>
        <v>-12</v>
      </c>
      <c r="AM33" s="287">
        <f t="shared" si="37"/>
        <v>-0.41305245766212306</v>
      </c>
      <c r="AN33" s="289">
        <v>46.973224679860301</v>
      </c>
      <c r="AO33" s="289">
        <v>45.7</v>
      </c>
      <c r="AP33" s="287">
        <f t="shared" si="38"/>
        <v>-1.2732246798602986</v>
      </c>
      <c r="AQ33" s="299">
        <f t="shared" si="39"/>
        <v>-2.7105328376703755</v>
      </c>
    </row>
    <row r="34" spans="1:43" s="214" customFormat="1">
      <c r="A34" s="225" t="s">
        <v>80</v>
      </c>
      <c r="B34" s="226">
        <v>2</v>
      </c>
      <c r="C34" s="292" t="s">
        <v>31</v>
      </c>
      <c r="D34" s="300">
        <v>3.2389999999999999</v>
      </c>
      <c r="E34" s="289">
        <v>3.2</v>
      </c>
      <c r="F34" s="287">
        <f t="shared" si="20"/>
        <v>-3.8999999999999702E-2</v>
      </c>
      <c r="G34" s="323">
        <f t="shared" si="21"/>
        <v>-1.2040753318925501</v>
      </c>
      <c r="H34" s="335">
        <v>5181.2</v>
      </c>
      <c r="I34" s="94">
        <v>5369.1</v>
      </c>
      <c r="J34" s="287">
        <f t="shared" si="22"/>
        <v>187.90000000000055</v>
      </c>
      <c r="K34" s="299">
        <f t="shared" si="23"/>
        <v>3.6265729946730594</v>
      </c>
      <c r="L34" s="326">
        <v>64.638147635265796</v>
      </c>
      <c r="M34" s="289">
        <v>64.599999999999994</v>
      </c>
      <c r="N34" s="287">
        <f t="shared" si="24"/>
        <v>-3.8147635265801227E-2</v>
      </c>
      <c r="O34" s="323">
        <f t="shared" si="25"/>
        <v>-5.9017216088952926E-2</v>
      </c>
      <c r="P34" s="339">
        <v>53.5</v>
      </c>
      <c r="Q34" s="290">
        <v>53</v>
      </c>
      <c r="R34" s="287">
        <f t="shared" si="26"/>
        <v>-0.5</v>
      </c>
      <c r="S34" s="299">
        <f t="shared" si="27"/>
        <v>-0.93457943925233633</v>
      </c>
      <c r="T34" s="330">
        <v>2.9340000000000002</v>
      </c>
      <c r="U34" s="93">
        <v>3.1</v>
      </c>
      <c r="V34" s="287">
        <f t="shared" si="28"/>
        <v>0.16599999999999993</v>
      </c>
      <c r="W34" s="323">
        <f t="shared" si="29"/>
        <v>5.6578050443081089</v>
      </c>
      <c r="X34" s="335">
        <v>4609.8999999999996</v>
      </c>
      <c r="Y34" s="94">
        <v>5179</v>
      </c>
      <c r="Z34" s="287">
        <f t="shared" si="30"/>
        <v>569.10000000000036</v>
      </c>
      <c r="AA34" s="299">
        <f t="shared" si="31"/>
        <v>12.345170177227281</v>
      </c>
      <c r="AB34" s="326">
        <v>57.510884888406501</v>
      </c>
      <c r="AC34" s="289">
        <v>62.3</v>
      </c>
      <c r="AD34" s="287">
        <f t="shared" si="32"/>
        <v>4.789115111593496</v>
      </c>
      <c r="AE34" s="323">
        <f t="shared" si="33"/>
        <v>8.3273194646304649</v>
      </c>
      <c r="AF34" s="339">
        <v>43.9</v>
      </c>
      <c r="AG34" s="290">
        <v>50.3</v>
      </c>
      <c r="AH34" s="287">
        <f t="shared" si="34"/>
        <v>6.3999999999999986</v>
      </c>
      <c r="AI34" s="299">
        <f t="shared" si="35"/>
        <v>14.578587699316625</v>
      </c>
      <c r="AJ34" s="344">
        <v>3030.1</v>
      </c>
      <c r="AK34" s="94">
        <v>3463.2</v>
      </c>
      <c r="AL34" s="287">
        <f t="shared" si="36"/>
        <v>433.09999999999991</v>
      </c>
      <c r="AM34" s="287">
        <f t="shared" si="37"/>
        <v>14.293257648262431</v>
      </c>
      <c r="AN34" s="289">
        <v>37.802063450478435</v>
      </c>
      <c r="AO34" s="289">
        <v>41.7</v>
      </c>
      <c r="AP34" s="287">
        <f t="shared" si="38"/>
        <v>3.8979365495215674</v>
      </c>
      <c r="AQ34" s="299">
        <f t="shared" si="39"/>
        <v>10.311438566383957</v>
      </c>
    </row>
    <row r="35" spans="1:43" s="214" customFormat="1" ht="15.75" thickBot="1">
      <c r="A35" s="225" t="s">
        <v>81</v>
      </c>
      <c r="B35" s="226">
        <v>2</v>
      </c>
      <c r="C35" s="292" t="s">
        <v>31</v>
      </c>
      <c r="D35" s="301">
        <v>3.097</v>
      </c>
      <c r="E35" s="302">
        <v>3.2</v>
      </c>
      <c r="F35" s="303">
        <f t="shared" si="20"/>
        <v>0.1030000000000002</v>
      </c>
      <c r="G35" s="324">
        <f t="shared" si="21"/>
        <v>3.3257991604778887</v>
      </c>
      <c r="H35" s="336">
        <v>5378.3</v>
      </c>
      <c r="I35" s="304">
        <v>5837.9</v>
      </c>
      <c r="J35" s="303">
        <f t="shared" si="22"/>
        <v>459.59999999999945</v>
      </c>
      <c r="K35" s="307">
        <f t="shared" si="23"/>
        <v>8.5454511648662113</v>
      </c>
      <c r="L35" s="327">
        <v>63.612385863651419</v>
      </c>
      <c r="M35" s="302">
        <v>68.5</v>
      </c>
      <c r="N35" s="303">
        <f t="shared" si="24"/>
        <v>4.8876141363485814</v>
      </c>
      <c r="O35" s="324">
        <f t="shared" si="25"/>
        <v>7.6834315675957052</v>
      </c>
      <c r="P35" s="340">
        <v>48.9</v>
      </c>
      <c r="Q35" s="305">
        <v>53.7</v>
      </c>
      <c r="R35" s="303">
        <f t="shared" si="26"/>
        <v>4.8000000000000043</v>
      </c>
      <c r="S35" s="307">
        <f t="shared" si="27"/>
        <v>9.8159509202454078</v>
      </c>
      <c r="T35" s="331">
        <v>2.8719999999999999</v>
      </c>
      <c r="U35" s="306">
        <v>3.1</v>
      </c>
      <c r="V35" s="303">
        <f t="shared" si="28"/>
        <v>0.2280000000000002</v>
      </c>
      <c r="W35" s="324">
        <f t="shared" si="29"/>
        <v>7.9387186629526543</v>
      </c>
      <c r="X35" s="336">
        <v>5052.7</v>
      </c>
      <c r="Y35" s="304">
        <v>5649.2</v>
      </c>
      <c r="Z35" s="303">
        <f t="shared" si="30"/>
        <v>596.5</v>
      </c>
      <c r="AA35" s="307">
        <f t="shared" si="31"/>
        <v>11.805569299582402</v>
      </c>
      <c r="AB35" s="327">
        <v>59.761319014051189</v>
      </c>
      <c r="AC35" s="302">
        <v>66.3</v>
      </c>
      <c r="AD35" s="303">
        <f t="shared" si="32"/>
        <v>6.5386809859488082</v>
      </c>
      <c r="AE35" s="324">
        <f t="shared" si="33"/>
        <v>10.941326419538065</v>
      </c>
      <c r="AF35" s="340">
        <v>42.1</v>
      </c>
      <c r="AG35" s="305">
        <v>48</v>
      </c>
      <c r="AH35" s="303">
        <f t="shared" si="34"/>
        <v>5.8999999999999986</v>
      </c>
      <c r="AI35" s="307">
        <f t="shared" si="35"/>
        <v>14.01425178147268</v>
      </c>
      <c r="AJ35" s="345">
        <v>4340.7</v>
      </c>
      <c r="AK35" s="304">
        <v>4824.1000000000004</v>
      </c>
      <c r="AL35" s="303">
        <f t="shared" si="36"/>
        <v>483.40000000000055</v>
      </c>
      <c r="AM35" s="303">
        <f t="shared" si="37"/>
        <v>11.136452645886621</v>
      </c>
      <c r="AN35" s="302">
        <v>51.340067180773048</v>
      </c>
      <c r="AO35" s="302">
        <v>56.6</v>
      </c>
      <c r="AP35" s="303">
        <f t="shared" si="38"/>
        <v>5.2599328192269539</v>
      </c>
      <c r="AQ35" s="307">
        <f t="shared" si="39"/>
        <v>10.245278411316159</v>
      </c>
    </row>
    <row r="36" spans="1:43">
      <c r="D36" s="51"/>
      <c r="E36" s="51"/>
    </row>
    <row r="45" spans="1:43" ht="15.75" thickBot="1"/>
    <row r="46" spans="1:43" s="56" customFormat="1">
      <c r="A46" s="449" t="s">
        <v>0</v>
      </c>
      <c r="B46" s="451" t="s">
        <v>1</v>
      </c>
      <c r="C46" s="453" t="s">
        <v>2</v>
      </c>
      <c r="D46" s="484" t="s">
        <v>134</v>
      </c>
      <c r="E46" s="509"/>
      <c r="F46" s="509"/>
      <c r="G46" s="487"/>
      <c r="H46" s="529" t="s">
        <v>61</v>
      </c>
      <c r="I46" s="530"/>
      <c r="J46" s="530"/>
      <c r="K46" s="531"/>
      <c r="L46" s="563" t="s">
        <v>135</v>
      </c>
      <c r="M46" s="564"/>
      <c r="N46" s="564"/>
      <c r="O46" s="565"/>
      <c r="P46" s="514" t="s">
        <v>63</v>
      </c>
      <c r="Q46" s="515"/>
      <c r="R46" s="515"/>
      <c r="S46" s="519"/>
      <c r="T46" s="472" t="s">
        <v>136</v>
      </c>
      <c r="U46" s="536"/>
      <c r="V46" s="536"/>
      <c r="W46" s="475"/>
      <c r="X46" s="529" t="s">
        <v>65</v>
      </c>
      <c r="Y46" s="530"/>
      <c r="Z46" s="530"/>
      <c r="AA46" s="531"/>
      <c r="AB46" s="476" t="s">
        <v>137</v>
      </c>
      <c r="AC46" s="566"/>
      <c r="AD46" s="566"/>
      <c r="AE46" s="479"/>
      <c r="AF46" s="555" t="s">
        <v>67</v>
      </c>
      <c r="AG46" s="556"/>
      <c r="AH46" s="556"/>
      <c r="AI46" s="557"/>
      <c r="AJ46" s="558" t="s">
        <v>68</v>
      </c>
      <c r="AK46" s="527"/>
      <c r="AL46" s="527"/>
      <c r="AM46" s="559"/>
      <c r="AN46" s="560" t="s">
        <v>138</v>
      </c>
      <c r="AO46" s="561"/>
      <c r="AP46" s="561"/>
      <c r="AQ46" s="562"/>
    </row>
    <row r="47" spans="1:43" s="56" customFormat="1" ht="15.75" thickBot="1">
      <c r="A47" s="450"/>
      <c r="B47" s="452"/>
      <c r="C47" s="454"/>
      <c r="D47" s="134" t="s">
        <v>5</v>
      </c>
      <c r="E47" s="136" t="s">
        <v>6</v>
      </c>
      <c r="F47" s="178" t="s">
        <v>58</v>
      </c>
      <c r="G47" s="136" t="s">
        <v>59</v>
      </c>
      <c r="H47" s="5" t="s">
        <v>5</v>
      </c>
      <c r="I47" s="7" t="s">
        <v>6</v>
      </c>
      <c r="J47" s="50" t="s">
        <v>58</v>
      </c>
      <c r="K47" s="7" t="s">
        <v>59</v>
      </c>
      <c r="L47" s="200" t="s">
        <v>5</v>
      </c>
      <c r="M47" s="201" t="s">
        <v>6</v>
      </c>
      <c r="N47" s="202" t="s">
        <v>58</v>
      </c>
      <c r="O47" s="201" t="s">
        <v>59</v>
      </c>
      <c r="P47" s="143" t="s">
        <v>5</v>
      </c>
      <c r="Q47" s="145" t="s">
        <v>6</v>
      </c>
      <c r="R47" s="192" t="s">
        <v>58</v>
      </c>
      <c r="S47" s="145" t="s">
        <v>59</v>
      </c>
      <c r="T47" s="147" t="s">
        <v>5</v>
      </c>
      <c r="U47" s="149" t="s">
        <v>6</v>
      </c>
      <c r="V47" s="209" t="s">
        <v>58</v>
      </c>
      <c r="W47" s="149" t="s">
        <v>59</v>
      </c>
      <c r="X47" s="5" t="s">
        <v>5</v>
      </c>
      <c r="Y47" s="7" t="s">
        <v>6</v>
      </c>
      <c r="Z47" s="50" t="s">
        <v>58</v>
      </c>
      <c r="AA47" s="7" t="s">
        <v>59</v>
      </c>
      <c r="AB47" s="151" t="s">
        <v>5</v>
      </c>
      <c r="AC47" s="153" t="s">
        <v>6</v>
      </c>
      <c r="AD47" s="210" t="s">
        <v>58</v>
      </c>
      <c r="AE47" s="153" t="s">
        <v>59</v>
      </c>
      <c r="AF47" s="156" t="s">
        <v>5</v>
      </c>
      <c r="AG47" s="158" t="s">
        <v>6</v>
      </c>
      <c r="AH47" s="211" t="s">
        <v>58</v>
      </c>
      <c r="AI47" s="158" t="s">
        <v>59</v>
      </c>
      <c r="AJ47" s="3" t="s">
        <v>5</v>
      </c>
      <c r="AK47" s="8" t="s">
        <v>6</v>
      </c>
      <c r="AL47" s="49" t="s">
        <v>58</v>
      </c>
      <c r="AM47" s="8" t="s">
        <v>59</v>
      </c>
      <c r="AN47" s="160" t="s">
        <v>5</v>
      </c>
      <c r="AO47" s="162" t="s">
        <v>6</v>
      </c>
      <c r="AP47" s="212" t="s">
        <v>58</v>
      </c>
      <c r="AQ47" s="162" t="s">
        <v>59</v>
      </c>
    </row>
    <row r="48" spans="1:43" s="57" customFormat="1">
      <c r="A48" s="58" t="s">
        <v>16</v>
      </c>
      <c r="B48" s="58">
        <v>1</v>
      </c>
      <c r="C48" s="58" t="s">
        <v>140</v>
      </c>
      <c r="D48" s="218">
        <v>2.6589999999999998</v>
      </c>
      <c r="E48" s="218">
        <v>2.7</v>
      </c>
      <c r="F48" s="59">
        <v>4.1000000000000369E-2</v>
      </c>
      <c r="G48" s="59">
        <v>1.5419330575404429</v>
      </c>
      <c r="H48" s="217">
        <v>3799.7</v>
      </c>
      <c r="I48" s="218">
        <v>4206.3</v>
      </c>
      <c r="J48" s="59">
        <v>406.60000000000036</v>
      </c>
      <c r="K48" s="59">
        <v>10.70084480353713</v>
      </c>
      <c r="L48" s="218">
        <v>49.51846011494402</v>
      </c>
      <c r="M48" s="218">
        <v>50.9</v>
      </c>
      <c r="N48" s="59">
        <v>1.3815398850559788</v>
      </c>
      <c r="O48" s="59">
        <v>2.7899492065163156</v>
      </c>
      <c r="P48" s="217">
        <v>36</v>
      </c>
      <c r="Q48" s="218">
        <v>36.4</v>
      </c>
      <c r="R48" s="59">
        <v>0.39999999999999858</v>
      </c>
      <c r="S48" s="59">
        <v>1.1111111111111072</v>
      </c>
      <c r="T48" s="220" t="s">
        <v>34</v>
      </c>
      <c r="U48" s="221">
        <v>2.6</v>
      </c>
      <c r="V48" s="222" t="e">
        <f>U48-T48</f>
        <v>#VALUE!</v>
      </c>
      <c r="W48" s="222" t="e">
        <f>(V48/T48)*100</f>
        <v>#VALUE!</v>
      </c>
      <c r="X48" s="220" t="s">
        <v>34</v>
      </c>
      <c r="Y48" s="221">
        <v>3912.6</v>
      </c>
      <c r="Z48" s="222" t="e">
        <f>Y48-X48</f>
        <v>#VALUE!</v>
      </c>
      <c r="AA48" s="222" t="e">
        <f>(Z48/X48)*100</f>
        <v>#VALUE!</v>
      </c>
      <c r="AB48" s="220" t="s">
        <v>34</v>
      </c>
      <c r="AC48" s="221">
        <v>47.4</v>
      </c>
      <c r="AD48" s="222" t="e">
        <f>AC48-AB48</f>
        <v>#VALUE!</v>
      </c>
      <c r="AE48" s="222" t="e">
        <f>(AD48/AB48)*100</f>
        <v>#VALUE!</v>
      </c>
      <c r="AF48" s="220" t="s">
        <v>34</v>
      </c>
      <c r="AG48" s="221">
        <v>33.200000000000003</v>
      </c>
      <c r="AH48" s="222" t="e">
        <f>AG48-AF48</f>
        <v>#VALUE!</v>
      </c>
      <c r="AI48" s="222" t="e">
        <f>(AH48/AF48)*100</f>
        <v>#VALUE!</v>
      </c>
      <c r="AJ48" s="218">
        <v>2339.1</v>
      </c>
      <c r="AK48" s="217">
        <v>2915.3</v>
      </c>
      <c r="AL48" s="219">
        <f>AK48-AJ48</f>
        <v>576.20000000000027</v>
      </c>
      <c r="AM48" s="219">
        <f>(AL48/AJ48)*100</f>
        <v>24.633406010858891</v>
      </c>
      <c r="AN48" s="218">
        <v>30.483625037467579</v>
      </c>
      <c r="AO48" s="218">
        <v>35.299999999999997</v>
      </c>
      <c r="AP48" s="59">
        <v>4.8163749625324179</v>
      </c>
      <c r="AQ48" s="59">
        <v>15.799876020691721</v>
      </c>
    </row>
    <row r="49" spans="1:43" s="57" customFormat="1">
      <c r="A49" s="58" t="s">
        <v>18</v>
      </c>
      <c r="B49" s="58">
        <v>1</v>
      </c>
      <c r="C49" s="58" t="s">
        <v>140</v>
      </c>
      <c r="D49" s="218">
        <v>2.7360000000000002</v>
      </c>
      <c r="E49" s="218">
        <v>2.9</v>
      </c>
      <c r="F49" s="59">
        <v>0.1639999999999997</v>
      </c>
      <c r="G49" s="59">
        <v>5.994152046783614</v>
      </c>
      <c r="H49" s="217">
        <v>3261</v>
      </c>
      <c r="I49" s="218">
        <v>3760.7</v>
      </c>
      <c r="J49" s="59">
        <v>499.69999999999982</v>
      </c>
      <c r="K49" s="59">
        <v>15.323520392517628</v>
      </c>
      <c r="L49" s="218">
        <v>51.462929646813748</v>
      </c>
      <c r="M49" s="218">
        <v>58.2</v>
      </c>
      <c r="N49" s="59">
        <v>6.7370703531862546</v>
      </c>
      <c r="O49" s="59">
        <v>13.091113155473789</v>
      </c>
      <c r="P49" s="217">
        <v>38.200000000000003</v>
      </c>
      <c r="Q49" s="218">
        <v>42.2</v>
      </c>
      <c r="R49" s="59">
        <v>4</v>
      </c>
      <c r="S49" s="59">
        <v>10.471204188481673</v>
      </c>
      <c r="T49" s="81">
        <v>2.641</v>
      </c>
      <c r="U49" s="81">
        <v>2.8</v>
      </c>
      <c r="V49" s="59">
        <v>0.15899999999999981</v>
      </c>
      <c r="W49" s="59">
        <v>6.0204468004543665</v>
      </c>
      <c r="X49" s="217">
        <v>3053.2</v>
      </c>
      <c r="Y49" s="218">
        <v>3479.5</v>
      </c>
      <c r="Z49" s="59">
        <v>426.30000000000018</v>
      </c>
      <c r="AA49" s="59">
        <v>13.962400104808076</v>
      </c>
      <c r="AB49" s="218">
        <v>48.183568475207522</v>
      </c>
      <c r="AC49" s="218">
        <v>53.8</v>
      </c>
      <c r="AD49" s="59">
        <v>5.6164315247924748</v>
      </c>
      <c r="AE49" s="59">
        <v>11.656321236735227</v>
      </c>
      <c r="AF49" s="217">
        <v>35.6</v>
      </c>
      <c r="AG49" s="218">
        <v>40.200000000000003</v>
      </c>
      <c r="AH49" s="59">
        <v>4.6000000000000014</v>
      </c>
      <c r="AI49" s="59">
        <v>12.921348314606746</v>
      </c>
      <c r="AJ49" s="218">
        <v>3223.2</v>
      </c>
      <c r="AK49" s="217">
        <v>2470.9</v>
      </c>
      <c r="AL49" s="219">
        <f t="shared" ref="AL49:AL59" si="40">AK49-AJ49</f>
        <v>-752.29999999999973</v>
      </c>
      <c r="AM49" s="219">
        <f t="shared" ref="AM49:AM59" si="41">(AL49/AJ49)*100</f>
        <v>-23.340158848349461</v>
      </c>
      <c r="AN49" s="218">
        <v>39.707784608182521</v>
      </c>
      <c r="AO49" s="218">
        <v>38.200000000000003</v>
      </c>
      <c r="AP49" s="59">
        <v>-1.5077846081825186</v>
      </c>
      <c r="AQ49" s="59">
        <v>-3.7972015388433729</v>
      </c>
    </row>
    <row r="50" spans="1:43" s="57" customFormat="1">
      <c r="A50" s="58" t="s">
        <v>19</v>
      </c>
      <c r="B50" s="58">
        <v>1</v>
      </c>
      <c r="C50" s="58" t="s">
        <v>140</v>
      </c>
      <c r="D50" s="218">
        <v>2.988</v>
      </c>
      <c r="E50" s="218">
        <v>3</v>
      </c>
      <c r="F50" s="59">
        <v>1.2000000000000011E-2</v>
      </c>
      <c r="G50" s="59">
        <v>0.40160642570281163</v>
      </c>
      <c r="H50" s="217">
        <v>4998.3</v>
      </c>
      <c r="I50" s="218">
        <v>4663.2</v>
      </c>
      <c r="J50" s="59">
        <v>-335.10000000000036</v>
      </c>
      <c r="K50" s="59">
        <v>-6.7042794550147127</v>
      </c>
      <c r="L50" s="218">
        <v>61.575893462111786</v>
      </c>
      <c r="M50" s="218">
        <v>57.3</v>
      </c>
      <c r="N50" s="59">
        <v>-4.2758934621117888</v>
      </c>
      <c r="O50" s="59">
        <v>-6.9441029950183113</v>
      </c>
      <c r="P50" s="217">
        <v>45.5</v>
      </c>
      <c r="Q50" s="218">
        <v>46.2</v>
      </c>
      <c r="R50" s="59">
        <v>0.70000000000000284</v>
      </c>
      <c r="S50" s="59">
        <v>1.5384615384615448</v>
      </c>
      <c r="T50" s="81">
        <v>2.883</v>
      </c>
      <c r="U50" s="81">
        <v>2.8</v>
      </c>
      <c r="V50" s="59">
        <v>-8.3000000000000185E-2</v>
      </c>
      <c r="W50" s="59">
        <v>-2.8789455428373287</v>
      </c>
      <c r="X50" s="217">
        <v>4549.1000000000004</v>
      </c>
      <c r="Y50" s="218">
        <v>4403.5</v>
      </c>
      <c r="Z50" s="59">
        <v>-145.60000000000036</v>
      </c>
      <c r="AA50" s="59">
        <v>-3.2006330922600155</v>
      </c>
      <c r="AB50" s="218">
        <v>56.042033681150137</v>
      </c>
      <c r="AC50" s="218">
        <v>54.1</v>
      </c>
      <c r="AD50" s="59">
        <v>-1.9420336811501357</v>
      </c>
      <c r="AE50" s="59">
        <v>-3.4653162163944513</v>
      </c>
      <c r="AF50" s="217">
        <v>42.4</v>
      </c>
      <c r="AG50" s="218">
        <v>39.299999999999997</v>
      </c>
      <c r="AH50" s="59">
        <v>-3.1000000000000014</v>
      </c>
      <c r="AI50" s="59">
        <v>-7.3113207547169852</v>
      </c>
      <c r="AJ50" s="218">
        <v>3301.3</v>
      </c>
      <c r="AK50" s="217">
        <v>3353.3</v>
      </c>
      <c r="AL50" s="219">
        <f t="shared" si="40"/>
        <v>52</v>
      </c>
      <c r="AM50" s="219">
        <f t="shared" si="41"/>
        <v>1.575137067215945</v>
      </c>
      <c r="AN50" s="218">
        <v>34.273226539871061</v>
      </c>
      <c r="AO50" s="218">
        <v>41.2</v>
      </c>
      <c r="AP50" s="59">
        <v>6.9267734601289419</v>
      </c>
      <c r="AQ50" s="59">
        <v>20.21045042861903</v>
      </c>
    </row>
    <row r="51" spans="1:43" s="57" customFormat="1">
      <c r="A51" s="58" t="s">
        <v>21</v>
      </c>
      <c r="B51" s="58">
        <v>1</v>
      </c>
      <c r="C51" s="58" t="s">
        <v>140</v>
      </c>
      <c r="D51" s="218">
        <v>2.613</v>
      </c>
      <c r="E51" s="218">
        <v>2.6</v>
      </c>
      <c r="F51" s="59">
        <v>-1.2999999999999901E-2</v>
      </c>
      <c r="G51" s="59">
        <v>-0.49751243781094145</v>
      </c>
      <c r="H51" s="217">
        <v>3099.4</v>
      </c>
      <c r="I51" s="218">
        <v>3214.5</v>
      </c>
      <c r="J51" s="59">
        <v>115.09999999999991</v>
      </c>
      <c r="K51" s="59">
        <v>3.7136219913531625</v>
      </c>
      <c r="L51" s="218">
        <v>43.77683615819209</v>
      </c>
      <c r="M51" s="218">
        <v>42.3</v>
      </c>
      <c r="N51" s="59">
        <v>-1.4768361581920928</v>
      </c>
      <c r="O51" s="59">
        <v>-3.3735561721623597</v>
      </c>
      <c r="P51" s="217">
        <v>34.799999999999997</v>
      </c>
      <c r="Q51" s="218">
        <v>34.5</v>
      </c>
      <c r="R51" s="59">
        <v>-0.29999999999999716</v>
      </c>
      <c r="S51" s="59">
        <v>-0.86206896551723322</v>
      </c>
      <c r="T51" s="81">
        <v>2.4750000000000001</v>
      </c>
      <c r="U51" s="81">
        <v>2.4</v>
      </c>
      <c r="V51" s="59">
        <v>-7.5000000000000178E-2</v>
      </c>
      <c r="W51" s="59">
        <v>-3.0303030303030374</v>
      </c>
      <c r="X51" s="217">
        <v>3129.5</v>
      </c>
      <c r="Y51" s="218">
        <v>3160.4</v>
      </c>
      <c r="Z51" s="59">
        <v>30.900000000000091</v>
      </c>
      <c r="AA51" s="59">
        <v>0.98737817542738737</v>
      </c>
      <c r="AB51" s="218">
        <v>44.201977401129945</v>
      </c>
      <c r="AC51" s="218">
        <v>41.6</v>
      </c>
      <c r="AD51" s="59">
        <v>-2.6019774011299432</v>
      </c>
      <c r="AE51" s="59">
        <v>-5.8865633487777593</v>
      </c>
      <c r="AF51" s="217">
        <v>31.2</v>
      </c>
      <c r="AG51" s="218">
        <v>30.4</v>
      </c>
      <c r="AH51" s="59">
        <v>-0.80000000000000071</v>
      </c>
      <c r="AI51" s="59">
        <v>-2.5641025641025665</v>
      </c>
      <c r="AJ51" s="218">
        <v>2644.3</v>
      </c>
      <c r="AK51" s="217">
        <v>3373.7</v>
      </c>
      <c r="AL51" s="219">
        <f t="shared" si="40"/>
        <v>729.39999999999964</v>
      </c>
      <c r="AM51" s="219">
        <f t="shared" si="41"/>
        <v>27.583859622584413</v>
      </c>
      <c r="AN51" s="218">
        <v>35.869992810537319</v>
      </c>
      <c r="AO51" s="218">
        <v>44.4</v>
      </c>
      <c r="AP51" s="59">
        <v>8.5300071894626797</v>
      </c>
      <c r="AQ51" s="59">
        <v>23.780342623756727</v>
      </c>
    </row>
    <row r="52" spans="1:43" s="57" customFormat="1">
      <c r="A52" s="58" t="s">
        <v>24</v>
      </c>
      <c r="B52" s="58">
        <v>1</v>
      </c>
      <c r="C52" s="58" t="s">
        <v>140</v>
      </c>
      <c r="D52" s="218">
        <v>2.8479999999999999</v>
      </c>
      <c r="E52" s="218">
        <v>2.8</v>
      </c>
      <c r="F52" s="59">
        <v>-4.8000000000000043E-2</v>
      </c>
      <c r="G52" s="59">
        <v>-1.685393258426968</v>
      </c>
      <c r="H52" s="217">
        <v>4334.3</v>
      </c>
      <c r="I52" s="218">
        <v>4732.8</v>
      </c>
      <c r="J52" s="59">
        <v>398.5</v>
      </c>
      <c r="K52" s="59">
        <v>9.1941028539787286</v>
      </c>
      <c r="L52" s="218">
        <v>55.797577208769425</v>
      </c>
      <c r="M52" s="218">
        <v>55.7</v>
      </c>
      <c r="N52" s="59">
        <v>-9.7577208769422441E-2</v>
      </c>
      <c r="O52" s="59">
        <v>-0.17487714279122271</v>
      </c>
      <c r="P52" s="217">
        <v>41.4</v>
      </c>
      <c r="Q52" s="218">
        <v>39.4</v>
      </c>
      <c r="R52" s="59">
        <v>-2</v>
      </c>
      <c r="S52" s="59">
        <v>-4.8309178743961354</v>
      </c>
      <c r="T52" s="81">
        <v>2.597</v>
      </c>
      <c r="U52" s="81">
        <v>2.6</v>
      </c>
      <c r="V52" s="59">
        <v>3.0000000000001137E-3</v>
      </c>
      <c r="W52" s="59">
        <v>0.11551790527532205</v>
      </c>
      <c r="X52" s="217">
        <v>4398.8</v>
      </c>
      <c r="Y52" s="218">
        <v>4732.3</v>
      </c>
      <c r="Z52" s="59">
        <v>333.5</v>
      </c>
      <c r="AA52" s="59">
        <v>7.5816131672274256</v>
      </c>
      <c r="AB52" s="218">
        <v>56.627917455168067</v>
      </c>
      <c r="AC52" s="218">
        <v>55.7</v>
      </c>
      <c r="AD52" s="59">
        <v>-0.92791745516806401</v>
      </c>
      <c r="AE52" s="59">
        <v>-1.6386218968809683</v>
      </c>
      <c r="AF52" s="217">
        <v>34.4</v>
      </c>
      <c r="AG52" s="218">
        <v>35</v>
      </c>
      <c r="AH52" s="59">
        <v>0.60000000000000142</v>
      </c>
      <c r="AI52" s="59">
        <v>1.7441860465116321</v>
      </c>
      <c r="AJ52" s="218">
        <v>2607.6999999999998</v>
      </c>
      <c r="AK52" s="217">
        <v>3489.7</v>
      </c>
      <c r="AL52" s="219">
        <f t="shared" si="40"/>
        <v>882</v>
      </c>
      <c r="AM52" s="219">
        <f t="shared" si="41"/>
        <v>33.822909076964372</v>
      </c>
      <c r="AN52" s="218">
        <v>28.669906328334577</v>
      </c>
      <c r="AO52" s="218">
        <v>41</v>
      </c>
      <c r="AP52" s="59">
        <v>12.330093671665423</v>
      </c>
      <c r="AQ52" s="59">
        <v>43.007094374352896</v>
      </c>
    </row>
    <row r="53" spans="1:43" s="57" customFormat="1">
      <c r="A53" s="58" t="s">
        <v>29</v>
      </c>
      <c r="B53" s="58">
        <v>1</v>
      </c>
      <c r="C53" s="58" t="s">
        <v>140</v>
      </c>
      <c r="D53" s="218">
        <v>2.5859999999999999</v>
      </c>
      <c r="E53" s="218">
        <v>2.7</v>
      </c>
      <c r="F53" s="59">
        <v>0.11400000000000032</v>
      </c>
      <c r="G53" s="59">
        <v>4.4083526682134702</v>
      </c>
      <c r="H53" s="217">
        <v>4153.1000000000004</v>
      </c>
      <c r="I53" s="218">
        <v>4432.7</v>
      </c>
      <c r="J53" s="59">
        <v>279.59999999999945</v>
      </c>
      <c r="K53" s="59">
        <v>6.7323204353374448</v>
      </c>
      <c r="L53" s="218">
        <v>43.227236770889718</v>
      </c>
      <c r="M53" s="218">
        <v>44.7</v>
      </c>
      <c r="N53" s="59">
        <v>1.472763229110285</v>
      </c>
      <c r="O53" s="59">
        <v>3.4070260769064005</v>
      </c>
      <c r="P53" s="217">
        <v>34.1</v>
      </c>
      <c r="Q53" s="218">
        <v>36.9</v>
      </c>
      <c r="R53" s="59">
        <v>2.7999999999999972</v>
      </c>
      <c r="S53" s="59">
        <v>8.2111436950146537</v>
      </c>
      <c r="T53" s="81">
        <v>2.5259999999999998</v>
      </c>
      <c r="U53" s="81">
        <v>2.6</v>
      </c>
      <c r="V53" s="59">
        <v>7.4000000000000288E-2</v>
      </c>
      <c r="W53" s="59">
        <v>2.9295328582739626</v>
      </c>
      <c r="X53" s="217">
        <v>4353.8999999999996</v>
      </c>
      <c r="Y53" s="218">
        <v>4645.3</v>
      </c>
      <c r="Z53" s="59">
        <v>291.40000000000055</v>
      </c>
      <c r="AA53" s="59">
        <v>6.6928500884264812</v>
      </c>
      <c r="AB53" s="218">
        <v>45.31724884466464</v>
      </c>
      <c r="AC53" s="218">
        <v>46.9</v>
      </c>
      <c r="AD53" s="59">
        <v>1.5827511553353588</v>
      </c>
      <c r="AE53" s="59">
        <v>3.4926020349571631</v>
      </c>
      <c r="AF53" s="217">
        <v>32.5</v>
      </c>
      <c r="AG53" s="218">
        <v>34.200000000000003</v>
      </c>
      <c r="AH53" s="59">
        <v>1.7000000000000028</v>
      </c>
      <c r="AI53" s="59">
        <v>5.2307692307692397</v>
      </c>
      <c r="AJ53" s="218">
        <v>3220.4</v>
      </c>
      <c r="AK53" s="217">
        <v>4181.3999999999996</v>
      </c>
      <c r="AL53" s="219">
        <f t="shared" si="40"/>
        <v>960.99999999999955</v>
      </c>
      <c r="AM53" s="219">
        <f t="shared" si="41"/>
        <v>29.841013538690831</v>
      </c>
      <c r="AN53" s="218">
        <v>34.575907236418296</v>
      </c>
      <c r="AO53" s="218">
        <v>42.2</v>
      </c>
      <c r="AP53" s="59">
        <v>7.6240927635817073</v>
      </c>
      <c r="AQ53" s="59">
        <v>22.050304310023606</v>
      </c>
    </row>
    <row r="54" spans="1:43" s="216" customFormat="1">
      <c r="A54" s="98" t="s">
        <v>41</v>
      </c>
      <c r="B54" s="99">
        <v>2</v>
      </c>
      <c r="C54" s="98" t="s">
        <v>140</v>
      </c>
      <c r="D54" s="51">
        <v>2.738</v>
      </c>
      <c r="E54" s="51">
        <v>2.9</v>
      </c>
      <c r="F54" s="59">
        <v>0.16199999999999992</v>
      </c>
      <c r="G54" s="59">
        <v>5.9167275383491571</v>
      </c>
      <c r="H54" s="216">
        <v>3660.8</v>
      </c>
      <c r="I54" s="216">
        <v>3788.8</v>
      </c>
      <c r="J54" s="59">
        <v>128</v>
      </c>
      <c r="K54" s="59">
        <v>3.4965034965034962</v>
      </c>
      <c r="L54" s="51">
        <v>48.824337481161393</v>
      </c>
      <c r="M54" s="51">
        <v>49.3</v>
      </c>
      <c r="N54" s="59">
        <v>0.47566251883860389</v>
      </c>
      <c r="O54" s="59">
        <v>0.97423240821677448</v>
      </c>
      <c r="P54" s="216">
        <v>38.200000000000003</v>
      </c>
      <c r="Q54" s="216">
        <v>41.9</v>
      </c>
      <c r="R54" s="59">
        <v>3.6999999999999957</v>
      </c>
      <c r="S54" s="59">
        <v>9.6858638743455376</v>
      </c>
      <c r="T54" s="67">
        <v>2.59</v>
      </c>
      <c r="U54" s="67">
        <v>2.7</v>
      </c>
      <c r="V54" s="59">
        <v>0.11000000000000032</v>
      </c>
      <c r="W54" s="59">
        <v>4.247104247104259</v>
      </c>
      <c r="X54" s="216">
        <v>3552.4</v>
      </c>
      <c r="Y54" s="216">
        <v>3527.2</v>
      </c>
      <c r="Z54" s="59">
        <v>-25.200000000000273</v>
      </c>
      <c r="AA54" s="59">
        <v>-0.70937957437226307</v>
      </c>
      <c r="AB54" s="51">
        <v>47.378599341148856</v>
      </c>
      <c r="AC54" s="51">
        <v>45.9</v>
      </c>
      <c r="AD54" s="59">
        <v>-1.4785993411488576</v>
      </c>
      <c r="AE54" s="59">
        <v>-3.1208169125098579</v>
      </c>
      <c r="AF54" s="216">
        <v>34.200000000000003</v>
      </c>
      <c r="AG54" s="216">
        <v>37.799999999999997</v>
      </c>
      <c r="AH54" s="59">
        <v>3.5999999999999943</v>
      </c>
      <c r="AI54" s="59">
        <v>10.526315789473667</v>
      </c>
      <c r="AJ54" s="216">
        <v>3746.3</v>
      </c>
      <c r="AK54" s="216">
        <v>3872.8</v>
      </c>
      <c r="AL54" s="219">
        <f t="shared" si="40"/>
        <v>126.5</v>
      </c>
      <c r="AM54" s="219">
        <f t="shared" si="41"/>
        <v>3.3766649761097609</v>
      </c>
      <c r="AN54" s="51">
        <v>49.964656770562428</v>
      </c>
      <c r="AO54" s="51">
        <v>50.3</v>
      </c>
      <c r="AP54" s="59">
        <v>0.33534322943756933</v>
      </c>
      <c r="AQ54" s="59">
        <v>0.67116087873367081</v>
      </c>
    </row>
    <row r="55" spans="1:43" s="216" customFormat="1">
      <c r="A55" s="98" t="s">
        <v>42</v>
      </c>
      <c r="B55" s="99">
        <v>2</v>
      </c>
      <c r="C55" s="98" t="s">
        <v>140</v>
      </c>
      <c r="D55" s="51">
        <v>2.9420000000000002</v>
      </c>
      <c r="E55" s="51">
        <v>3</v>
      </c>
      <c r="F55" s="59">
        <v>5.7999999999999829E-2</v>
      </c>
      <c r="G55" s="59">
        <v>1.9714479945615169</v>
      </c>
      <c r="H55" s="216">
        <v>3751.2</v>
      </c>
      <c r="I55" s="216">
        <v>3736.7</v>
      </c>
      <c r="J55" s="59">
        <v>-14.5</v>
      </c>
      <c r="K55" s="59">
        <v>-0.38654297291533374</v>
      </c>
      <c r="L55" s="51">
        <v>57.210834553440705</v>
      </c>
      <c r="M55" s="51">
        <v>57.3</v>
      </c>
      <c r="N55" s="59">
        <v>8.916544655929215E-2</v>
      </c>
      <c r="O55" s="59">
        <v>0.1558541266794537</v>
      </c>
      <c r="P55" s="216">
        <v>44.1</v>
      </c>
      <c r="Q55" s="216">
        <v>45.1</v>
      </c>
      <c r="R55" s="59">
        <v>1</v>
      </c>
      <c r="S55" s="59">
        <v>2.2675736961451247</v>
      </c>
      <c r="T55" s="67">
        <v>2.8180000000000001</v>
      </c>
      <c r="U55" s="67">
        <v>2.7</v>
      </c>
      <c r="V55" s="59">
        <v>-0.11799999999999988</v>
      </c>
      <c r="W55" s="59">
        <v>-4.1873669268985054</v>
      </c>
      <c r="X55" s="216">
        <v>3390.1</v>
      </c>
      <c r="Y55" s="216">
        <v>3600.9</v>
      </c>
      <c r="Z55" s="59">
        <v>210.80000000000018</v>
      </c>
      <c r="AA55" s="59">
        <v>6.2181056605999885</v>
      </c>
      <c r="AB55" s="51">
        <v>51.703574914592487</v>
      </c>
      <c r="AC55" s="51">
        <v>55.3</v>
      </c>
      <c r="AD55" s="59">
        <v>3.5964250854075104</v>
      </c>
      <c r="AE55" s="59">
        <v>6.9558538096221243</v>
      </c>
      <c r="AF55" s="216">
        <v>40.5</v>
      </c>
      <c r="AG55" s="216">
        <v>38.4</v>
      </c>
      <c r="AH55" s="59">
        <v>-2.1000000000000014</v>
      </c>
      <c r="AI55" s="59">
        <v>-5.1851851851851887</v>
      </c>
      <c r="AJ55" s="216">
        <v>2613</v>
      </c>
      <c r="AK55" s="216">
        <v>3181.7</v>
      </c>
      <c r="AL55" s="219">
        <f t="shared" si="40"/>
        <v>568.69999999999982</v>
      </c>
      <c r="AM55" s="219">
        <f t="shared" si="41"/>
        <v>21.764255644852653</v>
      </c>
      <c r="AN55" s="51">
        <v>39.851756954612007</v>
      </c>
      <c r="AO55" s="51">
        <v>48.8</v>
      </c>
      <c r="AP55" s="59">
        <v>8.94824304538799</v>
      </c>
      <c r="AQ55" s="59">
        <v>22.45382319173363</v>
      </c>
    </row>
    <row r="56" spans="1:43" s="216" customFormat="1">
      <c r="A56" s="98" t="s">
        <v>46</v>
      </c>
      <c r="B56" s="99">
        <v>2</v>
      </c>
      <c r="C56" s="98" t="s">
        <v>140</v>
      </c>
      <c r="D56" s="51">
        <v>3.1960000000000002</v>
      </c>
      <c r="E56" s="51">
        <v>3.2</v>
      </c>
      <c r="F56" s="59">
        <v>4.0000000000000036E-3</v>
      </c>
      <c r="G56" s="59">
        <v>0.1251564455569463</v>
      </c>
      <c r="H56" s="216">
        <v>4366.1000000000004</v>
      </c>
      <c r="I56" s="216">
        <v>4823.3</v>
      </c>
      <c r="J56" s="59">
        <v>457.19999999999982</v>
      </c>
      <c r="K56" s="59">
        <v>10.471587915989094</v>
      </c>
      <c r="L56" s="51">
        <v>64.786621557454893</v>
      </c>
      <c r="M56" s="51">
        <v>67</v>
      </c>
      <c r="N56" s="59">
        <v>2.2133784425451069</v>
      </c>
      <c r="O56" s="59">
        <v>3.4164128169304377</v>
      </c>
      <c r="P56" s="216">
        <v>52.1</v>
      </c>
      <c r="Q56" s="216">
        <v>52.7</v>
      </c>
      <c r="R56" s="59">
        <v>0.60000000000000142</v>
      </c>
      <c r="S56" s="59">
        <v>1.151631477927066</v>
      </c>
      <c r="T56" s="67">
        <v>2.8180000000000001</v>
      </c>
      <c r="U56" s="67">
        <v>3</v>
      </c>
      <c r="V56" s="59">
        <v>0.18199999999999994</v>
      </c>
      <c r="W56" s="59">
        <v>6.4584811923349879</v>
      </c>
      <c r="X56" s="216">
        <v>3886.4</v>
      </c>
      <c r="Y56" s="216">
        <v>4633.3999999999996</v>
      </c>
      <c r="Z56" s="59">
        <v>746.99999999999955</v>
      </c>
      <c r="AA56" s="59">
        <v>19.220872787155198</v>
      </c>
      <c r="AB56" s="51">
        <v>57.668566001899343</v>
      </c>
      <c r="AC56" s="51">
        <v>64.400000000000006</v>
      </c>
      <c r="AD56" s="59">
        <v>6.7314339981006626</v>
      </c>
      <c r="AE56" s="59">
        <v>11.672622478386161</v>
      </c>
      <c r="AF56" s="216">
        <v>40.5</v>
      </c>
      <c r="AG56" s="216">
        <v>46.2</v>
      </c>
      <c r="AH56" s="59">
        <v>5.7000000000000028</v>
      </c>
      <c r="AI56" s="59">
        <v>14.07407407407408</v>
      </c>
      <c r="AJ56" s="216">
        <v>2764.7</v>
      </c>
      <c r="AK56" s="216">
        <v>3484.9</v>
      </c>
      <c r="AL56" s="219">
        <f t="shared" si="40"/>
        <v>720.20000000000027</v>
      </c>
      <c r="AM56" s="219">
        <f t="shared" si="41"/>
        <v>26.049842659239715</v>
      </c>
      <c r="AN56" s="51">
        <v>41.024157169990502</v>
      </c>
      <c r="AO56" s="51">
        <v>48.4</v>
      </c>
      <c r="AP56" s="59">
        <v>7.3758428300094963</v>
      </c>
      <c r="AQ56" s="59">
        <v>17.979267189930191</v>
      </c>
    </row>
    <row r="57" spans="1:43" s="216" customFormat="1">
      <c r="A57" s="98" t="s">
        <v>50</v>
      </c>
      <c r="B57" s="99">
        <v>2</v>
      </c>
      <c r="C57" s="98" t="s">
        <v>140</v>
      </c>
      <c r="D57" s="51">
        <v>2.9430000000000001</v>
      </c>
      <c r="E57" s="51">
        <v>3.1</v>
      </c>
      <c r="F57" s="59">
        <v>0.15700000000000003</v>
      </c>
      <c r="G57" s="59">
        <v>5.3346924906557946</v>
      </c>
      <c r="H57" s="216">
        <v>4439.3999999999996</v>
      </c>
      <c r="I57" s="216">
        <v>5123.6000000000004</v>
      </c>
      <c r="J57" s="59">
        <v>684.20000000000073</v>
      </c>
      <c r="K57" s="59">
        <v>15.411992611614201</v>
      </c>
      <c r="L57" s="51">
        <v>58.9358256113427</v>
      </c>
      <c r="M57" s="51">
        <v>63.5</v>
      </c>
      <c r="N57" s="59">
        <v>4.5641743886572996</v>
      </c>
      <c r="O57" s="59">
        <v>7.7443122944541987</v>
      </c>
      <c r="P57" s="216">
        <v>44.2</v>
      </c>
      <c r="Q57" s="216">
        <v>48.4</v>
      </c>
      <c r="R57" s="59">
        <v>4.1999999999999957</v>
      </c>
      <c r="S57" s="59">
        <v>9.5022624434389034</v>
      </c>
      <c r="T57" s="67">
        <v>2.7730000000000001</v>
      </c>
      <c r="U57" s="67">
        <v>2.9</v>
      </c>
      <c r="V57" s="59">
        <v>0.12699999999999978</v>
      </c>
      <c r="W57" s="59">
        <v>4.5798773891092592</v>
      </c>
      <c r="X57" s="216">
        <v>4267.1000000000004</v>
      </c>
      <c r="Y57" s="216">
        <v>4694.3</v>
      </c>
      <c r="Z57" s="59">
        <v>427.19999999999982</v>
      </c>
      <c r="AA57" s="59">
        <v>10.011483208736607</v>
      </c>
      <c r="AB57" s="51">
        <v>56.64843480338795</v>
      </c>
      <c r="AC57" s="51">
        <v>58.2</v>
      </c>
      <c r="AD57" s="59">
        <v>1.5515651966120529</v>
      </c>
      <c r="AE57" s="59">
        <v>2.7389374516650533</v>
      </c>
      <c r="AF57" s="216">
        <v>39.200000000000003</v>
      </c>
      <c r="AG57" s="216">
        <v>42.9</v>
      </c>
      <c r="AH57" s="59">
        <v>3.6999999999999957</v>
      </c>
      <c r="AI57" s="59">
        <v>9.4387755102040707</v>
      </c>
      <c r="AJ57" s="216">
        <v>3045.9</v>
      </c>
      <c r="AK57" s="216">
        <v>3216.2</v>
      </c>
      <c r="AL57" s="219">
        <f t="shared" si="40"/>
        <v>170.29999999999973</v>
      </c>
      <c r="AM57" s="219">
        <f t="shared" si="41"/>
        <v>5.5911224925309337</v>
      </c>
      <c r="AN57" s="51">
        <v>40.436237155829332</v>
      </c>
      <c r="AO57" s="51">
        <v>39.9</v>
      </c>
      <c r="AP57" s="59">
        <v>-0.53623715582933329</v>
      </c>
      <c r="AQ57" s="59">
        <v>-1.3261302078203605</v>
      </c>
    </row>
    <row r="58" spans="1:43" s="216" customFormat="1">
      <c r="A58" s="99" t="s">
        <v>52</v>
      </c>
      <c r="B58" s="99">
        <v>2</v>
      </c>
      <c r="C58" s="98" t="s">
        <v>140</v>
      </c>
      <c r="D58" s="51">
        <v>2.323</v>
      </c>
      <c r="E58" s="51">
        <v>2.5</v>
      </c>
      <c r="F58" s="59">
        <v>0.17700000000000005</v>
      </c>
      <c r="G58" s="59">
        <v>7.6194575979337085</v>
      </c>
      <c r="H58" s="216">
        <v>3490.5</v>
      </c>
      <c r="I58" s="216">
        <v>3625.8</v>
      </c>
      <c r="J58" s="59">
        <v>135.30000000000018</v>
      </c>
      <c r="K58" s="59">
        <v>3.8762354963472334</v>
      </c>
      <c r="L58" s="51">
        <v>40.95821452458901</v>
      </c>
      <c r="M58" s="51">
        <v>43.3</v>
      </c>
      <c r="N58" s="59">
        <v>2.3417854754109868</v>
      </c>
      <c r="O58" s="59">
        <v>5.7174989256553417</v>
      </c>
      <c r="P58" s="216">
        <v>27.500000000000004</v>
      </c>
      <c r="Q58" s="216">
        <v>31.6</v>
      </c>
      <c r="R58" s="59">
        <v>4.0999999999999979</v>
      </c>
      <c r="S58" s="59">
        <v>14.909090909090899</v>
      </c>
      <c r="T58" s="67">
        <v>2.1989999999999998</v>
      </c>
      <c r="U58" s="67">
        <v>2.5</v>
      </c>
      <c r="V58" s="59">
        <v>0.30100000000000016</v>
      </c>
      <c r="W58" s="59">
        <v>13.688040018190096</v>
      </c>
      <c r="X58" s="216">
        <v>3344.6</v>
      </c>
      <c r="Y58" s="216">
        <v>3636.5</v>
      </c>
      <c r="Z58" s="59">
        <v>291.90000000000009</v>
      </c>
      <c r="AA58" s="59">
        <v>8.7275010464629581</v>
      </c>
      <c r="AB58" s="51">
        <v>39.246195186632399</v>
      </c>
      <c r="AC58" s="51">
        <v>43.4</v>
      </c>
      <c r="AD58" s="59">
        <v>4.1538048133676</v>
      </c>
      <c r="AE58" s="59">
        <v>10.583968187526169</v>
      </c>
      <c r="AF58" s="216">
        <v>24.6</v>
      </c>
      <c r="AG58" s="216">
        <v>30.6</v>
      </c>
      <c r="AH58" s="59">
        <v>6</v>
      </c>
      <c r="AI58" s="59">
        <v>24.390243902439025</v>
      </c>
      <c r="AJ58" s="216">
        <v>3857.6</v>
      </c>
      <c r="AK58" s="216">
        <v>4481.6000000000004</v>
      </c>
      <c r="AL58" s="219">
        <f t="shared" si="40"/>
        <v>624.00000000000045</v>
      </c>
      <c r="AM58" s="219">
        <f t="shared" si="41"/>
        <v>16.175860638739124</v>
      </c>
      <c r="AN58" s="51">
        <v>45.265838232360565</v>
      </c>
      <c r="AO58" s="51">
        <v>53.5</v>
      </c>
      <c r="AP58" s="59">
        <v>8.234161767639435</v>
      </c>
      <c r="AQ58" s="59">
        <v>18.190675549564506</v>
      </c>
    </row>
    <row r="59" spans="1:43" s="216" customFormat="1">
      <c r="A59" s="98" t="s">
        <v>53</v>
      </c>
      <c r="B59" s="99">
        <v>2</v>
      </c>
      <c r="C59" s="98" t="s">
        <v>140</v>
      </c>
      <c r="D59" s="51">
        <v>2.78</v>
      </c>
      <c r="E59" s="51">
        <v>2.9</v>
      </c>
      <c r="F59" s="59">
        <v>0.12000000000000011</v>
      </c>
      <c r="G59" s="59">
        <v>4.3165467625899323</v>
      </c>
      <c r="H59" s="216">
        <v>4934.8999999999996</v>
      </c>
      <c r="I59" s="216">
        <v>4732.5</v>
      </c>
      <c r="J59" s="59">
        <v>-202.39999999999964</v>
      </c>
      <c r="K59" s="59">
        <v>-4.1014002310077133</v>
      </c>
      <c r="L59" s="51">
        <v>51.11131825337641</v>
      </c>
      <c r="M59" s="51">
        <v>52</v>
      </c>
      <c r="N59" s="59">
        <v>0.88868174662358967</v>
      </c>
      <c r="O59" s="59">
        <v>1.7387181097894759</v>
      </c>
      <c r="P59" s="216">
        <v>39.4</v>
      </c>
      <c r="Q59" s="216">
        <v>41.5</v>
      </c>
      <c r="R59" s="59">
        <v>2.1000000000000014</v>
      </c>
      <c r="S59" s="59">
        <v>5.329949238578684</v>
      </c>
      <c r="T59" s="67">
        <v>2.5099999999999998</v>
      </c>
      <c r="U59" s="67">
        <v>2.6</v>
      </c>
      <c r="V59" s="59">
        <v>9.0000000000000302E-2</v>
      </c>
      <c r="W59" s="59">
        <v>3.5856573705179402</v>
      </c>
      <c r="X59" s="216">
        <v>4338.1000000000004</v>
      </c>
      <c r="Y59" s="216">
        <v>4358.5</v>
      </c>
      <c r="Z59" s="59">
        <v>20.399999999999636</v>
      </c>
      <c r="AA59" s="59">
        <v>0.47025195362024008</v>
      </c>
      <c r="AB59" s="51">
        <v>44.930193056591264</v>
      </c>
      <c r="AC59" s="51">
        <v>47.9</v>
      </c>
      <c r="AD59" s="59">
        <v>2.9698069434087344</v>
      </c>
      <c r="AE59" s="59">
        <v>6.6098245775800493</v>
      </c>
      <c r="AF59" s="216">
        <v>32.1</v>
      </c>
      <c r="AG59" s="216">
        <v>35.200000000000003</v>
      </c>
      <c r="AH59" s="59">
        <v>3.1000000000000014</v>
      </c>
      <c r="AI59" s="59">
        <v>9.6573208722741466</v>
      </c>
      <c r="AJ59" s="216">
        <v>3334.6</v>
      </c>
      <c r="AK59" s="216">
        <v>3266.8</v>
      </c>
      <c r="AL59" s="219">
        <f t="shared" si="40"/>
        <v>-67.799999999999727</v>
      </c>
      <c r="AM59" s="219">
        <f t="shared" si="41"/>
        <v>-2.0332273735980246</v>
      </c>
      <c r="AN59" s="51">
        <v>34.536829894771728</v>
      </c>
      <c r="AO59" s="51">
        <v>35.9</v>
      </c>
      <c r="AP59" s="59">
        <v>1.3631701052282708</v>
      </c>
      <c r="AQ59" s="59">
        <v>3.9470041384273977</v>
      </c>
    </row>
    <row r="61" spans="1:43">
      <c r="C61" s="40" t="s">
        <v>55</v>
      </c>
      <c r="D61" s="38">
        <f>AVERAGE(D48:D59)</f>
        <v>2.7793333333333332</v>
      </c>
      <c r="E61" s="75">
        <f t="shared" ref="E61:AQ61" si="42">AVERAGE(E48:E59)</f>
        <v>2.8583333333333329</v>
      </c>
      <c r="F61" s="75">
        <f t="shared" si="42"/>
        <v>7.9000000000000029E-2</v>
      </c>
      <c r="G61" s="75">
        <f t="shared" si="42"/>
        <v>2.9539306109707901</v>
      </c>
      <c r="H61" s="75">
        <f t="shared" si="42"/>
        <v>4024.0583333333338</v>
      </c>
      <c r="I61" s="75">
        <f t="shared" si="42"/>
        <v>4236.7416666666668</v>
      </c>
      <c r="J61" s="75">
        <f t="shared" si="42"/>
        <v>212.68333333333337</v>
      </c>
      <c r="K61" s="75">
        <f t="shared" si="42"/>
        <v>5.6440422781866957</v>
      </c>
      <c r="L61" s="75">
        <f t="shared" si="42"/>
        <v>52.265507111923831</v>
      </c>
      <c r="M61" s="75">
        <f t="shared" si="42"/>
        <v>53.458333333333336</v>
      </c>
      <c r="N61" s="75">
        <f t="shared" si="42"/>
        <v>1.1928262214095078</v>
      </c>
      <c r="O61" s="75">
        <f t="shared" si="42"/>
        <v>2.3785484008875244</v>
      </c>
      <c r="P61" s="75">
        <f t="shared" si="42"/>
        <v>39.625</v>
      </c>
      <c r="Q61" s="75">
        <f t="shared" si="42"/>
        <v>41.4</v>
      </c>
      <c r="R61" s="75">
        <f t="shared" si="42"/>
        <v>1.7749999999999995</v>
      </c>
      <c r="S61" s="75">
        <f t="shared" si="42"/>
        <v>4.8737754443901524</v>
      </c>
      <c r="T61" s="233">
        <f>AVERAGE(T48:T59)</f>
        <v>2.6209090909090906</v>
      </c>
      <c r="U61" s="233">
        <f>AVERAGE(U48:U59)</f>
        <v>2.6833333333333331</v>
      </c>
      <c r="V61" s="233">
        <f>AVERAGE(V49:V59)</f>
        <v>7.0000000000000048E-2</v>
      </c>
      <c r="W61" s="233">
        <f>AVERAGE(W49:W59)</f>
        <v>2.8661856619292112</v>
      </c>
      <c r="X61" s="233">
        <f t="shared" ref="X61:AI61" si="43">AVERAGE(X49:X59)</f>
        <v>3842.1090909090908</v>
      </c>
      <c r="Y61" s="233">
        <f t="shared" si="43"/>
        <v>4079.2545454545457</v>
      </c>
      <c r="Z61" s="233">
        <f t="shared" si="43"/>
        <v>237.1454545454545</v>
      </c>
      <c r="AA61" s="233">
        <f t="shared" si="43"/>
        <v>6.3602221387120075</v>
      </c>
      <c r="AB61" s="233">
        <f t="shared" si="43"/>
        <v>49.813482651052055</v>
      </c>
      <c r="AC61" s="233">
        <f t="shared" si="43"/>
        <v>51.56363636363637</v>
      </c>
      <c r="AD61" s="233">
        <f t="shared" si="43"/>
        <v>1.7501537125843085</v>
      </c>
      <c r="AE61" s="233">
        <f t="shared" si="43"/>
        <v>3.5998919456280829</v>
      </c>
      <c r="AF61" s="233">
        <f t="shared" si="43"/>
        <v>35.200000000000003</v>
      </c>
      <c r="AG61" s="233">
        <f t="shared" si="43"/>
        <v>37.290909090909096</v>
      </c>
      <c r="AH61" s="233">
        <f t="shared" si="43"/>
        <v>2.0909090909090904</v>
      </c>
      <c r="AI61" s="233">
        <f t="shared" si="43"/>
        <v>6.6293113851225334</v>
      </c>
      <c r="AJ61" s="75">
        <f t="shared" si="42"/>
        <v>3058.1749999999997</v>
      </c>
      <c r="AK61" s="112">
        <f t="shared" si="42"/>
        <v>3440.6916666666671</v>
      </c>
      <c r="AL61" s="75">
        <f t="shared" si="42"/>
        <v>382.51666666666671</v>
      </c>
      <c r="AM61" s="75">
        <f t="shared" si="42"/>
        <v>13.753390458819929</v>
      </c>
      <c r="AN61" s="75">
        <f t="shared" si="42"/>
        <v>37.888326561578161</v>
      </c>
      <c r="AO61" s="75">
        <f t="shared" si="42"/>
        <v>43.258333333333333</v>
      </c>
      <c r="AP61" s="75">
        <f t="shared" si="42"/>
        <v>5.3700067717551727</v>
      </c>
      <c r="AQ61" s="75">
        <f t="shared" si="42"/>
        <v>15.247222246597468</v>
      </c>
    </row>
    <row r="62" spans="1:43">
      <c r="C62" s="40" t="s">
        <v>56</v>
      </c>
      <c r="D62" s="38">
        <f>STDEV(D48:D59)</f>
        <v>0.22692943770469651</v>
      </c>
      <c r="E62" s="75">
        <f t="shared" ref="E62:AQ62" si="44">STDEV(E48:E59)</f>
        <v>0.20652243256245834</v>
      </c>
      <c r="F62" s="75">
        <f t="shared" si="44"/>
        <v>7.9372539331937692E-2</v>
      </c>
      <c r="G62" s="75">
        <f t="shared" si="44"/>
        <v>3.0202267192885657</v>
      </c>
      <c r="H62" s="75">
        <f t="shared" si="44"/>
        <v>614.95474402346258</v>
      </c>
      <c r="I62" s="75">
        <f t="shared" si="44"/>
        <v>598.41825363860585</v>
      </c>
      <c r="J62" s="75">
        <f t="shared" si="44"/>
        <v>299.66030110878239</v>
      </c>
      <c r="K62" s="75">
        <f t="shared" si="44"/>
        <v>7.0521120131408743</v>
      </c>
      <c r="L62" s="75">
        <f t="shared" si="44"/>
        <v>7.5549710403049852</v>
      </c>
      <c r="M62" s="75">
        <f t="shared" si="44"/>
        <v>7.8137941352379086</v>
      </c>
      <c r="N62" s="75">
        <f t="shared" si="44"/>
        <v>2.7815017394218673</v>
      </c>
      <c r="O62" s="75">
        <f t="shared" si="44"/>
        <v>5.1420159648443562</v>
      </c>
      <c r="P62" s="75">
        <f t="shared" si="44"/>
        <v>6.4125055378320823</v>
      </c>
      <c r="Q62" s="75">
        <f t="shared" si="44"/>
        <v>6.0844062980705109</v>
      </c>
      <c r="R62" s="75">
        <f t="shared" si="44"/>
        <v>2.0154516750707394</v>
      </c>
      <c r="S62" s="75">
        <f t="shared" si="44"/>
        <v>5.728505769412406</v>
      </c>
      <c r="T62" s="233">
        <f t="shared" si="44"/>
        <v>0.19800224975765035</v>
      </c>
      <c r="U62" s="233">
        <f t="shared" si="44"/>
        <v>0.1696699112626596</v>
      </c>
      <c r="V62" s="233">
        <f>STDEV(V49:V59)</f>
        <v>0.12781158007003909</v>
      </c>
      <c r="W62" s="233">
        <f>STDEV(W49:W59)</f>
        <v>5.2002470978386794</v>
      </c>
      <c r="X62" s="233">
        <f t="shared" ref="X62:AI62" si="45">STDEV(X49:X59)</f>
        <v>562.690405915273</v>
      </c>
      <c r="Y62" s="233">
        <f t="shared" si="45"/>
        <v>595.73191347054126</v>
      </c>
      <c r="Z62" s="233">
        <f t="shared" si="45"/>
        <v>255.46168543887896</v>
      </c>
      <c r="AA62" s="233">
        <f t="shared" si="45"/>
        <v>6.6984790692604372</v>
      </c>
      <c r="AB62" s="233">
        <f t="shared" si="45"/>
        <v>6.269188081054633</v>
      </c>
      <c r="AC62" s="233">
        <f t="shared" si="45"/>
        <v>6.960498937184421</v>
      </c>
      <c r="AD62" s="233">
        <f t="shared" si="45"/>
        <v>3.1728966806643619</v>
      </c>
      <c r="AE62" s="233">
        <f t="shared" si="45"/>
        <v>6.4222055061819754</v>
      </c>
      <c r="AF62" s="233">
        <f t="shared" si="45"/>
        <v>5.2065343559799748</v>
      </c>
      <c r="AG62" s="233">
        <f t="shared" si="45"/>
        <v>4.8605461720786938</v>
      </c>
      <c r="AH62" s="233">
        <f t="shared" si="45"/>
        <v>3.0940118116951485</v>
      </c>
      <c r="AI62" s="233">
        <f t="shared" si="45"/>
        <v>9.4179419248304388</v>
      </c>
      <c r="AJ62" s="75">
        <f t="shared" si="44"/>
        <v>474.57303513981833</v>
      </c>
      <c r="AK62" s="75">
        <f t="shared" si="44"/>
        <v>539.3246424225772</v>
      </c>
      <c r="AL62" s="75">
        <f t="shared" si="44"/>
        <v>491.69391778613516</v>
      </c>
      <c r="AM62" s="75">
        <f t="shared" si="44"/>
        <v>16.896090127876167</v>
      </c>
      <c r="AN62" s="75">
        <f t="shared" si="44"/>
        <v>6.0521397081020538</v>
      </c>
      <c r="AO62" s="75">
        <f t="shared" si="44"/>
        <v>5.8599500980396808</v>
      </c>
      <c r="AP62" s="75">
        <f t="shared" si="44"/>
        <v>4.4195864910706923</v>
      </c>
      <c r="AQ62" s="75">
        <f t="shared" si="44"/>
        <v>13.349263844035171</v>
      </c>
    </row>
    <row r="63" spans="1:43">
      <c r="C63" s="40" t="s">
        <v>57</v>
      </c>
      <c r="D63" s="38">
        <f>D62/SQRT(12)</f>
        <v>6.5508885972928477E-2</v>
      </c>
      <c r="E63" s="75">
        <f t="shared" ref="E63:AQ63" si="46">E62/SQRT(12)</f>
        <v>5.9617891016815833E-2</v>
      </c>
      <c r="F63" s="75">
        <f t="shared" si="46"/>
        <v>2.2912878474779193E-2</v>
      </c>
      <c r="G63" s="75">
        <f t="shared" si="46"/>
        <v>0.87186435469747692</v>
      </c>
      <c r="H63" s="75">
        <f t="shared" si="46"/>
        <v>177.52214350069178</v>
      </c>
      <c r="I63" s="75">
        <f t="shared" si="46"/>
        <v>172.74846991311742</v>
      </c>
      <c r="J63" s="75">
        <f t="shared" si="46"/>
        <v>86.504477755299916</v>
      </c>
      <c r="K63" s="75">
        <f t="shared" si="46"/>
        <v>2.0357693845711387</v>
      </c>
      <c r="L63" s="75">
        <f t="shared" si="46"/>
        <v>2.1809322819199553</v>
      </c>
      <c r="M63" s="75">
        <f t="shared" si="46"/>
        <v>2.255648073685963</v>
      </c>
      <c r="N63" s="75">
        <f t="shared" si="46"/>
        <v>0.80295038900331372</v>
      </c>
      <c r="O63" s="75">
        <f t="shared" si="46"/>
        <v>1.4843721507401213</v>
      </c>
      <c r="P63" s="75">
        <f t="shared" si="46"/>
        <v>1.8511308992236595</v>
      </c>
      <c r="Q63" s="75">
        <f t="shared" si="46"/>
        <v>1.7564168070250321</v>
      </c>
      <c r="R63" s="75">
        <f t="shared" si="46"/>
        <v>0.58181078357038685</v>
      </c>
      <c r="S63" s="75">
        <f t="shared" si="46"/>
        <v>1.6536771740122884</v>
      </c>
      <c r="T63" s="233">
        <f>T62/SQRT(11)</f>
        <v>5.9699924553851327E-2</v>
      </c>
      <c r="U63" s="233">
        <f t="shared" ref="U63" si="47">U62/SQRT(11)</f>
        <v>5.1157403079194336E-2</v>
      </c>
      <c r="V63" s="233">
        <f>V62/SQRT(11)</f>
        <v>3.8536641359525982E-2</v>
      </c>
      <c r="W63" s="233">
        <f>W62/SQRT(11)</f>
        <v>1.5679334946059533</v>
      </c>
      <c r="X63" s="233">
        <f t="shared" ref="X63:AI63" si="48">X62/SQRT(11)</f>
        <v>169.65754086852155</v>
      </c>
      <c r="Y63" s="233">
        <f t="shared" si="48"/>
        <v>179.61993023838684</v>
      </c>
      <c r="Z63" s="233">
        <f t="shared" si="48"/>
        <v>77.024596264778097</v>
      </c>
      <c r="AA63" s="233">
        <f t="shared" si="48"/>
        <v>2.0196674307987212</v>
      </c>
      <c r="AB63" s="233">
        <f t="shared" si="48"/>
        <v>1.8902313277296721</v>
      </c>
      <c r="AC63" s="233">
        <f t="shared" si="48"/>
        <v>2.0986693934825693</v>
      </c>
      <c r="AD63" s="233">
        <f t="shared" si="48"/>
        <v>0.95666434439343484</v>
      </c>
      <c r="AE63" s="233">
        <f t="shared" si="48"/>
        <v>1.9363678173236445</v>
      </c>
      <c r="AF63" s="233">
        <f t="shared" si="48"/>
        <v>1.5698291742618429</v>
      </c>
      <c r="AG63" s="233">
        <f t="shared" si="48"/>
        <v>1.465509811725749</v>
      </c>
      <c r="AH63" s="233">
        <f t="shared" si="48"/>
        <v>0.93287966148368662</v>
      </c>
      <c r="AI63" s="233">
        <f t="shared" si="48"/>
        <v>2.839616332910917</v>
      </c>
      <c r="AJ63" s="75">
        <f t="shared" si="46"/>
        <v>136.99743479405592</v>
      </c>
      <c r="AK63" s="75">
        <f t="shared" si="46"/>
        <v>155.6896137416368</v>
      </c>
      <c r="AL63" s="75">
        <f t="shared" si="46"/>
        <v>141.93980789636345</v>
      </c>
      <c r="AM63" s="75">
        <f t="shared" si="46"/>
        <v>4.8774810917907425</v>
      </c>
      <c r="AN63" s="75">
        <f t="shared" si="46"/>
        <v>1.7471022448229721</v>
      </c>
      <c r="AO63" s="75">
        <f t="shared" si="46"/>
        <v>1.6916218832704919</v>
      </c>
      <c r="AP63" s="75">
        <f t="shared" si="46"/>
        <v>1.2758247251632491</v>
      </c>
      <c r="AQ63" s="75">
        <f t="shared" si="46"/>
        <v>3.8536005369185227</v>
      </c>
    </row>
    <row r="71" spans="1:43" ht="15.75" thickBot="1"/>
    <row r="72" spans="1:43" s="56" customFormat="1">
      <c r="A72" s="449" t="s">
        <v>0</v>
      </c>
      <c r="B72" s="451" t="s">
        <v>1</v>
      </c>
      <c r="C72" s="453" t="s">
        <v>2</v>
      </c>
      <c r="D72" s="484" t="s">
        <v>134</v>
      </c>
      <c r="E72" s="509"/>
      <c r="F72" s="509"/>
      <c r="G72" s="487"/>
      <c r="H72" s="529" t="s">
        <v>61</v>
      </c>
      <c r="I72" s="530"/>
      <c r="J72" s="530"/>
      <c r="K72" s="531"/>
      <c r="L72" s="563" t="s">
        <v>135</v>
      </c>
      <c r="M72" s="564"/>
      <c r="N72" s="564"/>
      <c r="O72" s="565"/>
      <c r="P72" s="514" t="s">
        <v>63</v>
      </c>
      <c r="Q72" s="515"/>
      <c r="R72" s="515"/>
      <c r="S72" s="519"/>
      <c r="T72" s="472" t="s">
        <v>136</v>
      </c>
      <c r="U72" s="536"/>
      <c r="V72" s="536"/>
      <c r="W72" s="475"/>
      <c r="X72" s="529" t="s">
        <v>65</v>
      </c>
      <c r="Y72" s="530"/>
      <c r="Z72" s="530"/>
      <c r="AA72" s="531"/>
      <c r="AB72" s="476" t="s">
        <v>137</v>
      </c>
      <c r="AC72" s="566"/>
      <c r="AD72" s="566"/>
      <c r="AE72" s="479"/>
      <c r="AF72" s="555" t="s">
        <v>67</v>
      </c>
      <c r="AG72" s="556"/>
      <c r="AH72" s="556"/>
      <c r="AI72" s="557"/>
      <c r="AJ72" s="558" t="s">
        <v>68</v>
      </c>
      <c r="AK72" s="527"/>
      <c r="AL72" s="527"/>
      <c r="AM72" s="559"/>
      <c r="AN72" s="560" t="s">
        <v>138</v>
      </c>
      <c r="AO72" s="561"/>
      <c r="AP72" s="561"/>
      <c r="AQ72" s="562"/>
    </row>
    <row r="73" spans="1:43" s="56" customFormat="1" ht="15.75" thickBot="1">
      <c r="A73" s="450"/>
      <c r="B73" s="452"/>
      <c r="C73" s="454"/>
      <c r="D73" s="134" t="s">
        <v>5</v>
      </c>
      <c r="E73" s="136" t="s">
        <v>6</v>
      </c>
      <c r="F73" s="178" t="s">
        <v>58</v>
      </c>
      <c r="G73" s="136" t="s">
        <v>59</v>
      </c>
      <c r="H73" s="5" t="s">
        <v>5</v>
      </c>
      <c r="I73" s="7" t="s">
        <v>6</v>
      </c>
      <c r="J73" s="50" t="s">
        <v>58</v>
      </c>
      <c r="K73" s="7" t="s">
        <v>59</v>
      </c>
      <c r="L73" s="200" t="s">
        <v>5</v>
      </c>
      <c r="M73" s="201" t="s">
        <v>6</v>
      </c>
      <c r="N73" s="202" t="s">
        <v>58</v>
      </c>
      <c r="O73" s="201" t="s">
        <v>59</v>
      </c>
      <c r="P73" s="143" t="s">
        <v>5</v>
      </c>
      <c r="Q73" s="145" t="s">
        <v>6</v>
      </c>
      <c r="R73" s="192" t="s">
        <v>58</v>
      </c>
      <c r="S73" s="145" t="s">
        <v>59</v>
      </c>
      <c r="T73" s="147" t="s">
        <v>5</v>
      </c>
      <c r="U73" s="149" t="s">
        <v>6</v>
      </c>
      <c r="V73" s="209" t="s">
        <v>58</v>
      </c>
      <c r="W73" s="149" t="s">
        <v>59</v>
      </c>
      <c r="X73" s="5" t="s">
        <v>5</v>
      </c>
      <c r="Y73" s="7" t="s">
        <v>6</v>
      </c>
      <c r="Z73" s="50" t="s">
        <v>58</v>
      </c>
      <c r="AA73" s="7" t="s">
        <v>59</v>
      </c>
      <c r="AB73" s="151" t="s">
        <v>5</v>
      </c>
      <c r="AC73" s="153" t="s">
        <v>6</v>
      </c>
      <c r="AD73" s="210" t="s">
        <v>58</v>
      </c>
      <c r="AE73" s="153" t="s">
        <v>59</v>
      </c>
      <c r="AF73" s="156" t="s">
        <v>5</v>
      </c>
      <c r="AG73" s="158" t="s">
        <v>6</v>
      </c>
      <c r="AH73" s="211" t="s">
        <v>58</v>
      </c>
      <c r="AI73" s="158" t="s">
        <v>59</v>
      </c>
      <c r="AJ73" s="3" t="s">
        <v>5</v>
      </c>
      <c r="AK73" s="8" t="s">
        <v>6</v>
      </c>
      <c r="AL73" s="49" t="s">
        <v>58</v>
      </c>
      <c r="AM73" s="8" t="s">
        <v>59</v>
      </c>
      <c r="AN73" s="160" t="s">
        <v>5</v>
      </c>
      <c r="AO73" s="162" t="s">
        <v>6</v>
      </c>
      <c r="AP73" s="212" t="s">
        <v>58</v>
      </c>
      <c r="AQ73" s="162" t="s">
        <v>59</v>
      </c>
    </row>
    <row r="74" spans="1:43" s="57" customFormat="1" ht="15" customHeight="1">
      <c r="A74" s="58" t="s">
        <v>17</v>
      </c>
      <c r="B74" s="58">
        <v>1</v>
      </c>
      <c r="C74" s="58" t="s">
        <v>31</v>
      </c>
      <c r="D74" s="218">
        <v>2.8410000000000002</v>
      </c>
      <c r="E74" s="218">
        <v>2.8</v>
      </c>
      <c r="F74" s="59">
        <v>-4.1000000000000369E-2</v>
      </c>
      <c r="G74" s="59">
        <v>-1.4431538190778024</v>
      </c>
      <c r="H74" s="217">
        <v>3439.8</v>
      </c>
      <c r="I74" s="218">
        <v>3627.4</v>
      </c>
      <c r="J74" s="59">
        <v>187.59999999999991</v>
      </c>
      <c r="K74" s="59">
        <v>5.453805453805451</v>
      </c>
      <c r="L74" s="218">
        <v>51.901923802338736</v>
      </c>
      <c r="M74" s="218">
        <v>52.8</v>
      </c>
      <c r="N74" s="59">
        <v>0.89807619766126123</v>
      </c>
      <c r="O74" s="59">
        <v>1.7303331589045901</v>
      </c>
      <c r="P74" s="217">
        <v>41.199999999999996</v>
      </c>
      <c r="Q74" s="218">
        <v>41</v>
      </c>
      <c r="R74" s="59">
        <v>-0.19999999999999574</v>
      </c>
      <c r="S74" s="59">
        <v>-0.48543689320387323</v>
      </c>
      <c r="T74" s="81">
        <v>2.5979999999999999</v>
      </c>
      <c r="U74" s="81">
        <v>2.7</v>
      </c>
      <c r="V74" s="59">
        <v>0.10200000000000031</v>
      </c>
      <c r="W74" s="59">
        <v>3.9260969976905433</v>
      </c>
      <c r="X74" s="217">
        <v>3022.9</v>
      </c>
      <c r="Y74" s="218">
        <v>3479.5</v>
      </c>
      <c r="Z74" s="59">
        <v>456.59999999999991</v>
      </c>
      <c r="AA74" s="59">
        <v>15.104700784015346</v>
      </c>
      <c r="AB74" s="218">
        <v>45.611467370803467</v>
      </c>
      <c r="AC74" s="218">
        <v>50.6</v>
      </c>
      <c r="AD74" s="59">
        <v>4.9885326291965342</v>
      </c>
      <c r="AE74" s="59">
        <v>10.937014125508629</v>
      </c>
      <c r="AF74" s="217">
        <v>34.4</v>
      </c>
      <c r="AG74" s="218">
        <v>36.200000000000003</v>
      </c>
      <c r="AH74" s="59">
        <v>1.8000000000000043</v>
      </c>
      <c r="AI74" s="59">
        <v>5.2325581395348966</v>
      </c>
      <c r="AJ74" s="218">
        <v>2392.5</v>
      </c>
      <c r="AK74" s="217">
        <v>3050.5</v>
      </c>
      <c r="AL74" s="219">
        <f t="shared" ref="AL74" si="49">AK74-AJ74</f>
        <v>658</v>
      </c>
      <c r="AM74" s="219">
        <f t="shared" ref="AM74" si="50">(AL74/AJ74)*100</f>
        <v>27.502612330198538</v>
      </c>
      <c r="AN74" s="218">
        <v>37.756841208218916</v>
      </c>
      <c r="AO74" s="218">
        <v>44.4</v>
      </c>
      <c r="AP74" s="59">
        <v>6.643158791781083</v>
      </c>
      <c r="AQ74" s="59">
        <v>17.59458307210032</v>
      </c>
    </row>
    <row r="75" spans="1:43" s="57" customFormat="1">
      <c r="A75" s="58" t="s">
        <v>22</v>
      </c>
      <c r="B75" s="58">
        <v>1</v>
      </c>
      <c r="C75" s="58" t="s">
        <v>31</v>
      </c>
      <c r="D75" s="218">
        <v>2.871</v>
      </c>
      <c r="E75" s="218">
        <v>3</v>
      </c>
      <c r="F75" s="59">
        <v>0.129</v>
      </c>
      <c r="G75" s="59">
        <v>4.4932079414838038</v>
      </c>
      <c r="H75" s="217">
        <v>3855</v>
      </c>
      <c r="I75" s="218">
        <v>4329.5</v>
      </c>
      <c r="J75" s="59">
        <v>474.5</v>
      </c>
      <c r="K75" s="59">
        <v>12.308690012970169</v>
      </c>
      <c r="L75" s="218">
        <v>52.293167297440284</v>
      </c>
      <c r="M75" s="218">
        <v>55.3</v>
      </c>
      <c r="N75" s="59">
        <v>3.0068327025597128</v>
      </c>
      <c r="O75" s="59">
        <v>5.7499533073929818</v>
      </c>
      <c r="P75" s="217">
        <v>42</v>
      </c>
      <c r="Q75" s="218">
        <v>45.2</v>
      </c>
      <c r="R75" s="59">
        <v>3.2000000000000028</v>
      </c>
      <c r="S75" s="59">
        <v>7.6190476190476257</v>
      </c>
      <c r="T75" s="81">
        <v>2.6880000000000002</v>
      </c>
      <c r="U75" s="81">
        <v>2.8</v>
      </c>
      <c r="V75" s="59">
        <v>0.11199999999999966</v>
      </c>
      <c r="W75" s="59">
        <v>4.1666666666666536</v>
      </c>
      <c r="X75" s="217">
        <v>3579.9</v>
      </c>
      <c r="Y75" s="218">
        <v>4117.6000000000004</v>
      </c>
      <c r="Z75" s="59">
        <v>537.70000000000027</v>
      </c>
      <c r="AA75" s="59">
        <v>15.019972624933665</v>
      </c>
      <c r="AB75" s="218">
        <v>48.561429210922562</v>
      </c>
      <c r="AC75" s="218">
        <v>52.6</v>
      </c>
      <c r="AD75" s="59">
        <v>4.0385707890774398</v>
      </c>
      <c r="AE75" s="59">
        <v>8.3164166596832256</v>
      </c>
      <c r="AF75" s="217">
        <v>36.799999999999997</v>
      </c>
      <c r="AG75" s="218">
        <v>38.6</v>
      </c>
      <c r="AH75" s="59">
        <v>1.8000000000000043</v>
      </c>
      <c r="AI75" s="59">
        <v>4.8913043478260994</v>
      </c>
      <c r="AJ75" s="218">
        <v>3533.9</v>
      </c>
      <c r="AK75" s="217">
        <v>2771.7</v>
      </c>
      <c r="AL75" s="219">
        <f t="shared" ref="AL75:AL83" si="51">AK75-AJ75</f>
        <v>-762.20000000000027</v>
      </c>
      <c r="AM75" s="219">
        <f t="shared" ref="AM75:AM83" si="52">(AL75/AJ75)*100</f>
        <v>-21.568239056000461</v>
      </c>
      <c r="AN75" s="218">
        <v>43.72177613916142</v>
      </c>
      <c r="AO75" s="218">
        <v>35.4</v>
      </c>
      <c r="AP75" s="59">
        <v>-8.3217761391614218</v>
      </c>
      <c r="AQ75" s="59">
        <v>-19.03348142279069</v>
      </c>
    </row>
    <row r="76" spans="1:43" s="57" customFormat="1">
      <c r="A76" s="58" t="s">
        <v>26</v>
      </c>
      <c r="B76" s="58">
        <v>1</v>
      </c>
      <c r="C76" s="58" t="s">
        <v>31</v>
      </c>
      <c r="D76" s="218">
        <v>2.7759999999999998</v>
      </c>
      <c r="E76" s="218">
        <v>2.8</v>
      </c>
      <c r="F76" s="59">
        <v>2.4000000000000021E-2</v>
      </c>
      <c r="G76" s="59">
        <v>0.8645533141210382</v>
      </c>
      <c r="H76" s="217">
        <v>3662.1</v>
      </c>
      <c r="I76" s="218">
        <v>3676.1</v>
      </c>
      <c r="J76" s="59">
        <v>14</v>
      </c>
      <c r="K76" s="59">
        <v>0.38229431200677205</v>
      </c>
      <c r="L76" s="218">
        <v>52.329918120632748</v>
      </c>
      <c r="M76" s="218">
        <v>50</v>
      </c>
      <c r="N76" s="59">
        <v>-2.3299181206327475</v>
      </c>
      <c r="O76" s="59">
        <v>-4.4523633980503066</v>
      </c>
      <c r="P76" s="217">
        <v>39.300000000000004</v>
      </c>
      <c r="Q76" s="218">
        <v>38.700000000000003</v>
      </c>
      <c r="R76" s="59">
        <v>-0.60000000000000142</v>
      </c>
      <c r="S76" s="59">
        <v>-1.5267175572519118</v>
      </c>
      <c r="T76" s="81">
        <v>2.3980000000000001</v>
      </c>
      <c r="U76" s="81">
        <v>2.4</v>
      </c>
      <c r="V76" s="59">
        <v>1.9999999999997797E-3</v>
      </c>
      <c r="W76" s="59">
        <v>8.3402835696404498E-2</v>
      </c>
      <c r="X76" s="217">
        <v>3117.1</v>
      </c>
      <c r="Y76" s="218">
        <v>3192.9</v>
      </c>
      <c r="Z76" s="59">
        <v>75.800000000000182</v>
      </c>
      <c r="AA76" s="59">
        <v>2.43174745757275</v>
      </c>
      <c r="AB76" s="218">
        <v>44.542089995856017</v>
      </c>
      <c r="AC76" s="218">
        <v>43.4</v>
      </c>
      <c r="AD76" s="59">
        <v>-1.1420899958560184</v>
      </c>
      <c r="AE76" s="59">
        <v>-2.5640691668538071</v>
      </c>
      <c r="AF76" s="217">
        <v>29.299999999999997</v>
      </c>
      <c r="AG76" s="218">
        <v>29.2</v>
      </c>
      <c r="AH76" s="59">
        <v>-9.9999999999997868E-2</v>
      </c>
      <c r="AI76" s="59">
        <v>-0.34129692832763781</v>
      </c>
      <c r="AJ76" s="218">
        <v>2987.3</v>
      </c>
      <c r="AK76" s="217">
        <v>2830.2</v>
      </c>
      <c r="AL76" s="219">
        <f t="shared" si="51"/>
        <v>-157.10000000000036</v>
      </c>
      <c r="AM76" s="219">
        <f t="shared" si="52"/>
        <v>-5.2589294680815568</v>
      </c>
      <c r="AN76" s="218">
        <v>36.863408072855606</v>
      </c>
      <c r="AO76" s="218">
        <v>38.5</v>
      </c>
      <c r="AP76" s="59">
        <v>1.6365919271443943</v>
      </c>
      <c r="AQ76" s="59">
        <v>4.4396110199846115</v>
      </c>
    </row>
    <row r="77" spans="1:43" s="57" customFormat="1">
      <c r="A77" s="58" t="s">
        <v>30</v>
      </c>
      <c r="B77" s="58">
        <v>1</v>
      </c>
      <c r="C77" s="58" t="s">
        <v>31</v>
      </c>
      <c r="D77" s="218">
        <v>2.7149999999999999</v>
      </c>
      <c r="E77" s="218">
        <v>2.8</v>
      </c>
      <c r="F77" s="59">
        <v>8.4999999999999964E-2</v>
      </c>
      <c r="G77" s="59">
        <v>3.130755064456721</v>
      </c>
      <c r="H77" s="217">
        <v>4631.6000000000004</v>
      </c>
      <c r="I77" s="218">
        <v>4858</v>
      </c>
      <c r="J77" s="59">
        <v>226.39999999999964</v>
      </c>
      <c r="K77" s="59">
        <v>4.888159599274541</v>
      </c>
      <c r="L77" s="218">
        <v>49.72729224822848</v>
      </c>
      <c r="M77" s="218">
        <v>52.2</v>
      </c>
      <c r="N77" s="59">
        <v>2.472707751771523</v>
      </c>
      <c r="O77" s="59">
        <v>4.9725364884704994</v>
      </c>
      <c r="P77" s="217">
        <v>37.6</v>
      </c>
      <c r="Q77" s="218">
        <v>40</v>
      </c>
      <c r="R77" s="59">
        <v>2.3999999999999986</v>
      </c>
      <c r="S77" s="59">
        <v>6.3829787234042508</v>
      </c>
      <c r="T77" s="81">
        <v>2.544</v>
      </c>
      <c r="U77" s="81">
        <v>2.6</v>
      </c>
      <c r="V77" s="59">
        <v>5.600000000000005E-2</v>
      </c>
      <c r="W77" s="59">
        <v>2.2012578616352219</v>
      </c>
      <c r="X77" s="217">
        <v>4263.7</v>
      </c>
      <c r="Y77" s="218">
        <v>4811.5</v>
      </c>
      <c r="Z77" s="59">
        <v>547.80000000000018</v>
      </c>
      <c r="AA77" s="59">
        <v>12.847995872129845</v>
      </c>
      <c r="AB77" s="218">
        <v>45.777324457805449</v>
      </c>
      <c r="AC77" s="218">
        <v>51.7</v>
      </c>
      <c r="AD77" s="59">
        <v>5.9226755421945541</v>
      </c>
      <c r="AE77" s="59">
        <v>12.938011586181036</v>
      </c>
      <c r="AF77" s="217">
        <v>33</v>
      </c>
      <c r="AG77" s="218">
        <v>34.5</v>
      </c>
      <c r="AH77" s="59">
        <v>1.5</v>
      </c>
      <c r="AI77" s="59">
        <v>4.5454545454545459</v>
      </c>
      <c r="AJ77" s="218">
        <v>2533.1</v>
      </c>
      <c r="AK77" s="217">
        <v>3094.1</v>
      </c>
      <c r="AL77" s="219">
        <f t="shared" si="51"/>
        <v>561</v>
      </c>
      <c r="AM77" s="219">
        <f t="shared" si="52"/>
        <v>22.146776676799178</v>
      </c>
      <c r="AN77" s="218">
        <v>38.22104866088268</v>
      </c>
      <c r="AO77" s="218">
        <v>33.200000000000003</v>
      </c>
      <c r="AP77" s="59">
        <v>-5.021048660882677</v>
      </c>
      <c r="AQ77" s="59">
        <v>-13.136867869409002</v>
      </c>
    </row>
    <row r="78" spans="1:43" s="216" customFormat="1">
      <c r="A78" s="98" t="s">
        <v>40</v>
      </c>
      <c r="B78" s="99">
        <v>2</v>
      </c>
      <c r="C78" s="98" t="s">
        <v>31</v>
      </c>
      <c r="D78" s="51">
        <v>2.649</v>
      </c>
      <c r="E78" s="51">
        <v>2.8</v>
      </c>
      <c r="F78" s="59">
        <v>0.1509999999999998</v>
      </c>
      <c r="G78" s="59">
        <v>5.7002642506606191</v>
      </c>
      <c r="H78" s="216">
        <v>4290.6000000000004</v>
      </c>
      <c r="I78" s="216">
        <v>4601.6000000000004</v>
      </c>
      <c r="J78" s="59">
        <v>311</v>
      </c>
      <c r="K78" s="59">
        <v>7.2484034866918376</v>
      </c>
      <c r="L78" s="51">
        <v>45.357097551693521</v>
      </c>
      <c r="M78" s="51">
        <v>46.4</v>
      </c>
      <c r="N78" s="59">
        <v>1.0429024483064779</v>
      </c>
      <c r="O78" s="59">
        <v>2.2993147811494796</v>
      </c>
      <c r="P78" s="216">
        <v>35.799999999999997</v>
      </c>
      <c r="Q78" s="216">
        <v>40.1</v>
      </c>
      <c r="R78" s="59">
        <v>4.3000000000000043</v>
      </c>
      <c r="S78" s="59">
        <v>12.011173184357554</v>
      </c>
      <c r="T78" s="67">
        <v>2.52</v>
      </c>
      <c r="U78" s="67">
        <v>2.6</v>
      </c>
      <c r="V78" s="59">
        <v>8.0000000000000071E-2</v>
      </c>
      <c r="W78" s="59">
        <v>3.1746031746031771</v>
      </c>
      <c r="X78" s="216">
        <v>3793.1</v>
      </c>
      <c r="Y78" s="216">
        <v>4366.3999999999996</v>
      </c>
      <c r="Z78" s="59">
        <v>573.29999999999973</v>
      </c>
      <c r="AA78" s="59">
        <v>15.114286467533145</v>
      </c>
      <c r="AB78" s="51">
        <v>40.097889974206097</v>
      </c>
      <c r="AC78" s="51">
        <v>44</v>
      </c>
      <c r="AD78" s="59">
        <v>3.9021100257939025</v>
      </c>
      <c r="AE78" s="59">
        <v>9.7314597558725051</v>
      </c>
      <c r="AF78" s="216">
        <v>32.4</v>
      </c>
      <c r="AG78" s="216">
        <v>35.1</v>
      </c>
      <c r="AH78" s="59">
        <v>2.7000000000000028</v>
      </c>
      <c r="AI78" s="59">
        <v>8.3333333333333428</v>
      </c>
      <c r="AJ78" s="216">
        <v>3286.4</v>
      </c>
      <c r="AK78" s="216">
        <v>3660.3</v>
      </c>
      <c r="AL78" s="219">
        <f t="shared" si="51"/>
        <v>373.90000000000009</v>
      </c>
      <c r="AM78" s="219">
        <f t="shared" si="52"/>
        <v>11.377190847127558</v>
      </c>
      <c r="AN78" s="51">
        <v>34.74142669880333</v>
      </c>
      <c r="AO78" s="51">
        <v>36.9</v>
      </c>
      <c r="AP78" s="59">
        <v>2.1585733011966681</v>
      </c>
      <c r="AQ78" s="59">
        <v>6.2132546251217144</v>
      </c>
    </row>
    <row r="79" spans="1:43" s="216" customFormat="1">
      <c r="A79" s="98" t="s">
        <v>43</v>
      </c>
      <c r="B79" s="99">
        <v>2</v>
      </c>
      <c r="C79" s="98" t="s">
        <v>31</v>
      </c>
      <c r="D79" s="51">
        <v>2.915</v>
      </c>
      <c r="E79" s="51">
        <v>3.1</v>
      </c>
      <c r="F79" s="59">
        <v>0.18500000000000005</v>
      </c>
      <c r="G79" s="59">
        <v>6.3464837049742737</v>
      </c>
      <c r="H79" s="216">
        <v>3478.1</v>
      </c>
      <c r="I79" s="216">
        <v>4019</v>
      </c>
      <c r="J79" s="59">
        <v>540.90000000000009</v>
      </c>
      <c r="K79" s="59">
        <v>15.551594261234586</v>
      </c>
      <c r="L79" s="51">
        <v>51.87554998732233</v>
      </c>
      <c r="M79" s="51">
        <v>55</v>
      </c>
      <c r="N79" s="59">
        <v>3.12445001267767</v>
      </c>
      <c r="O79" s="59">
        <v>6.0229723124694434</v>
      </c>
      <c r="P79" s="216">
        <v>43.3</v>
      </c>
      <c r="Q79" s="216">
        <v>47.8</v>
      </c>
      <c r="R79" s="59">
        <v>4.5</v>
      </c>
      <c r="S79" s="59">
        <v>10.392609699769054</v>
      </c>
      <c r="T79" s="67">
        <v>2.82</v>
      </c>
      <c r="U79" s="67">
        <v>3</v>
      </c>
      <c r="V79" s="59">
        <v>0.18000000000000016</v>
      </c>
      <c r="W79" s="59">
        <v>6.3829787234042614</v>
      </c>
      <c r="X79" s="216">
        <v>3447.2</v>
      </c>
      <c r="Y79" s="216">
        <v>4025.1</v>
      </c>
      <c r="Z79" s="59">
        <v>577.90000000000009</v>
      </c>
      <c r="AA79" s="59">
        <v>16.764330471106987</v>
      </c>
      <c r="AB79" s="51">
        <v>51.414679254851073</v>
      </c>
      <c r="AC79" s="51">
        <v>55.1</v>
      </c>
      <c r="AD79" s="59">
        <v>3.6853207451489283</v>
      </c>
      <c r="AE79" s="59">
        <v>7.1678376653515947</v>
      </c>
      <c r="AF79" s="216">
        <v>40.5</v>
      </c>
      <c r="AG79" s="216">
        <v>46.6</v>
      </c>
      <c r="AH79" s="59">
        <v>6.1000000000000014</v>
      </c>
      <c r="AI79" s="59">
        <v>15.061728395061733</v>
      </c>
      <c r="AJ79" s="216">
        <v>3189.4</v>
      </c>
      <c r="AK79" s="216">
        <v>3659.4</v>
      </c>
      <c r="AL79" s="219">
        <f t="shared" si="51"/>
        <v>470</v>
      </c>
      <c r="AM79" s="219">
        <f t="shared" si="52"/>
        <v>14.736314040258355</v>
      </c>
      <c r="AN79" s="51">
        <v>47.569615344459862</v>
      </c>
      <c r="AO79" s="51">
        <v>50.1</v>
      </c>
      <c r="AP79" s="59">
        <v>2.5303846555401392</v>
      </c>
      <c r="AQ79" s="59">
        <v>5.3193296544804571</v>
      </c>
    </row>
    <row r="80" spans="1:43" s="216" customFormat="1">
      <c r="A80" s="98" t="s">
        <v>47</v>
      </c>
      <c r="B80" s="99">
        <v>2</v>
      </c>
      <c r="C80" s="98" t="s">
        <v>31</v>
      </c>
      <c r="D80" s="51">
        <v>2.883</v>
      </c>
      <c r="E80" s="51">
        <v>2.8</v>
      </c>
      <c r="F80" s="59">
        <v>-8.3000000000000185E-2</v>
      </c>
      <c r="G80" s="59">
        <v>-2.8789455428373287</v>
      </c>
      <c r="H80" s="216">
        <v>3654.8</v>
      </c>
      <c r="I80" s="216">
        <v>3710.1</v>
      </c>
      <c r="J80" s="59">
        <v>55.299999999999727</v>
      </c>
      <c r="K80" s="59">
        <v>1.5130786910364376</v>
      </c>
      <c r="L80" s="51">
        <v>51.712038032712663</v>
      </c>
      <c r="M80" s="51">
        <v>53.1</v>
      </c>
      <c r="N80" s="59">
        <v>1.3879619672873389</v>
      </c>
      <c r="O80" s="59">
        <v>2.6840210134617477</v>
      </c>
      <c r="P80" s="216">
        <v>42.4</v>
      </c>
      <c r="Q80" s="216">
        <v>41.3</v>
      </c>
      <c r="R80" s="59">
        <v>-1.1000000000000014</v>
      </c>
      <c r="S80" s="59">
        <v>-2.5943396226415132</v>
      </c>
      <c r="T80" s="67">
        <v>2.6869999999999998</v>
      </c>
      <c r="U80" s="67">
        <v>2.7</v>
      </c>
      <c r="V80" s="59">
        <v>1.3000000000000345E-2</v>
      </c>
      <c r="W80" s="59">
        <v>0.48381094157053756</v>
      </c>
      <c r="X80" s="216">
        <v>3494.2</v>
      </c>
      <c r="Y80" s="216">
        <v>3594.6</v>
      </c>
      <c r="Z80" s="59">
        <v>100.40000000000009</v>
      </c>
      <c r="AA80" s="59">
        <v>2.8733329517486146</v>
      </c>
      <c r="AB80" s="51">
        <v>49.43969664383949</v>
      </c>
      <c r="AC80" s="51">
        <v>51.4</v>
      </c>
      <c r="AD80" s="59">
        <v>1.9603033561605088</v>
      </c>
      <c r="AE80" s="59">
        <v>3.965039207830122</v>
      </c>
      <c r="AF80" s="216">
        <v>36.799999999999997</v>
      </c>
      <c r="AG80" s="216">
        <v>36.5</v>
      </c>
      <c r="AH80" s="59">
        <v>-0.29999999999999716</v>
      </c>
      <c r="AI80" s="59">
        <v>-0.81521739130434012</v>
      </c>
      <c r="AJ80" s="216">
        <v>3124.5</v>
      </c>
      <c r="AK80" s="216">
        <v>3233.4</v>
      </c>
      <c r="AL80" s="219">
        <f t="shared" si="51"/>
        <v>108.90000000000009</v>
      </c>
      <c r="AM80" s="219">
        <f t="shared" si="52"/>
        <v>3.4853576572251592</v>
      </c>
      <c r="AN80" s="51">
        <v>44.208783745543037</v>
      </c>
      <c r="AO80" s="51">
        <v>46.3</v>
      </c>
      <c r="AP80" s="59">
        <v>2.0912162544569597</v>
      </c>
      <c r="AQ80" s="59">
        <v>4.7303184509521552</v>
      </c>
    </row>
    <row r="81" spans="1:43" s="216" customFormat="1">
      <c r="A81" s="99" t="s">
        <v>51</v>
      </c>
      <c r="B81" s="99">
        <v>2</v>
      </c>
      <c r="C81" s="98" t="s">
        <v>31</v>
      </c>
      <c r="D81" s="51">
        <v>2.87</v>
      </c>
      <c r="E81" s="51">
        <v>3</v>
      </c>
      <c r="F81" s="59">
        <v>0.12999999999999989</v>
      </c>
      <c r="G81" s="59">
        <v>4.5296167247386716</v>
      </c>
      <c r="H81" s="216">
        <v>3607.2</v>
      </c>
      <c r="I81" s="216">
        <v>3966.9</v>
      </c>
      <c r="J81" s="59">
        <v>359.70000000000027</v>
      </c>
      <c r="K81" s="59">
        <v>9.971723220226222</v>
      </c>
      <c r="L81" s="51">
        <v>53.821133359195478</v>
      </c>
      <c r="M81" s="51">
        <v>57.9</v>
      </c>
      <c r="N81" s="59">
        <v>4.0788666408045202</v>
      </c>
      <c r="O81" s="59">
        <v>7.5785595475715413</v>
      </c>
      <c r="P81" s="216">
        <v>42</v>
      </c>
      <c r="Q81" s="216">
        <v>45.4</v>
      </c>
      <c r="R81" s="59">
        <v>3.3999999999999986</v>
      </c>
      <c r="S81" s="59">
        <v>8.0952380952380913</v>
      </c>
      <c r="T81" s="67">
        <v>2.6949999999999998</v>
      </c>
      <c r="U81" s="67">
        <v>2.8</v>
      </c>
      <c r="V81" s="59">
        <v>0.10499999999999998</v>
      </c>
      <c r="W81" s="59">
        <v>3.8961038961038961</v>
      </c>
      <c r="X81" s="216">
        <v>3514</v>
      </c>
      <c r="Y81" s="216">
        <v>3863.7</v>
      </c>
      <c r="Z81" s="59">
        <v>349.69999999999982</v>
      </c>
      <c r="AA81" s="59">
        <v>9.951622083096181</v>
      </c>
      <c r="AB81" s="51">
        <v>52.430545194115361</v>
      </c>
      <c r="AC81" s="51">
        <v>56.4</v>
      </c>
      <c r="AD81" s="59">
        <v>3.9694548058846379</v>
      </c>
      <c r="AE81" s="59">
        <v>7.5708821855435469</v>
      </c>
      <c r="AF81" s="216">
        <v>37</v>
      </c>
      <c r="AG81" s="216">
        <v>41</v>
      </c>
      <c r="AH81" s="59">
        <v>4</v>
      </c>
      <c r="AI81" s="59">
        <v>10.810810810810811</v>
      </c>
      <c r="AJ81" s="216">
        <v>2989.4</v>
      </c>
      <c r="AK81" s="216">
        <v>3049</v>
      </c>
      <c r="AL81" s="219">
        <f t="shared" si="51"/>
        <v>59.599999999999909</v>
      </c>
      <c r="AM81" s="219">
        <f t="shared" si="52"/>
        <v>1.9937111125978426</v>
      </c>
      <c r="AN81" s="51">
        <v>44.603264599683683</v>
      </c>
      <c r="AO81" s="51">
        <v>44.5</v>
      </c>
      <c r="AP81" s="59">
        <v>-0.1032645996836834</v>
      </c>
      <c r="AQ81" s="59">
        <v>-0.23151803037398236</v>
      </c>
    </row>
    <row r="82" spans="1:43" s="216" customFormat="1">
      <c r="A82" s="98" t="s">
        <v>80</v>
      </c>
      <c r="B82" s="99">
        <v>2</v>
      </c>
      <c r="C82" s="98" t="s">
        <v>31</v>
      </c>
      <c r="D82" s="51">
        <v>3.2389999999999999</v>
      </c>
      <c r="E82" s="51">
        <v>3.2</v>
      </c>
      <c r="F82" s="59">
        <v>-3.8999999999999702E-2</v>
      </c>
      <c r="G82" s="59">
        <v>-1.2040753318925501</v>
      </c>
      <c r="H82" s="216">
        <v>5181.2</v>
      </c>
      <c r="I82" s="216">
        <v>5369.1</v>
      </c>
      <c r="J82" s="59">
        <v>187.90000000000055</v>
      </c>
      <c r="K82" s="59">
        <v>3.6265729946730594</v>
      </c>
      <c r="L82" s="51">
        <v>64.638147635265796</v>
      </c>
      <c r="M82" s="51">
        <v>64.599999999999994</v>
      </c>
      <c r="N82" s="59">
        <v>-3.8147635265801227E-2</v>
      </c>
      <c r="O82" s="59">
        <v>-5.9017216088952926E-2</v>
      </c>
      <c r="P82" s="216">
        <v>53.5</v>
      </c>
      <c r="Q82" s="216">
        <v>53</v>
      </c>
      <c r="R82" s="59">
        <v>-0.5</v>
      </c>
      <c r="S82" s="59">
        <v>-0.93457943925233633</v>
      </c>
      <c r="T82" s="67">
        <v>2.9340000000000002</v>
      </c>
      <c r="U82" s="67">
        <v>3.1</v>
      </c>
      <c r="V82" s="59">
        <v>0.16599999999999993</v>
      </c>
      <c r="W82" s="59">
        <v>5.6578050443081089</v>
      </c>
      <c r="X82" s="216">
        <v>4609.8999999999996</v>
      </c>
      <c r="Y82" s="216">
        <v>5179</v>
      </c>
      <c r="Z82" s="59">
        <v>569.10000000000036</v>
      </c>
      <c r="AA82" s="59">
        <v>12.345170177227281</v>
      </c>
      <c r="AB82" s="51">
        <v>57.510884888406501</v>
      </c>
      <c r="AC82" s="51">
        <v>62.3</v>
      </c>
      <c r="AD82" s="59">
        <v>4.789115111593496</v>
      </c>
      <c r="AE82" s="59">
        <v>8.3273194646304649</v>
      </c>
      <c r="AF82" s="216">
        <v>43.9</v>
      </c>
      <c r="AG82" s="216">
        <v>50.3</v>
      </c>
      <c r="AH82" s="59">
        <v>6.3999999999999986</v>
      </c>
      <c r="AI82" s="59">
        <v>14.578587699316625</v>
      </c>
      <c r="AJ82" s="216">
        <v>3030.1</v>
      </c>
      <c r="AK82" s="216">
        <v>3463.2</v>
      </c>
      <c r="AL82" s="219">
        <f t="shared" si="51"/>
        <v>433.09999999999991</v>
      </c>
      <c r="AM82" s="219">
        <f t="shared" si="52"/>
        <v>14.293257648262431</v>
      </c>
      <c r="AN82" s="51">
        <v>37.802063450478435</v>
      </c>
      <c r="AO82" s="51">
        <v>41.7</v>
      </c>
      <c r="AP82" s="59">
        <v>3.8979365495215674</v>
      </c>
      <c r="AQ82" s="59">
        <v>10.311438566383957</v>
      </c>
    </row>
    <row r="83" spans="1:43" s="216" customFormat="1">
      <c r="A83" s="98" t="s">
        <v>81</v>
      </c>
      <c r="B83" s="99">
        <v>2</v>
      </c>
      <c r="C83" s="98" t="s">
        <v>31</v>
      </c>
      <c r="D83" s="51">
        <v>3.097</v>
      </c>
      <c r="E83" s="51">
        <v>3.2</v>
      </c>
      <c r="F83" s="59">
        <v>0.1030000000000002</v>
      </c>
      <c r="G83" s="59">
        <v>3.3257991604778887</v>
      </c>
      <c r="H83" s="216">
        <v>5378.3</v>
      </c>
      <c r="I83" s="216">
        <v>5837.9</v>
      </c>
      <c r="J83" s="59">
        <v>459.59999999999945</v>
      </c>
      <c r="K83" s="59">
        <v>8.5454511648662113</v>
      </c>
      <c r="L83" s="51">
        <v>63.612385863651419</v>
      </c>
      <c r="M83" s="51">
        <v>68.5</v>
      </c>
      <c r="N83" s="59">
        <v>4.8876141363485814</v>
      </c>
      <c r="O83" s="59">
        <v>7.6834315675957052</v>
      </c>
      <c r="P83" s="216">
        <v>48.9</v>
      </c>
      <c r="Q83" s="216">
        <v>53.7</v>
      </c>
      <c r="R83" s="59">
        <v>4.8000000000000043</v>
      </c>
      <c r="S83" s="59">
        <v>9.8159509202454078</v>
      </c>
      <c r="T83" s="67">
        <v>2.8719999999999999</v>
      </c>
      <c r="U83" s="67">
        <v>3.1</v>
      </c>
      <c r="V83" s="59">
        <v>0.2280000000000002</v>
      </c>
      <c r="W83" s="59">
        <v>7.9387186629526543</v>
      </c>
      <c r="X83" s="216">
        <v>5052.7</v>
      </c>
      <c r="Y83" s="216">
        <v>5649.2</v>
      </c>
      <c r="Z83" s="59">
        <v>596.5</v>
      </c>
      <c r="AA83" s="59">
        <v>11.805569299582402</v>
      </c>
      <c r="AB83" s="51">
        <v>59.761319014051189</v>
      </c>
      <c r="AC83" s="51">
        <v>66.3</v>
      </c>
      <c r="AD83" s="59">
        <v>6.5386809859488082</v>
      </c>
      <c r="AE83" s="59">
        <v>10.941326419538065</v>
      </c>
      <c r="AF83" s="216">
        <v>42.1</v>
      </c>
      <c r="AG83" s="216">
        <v>48</v>
      </c>
      <c r="AH83" s="59">
        <v>5.8999999999999986</v>
      </c>
      <c r="AI83" s="59">
        <v>14.01425178147268</v>
      </c>
      <c r="AJ83" s="216">
        <v>4340.7</v>
      </c>
      <c r="AK83" s="216">
        <v>4824.1000000000004</v>
      </c>
      <c r="AL83" s="219">
        <f t="shared" si="51"/>
        <v>483.40000000000055</v>
      </c>
      <c r="AM83" s="219">
        <f t="shared" si="52"/>
        <v>11.136452645886621</v>
      </c>
      <c r="AN83" s="51">
        <v>51.340067180773048</v>
      </c>
      <c r="AO83" s="51">
        <v>56.6</v>
      </c>
      <c r="AP83" s="59">
        <v>5.2599328192269539</v>
      </c>
      <c r="AQ83" s="59">
        <v>10.245278411316159</v>
      </c>
    </row>
    <row r="85" spans="1:43">
      <c r="C85" s="40" t="s">
        <v>55</v>
      </c>
      <c r="D85" s="38">
        <f>AVERAGE(D74:D83)</f>
        <v>2.8856000000000002</v>
      </c>
      <c r="E85" s="75">
        <f t="shared" ref="E85:AQ85" si="53">AVERAGE(E74:E83)</f>
        <v>2.95</v>
      </c>
      <c r="F85" s="75">
        <f t="shared" si="53"/>
        <v>6.4399999999999971E-2</v>
      </c>
      <c r="G85" s="75">
        <f t="shared" si="53"/>
        <v>2.286450546710534</v>
      </c>
      <c r="H85" s="75">
        <f t="shared" si="53"/>
        <v>4117.87</v>
      </c>
      <c r="I85" s="75">
        <f t="shared" si="53"/>
        <v>4399.5599999999995</v>
      </c>
      <c r="J85" s="75">
        <f t="shared" si="53"/>
        <v>281.68999999999994</v>
      </c>
      <c r="K85" s="75">
        <f t="shared" si="53"/>
        <v>6.9489773196785292</v>
      </c>
      <c r="L85" s="75">
        <f t="shared" si="53"/>
        <v>53.72686538984815</v>
      </c>
      <c r="M85" s="75">
        <f t="shared" si="53"/>
        <v>55.58</v>
      </c>
      <c r="N85" s="75">
        <f t="shared" si="53"/>
        <v>1.8531346101518538</v>
      </c>
      <c r="O85" s="75">
        <f t="shared" si="53"/>
        <v>3.4209741562876728</v>
      </c>
      <c r="P85" s="75">
        <f t="shared" si="53"/>
        <v>42.599999999999994</v>
      </c>
      <c r="Q85" s="75">
        <f t="shared" si="53"/>
        <v>44.62</v>
      </c>
      <c r="R85" s="75">
        <f t="shared" si="53"/>
        <v>2.0200000000000009</v>
      </c>
      <c r="S85" s="75">
        <f t="shared" si="53"/>
        <v>4.8775924729712345</v>
      </c>
      <c r="T85" s="75">
        <f t="shared" si="53"/>
        <v>2.6756000000000002</v>
      </c>
      <c r="U85" s="75">
        <f t="shared" si="53"/>
        <v>2.7800000000000002</v>
      </c>
      <c r="V85" s="75">
        <f t="shared" si="53"/>
        <v>0.10440000000000005</v>
      </c>
      <c r="W85" s="75">
        <f t="shared" si="53"/>
        <v>3.7911444804631458</v>
      </c>
      <c r="X85" s="75">
        <f t="shared" si="53"/>
        <v>3789.47</v>
      </c>
      <c r="Y85" s="75">
        <f t="shared" si="53"/>
        <v>4227.95</v>
      </c>
      <c r="Z85" s="75">
        <f t="shared" si="53"/>
        <v>438.48000000000013</v>
      </c>
      <c r="AA85" s="75">
        <f t="shared" si="53"/>
        <v>11.425872818894621</v>
      </c>
      <c r="AB85" s="75">
        <f t="shared" si="53"/>
        <v>49.514732600485729</v>
      </c>
      <c r="AC85" s="75">
        <f t="shared" si="53"/>
        <v>53.379999999999995</v>
      </c>
      <c r="AD85" s="75">
        <f t="shared" si="53"/>
        <v>3.8652673995142792</v>
      </c>
      <c r="AE85" s="75">
        <f t="shared" si="53"/>
        <v>7.7331237903285368</v>
      </c>
      <c r="AF85" s="75">
        <f t="shared" si="53"/>
        <v>36.619999999999997</v>
      </c>
      <c r="AG85" s="75">
        <f t="shared" si="53"/>
        <v>39.6</v>
      </c>
      <c r="AH85" s="75">
        <f t="shared" si="53"/>
        <v>2.9800000000000013</v>
      </c>
      <c r="AI85" s="75">
        <f t="shared" si="53"/>
        <v>7.6311514733178756</v>
      </c>
      <c r="AJ85" s="75">
        <f t="shared" si="53"/>
        <v>3140.7300000000005</v>
      </c>
      <c r="AK85" s="112">
        <f t="shared" si="53"/>
        <v>3363.59</v>
      </c>
      <c r="AL85" s="75">
        <f t="shared" si="53"/>
        <v>222.85999999999999</v>
      </c>
      <c r="AM85" s="75">
        <f t="shared" si="53"/>
        <v>7.9844504434273658</v>
      </c>
      <c r="AN85" s="75">
        <f t="shared" si="53"/>
        <v>41.682829510086002</v>
      </c>
      <c r="AO85" s="75">
        <f t="shared" si="53"/>
        <v>42.760000000000005</v>
      </c>
      <c r="AP85" s="75">
        <f t="shared" si="53"/>
        <v>1.0771704899139984</v>
      </c>
      <c r="AQ85" s="75">
        <f t="shared" si="53"/>
        <v>2.6451946477765702</v>
      </c>
    </row>
    <row r="86" spans="1:43">
      <c r="C86" s="40" t="s">
        <v>56</v>
      </c>
      <c r="D86" s="38">
        <f>STDEV(D74:D83)</f>
        <v>0.1732032845467365</v>
      </c>
      <c r="E86" s="75">
        <f t="shared" ref="E86:AQ86" si="54">STDEV(E74:E83)</f>
        <v>0.17159383568311681</v>
      </c>
      <c r="F86" s="75">
        <f t="shared" si="54"/>
        <v>9.285257131603844E-2</v>
      </c>
      <c r="G86" s="75">
        <f t="shared" si="54"/>
        <v>3.2425896672123096</v>
      </c>
      <c r="H86" s="75">
        <f t="shared" si="54"/>
        <v>717.57599837539544</v>
      </c>
      <c r="I86" s="75">
        <f t="shared" si="54"/>
        <v>759.51202784712109</v>
      </c>
      <c r="J86" s="75">
        <f t="shared" si="54"/>
        <v>178.44356997848556</v>
      </c>
      <c r="K86" s="75">
        <f t="shared" si="54"/>
        <v>4.7690916285445075</v>
      </c>
      <c r="L86" s="75">
        <f t="shared" si="54"/>
        <v>5.9410281788463681</v>
      </c>
      <c r="M86" s="75">
        <f t="shared" si="54"/>
        <v>6.623158024856636</v>
      </c>
      <c r="N86" s="75">
        <f t="shared" si="54"/>
        <v>2.1174659667081501</v>
      </c>
      <c r="O86" s="75">
        <f t="shared" si="54"/>
        <v>3.7832263464709937</v>
      </c>
      <c r="P86" s="75">
        <f t="shared" si="54"/>
        <v>5.2051256789182094</v>
      </c>
      <c r="Q86" s="75">
        <f t="shared" si="54"/>
        <v>5.4229553238473933</v>
      </c>
      <c r="R86" s="75">
        <f t="shared" si="54"/>
        <v>2.366338005348255</v>
      </c>
      <c r="S86" s="75">
        <f t="shared" si="54"/>
        <v>5.6294282607591128</v>
      </c>
      <c r="T86" s="75">
        <f t="shared" si="54"/>
        <v>0.16715541670353767</v>
      </c>
      <c r="U86" s="75">
        <f t="shared" si="54"/>
        <v>0.22997584414213787</v>
      </c>
      <c r="V86" s="75">
        <f t="shared" si="54"/>
        <v>7.1978700553242389E-2</v>
      </c>
      <c r="W86" s="75">
        <f t="shared" si="54"/>
        <v>2.4758457468621708</v>
      </c>
      <c r="X86" s="75">
        <f t="shared" si="54"/>
        <v>654.69332099507483</v>
      </c>
      <c r="Y86" s="75">
        <f t="shared" si="54"/>
        <v>781.93407686041814</v>
      </c>
      <c r="Z86" s="75">
        <f t="shared" si="54"/>
        <v>198.74238937210467</v>
      </c>
      <c r="AA86" s="75">
        <f t="shared" si="54"/>
        <v>5.0307963740675019</v>
      </c>
      <c r="AB86" s="75">
        <f t="shared" si="54"/>
        <v>6.0052288443760711</v>
      </c>
      <c r="AC86" s="75">
        <f t="shared" si="54"/>
        <v>7.1588018861011191</v>
      </c>
      <c r="AD86" s="75">
        <f t="shared" si="54"/>
        <v>2.1672417490768732</v>
      </c>
      <c r="AE86" s="75">
        <f t="shared" si="54"/>
        <v>4.3831938510006614</v>
      </c>
      <c r="AF86" s="75">
        <f t="shared" si="54"/>
        <v>4.5669829574165446</v>
      </c>
      <c r="AG86" s="75">
        <f t="shared" si="54"/>
        <v>6.7708525640752573</v>
      </c>
      <c r="AH86" s="75">
        <f t="shared" si="54"/>
        <v>2.5010220133199756</v>
      </c>
      <c r="AI86" s="75">
        <f t="shared" si="54"/>
        <v>5.8926529038946036</v>
      </c>
      <c r="AJ86" s="75">
        <f t="shared" si="54"/>
        <v>538.11455420239497</v>
      </c>
      <c r="AK86" s="75">
        <f t="shared" si="54"/>
        <v>599.99603415355864</v>
      </c>
      <c r="AL86" s="75">
        <f t="shared" si="54"/>
        <v>428.69468596867148</v>
      </c>
      <c r="AM86" s="75">
        <f t="shared" si="54"/>
        <v>14.115570619578664</v>
      </c>
      <c r="AN86" s="75">
        <f t="shared" si="54"/>
        <v>5.3836246375069088</v>
      </c>
      <c r="AO86" s="75">
        <f t="shared" si="54"/>
        <v>7.171269839513168</v>
      </c>
      <c r="AP86" s="75">
        <f t="shared" si="54"/>
        <v>4.5701550399135717</v>
      </c>
      <c r="AQ86" s="75">
        <f t="shared" si="54"/>
        <v>11.029155674457227</v>
      </c>
    </row>
    <row r="87" spans="1:43">
      <c r="C87" s="40" t="s">
        <v>57</v>
      </c>
      <c r="D87" s="38">
        <f>D86/SQRT(10)</f>
        <v>5.4771687738993186E-2</v>
      </c>
      <c r="E87" s="75">
        <f t="shared" ref="E87:AQ87" si="55">E86/SQRT(10)</f>
        <v>5.4262735320332399E-2</v>
      </c>
      <c r="F87" s="75">
        <f t="shared" si="55"/>
        <v>2.9362561196189959E-2</v>
      </c>
      <c r="G87" s="75">
        <f t="shared" si="55"/>
        <v>1.0253968865718306</v>
      </c>
      <c r="H87" s="75">
        <f t="shared" si="55"/>
        <v>226.9174549135534</v>
      </c>
      <c r="I87" s="75">
        <f t="shared" si="55"/>
        <v>240.17879182901348</v>
      </c>
      <c r="J87" s="75">
        <f t="shared" si="55"/>
        <v>56.428811494365775</v>
      </c>
      <c r="K87" s="75">
        <f t="shared" si="55"/>
        <v>1.5081191916242329</v>
      </c>
      <c r="L87" s="75">
        <f t="shared" si="55"/>
        <v>1.8787180688396701</v>
      </c>
      <c r="M87" s="75">
        <f t="shared" si="55"/>
        <v>2.0944264661769068</v>
      </c>
      <c r="N87" s="75">
        <f t="shared" si="55"/>
        <v>0.66960153226880237</v>
      </c>
      <c r="O87" s="75">
        <f t="shared" si="55"/>
        <v>1.1963612158805659</v>
      </c>
      <c r="P87" s="75">
        <f t="shared" si="55"/>
        <v>1.6460052652811821</v>
      </c>
      <c r="Q87" s="75">
        <f t="shared" si="55"/>
        <v>1.714889047269379</v>
      </c>
      <c r="R87" s="75">
        <f t="shared" si="55"/>
        <v>0.74830178107201895</v>
      </c>
      <c r="S87" s="75">
        <f t="shared" si="55"/>
        <v>1.7801815228519076</v>
      </c>
      <c r="T87" s="75">
        <f t="shared" si="55"/>
        <v>5.2859184001773349E-2</v>
      </c>
      <c r="U87" s="75">
        <f t="shared" si="55"/>
        <v>7.2724747430904763E-2</v>
      </c>
      <c r="V87" s="75">
        <f t="shared" si="55"/>
        <v>2.2761663676746775E-2</v>
      </c>
      <c r="W87" s="75">
        <f t="shared" si="55"/>
        <v>0.78293116953251385</v>
      </c>
      <c r="X87" s="75">
        <f t="shared" si="55"/>
        <v>207.03220632441707</v>
      </c>
      <c r="Y87" s="75">
        <f t="shared" si="55"/>
        <v>247.26926629800846</v>
      </c>
      <c r="Z87" s="75">
        <f t="shared" si="55"/>
        <v>62.847861803989211</v>
      </c>
      <c r="AA87" s="75">
        <f t="shared" si="55"/>
        <v>1.5908774986569745</v>
      </c>
      <c r="AB87" s="75">
        <f t="shared" si="55"/>
        <v>1.8990201018769222</v>
      </c>
      <c r="AC87" s="75">
        <f t="shared" si="55"/>
        <v>2.2638119277988826</v>
      </c>
      <c r="AD87" s="75">
        <f t="shared" si="55"/>
        <v>0.68534201672900397</v>
      </c>
      <c r="AE87" s="75">
        <f t="shared" si="55"/>
        <v>1.3860875995206798</v>
      </c>
      <c r="AF87" s="75">
        <f t="shared" si="55"/>
        <v>1.4442068180608054</v>
      </c>
      <c r="AG87" s="75">
        <f t="shared" si="55"/>
        <v>2.1411315803668973</v>
      </c>
      <c r="AH87" s="75">
        <f t="shared" si="55"/>
        <v>0.79089260403111017</v>
      </c>
      <c r="AI87" s="75">
        <f t="shared" si="55"/>
        <v>1.8634204637112233</v>
      </c>
      <c r="AJ87" s="75">
        <f t="shared" si="55"/>
        <v>170.16676333657</v>
      </c>
      <c r="AK87" s="75">
        <f t="shared" si="55"/>
        <v>189.73540549934222</v>
      </c>
      <c r="AL87" s="75">
        <f t="shared" si="55"/>
        <v>135.56516284716284</v>
      </c>
      <c r="AM87" s="75">
        <f t="shared" si="55"/>
        <v>4.4637353630822734</v>
      </c>
      <c r="AN87" s="75">
        <f t="shared" si="55"/>
        <v>1.7024515921920187</v>
      </c>
      <c r="AO87" s="75">
        <f t="shared" si="55"/>
        <v>2.2677546408531768</v>
      </c>
      <c r="AP87" s="75">
        <f t="shared" si="55"/>
        <v>1.4452099186224614</v>
      </c>
      <c r="AQ87" s="75">
        <f t="shared" si="55"/>
        <v>3.4877252599855404</v>
      </c>
    </row>
    <row r="97" spans="1:43" ht="15.75" thickBot="1"/>
    <row r="98" spans="1:43" s="56" customFormat="1">
      <c r="A98" s="449" t="s">
        <v>0</v>
      </c>
      <c r="B98" s="451" t="s">
        <v>1</v>
      </c>
      <c r="C98" s="453" t="s">
        <v>2</v>
      </c>
      <c r="D98" s="484" t="s">
        <v>60</v>
      </c>
      <c r="E98" s="509"/>
      <c r="F98" s="509"/>
      <c r="G98" s="487"/>
      <c r="H98" s="529" t="s">
        <v>61</v>
      </c>
      <c r="I98" s="530"/>
      <c r="J98" s="530"/>
      <c r="K98" s="531"/>
      <c r="L98" s="563" t="s">
        <v>62</v>
      </c>
      <c r="M98" s="564"/>
      <c r="N98" s="564"/>
      <c r="O98" s="565"/>
      <c r="P98" s="514" t="s">
        <v>63</v>
      </c>
      <c r="Q98" s="515"/>
      <c r="R98" s="515"/>
      <c r="S98" s="519"/>
      <c r="T98" s="472" t="s">
        <v>64</v>
      </c>
      <c r="U98" s="536"/>
      <c r="V98" s="536"/>
      <c r="W98" s="475"/>
      <c r="X98" s="529" t="s">
        <v>65</v>
      </c>
      <c r="Y98" s="530"/>
      <c r="Z98" s="530"/>
      <c r="AA98" s="531"/>
      <c r="AB98" s="476" t="s">
        <v>66</v>
      </c>
      <c r="AC98" s="566"/>
      <c r="AD98" s="566"/>
      <c r="AE98" s="479"/>
      <c r="AF98" s="555" t="s">
        <v>67</v>
      </c>
      <c r="AG98" s="556"/>
      <c r="AH98" s="556"/>
      <c r="AI98" s="557"/>
      <c r="AJ98" s="558" t="s">
        <v>68</v>
      </c>
      <c r="AK98" s="527"/>
      <c r="AL98" s="527"/>
      <c r="AM98" s="559"/>
      <c r="AN98" s="560" t="s">
        <v>69</v>
      </c>
      <c r="AO98" s="561"/>
      <c r="AP98" s="561"/>
      <c r="AQ98" s="562"/>
    </row>
    <row r="99" spans="1:43" s="56" customFormat="1" ht="15.75" thickBot="1">
      <c r="A99" s="450"/>
      <c r="B99" s="452"/>
      <c r="C99" s="454"/>
      <c r="D99" s="134" t="s">
        <v>5</v>
      </c>
      <c r="E99" s="136" t="s">
        <v>6</v>
      </c>
      <c r="F99" s="178" t="s">
        <v>58</v>
      </c>
      <c r="G99" s="136" t="s">
        <v>59</v>
      </c>
      <c r="H99" s="5" t="s">
        <v>5</v>
      </c>
      <c r="I99" s="7" t="s">
        <v>6</v>
      </c>
      <c r="J99" s="50" t="s">
        <v>58</v>
      </c>
      <c r="K99" s="7" t="s">
        <v>59</v>
      </c>
      <c r="L99" s="200" t="s">
        <v>5</v>
      </c>
      <c r="M99" s="201" t="s">
        <v>6</v>
      </c>
      <c r="N99" s="202" t="s">
        <v>58</v>
      </c>
      <c r="O99" s="201" t="s">
        <v>59</v>
      </c>
      <c r="P99" s="143" t="s">
        <v>5</v>
      </c>
      <c r="Q99" s="145" t="s">
        <v>6</v>
      </c>
      <c r="R99" s="192" t="s">
        <v>58</v>
      </c>
      <c r="S99" s="145" t="s">
        <v>59</v>
      </c>
      <c r="T99" s="147" t="s">
        <v>5</v>
      </c>
      <c r="U99" s="149" t="s">
        <v>6</v>
      </c>
      <c r="V99" s="209" t="s">
        <v>58</v>
      </c>
      <c r="W99" s="149" t="s">
        <v>59</v>
      </c>
      <c r="X99" s="5" t="s">
        <v>5</v>
      </c>
      <c r="Y99" s="7" t="s">
        <v>6</v>
      </c>
      <c r="Z99" s="50" t="s">
        <v>58</v>
      </c>
      <c r="AA99" s="7" t="s">
        <v>59</v>
      </c>
      <c r="AB99" s="151" t="s">
        <v>5</v>
      </c>
      <c r="AC99" s="153" t="s">
        <v>6</v>
      </c>
      <c r="AD99" s="210" t="s">
        <v>58</v>
      </c>
      <c r="AE99" s="153" t="s">
        <v>59</v>
      </c>
      <c r="AF99" s="156" t="s">
        <v>5</v>
      </c>
      <c r="AG99" s="158" t="s">
        <v>6</v>
      </c>
      <c r="AH99" s="211" t="s">
        <v>58</v>
      </c>
      <c r="AI99" s="158" t="s">
        <v>59</v>
      </c>
      <c r="AJ99" s="3" t="s">
        <v>5</v>
      </c>
      <c r="AK99" s="8" t="s">
        <v>6</v>
      </c>
      <c r="AL99" s="49" t="s">
        <v>58</v>
      </c>
      <c r="AM99" s="8" t="s">
        <v>59</v>
      </c>
      <c r="AN99" s="160" t="s">
        <v>5</v>
      </c>
      <c r="AO99" s="162" t="s">
        <v>6</v>
      </c>
      <c r="AP99" s="212" t="s">
        <v>58</v>
      </c>
      <c r="AQ99" s="162" t="s">
        <v>59</v>
      </c>
    </row>
    <row r="100" spans="1:43" s="57" customFormat="1" ht="15" customHeight="1">
      <c r="A100" s="58" t="s">
        <v>20</v>
      </c>
      <c r="B100" s="58">
        <v>1</v>
      </c>
      <c r="C100" s="58" t="s">
        <v>32</v>
      </c>
      <c r="D100" s="218">
        <v>2.544</v>
      </c>
      <c r="E100" s="218">
        <v>2.5</v>
      </c>
      <c r="F100" s="59">
        <v>-4.4000000000000039E-2</v>
      </c>
      <c r="G100" s="59">
        <v>-1.7295597484276743</v>
      </c>
      <c r="H100" s="217">
        <v>4528</v>
      </c>
      <c r="I100" s="218">
        <v>4256.3999999999996</v>
      </c>
      <c r="J100" s="59">
        <v>-271.60000000000036</v>
      </c>
      <c r="K100" s="59">
        <v>-5.9982332155477112</v>
      </c>
      <c r="L100" s="218">
        <v>47.008502642151932</v>
      </c>
      <c r="M100" s="218">
        <v>44.3</v>
      </c>
      <c r="N100" s="59">
        <v>-2.7085026421519345</v>
      </c>
      <c r="O100" s="59">
        <v>-5.7617292402827021</v>
      </c>
      <c r="P100" s="217">
        <v>33</v>
      </c>
      <c r="Q100" s="218">
        <v>32.6</v>
      </c>
      <c r="R100" s="59">
        <v>-0.39999999999999858</v>
      </c>
      <c r="S100" s="59">
        <v>-1.2121212121212077</v>
      </c>
      <c r="T100" s="81">
        <v>2.2730000000000001</v>
      </c>
      <c r="U100" s="81">
        <v>2.2000000000000002</v>
      </c>
      <c r="V100" s="59">
        <v>-7.2999999999999954E-2</v>
      </c>
      <c r="W100" s="59">
        <v>-3.2116146062472484</v>
      </c>
      <c r="X100" s="217">
        <v>3806.8</v>
      </c>
      <c r="Y100" s="218">
        <v>3698.8</v>
      </c>
      <c r="Z100" s="59">
        <v>-108</v>
      </c>
      <c r="AA100" s="59">
        <v>-2.8370284753598822</v>
      </c>
      <c r="AB100" s="218">
        <v>39.521194314961122</v>
      </c>
      <c r="AC100" s="218">
        <v>38.5</v>
      </c>
      <c r="AD100" s="59">
        <v>-1.0211943149611216</v>
      </c>
      <c r="AE100" s="59">
        <v>-2.583915624671643</v>
      </c>
      <c r="AF100" s="217">
        <v>26.3</v>
      </c>
      <c r="AG100" s="218">
        <v>23.6</v>
      </c>
      <c r="AH100" s="59">
        <v>-2.6999999999999993</v>
      </c>
      <c r="AI100" s="59">
        <v>-10.266159695817487</v>
      </c>
      <c r="AJ100" s="218">
        <v>3039.1</v>
      </c>
      <c r="AK100" s="217">
        <v>2891.8</v>
      </c>
      <c r="AL100" s="219">
        <f t="shared" ref="AL100:AL109" si="56">AK100-AJ100</f>
        <v>-147.29999999999973</v>
      </c>
      <c r="AM100" s="219">
        <f t="shared" ref="AM100:AM109" si="57">(AL100/AJ100)*100</f>
        <v>-4.8468296535158348</v>
      </c>
      <c r="AN100" s="218">
        <v>42.925141242937855</v>
      </c>
      <c r="AO100" s="218">
        <v>30.1</v>
      </c>
      <c r="AP100" s="59">
        <v>-12.825141242937853</v>
      </c>
      <c r="AQ100" s="59">
        <v>-29.877924385508869</v>
      </c>
    </row>
    <row r="101" spans="1:43" s="57" customFormat="1">
      <c r="A101" s="58" t="s">
        <v>23</v>
      </c>
      <c r="B101" s="58">
        <v>1</v>
      </c>
      <c r="C101" s="58" t="s">
        <v>32</v>
      </c>
      <c r="D101" s="218">
        <v>2.8769999999999998</v>
      </c>
      <c r="E101" s="218">
        <v>2.8</v>
      </c>
      <c r="F101" s="59">
        <v>-7.6999999999999957E-2</v>
      </c>
      <c r="G101" s="59">
        <v>-2.6763990267639892</v>
      </c>
      <c r="H101" s="217">
        <v>4344.6000000000004</v>
      </c>
      <c r="I101" s="218">
        <v>4482.3</v>
      </c>
      <c r="J101" s="59">
        <v>137.69999999999982</v>
      </c>
      <c r="K101" s="59">
        <v>3.1694517331860199</v>
      </c>
      <c r="L101" s="218">
        <v>53.751840350377975</v>
      </c>
      <c r="M101" s="218">
        <v>52.4</v>
      </c>
      <c r="N101" s="59">
        <v>-1.3518403503779766</v>
      </c>
      <c r="O101" s="59">
        <v>-2.514965704552794</v>
      </c>
      <c r="P101" s="217">
        <v>42.199999999999996</v>
      </c>
      <c r="Q101" s="218">
        <v>38.799999999999997</v>
      </c>
      <c r="R101" s="59">
        <v>-3.3999999999999986</v>
      </c>
      <c r="S101" s="59">
        <v>-8.0568720379146885</v>
      </c>
      <c r="T101" s="81">
        <v>2.802</v>
      </c>
      <c r="U101" s="81">
        <v>2.6</v>
      </c>
      <c r="V101" s="59">
        <v>-0.20199999999999996</v>
      </c>
      <c r="W101" s="59">
        <v>-7.2091363311920036</v>
      </c>
      <c r="X101" s="217">
        <v>4504.5</v>
      </c>
      <c r="Y101" s="218">
        <v>4449.3</v>
      </c>
      <c r="Z101" s="59">
        <v>-55.199999999999818</v>
      </c>
      <c r="AA101" s="59">
        <v>-1.2254412254412215</v>
      </c>
      <c r="AB101" s="218">
        <v>55.730139681047177</v>
      </c>
      <c r="AC101" s="218">
        <v>52</v>
      </c>
      <c r="AD101" s="59">
        <v>-3.7301396810471772</v>
      </c>
      <c r="AE101" s="59">
        <v>-6.6932178932178967</v>
      </c>
      <c r="AF101" s="217">
        <v>40</v>
      </c>
      <c r="AG101" s="218">
        <v>33.6</v>
      </c>
      <c r="AH101" s="59">
        <v>-6.3999999999999986</v>
      </c>
      <c r="AI101" s="59">
        <v>-15.999999999999998</v>
      </c>
      <c r="AJ101" s="218">
        <v>3248.8</v>
      </c>
      <c r="AK101" s="217">
        <v>3648.1</v>
      </c>
      <c r="AL101" s="219">
        <f t="shared" si="56"/>
        <v>399.29999999999973</v>
      </c>
      <c r="AM101" s="219">
        <f t="shared" si="57"/>
        <v>12.2906919477961</v>
      </c>
      <c r="AN101" s="218">
        <v>41.823401434107033</v>
      </c>
      <c r="AO101" s="218">
        <v>42.6</v>
      </c>
      <c r="AP101" s="59">
        <v>0.77659856589296794</v>
      </c>
      <c r="AQ101" s="59">
        <v>1.8568517606500818</v>
      </c>
    </row>
    <row r="102" spans="1:43" s="57" customFormat="1">
      <c r="A102" s="58" t="s">
        <v>25</v>
      </c>
      <c r="B102" s="58">
        <v>1</v>
      </c>
      <c r="C102" s="58" t="s">
        <v>32</v>
      </c>
      <c r="D102" s="218">
        <v>2.415</v>
      </c>
      <c r="E102" s="218">
        <v>2.2999999999999998</v>
      </c>
      <c r="F102" s="59">
        <v>-0.11500000000000021</v>
      </c>
      <c r="G102" s="59">
        <v>-4.7619047619047707</v>
      </c>
      <c r="H102" s="217">
        <v>4290</v>
      </c>
      <c r="I102" s="218">
        <v>3511.9</v>
      </c>
      <c r="J102" s="59">
        <v>-778.09999999999991</v>
      </c>
      <c r="K102" s="59">
        <v>-18.137529137529135</v>
      </c>
      <c r="L102" s="218">
        <v>47.165662518140635</v>
      </c>
      <c r="M102" s="218">
        <v>39</v>
      </c>
      <c r="N102" s="59">
        <v>-8.1656625181406355</v>
      </c>
      <c r="O102" s="59">
        <v>-17.312727272727265</v>
      </c>
      <c r="P102" s="217">
        <v>29.7</v>
      </c>
      <c r="Q102" s="218">
        <v>26.9</v>
      </c>
      <c r="R102" s="59">
        <v>-2.8000000000000007</v>
      </c>
      <c r="S102" s="59">
        <v>-9.4276094276094309</v>
      </c>
      <c r="T102" s="81">
        <v>2.2639999999999998</v>
      </c>
      <c r="U102" s="81">
        <v>2.2999999999999998</v>
      </c>
      <c r="V102" s="59">
        <v>3.6000000000000032E-2</v>
      </c>
      <c r="W102" s="59">
        <v>1.5901060070671393</v>
      </c>
      <c r="X102" s="217">
        <v>3964</v>
      </c>
      <c r="Y102" s="218">
        <v>3803.9</v>
      </c>
      <c r="Z102" s="59">
        <v>-160.09999999999991</v>
      </c>
      <c r="AA102" s="59">
        <v>-4.0388496468213901</v>
      </c>
      <c r="AB102" s="218">
        <v>43.581511939839039</v>
      </c>
      <c r="AC102" s="218">
        <v>42.2</v>
      </c>
      <c r="AD102" s="59">
        <v>-1.3815119398390365</v>
      </c>
      <c r="AE102" s="59">
        <v>-3.1699495459132048</v>
      </c>
      <c r="AF102" s="217">
        <v>26.1</v>
      </c>
      <c r="AG102" s="218">
        <v>26.1</v>
      </c>
      <c r="AH102" s="59">
        <v>0</v>
      </c>
      <c r="AI102" s="59">
        <v>0</v>
      </c>
      <c r="AJ102" s="218">
        <v>2407.6999999999998</v>
      </c>
      <c r="AK102" s="217">
        <v>3119</v>
      </c>
      <c r="AL102" s="219">
        <f t="shared" si="56"/>
        <v>711.30000000000018</v>
      </c>
      <c r="AM102" s="219">
        <f t="shared" si="57"/>
        <v>29.542717115919771</v>
      </c>
      <c r="AN102" s="218">
        <v>34.405052800045723</v>
      </c>
      <c r="AO102" s="218">
        <v>34.6</v>
      </c>
      <c r="AP102" s="59">
        <v>0.19494719995427801</v>
      </c>
      <c r="AQ102" s="59">
        <v>0.56662374880592803</v>
      </c>
    </row>
    <row r="103" spans="1:43" s="57" customFormat="1">
      <c r="A103" s="45" t="s">
        <v>27</v>
      </c>
      <c r="B103" s="58">
        <v>1</v>
      </c>
      <c r="C103" s="58" t="s">
        <v>32</v>
      </c>
      <c r="D103" s="218">
        <v>2.88</v>
      </c>
      <c r="E103" s="218">
        <v>2.8</v>
      </c>
      <c r="F103" s="59">
        <v>-8.0000000000000071E-2</v>
      </c>
      <c r="G103" s="59">
        <v>-2.7777777777777803</v>
      </c>
      <c r="H103" s="217">
        <v>4224.1000000000004</v>
      </c>
      <c r="I103" s="218">
        <v>4130.3999999999996</v>
      </c>
      <c r="J103" s="59">
        <v>-93.700000000000728</v>
      </c>
      <c r="K103" s="59">
        <v>-2.2182240003787959</v>
      </c>
      <c r="L103" s="218">
        <v>52.125572269457159</v>
      </c>
      <c r="M103" s="218">
        <v>49.7</v>
      </c>
      <c r="N103" s="59">
        <v>-2.425572269457156</v>
      </c>
      <c r="O103" s="59">
        <v>-4.6533249686323606</v>
      </c>
      <c r="P103" s="217">
        <v>42.3</v>
      </c>
      <c r="Q103" s="218">
        <v>39.799999999999997</v>
      </c>
      <c r="R103" s="59">
        <v>-2.5</v>
      </c>
      <c r="S103" s="59">
        <v>-5.9101654846335698</v>
      </c>
      <c r="T103" s="81">
        <v>2.7130000000000001</v>
      </c>
      <c r="U103" s="81">
        <v>2.6</v>
      </c>
      <c r="V103" s="59">
        <v>-0.11299999999999999</v>
      </c>
      <c r="W103" s="59">
        <v>-4.1651308514559524</v>
      </c>
      <c r="X103" s="217">
        <v>3669</v>
      </c>
      <c r="Y103" s="218">
        <v>3682.8</v>
      </c>
      <c r="Z103" s="59">
        <v>13.800000000000182</v>
      </c>
      <c r="AA103" s="59">
        <v>0.37612428454620284</v>
      </c>
      <c r="AB103" s="218">
        <v>45.275614842602756</v>
      </c>
      <c r="AC103" s="218">
        <v>44.3</v>
      </c>
      <c r="AD103" s="59">
        <v>-0.97561484260275932</v>
      </c>
      <c r="AE103" s="59">
        <v>-2.1548351049332193</v>
      </c>
      <c r="AF103" s="217">
        <v>37.5</v>
      </c>
      <c r="AG103" s="218">
        <v>35.1</v>
      </c>
      <c r="AH103" s="59">
        <v>-2.3999999999999986</v>
      </c>
      <c r="AI103" s="59">
        <v>-6.3999999999999959</v>
      </c>
      <c r="AJ103" s="218">
        <v>2702.7</v>
      </c>
      <c r="AK103" s="217">
        <v>3404.5</v>
      </c>
      <c r="AL103" s="219">
        <f t="shared" si="56"/>
        <v>701.80000000000018</v>
      </c>
      <c r="AM103" s="219">
        <f t="shared" si="57"/>
        <v>25.966625966625973</v>
      </c>
      <c r="AN103" s="218">
        <v>36.775931746744497</v>
      </c>
      <c r="AO103" s="218">
        <v>40.9</v>
      </c>
      <c r="AP103" s="59">
        <v>4.1240682532555013</v>
      </c>
      <c r="AQ103" s="59">
        <v>11.214041514041515</v>
      </c>
    </row>
    <row r="104" spans="1:43" s="57" customFormat="1">
      <c r="A104" s="45" t="s">
        <v>28</v>
      </c>
      <c r="B104" s="58">
        <v>1</v>
      </c>
      <c r="C104" s="58" t="s">
        <v>32</v>
      </c>
      <c r="D104" s="218">
        <v>2.8119999999999998</v>
      </c>
      <c r="E104" s="218">
        <v>2.7</v>
      </c>
      <c r="F104" s="59">
        <v>-0.11199999999999966</v>
      </c>
      <c r="G104" s="59">
        <v>-3.9829302987197606</v>
      </c>
      <c r="H104" s="217">
        <v>3932.1</v>
      </c>
      <c r="I104" s="218">
        <v>3866.3</v>
      </c>
      <c r="J104" s="59">
        <v>-65.799999999999727</v>
      </c>
      <c r="K104" s="59">
        <v>-1.6734060680043672</v>
      </c>
      <c r="L104" s="218">
        <v>53.504510756419151</v>
      </c>
      <c r="M104" s="218">
        <v>51.8</v>
      </c>
      <c r="N104" s="59">
        <v>-1.7045107564191539</v>
      </c>
      <c r="O104" s="59">
        <v>-3.18573281452659</v>
      </c>
      <c r="P104" s="217">
        <v>40.300000000000004</v>
      </c>
      <c r="Q104" s="218">
        <v>38</v>
      </c>
      <c r="R104" s="59">
        <v>-2.3000000000000043</v>
      </c>
      <c r="S104" s="59">
        <v>-5.7071960297766848</v>
      </c>
      <c r="T104" s="81">
        <v>2.6320000000000001</v>
      </c>
      <c r="U104" s="81">
        <v>2.6</v>
      </c>
      <c r="V104" s="59">
        <v>-3.2000000000000028E-2</v>
      </c>
      <c r="W104" s="59">
        <v>-1.2158054711246211</v>
      </c>
      <c r="X104" s="217">
        <v>3715.7</v>
      </c>
      <c r="Y104" s="218">
        <v>3709.5</v>
      </c>
      <c r="Z104" s="59">
        <v>-6.1999999999998181</v>
      </c>
      <c r="AA104" s="59">
        <v>-0.16685954194363967</v>
      </c>
      <c r="AB104" s="218">
        <v>50.559932508742563</v>
      </c>
      <c r="AC104" s="218">
        <v>49.7</v>
      </c>
      <c r="AD104" s="59">
        <v>-0.85993250874255978</v>
      </c>
      <c r="AE104" s="59">
        <v>-1.7008181500120962</v>
      </c>
      <c r="AF104" s="217">
        <v>35.299999999999997</v>
      </c>
      <c r="AG104" s="218">
        <v>34.4</v>
      </c>
      <c r="AH104" s="59">
        <v>-0.89999999999999858</v>
      </c>
      <c r="AI104" s="59">
        <v>-2.5495750708215259</v>
      </c>
      <c r="AJ104" s="218">
        <v>4165.3</v>
      </c>
      <c r="AK104" s="217">
        <v>2633.7</v>
      </c>
      <c r="AL104" s="219">
        <f t="shared" si="56"/>
        <v>-1531.6000000000004</v>
      </c>
      <c r="AM104" s="219">
        <f t="shared" si="57"/>
        <v>-36.770460711113252</v>
      </c>
      <c r="AN104" s="218">
        <v>43.354219576168873</v>
      </c>
      <c r="AO104" s="218">
        <v>35.299999999999997</v>
      </c>
      <c r="AP104" s="59">
        <v>-8.054219576168876</v>
      </c>
      <c r="AQ104" s="59">
        <v>-18.577706287662373</v>
      </c>
    </row>
    <row r="105" spans="1:43" s="216" customFormat="1">
      <c r="A105" s="98" t="s">
        <v>44</v>
      </c>
      <c r="B105" s="99">
        <v>2</v>
      </c>
      <c r="C105" s="98" t="s">
        <v>32</v>
      </c>
      <c r="D105" s="51">
        <v>2.1669999999999998</v>
      </c>
      <c r="E105" s="51">
        <v>2.2000000000000002</v>
      </c>
      <c r="F105" s="59">
        <v>3.3000000000000362E-2</v>
      </c>
      <c r="G105" s="59">
        <v>1.5228426395939254</v>
      </c>
      <c r="H105" s="216">
        <v>2660.5</v>
      </c>
      <c r="I105" s="216">
        <v>2566</v>
      </c>
      <c r="J105" s="59">
        <v>-94.5</v>
      </c>
      <c r="K105" s="59">
        <v>-3.551963916557038</v>
      </c>
      <c r="L105" s="51">
        <v>34.16196920864418</v>
      </c>
      <c r="M105" s="51">
        <v>33.9</v>
      </c>
      <c r="N105" s="59">
        <v>-0.26196920864418161</v>
      </c>
      <c r="O105" s="59">
        <v>-0.76684457808683404</v>
      </c>
      <c r="P105" s="216">
        <v>23.9</v>
      </c>
      <c r="Q105" s="216">
        <v>24.7</v>
      </c>
      <c r="R105" s="59">
        <v>0.80000000000000071</v>
      </c>
      <c r="S105" s="59">
        <v>3.3472803347280369</v>
      </c>
      <c r="T105" s="67">
        <v>2.0049999999999999</v>
      </c>
      <c r="U105" s="67">
        <v>2.1</v>
      </c>
      <c r="V105" s="59">
        <v>9.5000000000000195E-2</v>
      </c>
      <c r="W105" s="59">
        <v>4.7381546134663441</v>
      </c>
      <c r="X105" s="216">
        <v>2520.5</v>
      </c>
      <c r="Y105" s="216">
        <v>2572.6</v>
      </c>
      <c r="Z105" s="59">
        <v>52.099999999999909</v>
      </c>
      <c r="AA105" s="59">
        <v>2.0670501884546679</v>
      </c>
      <c r="AB105" s="51">
        <v>32.364308735345858</v>
      </c>
      <c r="AC105" s="51">
        <v>34</v>
      </c>
      <c r="AD105" s="59">
        <v>1.6356912646541417</v>
      </c>
      <c r="AE105" s="59">
        <v>5.0539972227732548</v>
      </c>
      <c r="AF105" s="216">
        <v>20.5</v>
      </c>
      <c r="AG105" s="216">
        <v>22.7</v>
      </c>
      <c r="AH105" s="59">
        <v>2.1999999999999993</v>
      </c>
      <c r="AI105" s="59">
        <v>10.731707317073168</v>
      </c>
      <c r="AJ105" s="216">
        <v>2998.3</v>
      </c>
      <c r="AK105" s="216">
        <v>2640.5</v>
      </c>
      <c r="AL105" s="219">
        <f t="shared" si="56"/>
        <v>-357.80000000000018</v>
      </c>
      <c r="AM105" s="219">
        <f t="shared" si="57"/>
        <v>-11.933428943067744</v>
      </c>
      <c r="AN105" s="51">
        <v>38.499467122073987</v>
      </c>
      <c r="AO105" s="51">
        <v>34.9</v>
      </c>
      <c r="AP105" s="59">
        <v>-3.5994671220739889</v>
      </c>
      <c r="AQ105" s="59">
        <v>-9.3493946569722901</v>
      </c>
    </row>
    <row r="106" spans="1:43" s="216" customFormat="1">
      <c r="A106" s="98" t="s">
        <v>45</v>
      </c>
      <c r="B106" s="99">
        <v>2</v>
      </c>
      <c r="C106" s="98" t="s">
        <v>32</v>
      </c>
      <c r="D106" s="51">
        <v>2.6030000000000002</v>
      </c>
      <c r="E106" s="51">
        <v>2.7</v>
      </c>
      <c r="F106" s="59">
        <v>9.6999999999999975E-2</v>
      </c>
      <c r="G106" s="59">
        <v>3.7264694583173248</v>
      </c>
      <c r="H106" s="216">
        <v>3687.1</v>
      </c>
      <c r="I106" s="216">
        <v>4122.8</v>
      </c>
      <c r="J106" s="59">
        <v>435.70000000000027</v>
      </c>
      <c r="K106" s="59">
        <v>11.816875050852982</v>
      </c>
      <c r="L106" s="51">
        <v>41.127718906860011</v>
      </c>
      <c r="M106" s="51">
        <v>45.7</v>
      </c>
      <c r="N106" s="59">
        <v>4.572281093139992</v>
      </c>
      <c r="O106" s="59">
        <v>11.117273738168215</v>
      </c>
      <c r="P106" s="216">
        <v>34.5</v>
      </c>
      <c r="Q106" s="216">
        <v>37.799999999999997</v>
      </c>
      <c r="R106" s="59">
        <v>3.2999999999999972</v>
      </c>
      <c r="S106" s="59">
        <v>9.5652173913043406</v>
      </c>
      <c r="T106" s="67">
        <v>2.476</v>
      </c>
      <c r="U106" s="67">
        <v>2.5</v>
      </c>
      <c r="V106" s="59">
        <v>2.4000000000000021E-2</v>
      </c>
      <c r="W106" s="59">
        <v>0.96930533117932227</v>
      </c>
      <c r="X106" s="216">
        <v>3595.6</v>
      </c>
      <c r="Y106" s="216">
        <v>3764.7</v>
      </c>
      <c r="Z106" s="59">
        <v>169.09999999999991</v>
      </c>
      <c r="AA106" s="59">
        <v>4.7029702970297009</v>
      </c>
      <c r="AB106" s="51">
        <v>40.107083100948131</v>
      </c>
      <c r="AC106" s="51">
        <v>41.7</v>
      </c>
      <c r="AD106" s="59">
        <v>1.5929168990518718</v>
      </c>
      <c r="AE106" s="59">
        <v>3.9716598064300896</v>
      </c>
      <c r="AF106" s="216">
        <v>31.3</v>
      </c>
      <c r="AG106" s="216">
        <v>31.5</v>
      </c>
      <c r="AH106" s="59">
        <v>0.19999999999999929</v>
      </c>
      <c r="AI106" s="59">
        <v>0.63897763578274536</v>
      </c>
      <c r="AJ106" s="216">
        <v>2978</v>
      </c>
      <c r="AK106" s="216">
        <v>3226.9</v>
      </c>
      <c r="AL106" s="219">
        <f t="shared" si="56"/>
        <v>248.90000000000009</v>
      </c>
      <c r="AM106" s="219">
        <f t="shared" si="57"/>
        <v>8.3579583613163226</v>
      </c>
      <c r="AN106" s="51">
        <v>33.218070273284994</v>
      </c>
      <c r="AO106" s="51">
        <v>35.799999999999997</v>
      </c>
      <c r="AP106" s="59">
        <v>2.5819297267150034</v>
      </c>
      <c r="AQ106" s="59">
        <v>7.7726662189388884</v>
      </c>
    </row>
    <row r="107" spans="1:43" s="216" customFormat="1">
      <c r="A107" s="98" t="s">
        <v>48</v>
      </c>
      <c r="B107" s="99">
        <v>2</v>
      </c>
      <c r="C107" s="98" t="s">
        <v>32</v>
      </c>
      <c r="D107" s="51">
        <v>2.9710000000000001</v>
      </c>
      <c r="E107" s="51">
        <v>3</v>
      </c>
      <c r="F107" s="59">
        <v>2.8999999999999915E-2</v>
      </c>
      <c r="G107" s="59">
        <v>0.97610232245035045</v>
      </c>
      <c r="H107" s="216">
        <v>4342.8999999999996</v>
      </c>
      <c r="I107" s="216">
        <v>4347.1000000000004</v>
      </c>
      <c r="J107" s="59">
        <v>4.2000000000007276</v>
      </c>
      <c r="K107" s="59">
        <v>9.6709571945030465E-2</v>
      </c>
      <c r="L107" s="51">
        <v>57.917689107009494</v>
      </c>
      <c r="M107" s="51">
        <v>56.9</v>
      </c>
      <c r="N107" s="59">
        <v>-1.0176891070094953</v>
      </c>
      <c r="O107" s="59">
        <v>-1.757130028322089</v>
      </c>
      <c r="P107" s="216">
        <v>45</v>
      </c>
      <c r="Q107" s="216">
        <v>44.9</v>
      </c>
      <c r="R107" s="59">
        <v>-0.10000000000000142</v>
      </c>
      <c r="S107" s="59">
        <v>-0.22222222222222537</v>
      </c>
      <c r="T107" s="67">
        <v>2.7029999999999998</v>
      </c>
      <c r="U107" s="67">
        <v>2.7</v>
      </c>
      <c r="V107" s="59">
        <v>-2.9999999999996696E-3</v>
      </c>
      <c r="W107" s="59">
        <v>-0.11098779134294005</v>
      </c>
      <c r="X107" s="216">
        <v>4347.6000000000004</v>
      </c>
      <c r="Y107" s="216">
        <v>4242.7</v>
      </c>
      <c r="Z107" s="59">
        <v>-104.90000000000055</v>
      </c>
      <c r="AA107" s="59">
        <v>-2.4128254669242923</v>
      </c>
      <c r="AB107" s="51">
        <v>57.980369145417697</v>
      </c>
      <c r="AC107" s="51">
        <v>55.5</v>
      </c>
      <c r="AD107" s="59">
        <v>-2.480369145417697</v>
      </c>
      <c r="AE107" s="59">
        <v>-4.2779464532155798</v>
      </c>
      <c r="AF107" s="216">
        <v>37.299999999999997</v>
      </c>
      <c r="AG107" s="216">
        <v>38</v>
      </c>
      <c r="AH107" s="59">
        <v>0.70000000000000284</v>
      </c>
      <c r="AI107" s="59">
        <v>1.8766756032171661</v>
      </c>
      <c r="AJ107" s="216">
        <v>3420.2</v>
      </c>
      <c r="AK107" s="216">
        <v>2995.5</v>
      </c>
      <c r="AL107" s="219">
        <f t="shared" si="56"/>
        <v>-424.69999999999982</v>
      </c>
      <c r="AM107" s="219">
        <f t="shared" si="57"/>
        <v>-12.417402491082388</v>
      </c>
      <c r="AN107" s="51">
        <v>45.612397311426442</v>
      </c>
      <c r="AO107" s="51">
        <v>39.200000000000003</v>
      </c>
      <c r="AP107" s="59">
        <v>-6.4123973114264388</v>
      </c>
      <c r="AQ107" s="59">
        <v>-14.05845272206304</v>
      </c>
    </row>
    <row r="108" spans="1:43" s="216" customFormat="1">
      <c r="A108" s="98" t="s">
        <v>49</v>
      </c>
      <c r="B108" s="99">
        <v>2</v>
      </c>
      <c r="C108" s="98" t="s">
        <v>32</v>
      </c>
      <c r="D108" s="51">
        <v>2.82</v>
      </c>
      <c r="E108" s="51">
        <v>2.9</v>
      </c>
      <c r="F108" s="59">
        <v>8.0000000000000071E-2</v>
      </c>
      <c r="G108" s="59">
        <v>2.8368794326241162</v>
      </c>
      <c r="H108" s="216">
        <v>4225.8999999999996</v>
      </c>
      <c r="I108" s="216">
        <v>4807.8999999999996</v>
      </c>
      <c r="J108" s="59">
        <v>582</v>
      </c>
      <c r="K108" s="59">
        <v>13.772214202891691</v>
      </c>
      <c r="L108" s="51">
        <v>50.159050445103851</v>
      </c>
      <c r="M108" s="51">
        <v>54.5</v>
      </c>
      <c r="N108" s="59">
        <v>4.3409495548961488</v>
      </c>
      <c r="O108" s="59">
        <v>8.6543694834236629</v>
      </c>
      <c r="P108" s="216">
        <v>40.5</v>
      </c>
      <c r="Q108" s="216">
        <v>43.8</v>
      </c>
      <c r="R108" s="59">
        <v>3.2999999999999972</v>
      </c>
      <c r="S108" s="59">
        <v>8.1481481481481399</v>
      </c>
      <c r="T108" s="67">
        <v>2.742</v>
      </c>
      <c r="U108" s="67">
        <v>2.8</v>
      </c>
      <c r="V108" s="59">
        <v>5.7999999999999829E-2</v>
      </c>
      <c r="W108" s="59">
        <v>2.1152443471918243</v>
      </c>
      <c r="X108" s="216">
        <v>4017.8</v>
      </c>
      <c r="Y108" s="216">
        <v>4706.8</v>
      </c>
      <c r="Z108" s="59">
        <v>689</v>
      </c>
      <c r="AA108" s="59">
        <v>17.14868833690079</v>
      </c>
      <c r="AB108" s="51">
        <v>47.689020771513356</v>
      </c>
      <c r="AC108" s="51">
        <v>53.3</v>
      </c>
      <c r="AD108" s="59">
        <v>5.6109792284866415</v>
      </c>
      <c r="AE108" s="59">
        <v>11.765767335357646</v>
      </c>
      <c r="AF108" s="216">
        <v>38.299999999999997</v>
      </c>
      <c r="AG108" s="216">
        <v>39.700000000000003</v>
      </c>
      <c r="AH108" s="59">
        <v>1.4000000000000057</v>
      </c>
      <c r="AI108" s="59">
        <v>3.6553524804177693</v>
      </c>
      <c r="AJ108" s="216">
        <v>2735.5</v>
      </c>
      <c r="AK108" s="216">
        <v>2839.5</v>
      </c>
      <c r="AL108" s="219">
        <f t="shared" si="56"/>
        <v>104</v>
      </c>
      <c r="AM108" s="219">
        <f t="shared" si="57"/>
        <v>3.8018643757996711</v>
      </c>
      <c r="AN108" s="51">
        <v>32.468842729970326</v>
      </c>
      <c r="AO108" s="51">
        <v>32.200000000000003</v>
      </c>
      <c r="AP108" s="59">
        <v>-0.26884272997032355</v>
      </c>
      <c r="AQ108" s="59">
        <v>-0.82800219338328496</v>
      </c>
    </row>
    <row r="109" spans="1:43" s="216" customFormat="1">
      <c r="A109" s="69" t="s">
        <v>54</v>
      </c>
      <c r="B109" s="68">
        <v>2</v>
      </c>
      <c r="C109" s="69" t="s">
        <v>32</v>
      </c>
      <c r="D109" s="51">
        <v>2.9209999999999998</v>
      </c>
      <c r="E109" s="51">
        <v>2.9</v>
      </c>
      <c r="F109" s="59">
        <v>-2.0999999999999908E-2</v>
      </c>
      <c r="G109" s="59">
        <v>-0.71893187264635083</v>
      </c>
      <c r="H109" s="216">
        <v>3511</v>
      </c>
      <c r="I109" s="216">
        <v>3168.1</v>
      </c>
      <c r="J109" s="59">
        <v>-342.90000000000009</v>
      </c>
      <c r="K109" s="59">
        <v>-9.7664483053261204</v>
      </c>
      <c r="L109" s="51">
        <v>56.768205924201268</v>
      </c>
      <c r="M109" s="51">
        <v>50.1</v>
      </c>
      <c r="N109" s="59">
        <v>-6.668205924201267</v>
      </c>
      <c r="O109" s="59">
        <v>-11.746374252349757</v>
      </c>
      <c r="P109" s="216">
        <v>43.5</v>
      </c>
      <c r="Q109" s="216">
        <v>44.3</v>
      </c>
      <c r="R109" s="59">
        <v>0.79999999999999716</v>
      </c>
      <c r="S109" s="59">
        <v>1.8390804597701083</v>
      </c>
      <c r="T109" s="67">
        <v>2.524</v>
      </c>
      <c r="U109" s="67">
        <v>2.7</v>
      </c>
      <c r="V109" s="59">
        <v>0.17600000000000016</v>
      </c>
      <c r="W109" s="59">
        <v>6.9730586370839998</v>
      </c>
      <c r="X109" s="216">
        <v>2776</v>
      </c>
      <c r="Y109" s="216">
        <v>2923.8</v>
      </c>
      <c r="Z109" s="59">
        <v>147.80000000000018</v>
      </c>
      <c r="AA109" s="59">
        <v>5.324207492795396</v>
      </c>
      <c r="AB109" s="51">
        <v>44.884232311473291</v>
      </c>
      <c r="AC109" s="51">
        <v>46.2</v>
      </c>
      <c r="AD109" s="59">
        <v>1.3157676885267122</v>
      </c>
      <c r="AE109" s="59">
        <v>2.9314697406340091</v>
      </c>
      <c r="AF109" s="216">
        <v>32.5</v>
      </c>
      <c r="AG109" s="216">
        <v>37.4</v>
      </c>
      <c r="AH109" s="59">
        <v>4.8999999999999986</v>
      </c>
      <c r="AI109" s="59">
        <v>15.076923076923073</v>
      </c>
      <c r="AJ109" s="216">
        <v>2905.2</v>
      </c>
      <c r="AK109" s="216">
        <v>2893.2</v>
      </c>
      <c r="AL109" s="219">
        <f t="shared" si="56"/>
        <v>-12</v>
      </c>
      <c r="AM109" s="219">
        <f t="shared" si="57"/>
        <v>-0.41305245766212306</v>
      </c>
      <c r="AN109" s="51">
        <v>46.973224679860301</v>
      </c>
      <c r="AO109" s="51">
        <v>45.7</v>
      </c>
      <c r="AP109" s="59">
        <v>-1.2732246798602986</v>
      </c>
      <c r="AQ109" s="59">
        <v>-2.7105328376703755</v>
      </c>
    </row>
    <row r="111" spans="1:43">
      <c r="C111" s="40" t="s">
        <v>55</v>
      </c>
      <c r="D111" s="38">
        <f>AVERAGE(D100:D109)</f>
        <v>2.7009999999999996</v>
      </c>
      <c r="E111" s="75">
        <f t="shared" ref="E111:AQ111" si="58">AVERAGE(E100:E109)</f>
        <v>2.6799999999999993</v>
      </c>
      <c r="F111" s="75">
        <f t="shared" si="58"/>
        <v>-2.0999999999999953E-2</v>
      </c>
      <c r="G111" s="75">
        <f t="shared" si="58"/>
        <v>-0.75852096332546082</v>
      </c>
      <c r="H111" s="75">
        <f t="shared" si="58"/>
        <v>3974.62</v>
      </c>
      <c r="I111" s="75">
        <f t="shared" si="58"/>
        <v>3925.9199999999996</v>
      </c>
      <c r="J111" s="75">
        <f t="shared" si="58"/>
        <v>-48.7</v>
      </c>
      <c r="K111" s="75">
        <f t="shared" si="58"/>
        <v>-1.2490554084467447</v>
      </c>
      <c r="L111" s="75">
        <f t="shared" si="58"/>
        <v>49.369072212836564</v>
      </c>
      <c r="M111" s="75">
        <f t="shared" si="58"/>
        <v>47.83</v>
      </c>
      <c r="N111" s="75">
        <f t="shared" si="58"/>
        <v>-1.5390722128365659</v>
      </c>
      <c r="O111" s="75">
        <f t="shared" si="58"/>
        <v>-2.792718563788851</v>
      </c>
      <c r="P111" s="75">
        <f t="shared" si="58"/>
        <v>37.489999999999995</v>
      </c>
      <c r="Q111" s="75">
        <f t="shared" si="58"/>
        <v>37.160000000000004</v>
      </c>
      <c r="R111" s="75">
        <f t="shared" si="58"/>
        <v>-0.33000000000000113</v>
      </c>
      <c r="S111" s="75">
        <f t="shared" si="58"/>
        <v>-0.7636460080327182</v>
      </c>
      <c r="T111" s="75">
        <f t="shared" si="58"/>
        <v>2.5133999999999999</v>
      </c>
      <c r="U111" s="75">
        <f t="shared" si="58"/>
        <v>2.5099999999999998</v>
      </c>
      <c r="V111" s="75">
        <f t="shared" si="58"/>
        <v>-3.3999999999999365E-3</v>
      </c>
      <c r="W111" s="75">
        <f t="shared" si="58"/>
        <v>4.7319388462586431E-2</v>
      </c>
      <c r="X111" s="75">
        <f t="shared" si="58"/>
        <v>3691.75</v>
      </c>
      <c r="Y111" s="75">
        <f t="shared" si="58"/>
        <v>3755.4900000000002</v>
      </c>
      <c r="Z111" s="75">
        <f t="shared" si="58"/>
        <v>63.740000000000009</v>
      </c>
      <c r="AA111" s="75">
        <f t="shared" si="58"/>
        <v>1.8938036243236334</v>
      </c>
      <c r="AB111" s="75">
        <f t="shared" si="58"/>
        <v>45.76934073518909</v>
      </c>
      <c r="AC111" s="75">
        <f t="shared" si="58"/>
        <v>45.739999999999995</v>
      </c>
      <c r="AD111" s="75">
        <f t="shared" si="58"/>
        <v>-2.934073518909841E-2</v>
      </c>
      <c r="AE111" s="75">
        <f t="shared" si="58"/>
        <v>0.31422113332313584</v>
      </c>
      <c r="AF111" s="75">
        <f t="shared" si="58"/>
        <v>32.510000000000005</v>
      </c>
      <c r="AG111" s="75">
        <f t="shared" si="58"/>
        <v>32.209999999999994</v>
      </c>
      <c r="AH111" s="75">
        <f t="shared" si="58"/>
        <v>-0.29999999999999893</v>
      </c>
      <c r="AI111" s="75">
        <f t="shared" si="58"/>
        <v>-0.32360986532250918</v>
      </c>
      <c r="AJ111" s="75">
        <f t="shared" si="58"/>
        <v>3060.08</v>
      </c>
      <c r="AK111" s="112">
        <f t="shared" si="58"/>
        <v>3029.27</v>
      </c>
      <c r="AL111" s="75">
        <f t="shared" si="58"/>
        <v>-30.809999999999992</v>
      </c>
      <c r="AM111" s="75">
        <f t="shared" si="58"/>
        <v>1.3578683511016492</v>
      </c>
      <c r="AN111" s="75">
        <f t="shared" si="58"/>
        <v>39.605574891662009</v>
      </c>
      <c r="AO111" s="75">
        <f t="shared" si="58"/>
        <v>37.129999999999995</v>
      </c>
      <c r="AP111" s="75">
        <f t="shared" si="58"/>
        <v>-2.4755748916620028</v>
      </c>
      <c r="AQ111" s="75">
        <f t="shared" si="58"/>
        <v>-5.3991829840823824</v>
      </c>
    </row>
    <row r="112" spans="1:43">
      <c r="C112" s="40" t="s">
        <v>56</v>
      </c>
      <c r="D112" s="38">
        <f>STDEV(D100:D109)</f>
        <v>0.26076894839003445</v>
      </c>
      <c r="E112" s="75">
        <f t="shared" ref="E112:AQ112" si="59">STDEV(E100:E109)</f>
        <v>0.26583202716502513</v>
      </c>
      <c r="F112" s="75">
        <f t="shared" si="59"/>
        <v>7.7318964182289868E-2</v>
      </c>
      <c r="G112" s="75">
        <f t="shared" si="59"/>
        <v>2.9131810846909945</v>
      </c>
      <c r="H112" s="75">
        <f t="shared" si="59"/>
        <v>560.74571539454041</v>
      </c>
      <c r="I112" s="75">
        <f t="shared" si="59"/>
        <v>671.09127678564073</v>
      </c>
      <c r="J112" s="75">
        <f t="shared" si="59"/>
        <v>386.24210599628378</v>
      </c>
      <c r="K112" s="75">
        <f t="shared" si="59"/>
        <v>9.4541897448617611</v>
      </c>
      <c r="L112" s="75">
        <f t="shared" si="59"/>
        <v>7.3178783068255413</v>
      </c>
      <c r="M112" s="75">
        <f t="shared" si="59"/>
        <v>7.1574436777386223</v>
      </c>
      <c r="N112" s="75">
        <f t="shared" si="59"/>
        <v>4.0312903215646516</v>
      </c>
      <c r="O112" s="75">
        <f t="shared" si="59"/>
        <v>8.3878709400458931</v>
      </c>
      <c r="P112" s="75">
        <f t="shared" si="59"/>
        <v>6.9062692935879486</v>
      </c>
      <c r="Q112" s="75">
        <f t="shared" si="59"/>
        <v>7.047962668585682</v>
      </c>
      <c r="R112" s="75">
        <f t="shared" si="59"/>
        <v>2.4285569560726561</v>
      </c>
      <c r="S112" s="75">
        <f>STDEV(S100:S109)</f>
        <v>6.5781998718820507</v>
      </c>
      <c r="T112" s="75">
        <f t="shared" si="59"/>
        <v>0.25935312692243456</v>
      </c>
      <c r="U112" s="75">
        <f t="shared" si="59"/>
        <v>0.23309511649396117</v>
      </c>
      <c r="V112" s="75">
        <f t="shared" si="59"/>
        <v>0.10804135010880482</v>
      </c>
      <c r="W112" s="75">
        <f t="shared" si="59"/>
        <v>4.217930568196488</v>
      </c>
      <c r="X112" s="75">
        <f t="shared" si="59"/>
        <v>624.06619707634627</v>
      </c>
      <c r="Y112" s="75">
        <f t="shared" si="59"/>
        <v>643.57634866079229</v>
      </c>
      <c r="Z112" s="75">
        <f t="shared" si="59"/>
        <v>244.68190779050258</v>
      </c>
      <c r="AA112" s="75">
        <f t="shared" si="59"/>
        <v>6.1896345528315955</v>
      </c>
      <c r="AB112" s="75">
        <f t="shared" si="59"/>
        <v>7.6852732662785126</v>
      </c>
      <c r="AC112" s="115">
        <f t="shared" si="59"/>
        <v>6.9014008239873599</v>
      </c>
      <c r="AD112" s="75">
        <f t="shared" si="59"/>
        <v>2.6484269614874889</v>
      </c>
      <c r="AE112" s="75">
        <f t="shared" si="59"/>
        <v>5.524870079720908</v>
      </c>
      <c r="AF112" s="75">
        <f t="shared" si="59"/>
        <v>6.4170692514400702</v>
      </c>
      <c r="AG112" s="75">
        <f t="shared" si="59"/>
        <v>6.0923358045626523</v>
      </c>
      <c r="AH112" s="75">
        <f t="shared" si="59"/>
        <v>3.0778780569303472</v>
      </c>
      <c r="AI112" s="75">
        <f t="shared" si="59"/>
        <v>9.2350906353854469</v>
      </c>
      <c r="AJ112" s="75">
        <f t="shared" si="59"/>
        <v>480.79414352136541</v>
      </c>
      <c r="AK112" s="112">
        <f t="shared" si="59"/>
        <v>325.41273979704766</v>
      </c>
      <c r="AL112" s="75">
        <f t="shared" si="59"/>
        <v>658.04566280261542</v>
      </c>
      <c r="AM112" s="75">
        <f t="shared" si="59"/>
        <v>19.539982500973231</v>
      </c>
      <c r="AN112" s="75">
        <f t="shared" si="59"/>
        <v>5.2531867284547795</v>
      </c>
      <c r="AO112" s="75">
        <f t="shared" si="59"/>
        <v>4.854333688113722</v>
      </c>
      <c r="AP112" s="75">
        <f t="shared" si="59"/>
        <v>5.2509658433900359</v>
      </c>
      <c r="AQ112" s="75">
        <f t="shared" si="59"/>
        <v>12.602167560432035</v>
      </c>
    </row>
    <row r="113" spans="3:43">
      <c r="C113" s="40" t="s">
        <v>57</v>
      </c>
      <c r="D113" s="38">
        <f>D112/SQRT(10)</f>
        <v>8.2462381995940692E-2</v>
      </c>
      <c r="E113" s="75">
        <f t="shared" ref="E113:AQ113" si="60">E112/SQRT(10)</f>
        <v>8.4063468086123264E-2</v>
      </c>
      <c r="F113" s="75">
        <f t="shared" si="60"/>
        <v>2.4450403314101431E-2</v>
      </c>
      <c r="G113" s="75">
        <f t="shared" si="60"/>
        <v>0.92122874641434183</v>
      </c>
      <c r="H113" s="75">
        <f t="shared" si="60"/>
        <v>177.32336488272912</v>
      </c>
      <c r="I113" s="75">
        <f t="shared" si="60"/>
        <v>212.2176952513106</v>
      </c>
      <c r="J113" s="75">
        <f t="shared" si="60"/>
        <v>122.14047832084354</v>
      </c>
      <c r="K113" s="75">
        <f t="shared" si="60"/>
        <v>2.9896773025169336</v>
      </c>
      <c r="L113" s="75">
        <f t="shared" si="60"/>
        <v>2.3141163089505215</v>
      </c>
      <c r="M113" s="75">
        <f t="shared" si="60"/>
        <v>2.2633824246026251</v>
      </c>
      <c r="N113" s="75">
        <f t="shared" si="60"/>
        <v>1.27480593255369</v>
      </c>
      <c r="O113" s="75">
        <f t="shared" si="60"/>
        <v>2.6524776890082671</v>
      </c>
      <c r="P113" s="75">
        <f t="shared" si="60"/>
        <v>2.1839541102220021</v>
      </c>
      <c r="Q113" s="75">
        <f t="shared" si="60"/>
        <v>2.2287614896569217</v>
      </c>
      <c r="R113" s="75">
        <f t="shared" si="60"/>
        <v>0.76797714086350799</v>
      </c>
      <c r="S113" s="75">
        <f t="shared" si="60"/>
        <v>2.0802094498975103</v>
      </c>
      <c r="T113" s="75">
        <f t="shared" si="60"/>
        <v>8.2014659936162901E-2</v>
      </c>
      <c r="U113" s="75">
        <f t="shared" si="60"/>
        <v>7.3711147958319928E-2</v>
      </c>
      <c r="V113" s="75">
        <f t="shared" si="60"/>
        <v>3.41656747823504E-2</v>
      </c>
      <c r="W113" s="75">
        <f t="shared" si="60"/>
        <v>1.3338267607949073</v>
      </c>
      <c r="X113" s="75">
        <f t="shared" si="60"/>
        <v>197.3470593480767</v>
      </c>
      <c r="Y113" s="75">
        <f t="shared" si="60"/>
        <v>203.51671099827593</v>
      </c>
      <c r="Z113" s="75">
        <f t="shared" si="60"/>
        <v>77.375213085328554</v>
      </c>
      <c r="AA113" s="75">
        <f t="shared" si="60"/>
        <v>1.9573343071025648</v>
      </c>
      <c r="AB113" s="75">
        <f t="shared" si="60"/>
        <v>2.430296796224181</v>
      </c>
      <c r="AC113" s="75">
        <f t="shared" si="60"/>
        <v>2.1824145649562872</v>
      </c>
      <c r="AD113" s="75">
        <f t="shared" si="60"/>
        <v>0.83750614148995062</v>
      </c>
      <c r="AE113" s="75">
        <f t="shared" si="60"/>
        <v>1.747117322843412</v>
      </c>
      <c r="AF113" s="75">
        <f t="shared" si="60"/>
        <v>2.0292554737582358</v>
      </c>
      <c r="AG113" s="75">
        <f t="shared" si="60"/>
        <v>1.9265657413012425</v>
      </c>
      <c r="AH113" s="75">
        <f t="shared" si="60"/>
        <v>0.97331050201532954</v>
      </c>
      <c r="AI113" s="75">
        <f t="shared" si="60"/>
        <v>2.9203920805909602</v>
      </c>
      <c r="AJ113" s="75">
        <f t="shared" si="60"/>
        <v>152.04045791974033</v>
      </c>
      <c r="AK113" s="75">
        <f t="shared" si="60"/>
        <v>102.90454373943895</v>
      </c>
      <c r="AL113" s="75">
        <f t="shared" si="60"/>
        <v>208.09230988514048</v>
      </c>
      <c r="AM113" s="75">
        <f t="shared" si="60"/>
        <v>6.1790850142908704</v>
      </c>
      <c r="AN113" s="75">
        <f t="shared" si="60"/>
        <v>1.6612035036085562</v>
      </c>
      <c r="AO113" s="75">
        <f t="shared" si="60"/>
        <v>1.5350750976924799</v>
      </c>
      <c r="AP113" s="75">
        <f t="shared" si="60"/>
        <v>1.6605011980859523</v>
      </c>
      <c r="AQ113" s="75">
        <f t="shared" si="60"/>
        <v>3.9851552946052866</v>
      </c>
    </row>
  </sheetData>
  <autoFilter ref="B1:C35">
    <filterColumn colId="1">
      <customFilters>
        <customFilter operator="notEqual" val=" "/>
      </customFilters>
    </filterColumn>
  </autoFilter>
  <mergeCells count="52">
    <mergeCell ref="A98:A99"/>
    <mergeCell ref="B98:B99"/>
    <mergeCell ref="C98:C99"/>
    <mergeCell ref="D98:G98"/>
    <mergeCell ref="H98:K98"/>
    <mergeCell ref="AN98:AQ98"/>
    <mergeCell ref="L72:O72"/>
    <mergeCell ref="P72:S72"/>
    <mergeCell ref="T72:W72"/>
    <mergeCell ref="X72:AA72"/>
    <mergeCell ref="AB72:AE72"/>
    <mergeCell ref="AF72:AI72"/>
    <mergeCell ref="AJ72:AM72"/>
    <mergeCell ref="AN72:AQ72"/>
    <mergeCell ref="L98:O98"/>
    <mergeCell ref="P98:S98"/>
    <mergeCell ref="T98:W98"/>
    <mergeCell ref="X98:AA98"/>
    <mergeCell ref="AB98:AE98"/>
    <mergeCell ref="AF98:AI98"/>
    <mergeCell ref="AJ98:AM98"/>
    <mergeCell ref="AF46:AI46"/>
    <mergeCell ref="AJ46:AM46"/>
    <mergeCell ref="AN46:AQ46"/>
    <mergeCell ref="P1:S1"/>
    <mergeCell ref="A72:A73"/>
    <mergeCell ref="B72:B73"/>
    <mergeCell ref="C72:C73"/>
    <mergeCell ref="D72:G72"/>
    <mergeCell ref="H72:K72"/>
    <mergeCell ref="L46:O46"/>
    <mergeCell ref="P46:S46"/>
    <mergeCell ref="T46:W46"/>
    <mergeCell ref="X46:AA46"/>
    <mergeCell ref="AB46:AE46"/>
    <mergeCell ref="A46:A47"/>
    <mergeCell ref="B46:B47"/>
    <mergeCell ref="C46:C47"/>
    <mergeCell ref="D46:G46"/>
    <mergeCell ref="H46:K46"/>
    <mergeCell ref="A1:A3"/>
    <mergeCell ref="B1:B3"/>
    <mergeCell ref="C1:C3"/>
    <mergeCell ref="D1:G1"/>
    <mergeCell ref="H1:K1"/>
    <mergeCell ref="L1:O1"/>
    <mergeCell ref="AJ1:AM1"/>
    <mergeCell ref="AN1:AQ1"/>
    <mergeCell ref="T1:W1"/>
    <mergeCell ref="X1:AA1"/>
    <mergeCell ref="AB1:AE1"/>
    <mergeCell ref="AF1:AI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00B050"/>
  </sheetPr>
  <dimension ref="A1:U113"/>
  <sheetViews>
    <sheetView topLeftCell="A43" workbookViewId="0">
      <selection activeCell="D73" sqref="D73"/>
    </sheetView>
  </sheetViews>
  <sheetFormatPr defaultColWidth="8.85546875" defaultRowHeight="15"/>
  <cols>
    <col min="1" max="8" width="8.85546875" style="117"/>
    <col min="9" max="12" width="8.85546875" style="117" customWidth="1"/>
    <col min="13" max="13" width="8.85546875" style="117"/>
    <col min="14" max="14" width="9.140625" style="117" bestFit="1" customWidth="1"/>
    <col min="15" max="16" width="9.140625" style="117" customWidth="1"/>
    <col min="17" max="16384" width="8.85546875" style="117"/>
  </cols>
  <sheetData>
    <row r="1" spans="1:9" ht="33.950000000000003" customHeight="1">
      <c r="A1" s="449" t="s">
        <v>0</v>
      </c>
      <c r="B1" s="451" t="s">
        <v>1</v>
      </c>
      <c r="C1" s="453" t="s">
        <v>2</v>
      </c>
      <c r="D1" s="526" t="s">
        <v>99</v>
      </c>
      <c r="E1" s="527"/>
      <c r="F1" s="527"/>
      <c r="G1" s="572" t="s">
        <v>98</v>
      </c>
      <c r="H1" s="573"/>
      <c r="I1" s="574"/>
    </row>
    <row r="2" spans="1:9" ht="15.75" thickBot="1">
      <c r="A2" s="450"/>
      <c r="B2" s="452"/>
      <c r="C2" s="454"/>
      <c r="D2" s="229" t="s">
        <v>5</v>
      </c>
      <c r="E2" s="4" t="s">
        <v>37</v>
      </c>
      <c r="F2" s="39" t="s">
        <v>6</v>
      </c>
      <c r="G2" s="361" t="s">
        <v>5</v>
      </c>
      <c r="H2" s="362" t="s">
        <v>37</v>
      </c>
      <c r="I2" s="363" t="s">
        <v>6</v>
      </c>
    </row>
    <row r="3" spans="1:9">
      <c r="A3" s="98" t="s">
        <v>16</v>
      </c>
      <c r="B3" s="98">
        <v>1</v>
      </c>
      <c r="C3" s="36" t="s">
        <v>140</v>
      </c>
      <c r="D3" s="348">
        <v>3.43</v>
      </c>
      <c r="E3" s="349">
        <v>3.7242624759674001</v>
      </c>
      <c r="F3" s="349">
        <v>3.3877987861633301</v>
      </c>
      <c r="G3" s="359">
        <v>242.66666666666669</v>
      </c>
      <c r="H3" s="350">
        <v>234.33333333333331</v>
      </c>
      <c r="I3" s="351">
        <v>270.66666666666669</v>
      </c>
    </row>
    <row r="4" spans="1:9" ht="15" customHeight="1">
      <c r="A4" s="98" t="s">
        <v>17</v>
      </c>
      <c r="B4" s="98">
        <v>1</v>
      </c>
      <c r="C4" s="36" t="s">
        <v>31</v>
      </c>
      <c r="D4" s="348">
        <v>3.4</v>
      </c>
      <c r="E4" s="352"/>
      <c r="F4" s="349">
        <v>3.0029536485671997</v>
      </c>
      <c r="G4" s="348">
        <v>248</v>
      </c>
      <c r="H4" s="353"/>
      <c r="I4" s="351">
        <v>229.33333333333334</v>
      </c>
    </row>
    <row r="5" spans="1:9">
      <c r="A5" s="98" t="s">
        <v>18</v>
      </c>
      <c r="B5" s="98">
        <v>1</v>
      </c>
      <c r="C5" s="36" t="s">
        <v>140</v>
      </c>
      <c r="D5" s="348">
        <v>3.23</v>
      </c>
      <c r="E5" s="349">
        <v>3.2660951614379883</v>
      </c>
      <c r="F5" s="349">
        <v>3.0761759281158447</v>
      </c>
      <c r="G5" s="348">
        <v>242</v>
      </c>
      <c r="H5" s="350">
        <v>238.16666666666669</v>
      </c>
      <c r="I5" s="351">
        <v>239</v>
      </c>
    </row>
    <row r="6" spans="1:9">
      <c r="A6" s="98" t="s">
        <v>19</v>
      </c>
      <c r="B6" s="98">
        <v>1</v>
      </c>
      <c r="C6" s="36" t="s">
        <v>140</v>
      </c>
      <c r="D6" s="348">
        <v>4.0999999999999996</v>
      </c>
      <c r="E6" s="349">
        <v>4.7217550277709961</v>
      </c>
      <c r="F6" s="349">
        <v>4.0387723445892334</v>
      </c>
      <c r="G6" s="348">
        <v>322</v>
      </c>
      <c r="H6" s="353">
        <v>316</v>
      </c>
      <c r="I6" s="351">
        <v>336</v>
      </c>
    </row>
    <row r="7" spans="1:9">
      <c r="A7" s="98" t="s">
        <v>20</v>
      </c>
      <c r="B7" s="98">
        <v>1</v>
      </c>
      <c r="C7" s="36" t="s">
        <v>32</v>
      </c>
      <c r="D7" s="348">
        <v>4.3099999999999996</v>
      </c>
      <c r="E7" s="349">
        <v>4.516385555267334</v>
      </c>
      <c r="F7" s="349">
        <v>4.5787007808685303</v>
      </c>
      <c r="G7" s="348">
        <v>296</v>
      </c>
      <c r="H7" s="350">
        <v>293.5</v>
      </c>
      <c r="I7" s="351">
        <v>325.66666666666669</v>
      </c>
    </row>
    <row r="8" spans="1:9">
      <c r="A8" s="98" t="s">
        <v>21</v>
      </c>
      <c r="B8" s="98">
        <v>1</v>
      </c>
      <c r="C8" s="36" t="s">
        <v>140</v>
      </c>
      <c r="D8" s="348">
        <v>2.59</v>
      </c>
      <c r="E8" s="349">
        <v>3.7147681713104248</v>
      </c>
      <c r="F8" s="349">
        <v>3.2654567956924438</v>
      </c>
      <c r="G8" s="348">
        <v>195</v>
      </c>
      <c r="H8" s="350">
        <v>234.16666666666669</v>
      </c>
      <c r="I8" s="351">
        <v>248.33333333333331</v>
      </c>
    </row>
    <row r="9" spans="1:9" ht="15" customHeight="1">
      <c r="A9" s="98" t="s">
        <v>22</v>
      </c>
      <c r="B9" s="98">
        <v>1</v>
      </c>
      <c r="C9" s="36" t="s">
        <v>31</v>
      </c>
      <c r="D9" s="348">
        <v>3.67</v>
      </c>
      <c r="E9" s="352"/>
      <c r="F9" s="349">
        <v>3.3993266820907593</v>
      </c>
      <c r="G9" s="348">
        <v>275</v>
      </c>
      <c r="H9" s="353"/>
      <c r="I9" s="351">
        <v>270</v>
      </c>
    </row>
    <row r="10" spans="1:9">
      <c r="A10" s="98" t="s">
        <v>23</v>
      </c>
      <c r="B10" s="98">
        <v>1</v>
      </c>
      <c r="C10" s="36" t="s">
        <v>32</v>
      </c>
      <c r="D10" s="348">
        <v>3.61</v>
      </c>
      <c r="E10" s="349">
        <v>4.3282454013824463</v>
      </c>
      <c r="F10" s="349">
        <v>3.795439600944519</v>
      </c>
      <c r="G10" s="348">
        <v>276</v>
      </c>
      <c r="H10" s="364">
        <v>339.5</v>
      </c>
      <c r="I10" s="351">
        <v>311</v>
      </c>
    </row>
    <row r="11" spans="1:9">
      <c r="A11" s="98" t="s">
        <v>24</v>
      </c>
      <c r="B11" s="98">
        <v>1</v>
      </c>
      <c r="C11" s="36" t="s">
        <v>140</v>
      </c>
      <c r="D11" s="348">
        <v>3.63</v>
      </c>
      <c r="E11" s="349">
        <v>3.5789787769317627</v>
      </c>
      <c r="F11" s="349">
        <v>3.9465487003326416</v>
      </c>
      <c r="G11" s="348">
        <v>248</v>
      </c>
      <c r="H11" s="353">
        <v>255</v>
      </c>
      <c r="I11" s="351">
        <v>287.33333333333331</v>
      </c>
    </row>
    <row r="12" spans="1:9">
      <c r="A12" s="98" t="s">
        <v>25</v>
      </c>
      <c r="B12" s="98">
        <v>1</v>
      </c>
      <c r="C12" s="36" t="s">
        <v>32</v>
      </c>
      <c r="D12" s="348">
        <v>3.01</v>
      </c>
      <c r="E12" s="349">
        <v>3.5072041749954224</v>
      </c>
      <c r="F12" s="349">
        <v>3.2823848724365234</v>
      </c>
      <c r="G12" s="348">
        <v>216</v>
      </c>
      <c r="H12" s="353">
        <v>245</v>
      </c>
      <c r="I12" s="351">
        <v>246.5</v>
      </c>
    </row>
    <row r="13" spans="1:9" ht="15" customHeight="1">
      <c r="A13" s="98" t="s">
        <v>26</v>
      </c>
      <c r="B13" s="98">
        <v>1</v>
      </c>
      <c r="C13" s="36" t="s">
        <v>31</v>
      </c>
      <c r="D13" s="348">
        <v>3.86</v>
      </c>
      <c r="E13" s="352"/>
      <c r="F13" s="349">
        <v>3.4299345016479492</v>
      </c>
      <c r="G13" s="348">
        <v>273</v>
      </c>
      <c r="H13" s="353"/>
      <c r="I13" s="351">
        <v>253</v>
      </c>
    </row>
    <row r="14" spans="1:9">
      <c r="A14" s="99" t="s">
        <v>27</v>
      </c>
      <c r="B14" s="98">
        <v>1</v>
      </c>
      <c r="C14" s="36" t="s">
        <v>32</v>
      </c>
      <c r="D14" s="348">
        <v>2.83</v>
      </c>
      <c r="E14" s="349">
        <v>2.8571979999542236</v>
      </c>
      <c r="F14" s="349">
        <v>3.2601691484451294</v>
      </c>
      <c r="G14" s="348">
        <v>219</v>
      </c>
      <c r="H14" s="353">
        <v>241</v>
      </c>
      <c r="I14" s="351">
        <v>247.16666666666669</v>
      </c>
    </row>
    <row r="15" spans="1:9">
      <c r="A15" s="99" t="s">
        <v>28</v>
      </c>
      <c r="B15" s="98">
        <v>1</v>
      </c>
      <c r="C15" s="36" t="s">
        <v>32</v>
      </c>
      <c r="D15" s="348">
        <v>3.46</v>
      </c>
      <c r="E15" s="349">
        <v>4.3400368690490723</v>
      </c>
      <c r="F15" s="349">
        <v>4.0737919807434082</v>
      </c>
      <c r="G15" s="348">
        <v>288</v>
      </c>
      <c r="H15" s="365">
        <v>358</v>
      </c>
      <c r="I15" s="351">
        <v>342</v>
      </c>
    </row>
    <row r="16" spans="1:9">
      <c r="A16" s="98" t="s">
        <v>29</v>
      </c>
      <c r="B16" s="98">
        <v>1</v>
      </c>
      <c r="C16" s="36" t="s">
        <v>140</v>
      </c>
      <c r="D16" s="348">
        <v>4.62</v>
      </c>
      <c r="E16" s="349">
        <v>5.0554468631744385</v>
      </c>
      <c r="F16" s="349">
        <v>4.8146443367004395</v>
      </c>
      <c r="G16" s="348">
        <v>368</v>
      </c>
      <c r="H16" s="353">
        <v>372</v>
      </c>
      <c r="I16" s="351">
        <v>397</v>
      </c>
    </row>
    <row r="17" spans="1:9" ht="15" customHeight="1">
      <c r="A17" s="98" t="s">
        <v>30</v>
      </c>
      <c r="B17" s="98">
        <v>1</v>
      </c>
      <c r="C17" s="36" t="s">
        <v>31</v>
      </c>
      <c r="D17" s="348">
        <v>2.78</v>
      </c>
      <c r="E17" s="352"/>
      <c r="F17" s="349">
        <v>2.8829056024551392</v>
      </c>
      <c r="G17" s="348">
        <v>198</v>
      </c>
      <c r="H17" s="353"/>
      <c r="I17" s="351">
        <v>190.5</v>
      </c>
    </row>
    <row r="18" spans="1:9" ht="15" customHeight="1">
      <c r="A18" s="98" t="s">
        <v>40</v>
      </c>
      <c r="B18" s="99">
        <v>2</v>
      </c>
      <c r="C18" s="36" t="s">
        <v>31</v>
      </c>
      <c r="D18" s="348">
        <v>4.5</v>
      </c>
      <c r="E18" s="354"/>
      <c r="F18" s="349">
        <v>4.4152123928070068</v>
      </c>
      <c r="G18" s="359">
        <v>384.66666666666669</v>
      </c>
      <c r="H18" s="114"/>
      <c r="I18" s="351">
        <v>364.83333333333331</v>
      </c>
    </row>
    <row r="19" spans="1:9">
      <c r="A19" s="98" t="s">
        <v>41</v>
      </c>
      <c r="B19" s="99">
        <v>2</v>
      </c>
      <c r="C19" s="36" t="s">
        <v>140</v>
      </c>
      <c r="D19" s="348">
        <v>3.01</v>
      </c>
      <c r="E19" s="349">
        <v>3.1253546476364136</v>
      </c>
      <c r="F19" s="349">
        <v>3.1708493232727051</v>
      </c>
      <c r="G19" s="359">
        <v>217.33333333333334</v>
      </c>
      <c r="H19" s="350">
        <v>214.66666666666666</v>
      </c>
      <c r="I19" s="351">
        <v>262.83333333333331</v>
      </c>
    </row>
    <row r="20" spans="1:9">
      <c r="A20" s="98" t="s">
        <v>42</v>
      </c>
      <c r="B20" s="99">
        <v>2</v>
      </c>
      <c r="C20" s="36" t="s">
        <v>140</v>
      </c>
      <c r="D20" s="348">
        <v>3.23</v>
      </c>
      <c r="E20" s="349">
        <v>3.5663450956344604</v>
      </c>
      <c r="F20" s="349">
        <v>3.4788981676101685</v>
      </c>
      <c r="G20" s="348">
        <v>271</v>
      </c>
      <c r="H20" s="350">
        <v>281</v>
      </c>
      <c r="I20" s="351">
        <v>286.16666666666669</v>
      </c>
    </row>
    <row r="21" spans="1:9" ht="15" customHeight="1">
      <c r="A21" s="98" t="s">
        <v>43</v>
      </c>
      <c r="B21" s="99">
        <v>2</v>
      </c>
      <c r="C21" s="36" t="s">
        <v>31</v>
      </c>
      <c r="D21" s="348">
        <v>3.5</v>
      </c>
      <c r="E21" s="354"/>
      <c r="F21" s="349">
        <v>3.3940715789794922</v>
      </c>
      <c r="G21" s="359">
        <v>252</v>
      </c>
      <c r="H21" s="114"/>
      <c r="I21" s="351">
        <v>233.5</v>
      </c>
    </row>
    <row r="22" spans="1:9">
      <c r="A22" s="98" t="s">
        <v>44</v>
      </c>
      <c r="B22" s="99">
        <v>2</v>
      </c>
      <c r="C22" s="36" t="s">
        <v>32</v>
      </c>
      <c r="D22" s="348">
        <v>3.01</v>
      </c>
      <c r="E22" s="349">
        <v>3.2809383869171143</v>
      </c>
      <c r="F22" s="349">
        <v>3.4899977445602417</v>
      </c>
      <c r="G22" s="359">
        <v>218</v>
      </c>
      <c r="H22" s="350">
        <v>244.83333333333331</v>
      </c>
      <c r="I22" s="351">
        <v>262.5</v>
      </c>
    </row>
    <row r="23" spans="1:9">
      <c r="A23" s="98" t="s">
        <v>45</v>
      </c>
      <c r="B23" s="99">
        <v>2</v>
      </c>
      <c r="C23" s="36" t="s">
        <v>32</v>
      </c>
      <c r="D23" s="348">
        <v>3.39</v>
      </c>
      <c r="E23" s="349">
        <v>3.892338752746582</v>
      </c>
      <c r="F23" s="349">
        <v>3.8948860168457031</v>
      </c>
      <c r="G23" s="359">
        <v>232.5</v>
      </c>
      <c r="H23" s="350">
        <v>279.83333333333331</v>
      </c>
      <c r="I23" s="351">
        <v>288.16666666666669</v>
      </c>
    </row>
    <row r="24" spans="1:9">
      <c r="A24" s="98" t="s">
        <v>46</v>
      </c>
      <c r="B24" s="99">
        <v>2</v>
      </c>
      <c r="C24" s="36" t="s">
        <v>140</v>
      </c>
      <c r="D24" s="348">
        <v>3.19</v>
      </c>
      <c r="E24" s="349">
        <v>3.3349545001983643</v>
      </c>
      <c r="F24" s="349">
        <v>3.3308050632476807</v>
      </c>
      <c r="G24" s="359">
        <v>246.83333333333331</v>
      </c>
      <c r="H24" s="350">
        <v>263.33333333333331</v>
      </c>
      <c r="I24" s="351">
        <v>279.16666666666669</v>
      </c>
    </row>
    <row r="25" spans="1:9">
      <c r="A25" s="98" t="s">
        <v>47</v>
      </c>
      <c r="B25" s="99">
        <v>2</v>
      </c>
      <c r="C25" s="36" t="s">
        <v>31</v>
      </c>
      <c r="D25" s="348">
        <v>3.25</v>
      </c>
      <c r="E25" s="354"/>
      <c r="F25" s="349">
        <v>3.4214394092559814</v>
      </c>
      <c r="G25" s="359">
        <v>256.5</v>
      </c>
      <c r="H25" s="114"/>
      <c r="I25" s="351">
        <v>245</v>
      </c>
    </row>
    <row r="26" spans="1:9">
      <c r="A26" s="98" t="s">
        <v>48</v>
      </c>
      <c r="B26" s="99">
        <v>2</v>
      </c>
      <c r="C26" s="36" t="s">
        <v>32</v>
      </c>
      <c r="D26" s="348">
        <v>3.95</v>
      </c>
      <c r="E26" s="349">
        <v>3.9704142808914185</v>
      </c>
      <c r="F26" s="349">
        <v>4.0419576168060303</v>
      </c>
      <c r="G26" s="359">
        <v>287.66666666666669</v>
      </c>
      <c r="H26" s="350">
        <v>320.66666666666669</v>
      </c>
      <c r="I26" s="351">
        <v>335.33333333333331</v>
      </c>
    </row>
    <row r="27" spans="1:9">
      <c r="A27" s="98" t="s">
        <v>49</v>
      </c>
      <c r="B27" s="99">
        <v>2</v>
      </c>
      <c r="C27" s="36" t="s">
        <v>32</v>
      </c>
      <c r="D27" s="348">
        <v>3.85</v>
      </c>
      <c r="E27" s="349">
        <v>4.1380693912506104</v>
      </c>
      <c r="F27" s="349">
        <v>4.7870230674743652</v>
      </c>
      <c r="G27" s="359">
        <v>286</v>
      </c>
      <c r="H27" s="350">
        <v>333.66666666666669</v>
      </c>
      <c r="I27" s="351">
        <v>359</v>
      </c>
    </row>
    <row r="28" spans="1:9">
      <c r="A28" s="98" t="s">
        <v>50</v>
      </c>
      <c r="B28" s="99">
        <v>2</v>
      </c>
      <c r="C28" s="36" t="s">
        <v>140</v>
      </c>
      <c r="D28" s="348">
        <v>3.13</v>
      </c>
      <c r="E28" s="349">
        <v>3.2556687593460083</v>
      </c>
      <c r="F28" s="349">
        <v>3.5213674306869507</v>
      </c>
      <c r="G28" s="76">
        <v>236</v>
      </c>
      <c r="H28" s="350">
        <v>248.66666666666669</v>
      </c>
      <c r="I28" s="351">
        <v>288.16666666666669</v>
      </c>
    </row>
    <row r="29" spans="1:9">
      <c r="A29" s="99" t="s">
        <v>51</v>
      </c>
      <c r="B29" s="99">
        <v>2</v>
      </c>
      <c r="C29" s="36" t="s">
        <v>31</v>
      </c>
      <c r="D29" s="348">
        <v>3.37</v>
      </c>
      <c r="E29" s="354"/>
      <c r="F29" s="349">
        <v>3.3573883771896362</v>
      </c>
      <c r="G29" s="359">
        <v>245.33333333333331</v>
      </c>
      <c r="H29" s="114"/>
      <c r="I29" s="351">
        <v>243</v>
      </c>
    </row>
    <row r="30" spans="1:9">
      <c r="A30" s="99" t="s">
        <v>52</v>
      </c>
      <c r="B30" s="99">
        <v>2</v>
      </c>
      <c r="C30" s="36" t="s">
        <v>140</v>
      </c>
      <c r="D30" s="348">
        <v>2.98</v>
      </c>
      <c r="E30" s="349">
        <v>3.2136877775192261</v>
      </c>
      <c r="F30" s="349">
        <v>3.388668417930603</v>
      </c>
      <c r="G30" s="359">
        <v>221</v>
      </c>
      <c r="H30" s="350">
        <v>246</v>
      </c>
      <c r="I30" s="351">
        <v>261.33333333333331</v>
      </c>
    </row>
    <row r="31" spans="1:9">
      <c r="A31" s="98" t="s">
        <v>53</v>
      </c>
      <c r="B31" s="99">
        <v>2</v>
      </c>
      <c r="C31" s="36" t="s">
        <v>140</v>
      </c>
      <c r="D31" s="348">
        <v>3.24</v>
      </c>
      <c r="E31" s="349">
        <v>3.313872218132019</v>
      </c>
      <c r="F31" s="349">
        <v>3.4998993873596191</v>
      </c>
      <c r="G31" s="359">
        <v>244.5</v>
      </c>
      <c r="H31" s="350">
        <v>294</v>
      </c>
      <c r="I31" s="351">
        <v>299.33333333333331</v>
      </c>
    </row>
    <row r="32" spans="1:9">
      <c r="A32" s="69" t="s">
        <v>54</v>
      </c>
      <c r="B32" s="68">
        <v>2</v>
      </c>
      <c r="C32" s="87" t="s">
        <v>32</v>
      </c>
      <c r="D32" s="348">
        <v>3.17</v>
      </c>
      <c r="E32" s="349">
        <v>3.380219578742981</v>
      </c>
      <c r="F32" s="349">
        <v>3.4447612762451172</v>
      </c>
      <c r="G32" s="359">
        <v>244.33333333333331</v>
      </c>
      <c r="H32" s="350">
        <v>256.16666666666669</v>
      </c>
      <c r="I32" s="351">
        <v>267.66666666666669</v>
      </c>
    </row>
    <row r="33" spans="1:21">
      <c r="A33" s="98" t="s">
        <v>80</v>
      </c>
      <c r="B33" s="99">
        <v>2</v>
      </c>
      <c r="C33" s="36" t="s">
        <v>31</v>
      </c>
      <c r="D33" s="348">
        <v>2.35</v>
      </c>
      <c r="E33" s="354"/>
      <c r="F33" s="349">
        <v>2.7379189729690552</v>
      </c>
      <c r="G33" s="359">
        <v>185.83333333333334</v>
      </c>
      <c r="H33" s="114"/>
      <c r="I33" s="351">
        <v>178.66666666666666</v>
      </c>
    </row>
    <row r="34" spans="1:21" ht="15.75" thickBot="1">
      <c r="A34" s="98" t="s">
        <v>81</v>
      </c>
      <c r="B34" s="99">
        <v>2</v>
      </c>
      <c r="C34" s="36" t="s">
        <v>31</v>
      </c>
      <c r="D34" s="355">
        <v>4.16</v>
      </c>
      <c r="E34" s="356"/>
      <c r="F34" s="357">
        <v>3.9263663291931152</v>
      </c>
      <c r="G34" s="360">
        <v>329.66666666666669</v>
      </c>
      <c r="H34" s="268"/>
      <c r="I34" s="358">
        <v>321.5</v>
      </c>
    </row>
    <row r="45" spans="1:21" ht="15.75" thickBot="1"/>
    <row r="46" spans="1:21" ht="15" customHeight="1" thickBot="1">
      <c r="A46" s="449" t="s">
        <v>0</v>
      </c>
      <c r="B46" s="451" t="s">
        <v>1</v>
      </c>
      <c r="C46" s="453" t="s">
        <v>2</v>
      </c>
      <c r="D46" s="569" t="s">
        <v>99</v>
      </c>
      <c r="E46" s="570"/>
      <c r="F46" s="570"/>
      <c r="G46" s="570"/>
      <c r="H46" s="570"/>
      <c r="I46" s="570"/>
      <c r="J46" s="570"/>
      <c r="K46" s="570"/>
      <c r="L46" s="571"/>
      <c r="M46" s="567" t="s">
        <v>36</v>
      </c>
      <c r="N46" s="568"/>
      <c r="O46" s="568"/>
      <c r="P46" s="568"/>
      <c r="Q46" s="568"/>
      <c r="R46" s="568"/>
      <c r="S46" s="568"/>
      <c r="T46" s="568"/>
      <c r="U46" s="568"/>
    </row>
    <row r="47" spans="1:21" ht="15.75" thickBot="1">
      <c r="A47" s="450"/>
      <c r="B47" s="452"/>
      <c r="C47" s="454"/>
      <c r="D47" s="194" t="s">
        <v>5</v>
      </c>
      <c r="E47" s="195" t="s">
        <v>37</v>
      </c>
      <c r="F47" s="196" t="s">
        <v>6</v>
      </c>
      <c r="G47" s="197" t="s">
        <v>58</v>
      </c>
      <c r="H47" s="196" t="s">
        <v>59</v>
      </c>
      <c r="I47" s="198" t="s">
        <v>93</v>
      </c>
      <c r="J47" s="199" t="s">
        <v>91</v>
      </c>
      <c r="K47" s="198" t="s">
        <v>92</v>
      </c>
      <c r="L47" s="199" t="s">
        <v>91</v>
      </c>
      <c r="M47" s="203" t="s">
        <v>5</v>
      </c>
      <c r="N47" s="204" t="s">
        <v>37</v>
      </c>
      <c r="O47" s="205" t="s">
        <v>6</v>
      </c>
      <c r="P47" s="206" t="s">
        <v>58</v>
      </c>
      <c r="Q47" s="205" t="s">
        <v>59</v>
      </c>
      <c r="R47" s="207" t="s">
        <v>93</v>
      </c>
      <c r="S47" s="208" t="s">
        <v>91</v>
      </c>
      <c r="T47" s="207" t="s">
        <v>92</v>
      </c>
      <c r="U47" s="208" t="s">
        <v>91</v>
      </c>
    </row>
    <row r="48" spans="1:21">
      <c r="A48" s="98" t="s">
        <v>16</v>
      </c>
      <c r="B48" s="98">
        <v>1</v>
      </c>
      <c r="C48" s="98" t="s">
        <v>140</v>
      </c>
      <c r="D48" s="47">
        <v>3.43</v>
      </c>
      <c r="E48" s="213">
        <v>3.7242624759674001</v>
      </c>
      <c r="F48" s="213">
        <v>3.3877987861633301</v>
      </c>
      <c r="G48" s="115">
        <v>-4.2201213836670082E-2</v>
      </c>
      <c r="H48" s="41">
        <v>-1.2303560885326554</v>
      </c>
      <c r="I48" s="174">
        <f>E48-D48</f>
        <v>0.29426247596739996</v>
      </c>
      <c r="J48" s="42">
        <f>(I48/D48)*100</f>
        <v>8.5790809319941683</v>
      </c>
      <c r="K48" s="174">
        <f>F48-E48</f>
        <v>-0.33646368980407004</v>
      </c>
      <c r="L48" s="42">
        <f>(K48/E48)*100</f>
        <v>-9.0343710191014814</v>
      </c>
      <c r="M48" s="48">
        <v>242.66666666666669</v>
      </c>
      <c r="N48" s="48">
        <v>234.33333333333331</v>
      </c>
      <c r="O48" s="48">
        <v>270.66666666666669</v>
      </c>
      <c r="P48" s="108">
        <v>28</v>
      </c>
      <c r="Q48" s="41">
        <v>11.538461538461538</v>
      </c>
      <c r="R48" s="174">
        <f>N48-M48</f>
        <v>-8.3333333333333712</v>
      </c>
      <c r="S48" s="42">
        <f>(R48/M48)*100</f>
        <v>-3.4340659340659494</v>
      </c>
      <c r="T48" s="174">
        <f>O48-N48</f>
        <v>36.333333333333371</v>
      </c>
      <c r="U48" s="42">
        <f>(T48/N48)*100</f>
        <v>15.504978662873418</v>
      </c>
    </row>
    <row r="49" spans="1:21">
      <c r="A49" s="98" t="s">
        <v>18</v>
      </c>
      <c r="B49" s="98">
        <v>1</v>
      </c>
      <c r="C49" s="98" t="s">
        <v>140</v>
      </c>
      <c r="D49" s="47">
        <v>3.23</v>
      </c>
      <c r="E49" s="213">
        <v>3.2660951614379883</v>
      </c>
      <c r="F49" s="213">
        <v>3.0761759281158447</v>
      </c>
      <c r="G49" s="115">
        <v>-0.15382407188415526</v>
      </c>
      <c r="H49" s="41">
        <v>-4.7623551666921129</v>
      </c>
      <c r="I49" s="174">
        <f t="shared" ref="I49:I59" si="0">E49-D49</f>
        <v>3.6095161437988299E-2</v>
      </c>
      <c r="J49" s="42">
        <f t="shared" ref="J49:J59" si="1">(I49/D49)*100</f>
        <v>1.1174972581420526</v>
      </c>
      <c r="K49" s="174">
        <f t="shared" ref="K49:K59" si="2">F49-E49</f>
        <v>-0.18991923332214355</v>
      </c>
      <c r="L49" s="42">
        <f t="shared" ref="L49:L59" si="3">(K49/E49)*100</f>
        <v>-5.8148713964147447</v>
      </c>
      <c r="M49" s="47">
        <v>242</v>
      </c>
      <c r="N49" s="48">
        <v>238.16666666666669</v>
      </c>
      <c r="O49" s="48">
        <v>239</v>
      </c>
      <c r="P49" s="108">
        <v>-3</v>
      </c>
      <c r="Q49" s="41">
        <v>-1.2396694214876034</v>
      </c>
      <c r="R49" s="174">
        <f t="shared" ref="R49:R59" si="4">N49-M49</f>
        <v>-3.8333333333333144</v>
      </c>
      <c r="S49" s="42">
        <f t="shared" ref="S49:S59" si="5">(R49/M49)*100</f>
        <v>-1.5840220385674852</v>
      </c>
      <c r="T49" s="174">
        <f t="shared" ref="T49:T59" si="6">O49-N49</f>
        <v>0.83333333333331439</v>
      </c>
      <c r="U49" s="42">
        <f t="shared" ref="U49:U59" si="7">(T49/N49)*100</f>
        <v>0.34989503149054485</v>
      </c>
    </row>
    <row r="50" spans="1:21">
      <c r="A50" s="98" t="s">
        <v>19</v>
      </c>
      <c r="B50" s="98">
        <v>1</v>
      </c>
      <c r="C50" s="98" t="s">
        <v>140</v>
      </c>
      <c r="D50" s="47">
        <v>4.0999999999999996</v>
      </c>
      <c r="E50" s="213">
        <v>4.7217550277709961</v>
      </c>
      <c r="F50" s="213">
        <v>4.0387723445892334</v>
      </c>
      <c r="G50" s="115">
        <v>-6.1227655410766246E-2</v>
      </c>
      <c r="H50" s="41">
        <v>-1.4933574490430792</v>
      </c>
      <c r="I50" s="174">
        <f t="shared" si="0"/>
        <v>0.62175502777099645</v>
      </c>
      <c r="J50" s="42">
        <f t="shared" si="1"/>
        <v>15.164756774902354</v>
      </c>
      <c r="K50" s="174">
        <f t="shared" si="2"/>
        <v>-0.6829826831817627</v>
      </c>
      <c r="L50" s="42">
        <f t="shared" si="3"/>
        <v>-14.464593761531482</v>
      </c>
      <c r="M50" s="47">
        <v>322</v>
      </c>
      <c r="N50" s="47">
        <v>316</v>
      </c>
      <c r="O50" s="48">
        <v>336</v>
      </c>
      <c r="P50" s="108">
        <v>14</v>
      </c>
      <c r="Q50" s="41">
        <v>4.3478260869565215</v>
      </c>
      <c r="R50" s="174">
        <f t="shared" si="4"/>
        <v>-6</v>
      </c>
      <c r="S50" s="42">
        <f t="shared" si="5"/>
        <v>-1.8633540372670807</v>
      </c>
      <c r="T50" s="174">
        <f t="shared" si="6"/>
        <v>20</v>
      </c>
      <c r="U50" s="42">
        <f t="shared" si="7"/>
        <v>6.3291139240506329</v>
      </c>
    </row>
    <row r="51" spans="1:21">
      <c r="A51" s="98" t="s">
        <v>21</v>
      </c>
      <c r="B51" s="98">
        <v>1</v>
      </c>
      <c r="C51" s="98" t="s">
        <v>140</v>
      </c>
      <c r="D51" s="47">
        <v>2.59</v>
      </c>
      <c r="E51" s="213">
        <v>3.7147681713104248</v>
      </c>
      <c r="F51" s="213">
        <v>3.2654567956924438</v>
      </c>
      <c r="G51" s="115">
        <v>0.67545679569244399</v>
      </c>
      <c r="H51" s="41">
        <v>26.079412961098225</v>
      </c>
      <c r="I51" s="174">
        <f t="shared" si="0"/>
        <v>1.1247681713104249</v>
      </c>
      <c r="J51" s="42">
        <f t="shared" si="1"/>
        <v>43.427342521638032</v>
      </c>
      <c r="K51" s="174">
        <f t="shared" si="2"/>
        <v>-0.44931137561798096</v>
      </c>
      <c r="L51" s="42">
        <f t="shared" si="3"/>
        <v>-12.095273645555155</v>
      </c>
      <c r="M51" s="47">
        <v>195</v>
      </c>
      <c r="N51" s="48">
        <v>234.16666666666669</v>
      </c>
      <c r="O51" s="48">
        <v>248.33333333333331</v>
      </c>
      <c r="P51" s="108">
        <v>53.333333333333314</v>
      </c>
      <c r="Q51" s="41">
        <v>27.350427350427342</v>
      </c>
      <c r="R51" s="174">
        <f t="shared" si="4"/>
        <v>39.166666666666686</v>
      </c>
      <c r="S51" s="42">
        <f t="shared" si="5"/>
        <v>20.085470085470096</v>
      </c>
      <c r="T51" s="174">
        <f t="shared" si="6"/>
        <v>14.166666666666629</v>
      </c>
      <c r="U51" s="42">
        <f t="shared" si="7"/>
        <v>6.0498220640569231</v>
      </c>
    </row>
    <row r="52" spans="1:21">
      <c r="A52" s="98" t="s">
        <v>24</v>
      </c>
      <c r="B52" s="98">
        <v>1</v>
      </c>
      <c r="C52" s="98" t="s">
        <v>140</v>
      </c>
      <c r="D52" s="47">
        <v>3.63</v>
      </c>
      <c r="E52" s="213">
        <v>3.5789787769317627</v>
      </c>
      <c r="F52" s="213">
        <v>3.9465487003326416</v>
      </c>
      <c r="G52" s="115">
        <v>0.31654870033264171</v>
      </c>
      <c r="H52" s="41">
        <v>8.720349871422636</v>
      </c>
      <c r="I52" s="174">
        <f t="shared" si="0"/>
        <v>-5.1021223068237198E-2</v>
      </c>
      <c r="J52" s="42">
        <f t="shared" si="1"/>
        <v>-1.4055433352131461</v>
      </c>
      <c r="K52" s="174">
        <f t="shared" si="2"/>
        <v>0.36756992340087891</v>
      </c>
      <c r="L52" s="42">
        <f t="shared" si="3"/>
        <v>10.270245964296956</v>
      </c>
      <c r="M52" s="47">
        <v>248</v>
      </c>
      <c r="N52" s="47">
        <v>255</v>
      </c>
      <c r="O52" s="48">
        <v>287.33333333333331</v>
      </c>
      <c r="P52" s="108">
        <v>39.333333333333314</v>
      </c>
      <c r="Q52" s="41">
        <v>15.860215053763433</v>
      </c>
      <c r="R52" s="174">
        <f t="shared" si="4"/>
        <v>7</v>
      </c>
      <c r="S52" s="42">
        <f t="shared" si="5"/>
        <v>2.82258064516129</v>
      </c>
      <c r="T52" s="174">
        <f t="shared" si="6"/>
        <v>32.333333333333314</v>
      </c>
      <c r="U52" s="42">
        <f t="shared" si="7"/>
        <v>12.679738562091497</v>
      </c>
    </row>
    <row r="53" spans="1:21">
      <c r="A53" s="98" t="s">
        <v>29</v>
      </c>
      <c r="B53" s="98">
        <v>1</v>
      </c>
      <c r="C53" s="98" t="s">
        <v>140</v>
      </c>
      <c r="D53" s="47">
        <v>4.62</v>
      </c>
      <c r="E53" s="213">
        <v>5.0554468631744385</v>
      </c>
      <c r="F53" s="213">
        <v>4.8146443367004395</v>
      </c>
      <c r="G53" s="115">
        <v>0.19464433670043935</v>
      </c>
      <c r="H53" s="41">
        <v>4.2130808809618907</v>
      </c>
      <c r="I53" s="174">
        <f t="shared" si="0"/>
        <v>0.43544686317443837</v>
      </c>
      <c r="J53" s="42">
        <f t="shared" si="1"/>
        <v>9.4252567786674977</v>
      </c>
      <c r="K53" s="174">
        <f t="shared" si="2"/>
        <v>-0.24080252647399902</v>
      </c>
      <c r="L53" s="42">
        <f t="shared" si="3"/>
        <v>-4.763229304773926</v>
      </c>
      <c r="M53" s="47">
        <v>368</v>
      </c>
      <c r="N53" s="47">
        <v>372</v>
      </c>
      <c r="O53" s="48">
        <v>397</v>
      </c>
      <c r="P53" s="108">
        <v>29</v>
      </c>
      <c r="Q53" s="41">
        <v>7.8804347826086962</v>
      </c>
      <c r="R53" s="174">
        <f t="shared" si="4"/>
        <v>4</v>
      </c>
      <c r="S53" s="42">
        <f t="shared" si="5"/>
        <v>1.0869565217391304</v>
      </c>
      <c r="T53" s="174">
        <f t="shared" si="6"/>
        <v>25</v>
      </c>
      <c r="U53" s="42">
        <f t="shared" si="7"/>
        <v>6.7204301075268811</v>
      </c>
    </row>
    <row r="54" spans="1:21">
      <c r="A54" s="98" t="s">
        <v>41</v>
      </c>
      <c r="B54" s="99">
        <v>2</v>
      </c>
      <c r="C54" s="98" t="s">
        <v>140</v>
      </c>
      <c r="D54" s="47">
        <v>3.01</v>
      </c>
      <c r="E54" s="213">
        <v>3.1253546476364136</v>
      </c>
      <c r="F54" s="213">
        <v>3.1708493232727051</v>
      </c>
      <c r="G54" s="115">
        <v>0.16084932327270529</v>
      </c>
      <c r="H54" s="41">
        <v>5.343831337963632</v>
      </c>
      <c r="I54" s="174">
        <f t="shared" si="0"/>
        <v>0.11535464763641379</v>
      </c>
      <c r="J54" s="42">
        <f t="shared" si="1"/>
        <v>3.8323803201466373</v>
      </c>
      <c r="K54" s="174">
        <f t="shared" si="2"/>
        <v>4.5494675636291504E-2</v>
      </c>
      <c r="L54" s="42">
        <f t="shared" si="3"/>
        <v>1.4556644210185039</v>
      </c>
      <c r="M54" s="48">
        <v>217.33333333333334</v>
      </c>
      <c r="N54" s="48">
        <v>214.66666666666666</v>
      </c>
      <c r="O54" s="48">
        <v>262.83333333333331</v>
      </c>
      <c r="P54" s="108">
        <v>45.499999999999972</v>
      </c>
      <c r="Q54" s="41">
        <v>20.935582822085877</v>
      </c>
      <c r="R54" s="174">
        <f t="shared" si="4"/>
        <v>-2.6666666666666856</v>
      </c>
      <c r="S54" s="42">
        <f t="shared" si="5"/>
        <v>-1.2269938650306835</v>
      </c>
      <c r="T54" s="174">
        <f t="shared" si="6"/>
        <v>48.166666666666657</v>
      </c>
      <c r="U54" s="42">
        <f t="shared" si="7"/>
        <v>22.437888198757761</v>
      </c>
    </row>
    <row r="55" spans="1:21">
      <c r="A55" s="98" t="s">
        <v>42</v>
      </c>
      <c r="B55" s="99">
        <v>2</v>
      </c>
      <c r="C55" s="98" t="s">
        <v>140</v>
      </c>
      <c r="D55" s="47">
        <v>3.23</v>
      </c>
      <c r="E55" s="213">
        <v>3.5663450956344604</v>
      </c>
      <c r="F55" s="213">
        <v>3.4788981676101685</v>
      </c>
      <c r="G55" s="115">
        <v>0.24889816761016847</v>
      </c>
      <c r="H55" s="41">
        <v>7.7058256226058361</v>
      </c>
      <c r="I55" s="174">
        <f t="shared" si="0"/>
        <v>0.33634509563446047</v>
      </c>
      <c r="J55" s="42">
        <f t="shared" si="1"/>
        <v>10.413160855556052</v>
      </c>
      <c r="K55" s="174">
        <f t="shared" si="2"/>
        <v>-8.7446928024291992E-2</v>
      </c>
      <c r="L55" s="42">
        <f t="shared" si="3"/>
        <v>-2.4520041016595733</v>
      </c>
      <c r="M55" s="47">
        <v>271</v>
      </c>
      <c r="N55" s="48">
        <v>281</v>
      </c>
      <c r="O55" s="48">
        <v>286.16666666666669</v>
      </c>
      <c r="P55" s="108">
        <v>15.166666666666686</v>
      </c>
      <c r="Q55" s="41">
        <v>5.5965559655596619</v>
      </c>
      <c r="R55" s="174">
        <f t="shared" si="4"/>
        <v>10</v>
      </c>
      <c r="S55" s="42">
        <f t="shared" si="5"/>
        <v>3.6900369003690034</v>
      </c>
      <c r="T55" s="174">
        <f t="shared" si="6"/>
        <v>5.1666666666666856</v>
      </c>
      <c r="U55" s="42">
        <f t="shared" si="7"/>
        <v>1.8386714116251548</v>
      </c>
    </row>
    <row r="56" spans="1:21">
      <c r="A56" s="98" t="s">
        <v>46</v>
      </c>
      <c r="B56" s="99">
        <v>2</v>
      </c>
      <c r="C56" s="98" t="s">
        <v>140</v>
      </c>
      <c r="D56" s="47">
        <v>3.19</v>
      </c>
      <c r="E56" s="213">
        <v>3.3349545001983643</v>
      </c>
      <c r="F56" s="213">
        <v>3.3308050632476807</v>
      </c>
      <c r="G56" s="115">
        <v>0.14080506324768072</v>
      </c>
      <c r="H56" s="41">
        <v>4.4139518259461035</v>
      </c>
      <c r="I56" s="174">
        <f t="shared" si="0"/>
        <v>0.14495450019836431</v>
      </c>
      <c r="J56" s="42">
        <f t="shared" si="1"/>
        <v>4.5440282193844617</v>
      </c>
      <c r="K56" s="174">
        <f t="shared" si="2"/>
        <v>-4.1494369506835938E-3</v>
      </c>
      <c r="L56" s="42">
        <f t="shared" si="3"/>
        <v>-0.12442259558374136</v>
      </c>
      <c r="M56" s="48">
        <v>246.83333333333331</v>
      </c>
      <c r="N56" s="48">
        <v>263.33333333333331</v>
      </c>
      <c r="O56" s="48">
        <v>279.16666666666669</v>
      </c>
      <c r="P56" s="108">
        <v>32.333333333333371</v>
      </c>
      <c r="Q56" s="41">
        <v>13.099257258609065</v>
      </c>
      <c r="R56" s="174">
        <f t="shared" si="4"/>
        <v>16.5</v>
      </c>
      <c r="S56" s="42">
        <f t="shared" si="5"/>
        <v>6.6846725185685347</v>
      </c>
      <c r="T56" s="174">
        <f t="shared" si="6"/>
        <v>15.833333333333371</v>
      </c>
      <c r="U56" s="42">
        <f t="shared" si="7"/>
        <v>6.0126582278481155</v>
      </c>
    </row>
    <row r="57" spans="1:21">
      <c r="A57" s="98" t="s">
        <v>50</v>
      </c>
      <c r="B57" s="99">
        <v>2</v>
      </c>
      <c r="C57" s="98" t="s">
        <v>140</v>
      </c>
      <c r="D57" s="47">
        <v>3.13</v>
      </c>
      <c r="E57" s="213">
        <v>3.2556687593460083</v>
      </c>
      <c r="F57" s="213">
        <v>3.5213674306869507</v>
      </c>
      <c r="G57" s="115">
        <v>0.39136743068695079</v>
      </c>
      <c r="H57" s="41">
        <v>12.503751779135808</v>
      </c>
      <c r="I57" s="174">
        <f t="shared" si="0"/>
        <v>0.12566875934600841</v>
      </c>
      <c r="J57" s="42">
        <f t="shared" si="1"/>
        <v>4.0149763369331755</v>
      </c>
      <c r="K57" s="174">
        <f t="shared" si="2"/>
        <v>0.26569867134094238</v>
      </c>
      <c r="L57" s="42">
        <f t="shared" si="3"/>
        <v>8.1611088529262847</v>
      </c>
      <c r="M57" s="117">
        <v>236</v>
      </c>
      <c r="N57" s="48">
        <v>248.66666666666669</v>
      </c>
      <c r="O57" s="48">
        <v>288.16666666666669</v>
      </c>
      <c r="P57" s="108">
        <v>52.166666666666686</v>
      </c>
      <c r="Q57" s="41">
        <v>22.104519774011308</v>
      </c>
      <c r="R57" s="174">
        <f t="shared" si="4"/>
        <v>12.666666666666686</v>
      </c>
      <c r="S57" s="42">
        <f t="shared" si="5"/>
        <v>5.3672316384180876</v>
      </c>
      <c r="T57" s="174">
        <f t="shared" si="6"/>
        <v>39.5</v>
      </c>
      <c r="U57" s="42">
        <f t="shared" si="7"/>
        <v>15.884718498659517</v>
      </c>
    </row>
    <row r="58" spans="1:21">
      <c r="A58" s="99" t="s">
        <v>52</v>
      </c>
      <c r="B58" s="99">
        <v>2</v>
      </c>
      <c r="C58" s="98" t="s">
        <v>140</v>
      </c>
      <c r="D58" s="47">
        <v>2.98</v>
      </c>
      <c r="E58" s="213">
        <v>3.2136877775192261</v>
      </c>
      <c r="F58" s="213">
        <v>3.388668417930603</v>
      </c>
      <c r="G58" s="115">
        <v>0.40866841793060305</v>
      </c>
      <c r="H58" s="41">
        <v>13.713705299684667</v>
      </c>
      <c r="I58" s="174">
        <f t="shared" si="0"/>
        <v>0.23368777751922609</v>
      </c>
      <c r="J58" s="42">
        <f t="shared" si="1"/>
        <v>7.8418717288330901</v>
      </c>
      <c r="K58" s="174">
        <f t="shared" si="2"/>
        <v>0.17498064041137695</v>
      </c>
      <c r="L58" s="42">
        <f t="shared" si="3"/>
        <v>5.4448550240450393</v>
      </c>
      <c r="M58" s="48">
        <v>221</v>
      </c>
      <c r="N58" s="48">
        <v>246</v>
      </c>
      <c r="O58" s="48">
        <v>261.33333333333331</v>
      </c>
      <c r="P58" s="108">
        <v>40.333333333333314</v>
      </c>
      <c r="Q58" s="41">
        <v>18.250377073906478</v>
      </c>
      <c r="R58" s="174">
        <f t="shared" si="4"/>
        <v>25</v>
      </c>
      <c r="S58" s="42">
        <f t="shared" si="5"/>
        <v>11.312217194570136</v>
      </c>
      <c r="T58" s="174">
        <f t="shared" si="6"/>
        <v>15.333333333333314</v>
      </c>
      <c r="U58" s="42">
        <f t="shared" si="7"/>
        <v>6.2330623306232988</v>
      </c>
    </row>
    <row r="59" spans="1:21">
      <c r="A59" s="98" t="s">
        <v>53</v>
      </c>
      <c r="B59" s="99">
        <v>2</v>
      </c>
      <c r="C59" s="98" t="s">
        <v>140</v>
      </c>
      <c r="D59" s="47">
        <v>3.24</v>
      </c>
      <c r="E59" s="213">
        <v>3.313872218132019</v>
      </c>
      <c r="F59" s="213">
        <v>3.4998993873596191</v>
      </c>
      <c r="G59" s="115">
        <v>0.25989938735961893</v>
      </c>
      <c r="H59" s="41">
        <v>8.0215860296178683</v>
      </c>
      <c r="I59" s="174">
        <f t="shared" si="0"/>
        <v>7.387221813201883E-2</v>
      </c>
      <c r="J59" s="42">
        <f t="shared" si="1"/>
        <v>2.2800067324697171</v>
      </c>
      <c r="K59" s="174">
        <f t="shared" si="2"/>
        <v>0.1860271692276001</v>
      </c>
      <c r="L59" s="42">
        <f t="shared" si="3"/>
        <v>5.6135890880083741</v>
      </c>
      <c r="M59" s="48">
        <v>244.5</v>
      </c>
      <c r="N59" s="48">
        <v>294</v>
      </c>
      <c r="O59" s="48">
        <v>299.33333333333331</v>
      </c>
      <c r="P59" s="108">
        <v>54.833333333333314</v>
      </c>
      <c r="Q59" s="41">
        <v>22.426721199727325</v>
      </c>
      <c r="R59" s="174">
        <f t="shared" si="4"/>
        <v>49.5</v>
      </c>
      <c r="S59" s="42">
        <f t="shared" si="5"/>
        <v>20.245398773006134</v>
      </c>
      <c r="T59" s="174">
        <f t="shared" si="6"/>
        <v>5.3333333333333144</v>
      </c>
      <c r="U59" s="42">
        <f t="shared" si="7"/>
        <v>1.8140589569160932</v>
      </c>
    </row>
    <row r="61" spans="1:21">
      <c r="C61" s="109" t="s">
        <v>55</v>
      </c>
      <c r="D61" s="108">
        <f>AVERAGE(D48:D59)</f>
        <v>3.3650000000000002</v>
      </c>
      <c r="E61" s="108">
        <f t="shared" ref="E61:U61" si="8">AVERAGE(E48:E59)</f>
        <v>3.6559324562549587</v>
      </c>
      <c r="F61" s="108">
        <f t="shared" si="8"/>
        <v>3.5766570568084717</v>
      </c>
      <c r="G61" s="108">
        <f t="shared" si="8"/>
        <v>0.21165705680847172</v>
      </c>
      <c r="H61" s="108">
        <f>AVERAGE(H48:H59)</f>
        <v>6.9357855753474018</v>
      </c>
      <c r="I61" s="108">
        <f t="shared" si="8"/>
        <v>0.29093245625495856</v>
      </c>
      <c r="J61" s="108">
        <f t="shared" si="8"/>
        <v>9.1029012602878403</v>
      </c>
      <c r="K61" s="108">
        <f t="shared" si="8"/>
        <v>-7.927539944648683E-2</v>
      </c>
      <c r="L61" s="108">
        <f t="shared" si="8"/>
        <v>-1.4836085395270793</v>
      </c>
      <c r="M61" s="108">
        <f t="shared" si="8"/>
        <v>254.5277777777778</v>
      </c>
      <c r="N61" s="108">
        <f t="shared" si="8"/>
        <v>266.44444444444446</v>
      </c>
      <c r="O61" s="108">
        <f>AVERAGE(O48:O59)</f>
        <v>287.9444444444444</v>
      </c>
      <c r="P61" s="108">
        <f t="shared" si="8"/>
        <v>33.416666666666664</v>
      </c>
      <c r="Q61" s="108">
        <f t="shared" si="8"/>
        <v>14.012559123719136</v>
      </c>
      <c r="R61" s="108">
        <f t="shared" si="8"/>
        <v>11.916666666666666</v>
      </c>
      <c r="S61" s="108">
        <f t="shared" si="8"/>
        <v>5.2655107001976011</v>
      </c>
      <c r="T61" s="108">
        <f t="shared" si="8"/>
        <v>21.5</v>
      </c>
      <c r="U61" s="108">
        <f t="shared" si="8"/>
        <v>8.4879196647099864</v>
      </c>
    </row>
    <row r="62" spans="1:21">
      <c r="C62" s="109" t="s">
        <v>56</v>
      </c>
      <c r="D62" s="115">
        <f>STDEV(D48:D59)</f>
        <v>0.53957053629378704</v>
      </c>
      <c r="E62" s="115">
        <f t="shared" ref="E62:U62" si="9">STDEV(E48:E59)</f>
        <v>0.61244711023397991</v>
      </c>
      <c r="F62" s="115">
        <f t="shared" si="9"/>
        <v>0.48099760083381932</v>
      </c>
      <c r="G62" s="115">
        <f t="shared" si="9"/>
        <v>0.22988403775183128</v>
      </c>
      <c r="H62" s="115">
        <f t="shared" si="9"/>
        <v>8.1979343860366711</v>
      </c>
      <c r="I62" s="115">
        <f t="shared" si="9"/>
        <v>0.32184116213382241</v>
      </c>
      <c r="J62" s="115">
        <f t="shared" si="9"/>
        <v>11.731051668456148</v>
      </c>
      <c r="K62" s="115">
        <f t="shared" si="9"/>
        <v>0.31346388658251989</v>
      </c>
      <c r="L62" s="115">
        <f t="shared" si="9"/>
        <v>8.0261797246918256</v>
      </c>
      <c r="M62" s="115">
        <f t="shared" si="9"/>
        <v>47.284590424180287</v>
      </c>
      <c r="N62" s="115">
        <f t="shared" si="9"/>
        <v>43.690158689686157</v>
      </c>
      <c r="O62" s="115">
        <f t="shared" si="9"/>
        <v>42.655735657843103</v>
      </c>
      <c r="P62" s="115">
        <f t="shared" si="9"/>
        <v>17.893695633779593</v>
      </c>
      <c r="Q62" s="115">
        <f t="shared" si="9"/>
        <v>8.6597435795621145</v>
      </c>
      <c r="R62" s="115">
        <f t="shared" si="9"/>
        <v>18.166249647701822</v>
      </c>
      <c r="S62" s="115">
        <f t="shared" si="9"/>
        <v>8.1133877578389164</v>
      </c>
      <c r="T62" s="115">
        <f t="shared" si="9"/>
        <v>14.973208396899096</v>
      </c>
      <c r="U62" s="115">
        <f t="shared" si="9"/>
        <v>6.7152821913286305</v>
      </c>
    </row>
    <row r="63" spans="1:21">
      <c r="C63" s="109" t="s">
        <v>57</v>
      </c>
      <c r="D63" s="115">
        <f>D62/SQRT(12)</f>
        <v>0.15576059718800436</v>
      </c>
      <c r="E63" s="115">
        <f t="shared" ref="E63:U63" si="10">E62/SQRT(12)</f>
        <v>0.17679825197899837</v>
      </c>
      <c r="F63" s="115">
        <f t="shared" si="10"/>
        <v>0.13885204716048488</v>
      </c>
      <c r="G63" s="115">
        <f t="shared" si="10"/>
        <v>6.6361805539208937E-2</v>
      </c>
      <c r="H63" s="115">
        <f t="shared" si="10"/>
        <v>2.3665398122885808</v>
      </c>
      <c r="I63" s="115">
        <f t="shared" si="10"/>
        <v>9.290754079713219E-2</v>
      </c>
      <c r="J63" s="115">
        <f t="shared" si="10"/>
        <v>3.3864629193302829</v>
      </c>
      <c r="K63" s="115">
        <f t="shared" si="10"/>
        <v>9.0489229649822089E-2</v>
      </c>
      <c r="L63" s="115">
        <f t="shared" si="10"/>
        <v>2.3169585123075711</v>
      </c>
      <c r="M63" s="115">
        <f t="shared" si="10"/>
        <v>13.649885504960846</v>
      </c>
      <c r="N63" s="115">
        <f t="shared" si="10"/>
        <v>12.612262440213886</v>
      </c>
      <c r="O63" s="115">
        <f t="shared" si="10"/>
        <v>12.313650232268618</v>
      </c>
      <c r="P63" s="115">
        <f t="shared" si="10"/>
        <v>5.1654649954799403</v>
      </c>
      <c r="Q63" s="115">
        <f t="shared" si="10"/>
        <v>2.4998526433866601</v>
      </c>
      <c r="R63" s="115">
        <f t="shared" si="10"/>
        <v>5.2441445621332958</v>
      </c>
      <c r="S63" s="115">
        <f t="shared" si="10"/>
        <v>2.3421333030140565</v>
      </c>
      <c r="T63" s="115">
        <f t="shared" si="10"/>
        <v>4.3223929492910296</v>
      </c>
      <c r="U63" s="115">
        <f t="shared" si="10"/>
        <v>1.9385349904239426</v>
      </c>
    </row>
    <row r="71" spans="1:21" ht="15.75" thickBot="1">
      <c r="I71" s="34"/>
      <c r="J71" s="34"/>
      <c r="K71" s="34"/>
      <c r="L71" s="34"/>
    </row>
    <row r="72" spans="1:21" ht="14.1" customHeight="1">
      <c r="A72" s="449" t="s">
        <v>0</v>
      </c>
      <c r="B72" s="451" t="s">
        <v>1</v>
      </c>
      <c r="C72" s="453" t="s">
        <v>2</v>
      </c>
      <c r="D72" s="575" t="s">
        <v>99</v>
      </c>
      <c r="E72" s="576"/>
      <c r="F72" s="577"/>
      <c r="G72" s="577"/>
      <c r="H72" s="577"/>
      <c r="I72" s="581" t="s">
        <v>36</v>
      </c>
      <c r="J72" s="581"/>
      <c r="K72" s="581"/>
      <c r="L72" s="581"/>
      <c r="M72" s="582"/>
      <c r="R72" s="366"/>
      <c r="S72" s="366"/>
      <c r="T72" s="366"/>
      <c r="U72" s="366"/>
    </row>
    <row r="73" spans="1:21" ht="15.75" thickBot="1">
      <c r="A73" s="450"/>
      <c r="B73" s="452"/>
      <c r="C73" s="454"/>
      <c r="D73" s="194" t="s">
        <v>5</v>
      </c>
      <c r="E73" s="195" t="s">
        <v>37</v>
      </c>
      <c r="F73" s="196" t="s">
        <v>6</v>
      </c>
      <c r="G73" s="197" t="s">
        <v>58</v>
      </c>
      <c r="H73" s="197" t="s">
        <v>59</v>
      </c>
      <c r="I73" s="203" t="s">
        <v>5</v>
      </c>
      <c r="J73" s="204" t="s">
        <v>37</v>
      </c>
      <c r="K73" s="205" t="s">
        <v>6</v>
      </c>
      <c r="L73" s="206" t="s">
        <v>58</v>
      </c>
      <c r="M73" s="205" t="s">
        <v>59</v>
      </c>
      <c r="R73" s="248"/>
      <c r="S73" s="248"/>
      <c r="T73" s="248"/>
      <c r="U73" s="248"/>
    </row>
    <row r="74" spans="1:21">
      <c r="A74" s="98" t="s">
        <v>17</v>
      </c>
      <c r="B74" s="98">
        <v>1</v>
      </c>
      <c r="C74" s="98" t="s">
        <v>31</v>
      </c>
      <c r="D74" s="47">
        <v>3.4</v>
      </c>
      <c r="E74" s="367"/>
      <c r="F74" s="213">
        <v>3.0029536485671997</v>
      </c>
      <c r="G74" s="115">
        <v>-0.3970463514328002</v>
      </c>
      <c r="H74" s="41">
        <v>-11.677833865670594</v>
      </c>
      <c r="I74" s="47">
        <v>248</v>
      </c>
      <c r="J74" s="367"/>
      <c r="K74" s="48">
        <v>229.33333333333334</v>
      </c>
      <c r="L74" s="115">
        <v>-18.666666666666657</v>
      </c>
      <c r="M74" s="41">
        <v>-7.5268817204301035</v>
      </c>
      <c r="R74" s="41"/>
      <c r="S74" s="41"/>
      <c r="T74" s="41"/>
      <c r="U74" s="41"/>
    </row>
    <row r="75" spans="1:21">
      <c r="A75" s="98" t="s">
        <v>22</v>
      </c>
      <c r="B75" s="98">
        <v>1</v>
      </c>
      <c r="C75" s="98" t="s">
        <v>31</v>
      </c>
      <c r="D75" s="47">
        <v>3.67</v>
      </c>
      <c r="E75" s="367"/>
      <c r="F75" s="213">
        <v>3.3993266820907593</v>
      </c>
      <c r="G75" s="115">
        <v>-0.27067331790924065</v>
      </c>
      <c r="H75" s="41">
        <v>-7.3752947659193646</v>
      </c>
      <c r="I75" s="47">
        <v>275</v>
      </c>
      <c r="J75" s="367"/>
      <c r="K75" s="48">
        <v>270</v>
      </c>
      <c r="L75" s="115">
        <v>-5</v>
      </c>
      <c r="M75" s="41">
        <v>-1.8181818181818181</v>
      </c>
      <c r="R75" s="41"/>
      <c r="S75" s="41"/>
      <c r="T75" s="41"/>
      <c r="U75" s="41"/>
    </row>
    <row r="76" spans="1:21">
      <c r="A76" s="98" t="s">
        <v>26</v>
      </c>
      <c r="B76" s="98">
        <v>1</v>
      </c>
      <c r="C76" s="98" t="s">
        <v>31</v>
      </c>
      <c r="D76" s="47">
        <v>3.86</v>
      </c>
      <c r="E76" s="367"/>
      <c r="F76" s="213">
        <v>3.4299345016479492</v>
      </c>
      <c r="G76" s="115">
        <v>-0.43006549835205066</v>
      </c>
      <c r="H76" s="41">
        <v>-11.141593221555716</v>
      </c>
      <c r="I76" s="47">
        <v>273</v>
      </c>
      <c r="J76" s="367"/>
      <c r="K76" s="48">
        <v>253</v>
      </c>
      <c r="L76" s="115">
        <v>-20</v>
      </c>
      <c r="M76" s="41">
        <v>-7.3260073260073266</v>
      </c>
      <c r="R76" s="41"/>
      <c r="S76" s="41"/>
      <c r="T76" s="41"/>
      <c r="U76" s="41"/>
    </row>
    <row r="77" spans="1:21">
      <c r="A77" s="98" t="s">
        <v>30</v>
      </c>
      <c r="B77" s="98">
        <v>1</v>
      </c>
      <c r="C77" s="98" t="s">
        <v>31</v>
      </c>
      <c r="D77" s="47">
        <v>2.78</v>
      </c>
      <c r="E77" s="367"/>
      <c r="F77" s="213">
        <v>2.8829056024551392</v>
      </c>
      <c r="G77" s="115">
        <v>0.10290560245513936</v>
      </c>
      <c r="H77" s="41">
        <v>3.7016403760841499</v>
      </c>
      <c r="I77" s="47">
        <v>198</v>
      </c>
      <c r="J77" s="367"/>
      <c r="K77" s="48">
        <v>190.5</v>
      </c>
      <c r="L77" s="115">
        <v>-7.5</v>
      </c>
      <c r="M77" s="41">
        <v>-3.7878787878787881</v>
      </c>
      <c r="R77" s="41"/>
      <c r="S77" s="41"/>
      <c r="T77" s="41"/>
      <c r="U77" s="41"/>
    </row>
    <row r="78" spans="1:21">
      <c r="A78" s="98" t="s">
        <v>40</v>
      </c>
      <c r="B78" s="99">
        <v>2</v>
      </c>
      <c r="C78" s="98" t="s">
        <v>31</v>
      </c>
      <c r="D78" s="47">
        <v>4.5</v>
      </c>
      <c r="E78" s="367"/>
      <c r="F78" s="213">
        <v>4.4152123928070068</v>
      </c>
      <c r="G78" s="115">
        <v>-8.4787607192993164E-2</v>
      </c>
      <c r="H78" s="41">
        <v>-1.8841690487331815</v>
      </c>
      <c r="I78" s="48">
        <v>384.66666666666669</v>
      </c>
      <c r="J78" s="367"/>
      <c r="K78" s="48">
        <v>364.83333333333331</v>
      </c>
      <c r="L78" s="115">
        <v>-19.833333333333371</v>
      </c>
      <c r="M78" s="41">
        <v>-5.1559792027729738</v>
      </c>
      <c r="R78" s="41"/>
      <c r="S78" s="41"/>
      <c r="T78" s="41"/>
      <c r="U78" s="41"/>
    </row>
    <row r="79" spans="1:21">
      <c r="A79" s="98" t="s">
        <v>43</v>
      </c>
      <c r="B79" s="99">
        <v>2</v>
      </c>
      <c r="C79" s="98" t="s">
        <v>31</v>
      </c>
      <c r="D79" s="47">
        <v>3.5</v>
      </c>
      <c r="E79" s="367"/>
      <c r="F79" s="213">
        <v>3.3940715789794922</v>
      </c>
      <c r="G79" s="115">
        <v>-0.10592842102050781</v>
      </c>
      <c r="H79" s="41">
        <v>-3.0265263148716519</v>
      </c>
      <c r="I79" s="48">
        <v>252</v>
      </c>
      <c r="J79" s="367"/>
      <c r="K79" s="48">
        <v>233.5</v>
      </c>
      <c r="L79" s="115">
        <v>-18.5</v>
      </c>
      <c r="M79" s="41">
        <v>-7.3412698412698418</v>
      </c>
      <c r="R79" s="41"/>
      <c r="S79" s="41"/>
      <c r="T79" s="41"/>
      <c r="U79" s="41"/>
    </row>
    <row r="80" spans="1:21">
      <c r="A80" s="98" t="s">
        <v>47</v>
      </c>
      <c r="B80" s="99">
        <v>2</v>
      </c>
      <c r="C80" s="98" t="s">
        <v>31</v>
      </c>
      <c r="D80" s="47">
        <v>3.25</v>
      </c>
      <c r="E80" s="367"/>
      <c r="F80" s="213">
        <v>3.4214394092559814</v>
      </c>
      <c r="G80" s="115">
        <v>0.17143940925598145</v>
      </c>
      <c r="H80" s="41">
        <v>5.2750587463378906</v>
      </c>
      <c r="I80" s="48">
        <v>256.5</v>
      </c>
      <c r="J80" s="367"/>
      <c r="K80" s="48">
        <v>245</v>
      </c>
      <c r="L80" s="115">
        <v>-11.5</v>
      </c>
      <c r="M80" s="41">
        <v>-4.4834307992202724</v>
      </c>
      <c r="R80" s="41"/>
      <c r="S80" s="41"/>
      <c r="T80" s="41"/>
      <c r="U80" s="41"/>
    </row>
    <row r="81" spans="1:21">
      <c r="A81" s="99" t="s">
        <v>51</v>
      </c>
      <c r="B81" s="99">
        <v>2</v>
      </c>
      <c r="C81" s="98" t="s">
        <v>31</v>
      </c>
      <c r="D81" s="47">
        <v>3.37</v>
      </c>
      <c r="E81" s="367"/>
      <c r="F81" s="213">
        <v>3.3573883771896362</v>
      </c>
      <c r="G81" s="115">
        <v>-1.2611622810363876E-2</v>
      </c>
      <c r="H81" s="41">
        <v>-0.37423213087133161</v>
      </c>
      <c r="I81" s="48">
        <v>245.33333333333331</v>
      </c>
      <c r="J81" s="367"/>
      <c r="K81" s="48">
        <v>243</v>
      </c>
      <c r="L81" s="115">
        <v>-2.3333333333333144</v>
      </c>
      <c r="M81" s="41">
        <v>-0.95108695652173159</v>
      </c>
      <c r="R81" s="41"/>
      <c r="S81" s="41"/>
      <c r="T81" s="41"/>
      <c r="U81" s="41"/>
    </row>
    <row r="82" spans="1:21">
      <c r="A82" s="98" t="s">
        <v>80</v>
      </c>
      <c r="B82" s="99">
        <v>2</v>
      </c>
      <c r="C82" s="98" t="s">
        <v>31</v>
      </c>
      <c r="D82" s="47">
        <v>2.35</v>
      </c>
      <c r="E82" s="367"/>
      <c r="F82" s="213">
        <v>2.7379189729690552</v>
      </c>
      <c r="G82" s="115">
        <v>0.38791897296905509</v>
      </c>
      <c r="H82" s="41">
        <v>16.507190339108728</v>
      </c>
      <c r="I82" s="48">
        <v>185.83333333333334</v>
      </c>
      <c r="J82" s="367"/>
      <c r="K82" s="48">
        <v>178.66666666666666</v>
      </c>
      <c r="L82" s="115">
        <v>-7.1666666666666856</v>
      </c>
      <c r="M82" s="41">
        <v>-3.8565022421524766</v>
      </c>
      <c r="R82" s="41"/>
      <c r="S82" s="41"/>
      <c r="T82" s="41"/>
      <c r="U82" s="41"/>
    </row>
    <row r="83" spans="1:21">
      <c r="A83" s="98" t="s">
        <v>81</v>
      </c>
      <c r="B83" s="99">
        <v>2</v>
      </c>
      <c r="C83" s="98" t="s">
        <v>31</v>
      </c>
      <c r="D83" s="47">
        <v>4.16</v>
      </c>
      <c r="E83" s="367"/>
      <c r="F83" s="213">
        <v>3.9263663291931152</v>
      </c>
      <c r="G83" s="115">
        <v>-0.23363367080688491</v>
      </c>
      <c r="H83" s="41">
        <v>-5.6161940097808873</v>
      </c>
      <c r="I83" s="48">
        <v>329.66666666666669</v>
      </c>
      <c r="J83" s="367"/>
      <c r="K83" s="48">
        <v>321.5</v>
      </c>
      <c r="L83" s="115">
        <v>-8.1666666666666856</v>
      </c>
      <c r="M83" s="41">
        <v>-2.4772497472194193</v>
      </c>
      <c r="R83" s="41"/>
      <c r="S83" s="41"/>
      <c r="T83" s="41"/>
      <c r="U83" s="41"/>
    </row>
    <row r="84" spans="1:21">
      <c r="E84" s="57"/>
      <c r="I84" s="216"/>
      <c r="J84" s="57"/>
      <c r="K84" s="216"/>
      <c r="L84" s="216"/>
      <c r="M84" s="216"/>
    </row>
    <row r="85" spans="1:21">
      <c r="C85" s="109" t="s">
        <v>55</v>
      </c>
      <c r="D85" s="108">
        <f>AVERAGE(D74:D83)</f>
        <v>3.4840000000000004</v>
      </c>
      <c r="E85" s="367"/>
      <c r="F85" s="108">
        <f t="shared" ref="F85:H85" si="11">AVERAGE(F74:F83)</f>
        <v>3.3967517495155333</v>
      </c>
      <c r="G85" s="108">
        <f t="shared" si="11"/>
        <v>-8.7248250484466536E-2</v>
      </c>
      <c r="H85" s="108">
        <f t="shared" si="11"/>
        <v>-1.5611953895871959</v>
      </c>
      <c r="I85" s="108">
        <f>AVERAGE(I74:I83)</f>
        <v>264.8</v>
      </c>
      <c r="J85" s="367"/>
      <c r="K85" s="108">
        <f>AVERAGE(K74:K83)</f>
        <v>252.93333333333334</v>
      </c>
      <c r="L85" s="108">
        <f>AVERAGE(L74:L83)</f>
        <v>-11.866666666666671</v>
      </c>
      <c r="M85" s="108">
        <f>AVERAGE(M74:M83)</f>
        <v>-4.472446844165475</v>
      </c>
      <c r="R85" s="108"/>
      <c r="S85" s="108"/>
      <c r="T85" s="108"/>
      <c r="U85" s="108"/>
    </row>
    <row r="86" spans="1:21">
      <c r="C86" s="109" t="s">
        <v>56</v>
      </c>
      <c r="D86" s="115">
        <f>STDEV(D74:D83)</f>
        <v>0.6255522005041243</v>
      </c>
      <c r="E86" s="367"/>
      <c r="F86" s="115">
        <f t="shared" ref="F86:H86" si="12">STDEV(F74:F83)</f>
        <v>0.49150596060670482</v>
      </c>
      <c r="G86" s="115">
        <f t="shared" si="12"/>
        <v>0.25892068465737078</v>
      </c>
      <c r="H86" s="115">
        <f t="shared" si="12"/>
        <v>8.4914069261758218</v>
      </c>
      <c r="I86" s="115">
        <f>STDEV(I74:I83)</f>
        <v>58.060196518381623</v>
      </c>
      <c r="J86" s="367"/>
      <c r="K86" s="115">
        <f>STDEV(K74:K83)</f>
        <v>55.80119030545994</v>
      </c>
      <c r="L86" s="115">
        <f>STDEV(L74:L83)</f>
        <v>6.77313137640009</v>
      </c>
      <c r="M86" s="115">
        <f>STDEV(M74:M83)</f>
        <v>2.3674598031712213</v>
      </c>
      <c r="R86" s="115"/>
      <c r="S86" s="115"/>
      <c r="T86" s="115"/>
      <c r="U86" s="115"/>
    </row>
    <row r="87" spans="1:21">
      <c r="C87" s="109" t="s">
        <v>57</v>
      </c>
      <c r="D87" s="115">
        <f>D86/SQRT(10)</f>
        <v>0.19781697489233629</v>
      </c>
      <c r="E87" s="367"/>
      <c r="F87" s="115">
        <f t="shared" ref="F87:H87" si="13">F86/SQRT(10)</f>
        <v>0.15542783190661821</v>
      </c>
      <c r="G87" s="115">
        <f t="shared" si="13"/>
        <v>8.1877909684750519E-2</v>
      </c>
      <c r="H87" s="115">
        <f t="shared" si="13"/>
        <v>2.6852186426044846</v>
      </c>
      <c r="I87" s="115">
        <f>I86/SQRT(10)</f>
        <v>18.360246239506413</v>
      </c>
      <c r="J87" s="367"/>
      <c r="K87" s="115">
        <f>K86/SQRT(10)</f>
        <v>17.645885751376031</v>
      </c>
      <c r="L87" s="115">
        <f>L86/SQRT(10)</f>
        <v>2.1418522040975509</v>
      </c>
      <c r="M87" s="115">
        <f>M86/SQRT(10)</f>
        <v>0.74865652469149813</v>
      </c>
      <c r="R87" s="115"/>
      <c r="S87" s="115"/>
      <c r="T87" s="115"/>
      <c r="U87" s="115"/>
    </row>
    <row r="97" spans="1:21" ht="15.75" thickBot="1"/>
    <row r="98" spans="1:21" ht="15" customHeight="1" thickBot="1">
      <c r="A98" s="449" t="s">
        <v>0</v>
      </c>
      <c r="B98" s="451" t="s">
        <v>1</v>
      </c>
      <c r="C98" s="453" t="s">
        <v>2</v>
      </c>
      <c r="D98" s="578" t="s">
        <v>15</v>
      </c>
      <c r="E98" s="579"/>
      <c r="F98" s="579"/>
      <c r="G98" s="579"/>
      <c r="H98" s="579"/>
      <c r="I98" s="579"/>
      <c r="J98" s="579"/>
      <c r="K98" s="579"/>
      <c r="L98" s="580"/>
      <c r="M98" s="567" t="s">
        <v>36</v>
      </c>
      <c r="N98" s="568"/>
      <c r="O98" s="568"/>
      <c r="P98" s="568"/>
      <c r="Q98" s="568"/>
      <c r="R98" s="568"/>
      <c r="S98" s="568"/>
      <c r="T98" s="568"/>
      <c r="U98" s="568"/>
    </row>
    <row r="99" spans="1:21" ht="15.75" thickBot="1">
      <c r="A99" s="450"/>
      <c r="B99" s="452"/>
      <c r="C99" s="454"/>
      <c r="D99" s="194" t="s">
        <v>5</v>
      </c>
      <c r="E99" s="195" t="s">
        <v>37</v>
      </c>
      <c r="F99" s="196" t="s">
        <v>6</v>
      </c>
      <c r="G99" s="197" t="s">
        <v>58</v>
      </c>
      <c r="H99" s="196" t="s">
        <v>59</v>
      </c>
      <c r="I99" s="198" t="s">
        <v>93</v>
      </c>
      <c r="J99" s="199" t="s">
        <v>91</v>
      </c>
      <c r="K99" s="198" t="s">
        <v>92</v>
      </c>
      <c r="L99" s="199" t="s">
        <v>91</v>
      </c>
      <c r="M99" s="203" t="s">
        <v>5</v>
      </c>
      <c r="N99" s="204" t="s">
        <v>37</v>
      </c>
      <c r="O99" s="205" t="s">
        <v>6</v>
      </c>
      <c r="P99" s="206" t="s">
        <v>58</v>
      </c>
      <c r="Q99" s="205" t="s">
        <v>59</v>
      </c>
      <c r="R99" s="207" t="s">
        <v>93</v>
      </c>
      <c r="S99" s="208" t="s">
        <v>91</v>
      </c>
      <c r="T99" s="207" t="s">
        <v>92</v>
      </c>
      <c r="U99" s="208" t="s">
        <v>91</v>
      </c>
    </row>
    <row r="100" spans="1:21">
      <c r="A100" s="98" t="s">
        <v>20</v>
      </c>
      <c r="B100" s="98">
        <v>1</v>
      </c>
      <c r="C100" s="98" t="s">
        <v>32</v>
      </c>
      <c r="D100" s="47">
        <v>4.3099999999999996</v>
      </c>
      <c r="E100" s="213">
        <v>4.516385555267334</v>
      </c>
      <c r="F100" s="213">
        <v>4.5787007808685303</v>
      </c>
      <c r="G100" s="115">
        <v>0.26870078086853066</v>
      </c>
      <c r="H100" s="41">
        <v>6.2343568646990883</v>
      </c>
      <c r="I100" s="174">
        <f t="shared" ref="I100:I109" si="14">E100-D100</f>
        <v>0.20638555526733438</v>
      </c>
      <c r="J100" s="42">
        <f t="shared" ref="J100:J109" si="15">(I100/D100)*100</f>
        <v>4.7885279644393135</v>
      </c>
      <c r="K100" s="174">
        <f t="shared" ref="K100:K109" si="16">F100-E100</f>
        <v>6.2315225601196289E-2</v>
      </c>
      <c r="L100" s="42">
        <f t="shared" ref="L100:L109" si="17">(K100/E100)*100</f>
        <v>1.3797587659122634</v>
      </c>
      <c r="M100" s="47">
        <v>296</v>
      </c>
      <c r="N100" s="48">
        <v>293.5</v>
      </c>
      <c r="O100" s="48">
        <v>325.66666666666669</v>
      </c>
      <c r="P100" s="108">
        <v>29.666666666666686</v>
      </c>
      <c r="Q100" s="41">
        <v>10.022522522522529</v>
      </c>
      <c r="R100" s="174">
        <f>N100-M100</f>
        <v>-2.5</v>
      </c>
      <c r="S100" s="42">
        <f>(R100/M100)*100</f>
        <v>-0.84459459459459463</v>
      </c>
      <c r="T100" s="174">
        <f>O100-N100</f>
        <v>32.166666666666686</v>
      </c>
      <c r="U100" s="42">
        <f>(T100/N100)*100</f>
        <v>10.959681998864289</v>
      </c>
    </row>
    <row r="101" spans="1:21">
      <c r="A101" s="98" t="s">
        <v>23</v>
      </c>
      <c r="B101" s="98">
        <v>1</v>
      </c>
      <c r="C101" s="98" t="s">
        <v>32</v>
      </c>
      <c r="D101" s="47">
        <v>3.61</v>
      </c>
      <c r="E101" s="213">
        <v>4.3282454013824463</v>
      </c>
      <c r="F101" s="213">
        <v>3.795439600944519</v>
      </c>
      <c r="G101" s="115">
        <v>0.18543960094451917</v>
      </c>
      <c r="H101" s="41">
        <v>5.1368310510947142</v>
      </c>
      <c r="I101" s="174">
        <f t="shared" si="14"/>
        <v>0.71824540138244641</v>
      </c>
      <c r="J101" s="42">
        <f t="shared" si="15"/>
        <v>19.895994498128712</v>
      </c>
      <c r="K101" s="174">
        <f t="shared" si="16"/>
        <v>-0.53280580043792725</v>
      </c>
      <c r="L101" s="42">
        <f t="shared" si="17"/>
        <v>-12.309972079396156</v>
      </c>
      <c r="M101" s="47">
        <v>276</v>
      </c>
      <c r="N101" s="48">
        <v>339.5</v>
      </c>
      <c r="O101" s="48">
        <v>311</v>
      </c>
      <c r="P101" s="108">
        <v>35</v>
      </c>
      <c r="Q101" s="41">
        <v>12.681159420289855</v>
      </c>
      <c r="R101" s="174">
        <f t="shared" ref="R101:R109" si="18">N101-M101</f>
        <v>63.5</v>
      </c>
      <c r="S101" s="42">
        <f t="shared" ref="S101:S109" si="19">(R101/M101)*100</f>
        <v>23.007246376811594</v>
      </c>
      <c r="T101" s="174">
        <f t="shared" ref="T101:T109" si="20">O101-N101</f>
        <v>-28.5</v>
      </c>
      <c r="U101" s="42">
        <f t="shared" ref="U101:U109" si="21">(T101/N101)*100</f>
        <v>-8.3946980854197335</v>
      </c>
    </row>
    <row r="102" spans="1:21">
      <c r="A102" s="98" t="s">
        <v>25</v>
      </c>
      <c r="B102" s="98">
        <v>1</v>
      </c>
      <c r="C102" s="98" t="s">
        <v>32</v>
      </c>
      <c r="D102" s="47">
        <v>3.01</v>
      </c>
      <c r="E102" s="213">
        <v>3.5072041749954224</v>
      </c>
      <c r="F102" s="213">
        <v>3.2823848724365234</v>
      </c>
      <c r="G102" s="115">
        <v>0.27238487243652365</v>
      </c>
      <c r="H102" s="41">
        <v>9.0493313101835096</v>
      </c>
      <c r="I102" s="174">
        <f t="shared" si="14"/>
        <v>0.49720417499542258</v>
      </c>
      <c r="J102" s="42">
        <f t="shared" si="15"/>
        <v>16.518411129416034</v>
      </c>
      <c r="K102" s="174">
        <f t="shared" si="16"/>
        <v>-0.22481930255889893</v>
      </c>
      <c r="L102" s="42">
        <f t="shared" si="17"/>
        <v>-6.410214271576943</v>
      </c>
      <c r="M102" s="47">
        <v>216</v>
      </c>
      <c r="N102" s="47">
        <v>245</v>
      </c>
      <c r="O102" s="48">
        <v>246.5</v>
      </c>
      <c r="P102" s="108">
        <v>30.5</v>
      </c>
      <c r="Q102" s="41">
        <v>14.120370370370368</v>
      </c>
      <c r="R102" s="174">
        <f t="shared" si="18"/>
        <v>29</v>
      </c>
      <c r="S102" s="42">
        <f t="shared" si="19"/>
        <v>13.425925925925927</v>
      </c>
      <c r="T102" s="174">
        <f t="shared" si="20"/>
        <v>1.5</v>
      </c>
      <c r="U102" s="42">
        <f t="shared" si="21"/>
        <v>0.61224489795918369</v>
      </c>
    </row>
    <row r="103" spans="1:21">
      <c r="A103" s="99" t="s">
        <v>27</v>
      </c>
      <c r="B103" s="98">
        <v>1</v>
      </c>
      <c r="C103" s="98" t="s">
        <v>32</v>
      </c>
      <c r="D103" s="47">
        <v>2.83</v>
      </c>
      <c r="E103" s="213">
        <v>2.8571979999542236</v>
      </c>
      <c r="F103" s="213">
        <v>3.2601691484451294</v>
      </c>
      <c r="G103" s="115">
        <v>0.43016914844512932</v>
      </c>
      <c r="H103" s="41">
        <v>15.200323266612342</v>
      </c>
      <c r="I103" s="174">
        <f t="shared" si="14"/>
        <v>2.7197999954223562E-2</v>
      </c>
      <c r="J103" s="42">
        <f t="shared" si="15"/>
        <v>0.96106006905383612</v>
      </c>
      <c r="K103" s="174">
        <f t="shared" si="16"/>
        <v>0.40297114849090576</v>
      </c>
      <c r="L103" s="42">
        <f t="shared" si="17"/>
        <v>14.103717995650353</v>
      </c>
      <c r="M103" s="47">
        <v>219</v>
      </c>
      <c r="N103" s="47">
        <v>241</v>
      </c>
      <c r="O103" s="48">
        <v>247.16666666666669</v>
      </c>
      <c r="P103" s="108">
        <v>28.166666666666686</v>
      </c>
      <c r="Q103" s="41">
        <v>12.861491628614925</v>
      </c>
      <c r="R103" s="174">
        <f t="shared" si="18"/>
        <v>22</v>
      </c>
      <c r="S103" s="42">
        <f t="shared" si="19"/>
        <v>10.045662100456621</v>
      </c>
      <c r="T103" s="174">
        <f t="shared" si="20"/>
        <v>6.1666666666666856</v>
      </c>
      <c r="U103" s="42">
        <f t="shared" si="21"/>
        <v>2.5587828492392886</v>
      </c>
    </row>
    <row r="104" spans="1:21">
      <c r="A104" s="99" t="s">
        <v>28</v>
      </c>
      <c r="B104" s="98">
        <v>1</v>
      </c>
      <c r="C104" s="98" t="s">
        <v>32</v>
      </c>
      <c r="D104" s="47">
        <v>3.46</v>
      </c>
      <c r="E104" s="213">
        <v>4.3400368690490723</v>
      </c>
      <c r="F104" s="213">
        <v>4.0737919807434082</v>
      </c>
      <c r="G104" s="115">
        <v>0.61379198074340824</v>
      </c>
      <c r="H104" s="41">
        <v>17.739652622641859</v>
      </c>
      <c r="I104" s="174">
        <f t="shared" si="14"/>
        <v>0.8800368690490723</v>
      </c>
      <c r="J104" s="42">
        <f t="shared" si="15"/>
        <v>25.43459159101365</v>
      </c>
      <c r="K104" s="174">
        <f t="shared" si="16"/>
        <v>-0.26624488830566406</v>
      </c>
      <c r="L104" s="42">
        <f t="shared" si="17"/>
        <v>-6.1346227310737085</v>
      </c>
      <c r="M104" s="47">
        <v>288</v>
      </c>
      <c r="N104" s="47">
        <v>358</v>
      </c>
      <c r="O104" s="48">
        <v>342</v>
      </c>
      <c r="P104" s="108">
        <v>54</v>
      </c>
      <c r="Q104" s="41">
        <v>18.75</v>
      </c>
      <c r="R104" s="174">
        <f t="shared" si="18"/>
        <v>70</v>
      </c>
      <c r="S104" s="42">
        <f t="shared" si="19"/>
        <v>24.305555555555554</v>
      </c>
      <c r="T104" s="174">
        <f t="shared" si="20"/>
        <v>-16</v>
      </c>
      <c r="U104" s="42">
        <f t="shared" si="21"/>
        <v>-4.4692737430167595</v>
      </c>
    </row>
    <row r="105" spans="1:21">
      <c r="A105" s="98" t="s">
        <v>44</v>
      </c>
      <c r="B105" s="99">
        <v>2</v>
      </c>
      <c r="C105" s="98" t="s">
        <v>32</v>
      </c>
      <c r="D105" s="47">
        <v>3.01</v>
      </c>
      <c r="E105" s="213">
        <v>3.2809383869171143</v>
      </c>
      <c r="F105" s="213">
        <v>3.4899977445602417</v>
      </c>
      <c r="G105" s="115">
        <v>0.47999774456024191</v>
      </c>
      <c r="H105" s="41">
        <v>15.946768922267173</v>
      </c>
      <c r="I105" s="174">
        <f t="shared" si="14"/>
        <v>0.27093838691711447</v>
      </c>
      <c r="J105" s="42">
        <f t="shared" si="15"/>
        <v>9.0012753128609475</v>
      </c>
      <c r="K105" s="174">
        <f t="shared" si="16"/>
        <v>0.20905935764312744</v>
      </c>
      <c r="L105" s="42">
        <f t="shared" si="17"/>
        <v>6.3719379332681401</v>
      </c>
      <c r="M105" s="48">
        <v>218</v>
      </c>
      <c r="N105" s="48">
        <v>244.83333333333331</v>
      </c>
      <c r="O105" s="48">
        <v>262.5</v>
      </c>
      <c r="P105" s="108">
        <v>44.5</v>
      </c>
      <c r="Q105" s="41">
        <v>20.412844036697248</v>
      </c>
      <c r="R105" s="174">
        <f t="shared" si="18"/>
        <v>26.833333333333314</v>
      </c>
      <c r="S105" s="42">
        <f t="shared" si="19"/>
        <v>12.308868501529044</v>
      </c>
      <c r="T105" s="174">
        <f t="shared" si="20"/>
        <v>17.666666666666686</v>
      </c>
      <c r="U105" s="42">
        <f t="shared" si="21"/>
        <v>7.2157930565010293</v>
      </c>
    </row>
    <row r="106" spans="1:21">
      <c r="A106" s="98" t="s">
        <v>45</v>
      </c>
      <c r="B106" s="99">
        <v>2</v>
      </c>
      <c r="C106" s="98" t="s">
        <v>32</v>
      </c>
      <c r="D106" s="47">
        <v>3.39</v>
      </c>
      <c r="E106" s="213">
        <v>3.892338752746582</v>
      </c>
      <c r="F106" s="213">
        <v>3.8948860168457031</v>
      </c>
      <c r="G106" s="115">
        <v>0.504886016845703</v>
      </c>
      <c r="H106" s="41">
        <v>14.893392827306872</v>
      </c>
      <c r="I106" s="174">
        <f t="shared" si="14"/>
        <v>0.50233875274658191</v>
      </c>
      <c r="J106" s="42">
        <f t="shared" si="15"/>
        <v>14.818252293409495</v>
      </c>
      <c r="K106" s="174">
        <f t="shared" si="16"/>
        <v>2.5472640991210938E-3</v>
      </c>
      <c r="L106" s="42">
        <f t="shared" si="17"/>
        <v>6.5443021816219041E-2</v>
      </c>
      <c r="M106" s="48">
        <v>232.5</v>
      </c>
      <c r="N106" s="48">
        <v>279.83333333333331</v>
      </c>
      <c r="O106" s="48">
        <v>288.16666666666669</v>
      </c>
      <c r="P106" s="108">
        <v>55.666666666666686</v>
      </c>
      <c r="Q106" s="41">
        <v>23.942652329749112</v>
      </c>
      <c r="R106" s="174">
        <f t="shared" si="18"/>
        <v>47.333333333333314</v>
      </c>
      <c r="S106" s="42">
        <f t="shared" si="19"/>
        <v>20.358422939068092</v>
      </c>
      <c r="T106" s="174">
        <f t="shared" si="20"/>
        <v>8.3333333333333712</v>
      </c>
      <c r="U106" s="42">
        <f t="shared" si="21"/>
        <v>2.9779630732579054</v>
      </c>
    </row>
    <row r="107" spans="1:21">
      <c r="A107" s="98" t="s">
        <v>48</v>
      </c>
      <c r="B107" s="99">
        <v>2</v>
      </c>
      <c r="C107" s="98" t="s">
        <v>32</v>
      </c>
      <c r="D107" s="47">
        <v>3.95</v>
      </c>
      <c r="E107" s="213">
        <v>3.9704142808914185</v>
      </c>
      <c r="F107" s="213">
        <v>4.0419576168060303</v>
      </c>
      <c r="G107" s="115">
        <v>9.1957616806030096E-2</v>
      </c>
      <c r="H107" s="41">
        <v>2.3280409317982302</v>
      </c>
      <c r="I107" s="174">
        <f t="shared" si="14"/>
        <v>2.0414280891418279E-2</v>
      </c>
      <c r="J107" s="42">
        <f t="shared" si="15"/>
        <v>0.51681723775742472</v>
      </c>
      <c r="K107" s="174">
        <f t="shared" si="16"/>
        <v>7.1543335914611816E-2</v>
      </c>
      <c r="L107" s="42">
        <f t="shared" si="17"/>
        <v>1.801911106831634</v>
      </c>
      <c r="M107" s="48">
        <v>287.66666666666669</v>
      </c>
      <c r="N107" s="48">
        <v>320.66666666666669</v>
      </c>
      <c r="O107" s="48">
        <v>335.33333333333331</v>
      </c>
      <c r="P107" s="108">
        <v>47.666666666666629</v>
      </c>
      <c r="Q107" s="41">
        <v>16.570104287369627</v>
      </c>
      <c r="R107" s="174">
        <f t="shared" si="18"/>
        <v>33</v>
      </c>
      <c r="S107" s="42">
        <f t="shared" si="19"/>
        <v>11.471610660486673</v>
      </c>
      <c r="T107" s="174">
        <f t="shared" si="20"/>
        <v>14.666666666666629</v>
      </c>
      <c r="U107" s="42">
        <f t="shared" si="21"/>
        <v>4.5738045738045612</v>
      </c>
    </row>
    <row r="108" spans="1:21">
      <c r="A108" s="98" t="s">
        <v>49</v>
      </c>
      <c r="B108" s="99">
        <v>2</v>
      </c>
      <c r="C108" s="98" t="s">
        <v>32</v>
      </c>
      <c r="D108" s="47">
        <v>3.85</v>
      </c>
      <c r="E108" s="213">
        <v>4.1380693912506104</v>
      </c>
      <c r="F108" s="213">
        <v>4.7870230674743652</v>
      </c>
      <c r="G108" s="115">
        <v>0.93702306747436515</v>
      </c>
      <c r="H108" s="41">
        <v>24.338261492840651</v>
      </c>
      <c r="I108" s="174">
        <f t="shared" si="14"/>
        <v>0.28806939125061026</v>
      </c>
      <c r="J108" s="42">
        <f t="shared" si="15"/>
        <v>7.4823218506652012</v>
      </c>
      <c r="K108" s="174">
        <f t="shared" si="16"/>
        <v>0.64895367622375488</v>
      </c>
      <c r="L108" s="42">
        <f t="shared" si="17"/>
        <v>15.68252281114183</v>
      </c>
      <c r="M108" s="48">
        <v>286</v>
      </c>
      <c r="N108" s="48">
        <v>333.66666666666669</v>
      </c>
      <c r="O108" s="48">
        <v>359</v>
      </c>
      <c r="P108" s="108">
        <v>73</v>
      </c>
      <c r="Q108" s="41">
        <v>25.524475524475527</v>
      </c>
      <c r="R108" s="174">
        <f t="shared" si="18"/>
        <v>47.666666666666686</v>
      </c>
      <c r="S108" s="42">
        <f t="shared" si="19"/>
        <v>16.666666666666675</v>
      </c>
      <c r="T108" s="174">
        <f t="shared" si="20"/>
        <v>25.333333333333314</v>
      </c>
      <c r="U108" s="42">
        <f t="shared" si="21"/>
        <v>7.5924075924075867</v>
      </c>
    </row>
    <row r="109" spans="1:21">
      <c r="A109" s="69" t="s">
        <v>54</v>
      </c>
      <c r="B109" s="68">
        <v>2</v>
      </c>
      <c r="C109" s="69" t="s">
        <v>32</v>
      </c>
      <c r="D109" s="47">
        <v>3.17</v>
      </c>
      <c r="E109" s="213">
        <v>3.380219578742981</v>
      </c>
      <c r="F109" s="213">
        <v>3.4447612762451172</v>
      </c>
      <c r="G109" s="115">
        <v>0.27476127624511726</v>
      </c>
      <c r="H109" s="41">
        <v>8.667548146533667</v>
      </c>
      <c r="I109" s="174">
        <f t="shared" si="14"/>
        <v>0.21021957874298103</v>
      </c>
      <c r="J109" s="42">
        <f t="shared" si="15"/>
        <v>6.631532452459969</v>
      </c>
      <c r="K109" s="174">
        <f t="shared" si="16"/>
        <v>6.454169750213623E-2</v>
      </c>
      <c r="L109" s="42">
        <f t="shared" si="17"/>
        <v>1.9093936354909131</v>
      </c>
      <c r="M109" s="48">
        <v>244.33333333333331</v>
      </c>
      <c r="N109" s="48">
        <v>256.16666666666669</v>
      </c>
      <c r="O109" s="48">
        <v>267.66666666666669</v>
      </c>
      <c r="P109" s="108">
        <v>23.333333333333371</v>
      </c>
      <c r="Q109" s="41">
        <v>9.549795361527984</v>
      </c>
      <c r="R109" s="174">
        <f t="shared" si="18"/>
        <v>11.833333333333371</v>
      </c>
      <c r="S109" s="42">
        <f t="shared" si="19"/>
        <v>4.8431105047749137</v>
      </c>
      <c r="T109" s="174">
        <f t="shared" si="20"/>
        <v>11.5</v>
      </c>
      <c r="U109" s="42">
        <f t="shared" si="21"/>
        <v>4.4892648015614833</v>
      </c>
    </row>
    <row r="111" spans="1:21">
      <c r="C111" s="109" t="s">
        <v>55</v>
      </c>
      <c r="D111" s="115">
        <f>AVERAGE(D100:D109)</f>
        <v>3.4589999999999996</v>
      </c>
      <c r="E111" s="115">
        <f t="shared" ref="E111:U111" si="22">AVERAGE(E100:E109)</f>
        <v>3.8211050391197205</v>
      </c>
      <c r="F111" s="115">
        <f t="shared" si="22"/>
        <v>3.864911210536957</v>
      </c>
      <c r="G111" s="115">
        <f t="shared" si="22"/>
        <v>0.40591121053695678</v>
      </c>
      <c r="H111" s="115">
        <f t="shared" si="22"/>
        <v>11.953450743597809</v>
      </c>
      <c r="I111" s="115">
        <f t="shared" si="22"/>
        <v>0.36210503911972053</v>
      </c>
      <c r="J111" s="115">
        <f t="shared" si="22"/>
        <v>10.604878439920459</v>
      </c>
      <c r="K111" s="115">
        <f t="shared" si="22"/>
        <v>4.3806171417236327E-2</v>
      </c>
      <c r="L111" s="115">
        <f t="shared" si="22"/>
        <v>1.6459876188064548</v>
      </c>
      <c r="M111" s="115">
        <f t="shared" si="22"/>
        <v>256.35000000000002</v>
      </c>
      <c r="N111" s="115">
        <f t="shared" si="22"/>
        <v>291.21666666666658</v>
      </c>
      <c r="O111" s="115">
        <f t="shared" si="22"/>
        <v>298.5</v>
      </c>
      <c r="P111" s="115">
        <f t="shared" si="22"/>
        <v>42.150000000000006</v>
      </c>
      <c r="Q111" s="115">
        <f t="shared" si="22"/>
        <v>16.443541548161715</v>
      </c>
      <c r="R111" s="115">
        <f t="shared" si="22"/>
        <v>34.866666666666667</v>
      </c>
      <c r="S111" s="115">
        <f t="shared" si="22"/>
        <v>13.558847463668053</v>
      </c>
      <c r="T111" s="115">
        <f t="shared" si="22"/>
        <v>7.2833333333333368</v>
      </c>
      <c r="U111" s="115">
        <f t="shared" si="22"/>
        <v>2.8115971015158832</v>
      </c>
    </row>
    <row r="112" spans="1:21">
      <c r="C112" s="109" t="s">
        <v>56</v>
      </c>
      <c r="D112" s="115">
        <f>STDEV(D100:D109)</f>
        <v>0.47470341618039319</v>
      </c>
      <c r="E112" s="115">
        <f t="shared" ref="E112:U112" si="23">STDEV(E100:E109)</f>
        <v>0.54278510310923334</v>
      </c>
      <c r="F112" s="115">
        <f t="shared" si="23"/>
        <v>0.52309157872594736</v>
      </c>
      <c r="G112" s="115">
        <f t="shared" si="23"/>
        <v>0.24544706907419797</v>
      </c>
      <c r="H112" s="115">
        <f t="shared" si="23"/>
        <v>6.7745407275726794</v>
      </c>
      <c r="I112" s="115">
        <f t="shared" si="23"/>
        <v>0.28343768559403043</v>
      </c>
      <c r="J112" s="115">
        <f t="shared" si="23"/>
        <v>8.2709608690121073</v>
      </c>
      <c r="K112" s="115">
        <f t="shared" si="23"/>
        <v>0.33772580343211894</v>
      </c>
      <c r="L112" s="115">
        <f t="shared" si="23"/>
        <v>8.8029399383554168</v>
      </c>
      <c r="M112" s="115">
        <f t="shared" si="23"/>
        <v>33.378159673802251</v>
      </c>
      <c r="N112" s="115">
        <f t="shared" si="23"/>
        <v>44.263105752581843</v>
      </c>
      <c r="O112" s="115">
        <f t="shared" si="23"/>
        <v>41.494384567279752</v>
      </c>
      <c r="P112" s="115">
        <f t="shared" si="23"/>
        <v>15.645661647723978</v>
      </c>
      <c r="Q112" s="115">
        <f t="shared" si="23"/>
        <v>5.5869699837719748</v>
      </c>
      <c r="R112" s="115">
        <f t="shared" si="23"/>
        <v>22.529651244197833</v>
      </c>
      <c r="S112" s="115">
        <f t="shared" si="23"/>
        <v>7.9047039578446867</v>
      </c>
      <c r="T112" s="115">
        <f t="shared" si="23"/>
        <v>18.206980414183707</v>
      </c>
      <c r="U112" s="115">
        <f t="shared" si="23"/>
        <v>5.7550480006762621</v>
      </c>
    </row>
    <row r="113" spans="3:21">
      <c r="C113" s="109" t="s">
        <v>57</v>
      </c>
      <c r="D113" s="115">
        <f>D112/SQRT(10)</f>
        <v>0.15011440081928701</v>
      </c>
      <c r="E113" s="115">
        <f t="shared" ref="E113:U113" si="24">E112/SQRT(10)</f>
        <v>0.17164372058345187</v>
      </c>
      <c r="F113" s="115">
        <f t="shared" si="24"/>
        <v>0.16541608136272723</v>
      </c>
      <c r="G113" s="115">
        <f t="shared" si="24"/>
        <v>7.7617178328714134E-2</v>
      </c>
      <c r="H113" s="115">
        <f t="shared" si="24"/>
        <v>2.1422978800703922</v>
      </c>
      <c r="I113" s="115">
        <f t="shared" si="24"/>
        <v>8.9630866120383124E-2</v>
      </c>
      <c r="J113" s="115">
        <f t="shared" si="24"/>
        <v>2.6155074784203829</v>
      </c>
      <c r="K113" s="115">
        <f t="shared" si="24"/>
        <v>0.1067982763455807</v>
      </c>
      <c r="L113" s="115">
        <f t="shared" si="24"/>
        <v>2.7837340310865342</v>
      </c>
      <c r="M113" s="115">
        <f t="shared" si="24"/>
        <v>10.555100867399794</v>
      </c>
      <c r="N113" s="115">
        <f t="shared" si="24"/>
        <v>13.997223049106003</v>
      </c>
      <c r="O113" s="115">
        <f t="shared" si="24"/>
        <v>13.121676533954432</v>
      </c>
      <c r="P113" s="115">
        <f t="shared" si="24"/>
        <v>4.9475926307150733</v>
      </c>
      <c r="Q113" s="115">
        <f t="shared" si="24"/>
        <v>1.7667550367713407</v>
      </c>
      <c r="R113" s="115">
        <f t="shared" si="24"/>
        <v>7.1245012820911535</v>
      </c>
      <c r="S113" s="115">
        <f t="shared" si="24"/>
        <v>2.4996868736136824</v>
      </c>
      <c r="T113" s="115">
        <f t="shared" si="24"/>
        <v>5.7575527422896364</v>
      </c>
      <c r="U113" s="115">
        <f t="shared" si="24"/>
        <v>1.8199059725735238</v>
      </c>
    </row>
  </sheetData>
  <autoFilter ref="A1:C2"/>
  <mergeCells count="20">
    <mergeCell ref="M98:U98"/>
    <mergeCell ref="A72:A73"/>
    <mergeCell ref="B72:B73"/>
    <mergeCell ref="C72:C73"/>
    <mergeCell ref="D72:H72"/>
    <mergeCell ref="A98:A99"/>
    <mergeCell ref="B98:B99"/>
    <mergeCell ref="C98:C99"/>
    <mergeCell ref="D98:L98"/>
    <mergeCell ref="I72:M72"/>
    <mergeCell ref="M46:U46"/>
    <mergeCell ref="A1:A2"/>
    <mergeCell ref="B1:B2"/>
    <mergeCell ref="C1:C2"/>
    <mergeCell ref="A46:A47"/>
    <mergeCell ref="B46:B47"/>
    <mergeCell ref="C46:C47"/>
    <mergeCell ref="D46:L46"/>
    <mergeCell ref="G1:I1"/>
    <mergeCell ref="D1:F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U96"/>
  <sheetViews>
    <sheetView topLeftCell="A85" zoomScaleNormal="100" workbookViewId="0">
      <selection activeCell="L101" sqref="L101"/>
    </sheetView>
  </sheetViews>
  <sheetFormatPr defaultColWidth="8.85546875" defaultRowHeight="15"/>
  <cols>
    <col min="1" max="3" width="8.85546875" style="216"/>
    <col min="4" max="11" width="9.42578125" style="216" customWidth="1"/>
    <col min="12" max="12" width="11.140625" style="216" customWidth="1"/>
    <col min="13" max="13" width="10.7109375" style="216" customWidth="1"/>
    <col min="14" max="14" width="9.140625" style="216" bestFit="1" customWidth="1"/>
    <col min="15" max="16" width="9.140625" style="216" customWidth="1"/>
    <col min="17" max="16384" width="8.85546875" style="216"/>
  </cols>
  <sheetData>
    <row r="1" spans="1:13" ht="33.950000000000003" customHeight="1">
      <c r="A1" s="449" t="s">
        <v>0</v>
      </c>
      <c r="B1" s="451" t="s">
        <v>1</v>
      </c>
      <c r="C1" s="453" t="s">
        <v>2</v>
      </c>
      <c r="D1" s="529" t="s">
        <v>141</v>
      </c>
      <c r="E1" s="530"/>
      <c r="F1" s="530"/>
      <c r="G1" s="530"/>
      <c r="H1" s="531"/>
      <c r="I1" s="526" t="s">
        <v>142</v>
      </c>
      <c r="J1" s="527"/>
      <c r="K1" s="527"/>
      <c r="L1" s="527"/>
      <c r="M1" s="528"/>
    </row>
    <row r="2" spans="1:13" ht="15.75" thickBot="1">
      <c r="A2" s="450"/>
      <c r="B2" s="452"/>
      <c r="C2" s="454"/>
      <c r="D2" s="231" t="s">
        <v>5</v>
      </c>
      <c r="E2" s="6" t="s">
        <v>37</v>
      </c>
      <c r="F2" s="232" t="s">
        <v>6</v>
      </c>
      <c r="G2" s="600" t="s">
        <v>58</v>
      </c>
      <c r="H2" s="232" t="s">
        <v>59</v>
      </c>
      <c r="I2" s="627" t="s">
        <v>5</v>
      </c>
      <c r="J2" s="49" t="s">
        <v>37</v>
      </c>
      <c r="K2" s="49" t="s">
        <v>6</v>
      </c>
      <c r="L2" s="49" t="s">
        <v>58</v>
      </c>
      <c r="M2" s="613" t="s">
        <v>59</v>
      </c>
    </row>
    <row r="3" spans="1:13">
      <c r="A3" s="98" t="s">
        <v>16</v>
      </c>
      <c r="B3" s="98">
        <v>1</v>
      </c>
      <c r="C3" s="36" t="s">
        <v>140</v>
      </c>
      <c r="D3" s="618">
        <v>44.4</v>
      </c>
      <c r="E3" s="431">
        <v>47.142562866210937</v>
      </c>
      <c r="F3" s="431">
        <v>41.773105621337891</v>
      </c>
      <c r="G3" s="432">
        <f>F3-D3</f>
        <v>-2.626894378662108</v>
      </c>
      <c r="H3" s="619">
        <f>(G3/D3)*100</f>
        <v>-5.9164287807705138</v>
      </c>
      <c r="I3" s="620">
        <v>3.2442067736185387</v>
      </c>
      <c r="J3" s="621">
        <v>2.9681232847793959</v>
      </c>
      <c r="K3" s="621">
        <v>3.3456942727647303</v>
      </c>
      <c r="L3" s="621">
        <v>0.1014874991461916</v>
      </c>
      <c r="M3" s="628">
        <v>3.1282685176381033</v>
      </c>
    </row>
    <row r="4" spans="1:13" ht="15" customHeight="1">
      <c r="A4" s="98" t="s">
        <v>17</v>
      </c>
      <c r="B4" s="98">
        <v>1</v>
      </c>
      <c r="C4" s="36" t="s">
        <v>31</v>
      </c>
      <c r="D4" s="618">
        <v>52.3</v>
      </c>
      <c r="E4" s="614"/>
      <c r="F4" s="431">
        <v>44.521183013916016</v>
      </c>
      <c r="G4" s="432">
        <f t="shared" ref="G4:G34" si="0">F4-D4</f>
        <v>-7.7788169860839815</v>
      </c>
      <c r="H4" s="619">
        <f t="shared" ref="H4:H34" si="1">(G4/D4)*100</f>
        <v>-14.873455040313541</v>
      </c>
      <c r="I4" s="620">
        <v>3.7518910741301061</v>
      </c>
      <c r="J4" s="621"/>
      <c r="K4" s="621">
        <v>3.3775159548355425</v>
      </c>
      <c r="L4" s="621">
        <v>-0.37437511929456369</v>
      </c>
      <c r="M4" s="628">
        <v>-9.9783045908752666</v>
      </c>
    </row>
    <row r="5" spans="1:13">
      <c r="A5" s="98" t="s">
        <v>18</v>
      </c>
      <c r="B5" s="98">
        <v>1</v>
      </c>
      <c r="C5" s="36" t="s">
        <v>140</v>
      </c>
      <c r="D5" s="618">
        <v>51.6</v>
      </c>
      <c r="E5" s="431">
        <v>52.090829849243164</v>
      </c>
      <c r="F5" s="431">
        <v>47.325784683227539</v>
      </c>
      <c r="G5" s="432">
        <f t="shared" si="0"/>
        <v>-4.2742153167724624</v>
      </c>
      <c r="H5" s="619">
        <f t="shared" si="1"/>
        <v>-8.2833630170008963</v>
      </c>
      <c r="I5" s="620">
        <v>3.7931034482758621</v>
      </c>
      <c r="J5" s="621">
        <v>3.7985114300903775</v>
      </c>
      <c r="K5" s="621">
        <v>3.7169517884914467</v>
      </c>
      <c r="L5" s="621">
        <v>-7.6151659784415404E-2</v>
      </c>
      <c r="M5" s="628">
        <v>-2.0076346670436789</v>
      </c>
    </row>
    <row r="6" spans="1:13">
      <c r="A6" s="98" t="s">
        <v>19</v>
      </c>
      <c r="B6" s="98">
        <v>1</v>
      </c>
      <c r="C6" s="36" t="s">
        <v>140</v>
      </c>
      <c r="D6" s="618">
        <v>50.8</v>
      </c>
      <c r="E6" s="431">
        <v>58.293272018432617</v>
      </c>
      <c r="F6" s="431">
        <v>50.13994026184082</v>
      </c>
      <c r="G6" s="432">
        <f t="shared" si="0"/>
        <v>-0.66005973815917685</v>
      </c>
      <c r="H6" s="619">
        <f t="shared" si="1"/>
        <v>-1.2993301932267263</v>
      </c>
      <c r="I6" s="620">
        <v>4.0401505646173144</v>
      </c>
      <c r="J6" s="621">
        <v>3.9288822578639806</v>
      </c>
      <c r="K6" s="621">
        <v>4.1481481481481479</v>
      </c>
      <c r="L6" s="621">
        <v>0.10799758353083355</v>
      </c>
      <c r="M6" s="628">
        <v>2.6731078904992036</v>
      </c>
    </row>
    <row r="7" spans="1:13">
      <c r="A7" s="98" t="s">
        <v>20</v>
      </c>
      <c r="B7" s="98">
        <v>1</v>
      </c>
      <c r="C7" s="36" t="s">
        <v>32</v>
      </c>
      <c r="D7" s="618">
        <v>45.4</v>
      </c>
      <c r="E7" s="431">
        <v>47.995595932006836</v>
      </c>
      <c r="F7" s="431">
        <v>49.075033187866211</v>
      </c>
      <c r="G7" s="432">
        <f t="shared" si="0"/>
        <v>3.6750331878662124</v>
      </c>
      <c r="H7" s="619">
        <f t="shared" si="1"/>
        <v>8.0947867574145658</v>
      </c>
      <c r="I7" s="620">
        <v>3.1759656652360513</v>
      </c>
      <c r="J7" s="621">
        <v>3.1190223166843785</v>
      </c>
      <c r="K7" s="621">
        <v>3.4571832979476294</v>
      </c>
      <c r="L7" s="621">
        <v>0.28121763271157807</v>
      </c>
      <c r="M7" s="628">
        <v>8.8545551921348231</v>
      </c>
    </row>
    <row r="8" spans="1:13">
      <c r="A8" s="98" t="s">
        <v>21</v>
      </c>
      <c r="B8" s="98">
        <v>1</v>
      </c>
      <c r="C8" s="36" t="s">
        <v>140</v>
      </c>
      <c r="D8" s="618">
        <v>36.700000000000003</v>
      </c>
      <c r="E8" s="431">
        <v>50.36973762512207</v>
      </c>
      <c r="F8" s="431">
        <v>43.051507949829102</v>
      </c>
      <c r="G8" s="432">
        <f t="shared" si="0"/>
        <v>6.3515079498290987</v>
      </c>
      <c r="H8" s="619">
        <f t="shared" si="1"/>
        <v>17.306561171196453</v>
      </c>
      <c r="I8" s="620">
        <v>2.7896995708154506</v>
      </c>
      <c r="J8" s="621">
        <v>3.1751412429378534</v>
      </c>
      <c r="K8" s="621">
        <v>3.3067021748779406</v>
      </c>
      <c r="L8" s="621">
        <v>0.51700260406248999</v>
      </c>
      <c r="M8" s="628">
        <v>18.532554884086181</v>
      </c>
    </row>
    <row r="9" spans="1:13" ht="15" customHeight="1">
      <c r="A9" s="98" t="s">
        <v>22</v>
      </c>
      <c r="B9" s="98">
        <v>1</v>
      </c>
      <c r="C9" s="36" t="s">
        <v>31</v>
      </c>
      <c r="D9" s="618">
        <v>50.3</v>
      </c>
      <c r="E9" s="614"/>
      <c r="F9" s="431">
        <v>44.31977653503418</v>
      </c>
      <c r="G9" s="432">
        <f t="shared" si="0"/>
        <v>-5.9802234649658175</v>
      </c>
      <c r="H9" s="619">
        <f t="shared" si="1"/>
        <v>-11.889112256393277</v>
      </c>
      <c r="I9" s="620">
        <v>3.8088642659279777</v>
      </c>
      <c r="J9" s="621"/>
      <c r="K9" s="621">
        <v>3.4883720930232553</v>
      </c>
      <c r="L9" s="621">
        <v>-0.32049217290472232</v>
      </c>
      <c r="M9" s="628">
        <v>-8.4143763213530729</v>
      </c>
    </row>
    <row r="10" spans="1:13">
      <c r="A10" s="98" t="s">
        <v>23</v>
      </c>
      <c r="B10" s="98">
        <v>1</v>
      </c>
      <c r="C10" s="36" t="s">
        <v>32</v>
      </c>
      <c r="D10" s="618">
        <v>44.9</v>
      </c>
      <c r="E10" s="431">
        <v>52.655055999755859</v>
      </c>
      <c r="F10" s="431">
        <v>45.076480865478516</v>
      </c>
      <c r="G10" s="432">
        <f t="shared" si="0"/>
        <v>0.17648086547851705</v>
      </c>
      <c r="H10" s="619">
        <f t="shared" si="1"/>
        <v>0.39305315251340101</v>
      </c>
      <c r="I10" s="620">
        <v>3.4848484848484849</v>
      </c>
      <c r="J10" s="621">
        <v>4.1301703163017027</v>
      </c>
      <c r="K10" s="621">
        <v>3.6935866983372923</v>
      </c>
      <c r="L10" s="621">
        <v>0.20873821348880739</v>
      </c>
      <c r="M10" s="628">
        <v>5.9898791696788214</v>
      </c>
    </row>
    <row r="11" spans="1:13">
      <c r="A11" s="98" t="s">
        <v>24</v>
      </c>
      <c r="B11" s="98">
        <v>1</v>
      </c>
      <c r="C11" s="36" t="s">
        <v>140</v>
      </c>
      <c r="D11" s="618">
        <v>47.2</v>
      </c>
      <c r="E11" s="431">
        <v>44.34918212890625</v>
      </c>
      <c r="F11" s="431">
        <v>46.926856994628906</v>
      </c>
      <c r="G11" s="432">
        <f t="shared" si="0"/>
        <v>-0.27314300537109659</v>
      </c>
      <c r="H11" s="619">
        <f t="shared" si="1"/>
        <v>-0.57869280798961142</v>
      </c>
      <c r="I11" s="620">
        <v>3.2041343669250644</v>
      </c>
      <c r="J11" s="621">
        <v>3.1598513011152414</v>
      </c>
      <c r="K11" s="621">
        <v>3.4247119586809691</v>
      </c>
      <c r="L11" s="621">
        <v>0.22057759175590474</v>
      </c>
      <c r="M11" s="628">
        <v>6.8841554846399315</v>
      </c>
    </row>
    <row r="12" spans="1:13">
      <c r="A12" s="98" t="s">
        <v>25</v>
      </c>
      <c r="B12" s="98">
        <v>1</v>
      </c>
      <c r="C12" s="36" t="s">
        <v>32</v>
      </c>
      <c r="D12" s="618">
        <v>33.700000000000003</v>
      </c>
      <c r="E12" s="431">
        <v>39.099267959594727</v>
      </c>
      <c r="F12" s="431">
        <v>36.511510848999023</v>
      </c>
      <c r="G12" s="432">
        <f t="shared" si="0"/>
        <v>2.8115108489990206</v>
      </c>
      <c r="H12" s="619">
        <f t="shared" si="1"/>
        <v>8.3427621632018401</v>
      </c>
      <c r="I12" s="620">
        <v>2.4269662921348316</v>
      </c>
      <c r="J12" s="621">
        <v>2.7313266443701227</v>
      </c>
      <c r="K12" s="621">
        <v>2.7634529147982061</v>
      </c>
      <c r="L12" s="621">
        <v>0.33648662266337448</v>
      </c>
      <c r="M12" s="628">
        <v>13.864495100481633</v>
      </c>
    </row>
    <row r="13" spans="1:13" ht="15" customHeight="1">
      <c r="A13" s="98" t="s">
        <v>26</v>
      </c>
      <c r="B13" s="98">
        <v>1</v>
      </c>
      <c r="C13" s="36" t="s">
        <v>31</v>
      </c>
      <c r="D13" s="618">
        <v>56</v>
      </c>
      <c r="E13" s="614"/>
      <c r="F13" s="431">
        <v>47.407527923583984</v>
      </c>
      <c r="G13" s="432">
        <f t="shared" si="0"/>
        <v>-8.5924720764160156</v>
      </c>
      <c r="H13" s="619">
        <f t="shared" si="1"/>
        <v>-15.343700136457169</v>
      </c>
      <c r="I13" s="620">
        <v>3.9737991266375543</v>
      </c>
      <c r="J13" s="621"/>
      <c r="K13" s="621">
        <v>3.5138888888888888</v>
      </c>
      <c r="L13" s="621">
        <v>-0.45991023774866546</v>
      </c>
      <c r="M13" s="628">
        <v>-11.573565323565319</v>
      </c>
    </row>
    <row r="14" spans="1:13">
      <c r="A14" s="99" t="s">
        <v>27</v>
      </c>
      <c r="B14" s="98">
        <v>1</v>
      </c>
      <c r="C14" s="36" t="s">
        <v>32</v>
      </c>
      <c r="D14" s="618">
        <v>35.299999999999997</v>
      </c>
      <c r="E14" s="431">
        <v>34.590774536132812</v>
      </c>
      <c r="F14" s="431">
        <v>39.565158843994141</v>
      </c>
      <c r="G14" s="432">
        <f t="shared" si="0"/>
        <v>4.2651588439941435</v>
      </c>
      <c r="H14" s="619">
        <f t="shared" si="1"/>
        <v>12.082602957490494</v>
      </c>
      <c r="I14" s="620">
        <v>2.7721518987341773</v>
      </c>
      <c r="J14" s="621">
        <v>2.9176755447941889</v>
      </c>
      <c r="K14" s="621">
        <v>2.9815038198632893</v>
      </c>
      <c r="L14" s="621">
        <v>0.20935192112911194</v>
      </c>
      <c r="M14" s="628">
        <v>7.5519642781734442</v>
      </c>
    </row>
    <row r="15" spans="1:13">
      <c r="A15" s="99" t="s">
        <v>28</v>
      </c>
      <c r="B15" s="98">
        <v>1</v>
      </c>
      <c r="C15" s="36" t="s">
        <v>32</v>
      </c>
      <c r="D15" s="618">
        <v>47.8</v>
      </c>
      <c r="E15" s="431">
        <v>58.609542846679688</v>
      </c>
      <c r="F15" s="431">
        <v>55.125736236572266</v>
      </c>
      <c r="G15" s="432">
        <f t="shared" si="0"/>
        <v>7.3257362365722685</v>
      </c>
      <c r="H15" s="619">
        <f t="shared" si="1"/>
        <v>15.325808026301818</v>
      </c>
      <c r="I15" s="620">
        <v>4.0111420612813369</v>
      </c>
      <c r="J15" s="621">
        <v>4.8907103825136611</v>
      </c>
      <c r="K15" s="621">
        <v>4.6913580246913575</v>
      </c>
      <c r="L15" s="621">
        <v>0.68021596341002066</v>
      </c>
      <c r="M15" s="628">
        <v>16.958161865569267</v>
      </c>
    </row>
    <row r="16" spans="1:13">
      <c r="A16" s="98" t="s">
        <v>29</v>
      </c>
      <c r="B16" s="98">
        <v>1</v>
      </c>
      <c r="C16" s="36" t="s">
        <v>140</v>
      </c>
      <c r="D16" s="618">
        <v>48.3</v>
      </c>
      <c r="E16" s="431">
        <v>52.82598876953125</v>
      </c>
      <c r="F16" s="431">
        <v>49.078945159912109</v>
      </c>
      <c r="G16" s="432">
        <f t="shared" si="0"/>
        <v>0.77894515991211222</v>
      </c>
      <c r="H16" s="619">
        <f t="shared" si="1"/>
        <v>1.6127228983687625</v>
      </c>
      <c r="I16" s="620">
        <v>3.9484978540772531</v>
      </c>
      <c r="J16" s="621">
        <v>3.8871473354231973</v>
      </c>
      <c r="K16" s="621">
        <v>4.0510204081632653</v>
      </c>
      <c r="L16" s="621">
        <v>0.10252255408601219</v>
      </c>
      <c r="M16" s="628">
        <v>2.5964951197870478</v>
      </c>
    </row>
    <row r="17" spans="1:13" ht="15" customHeight="1">
      <c r="A17" s="98" t="s">
        <v>30</v>
      </c>
      <c r="B17" s="98">
        <v>1</v>
      </c>
      <c r="C17" s="36" t="s">
        <v>31</v>
      </c>
      <c r="D17" s="618">
        <v>30.2</v>
      </c>
      <c r="E17" s="614"/>
      <c r="F17" s="431">
        <v>30.998984336853027</v>
      </c>
      <c r="G17" s="432">
        <f t="shared" si="0"/>
        <v>0.79898433685302805</v>
      </c>
      <c r="H17" s="619">
        <f t="shared" si="1"/>
        <v>2.645643499513338</v>
      </c>
      <c r="I17" s="620">
        <v>2.2000000000000002</v>
      </c>
      <c r="J17" s="621"/>
      <c r="K17" s="621">
        <v>2.0572354211663066</v>
      </c>
      <c r="L17" s="621">
        <v>-0.14276457883369353</v>
      </c>
      <c r="M17" s="628">
        <v>-6.4892990378951607</v>
      </c>
    </row>
    <row r="18" spans="1:13" ht="15" customHeight="1">
      <c r="A18" s="98" t="s">
        <v>40</v>
      </c>
      <c r="B18" s="99">
        <v>2</v>
      </c>
      <c r="C18" s="36" t="s">
        <v>31</v>
      </c>
      <c r="D18" s="618">
        <v>47.9</v>
      </c>
      <c r="E18" s="615"/>
      <c r="F18" s="431">
        <v>44.824491500854492</v>
      </c>
      <c r="G18" s="432">
        <f t="shared" si="0"/>
        <v>-3.0755084991455064</v>
      </c>
      <c r="H18" s="619">
        <f t="shared" si="1"/>
        <v>-6.4206858019739173</v>
      </c>
      <c r="I18" s="620">
        <v>4.1184867951463238</v>
      </c>
      <c r="J18" s="621"/>
      <c r="K18" s="621">
        <v>3.6889113582743507</v>
      </c>
      <c r="L18" s="621">
        <v>-0.42957543687197308</v>
      </c>
      <c r="M18" s="628">
        <v>-10.430419186440803</v>
      </c>
    </row>
    <row r="19" spans="1:13">
      <c r="A19" s="98" t="s">
        <v>41</v>
      </c>
      <c r="B19" s="99">
        <v>2</v>
      </c>
      <c r="C19" s="36" t="s">
        <v>140</v>
      </c>
      <c r="D19" s="618">
        <v>40.700000000000003</v>
      </c>
      <c r="E19" s="431">
        <v>41.042081832885742</v>
      </c>
      <c r="F19" s="431">
        <v>41.53044319152832</v>
      </c>
      <c r="G19" s="432">
        <f t="shared" si="0"/>
        <v>0.83044319152831747</v>
      </c>
      <c r="H19" s="619">
        <f t="shared" si="1"/>
        <v>2.0404009619860379</v>
      </c>
      <c r="I19" s="620">
        <v>2.9290206648697215</v>
      </c>
      <c r="J19" s="621">
        <v>2.8189975924709998</v>
      </c>
      <c r="K19" s="621">
        <v>3.3913978494623653</v>
      </c>
      <c r="L19" s="621">
        <v>0.46237718459264388</v>
      </c>
      <c r="M19" s="628">
        <v>15.786067682564806</v>
      </c>
    </row>
    <row r="20" spans="1:13">
      <c r="A20" s="98" t="s">
        <v>42</v>
      </c>
      <c r="B20" s="99">
        <v>2</v>
      </c>
      <c r="C20" s="36" t="s">
        <v>140</v>
      </c>
      <c r="D20" s="618">
        <v>50.4</v>
      </c>
      <c r="E20" s="431">
        <v>55.249340057373047</v>
      </c>
      <c r="F20" s="431">
        <v>53.894624710083008</v>
      </c>
      <c r="G20" s="432">
        <f t="shared" si="0"/>
        <v>3.4946247100830092</v>
      </c>
      <c r="H20" s="619">
        <f t="shared" si="1"/>
        <v>6.9337791866726377</v>
      </c>
      <c r="I20" s="620">
        <v>4.2277691107644308</v>
      </c>
      <c r="J20" s="621">
        <v>4.353214562354764</v>
      </c>
      <c r="K20" s="621">
        <v>4.3622967479674806</v>
      </c>
      <c r="L20" s="621">
        <v>0.13452763720304972</v>
      </c>
      <c r="M20" s="628">
        <v>3.1820005700057141</v>
      </c>
    </row>
    <row r="21" spans="1:13" ht="15" customHeight="1">
      <c r="A21" s="98" t="s">
        <v>43</v>
      </c>
      <c r="B21" s="99">
        <v>2</v>
      </c>
      <c r="C21" s="36" t="s">
        <v>31</v>
      </c>
      <c r="D21" s="618">
        <v>52.3</v>
      </c>
      <c r="E21" s="614"/>
      <c r="F21" s="431">
        <v>46.814779281616211</v>
      </c>
      <c r="G21" s="432">
        <f>F21-D21</f>
        <v>-5.4852207183837862</v>
      </c>
      <c r="H21" s="619">
        <f t="shared" si="1"/>
        <v>-10.48799372539921</v>
      </c>
      <c r="I21" s="620">
        <v>3.7837837837837842</v>
      </c>
      <c r="J21" s="621"/>
      <c r="K21" s="621">
        <v>3.2340720221606647</v>
      </c>
      <c r="L21" s="621">
        <v>-0.54971176162311952</v>
      </c>
      <c r="M21" s="628">
        <v>-14.528096557182444</v>
      </c>
    </row>
    <row r="22" spans="1:13">
      <c r="A22" s="98" t="s">
        <v>44</v>
      </c>
      <c r="B22" s="99">
        <v>2</v>
      </c>
      <c r="C22" s="36" t="s">
        <v>32</v>
      </c>
      <c r="D22" s="618">
        <v>38.6</v>
      </c>
      <c r="E22" s="431">
        <v>43.00050163269043</v>
      </c>
      <c r="F22" s="431">
        <v>45.620885848999023</v>
      </c>
      <c r="G22" s="432">
        <f t="shared" si="0"/>
        <v>7.020885848999022</v>
      </c>
      <c r="H22" s="619">
        <f t="shared" si="1"/>
        <v>18.188823443002647</v>
      </c>
      <c r="I22" s="620">
        <v>2.8238341968911915</v>
      </c>
      <c r="J22" s="621">
        <v>3.2088248143294011</v>
      </c>
      <c r="K22" s="621">
        <v>3.4403669724770642</v>
      </c>
      <c r="L22" s="621">
        <v>0.61653277558587272</v>
      </c>
      <c r="M22" s="628">
        <v>21.833179025334577</v>
      </c>
    </row>
    <row r="23" spans="1:13">
      <c r="A23" s="98" t="s">
        <v>45</v>
      </c>
      <c r="B23" s="99">
        <v>2</v>
      </c>
      <c r="C23" s="36" t="s">
        <v>32</v>
      </c>
      <c r="D23" s="618">
        <v>38.6</v>
      </c>
      <c r="E23" s="431">
        <v>43.857337951660156</v>
      </c>
      <c r="F23" s="431">
        <v>43.762763977050781</v>
      </c>
      <c r="G23" s="432">
        <f t="shared" si="0"/>
        <v>5.1627639770507798</v>
      </c>
      <c r="H23" s="619">
        <f t="shared" si="1"/>
        <v>13.375036209976113</v>
      </c>
      <c r="I23" s="620">
        <v>2.6450511945392492</v>
      </c>
      <c r="J23" s="621">
        <v>3.1530516431924882</v>
      </c>
      <c r="K23" s="621">
        <v>3.2524454477050417</v>
      </c>
      <c r="L23" s="621">
        <v>0.60739425316579254</v>
      </c>
      <c r="M23" s="628">
        <v>22.963421442268029</v>
      </c>
    </row>
    <row r="24" spans="1:13">
      <c r="A24" s="98" t="s">
        <v>46</v>
      </c>
      <c r="B24" s="99">
        <v>2</v>
      </c>
      <c r="C24" s="36" t="s">
        <v>140</v>
      </c>
      <c r="D24" s="618">
        <v>47.6</v>
      </c>
      <c r="E24" s="431">
        <v>48.192987442016602</v>
      </c>
      <c r="F24" s="431">
        <v>46.912748336791992</v>
      </c>
      <c r="G24" s="432">
        <f t="shared" si="0"/>
        <v>-0.68725166320800923</v>
      </c>
      <c r="H24" s="619">
        <f t="shared" si="1"/>
        <v>-1.4438060151428764</v>
      </c>
      <c r="I24" s="620">
        <v>3.7117794486215536</v>
      </c>
      <c r="J24" s="621">
        <v>3.8053949903660884</v>
      </c>
      <c r="K24" s="621">
        <v>3.965435606060606</v>
      </c>
      <c r="L24" s="621">
        <v>0.25365615743905234</v>
      </c>
      <c r="M24" s="628">
        <v>6.8338154502486077</v>
      </c>
    </row>
    <row r="25" spans="1:13">
      <c r="A25" s="98" t="s">
        <v>47</v>
      </c>
      <c r="B25" s="99">
        <v>2</v>
      </c>
      <c r="C25" s="36" t="s">
        <v>31</v>
      </c>
      <c r="D25" s="618">
        <v>46.4</v>
      </c>
      <c r="E25" s="615"/>
      <c r="F25" s="431">
        <v>49.658044815063477</v>
      </c>
      <c r="G25" s="432">
        <f t="shared" si="0"/>
        <v>3.258044815063478</v>
      </c>
      <c r="H25" s="619">
        <f t="shared" si="1"/>
        <v>7.0216483083264611</v>
      </c>
      <c r="I25" s="620">
        <v>3.6800573888091819</v>
      </c>
      <c r="J25" s="621"/>
      <c r="K25" s="621">
        <v>3.5</v>
      </c>
      <c r="L25" s="621">
        <v>-0.18005738880918187</v>
      </c>
      <c r="M25" s="628">
        <v>-4.8927875243664634</v>
      </c>
    </row>
    <row r="26" spans="1:13">
      <c r="A26" s="98" t="s">
        <v>48</v>
      </c>
      <c r="B26" s="99">
        <v>2</v>
      </c>
      <c r="C26" s="36" t="s">
        <v>32</v>
      </c>
      <c r="D26" s="618">
        <v>53.4</v>
      </c>
      <c r="E26" s="431">
        <v>53.222711563110352</v>
      </c>
      <c r="F26" s="431">
        <v>53.535861968994141</v>
      </c>
      <c r="G26" s="432">
        <f t="shared" si="0"/>
        <v>0.13586196899414205</v>
      </c>
      <c r="H26" s="619">
        <f t="shared" si="1"/>
        <v>0.25442316291037836</v>
      </c>
      <c r="I26" s="620">
        <v>3.9085144927536239</v>
      </c>
      <c r="J26" s="621">
        <v>4.2984807864164436</v>
      </c>
      <c r="K26" s="621">
        <v>4.3777197563098351</v>
      </c>
      <c r="L26" s="621">
        <v>0.46920526355621117</v>
      </c>
      <c r="M26" s="628">
        <v>12.004695503268993</v>
      </c>
    </row>
    <row r="27" spans="1:13">
      <c r="A27" s="98" t="s">
        <v>49</v>
      </c>
      <c r="B27" s="99">
        <v>2</v>
      </c>
      <c r="C27" s="36" t="s">
        <v>32</v>
      </c>
      <c r="D27" s="618">
        <v>46.6</v>
      </c>
      <c r="E27" s="431">
        <v>47.454925537109375</v>
      </c>
      <c r="F27" s="431">
        <v>54.584074020385742</v>
      </c>
      <c r="G27" s="432">
        <f t="shared" si="0"/>
        <v>7.9840740203857408</v>
      </c>
      <c r="H27" s="619">
        <f t="shared" si="1"/>
        <v>17.133206052329918</v>
      </c>
      <c r="I27" s="620">
        <v>3.4750911300121508</v>
      </c>
      <c r="J27" s="621">
        <v>3.8264525993883791</v>
      </c>
      <c r="K27" s="621">
        <v>4.1792782305005822</v>
      </c>
      <c r="L27" s="621">
        <v>0.70418710048843147</v>
      </c>
      <c r="M27" s="628">
        <v>20.263845583985283</v>
      </c>
    </row>
    <row r="28" spans="1:13">
      <c r="A28" s="98" t="s">
        <v>50</v>
      </c>
      <c r="B28" s="99">
        <v>2</v>
      </c>
      <c r="C28" s="36" t="s">
        <v>140</v>
      </c>
      <c r="D28" s="618">
        <v>42.1</v>
      </c>
      <c r="E28" s="431">
        <v>41.846641540527344</v>
      </c>
      <c r="F28" s="431">
        <v>43.907327651977539</v>
      </c>
      <c r="G28" s="432">
        <f t="shared" si="0"/>
        <v>1.8073276519775376</v>
      </c>
      <c r="H28" s="619">
        <f t="shared" si="1"/>
        <v>4.2929397909205171</v>
      </c>
      <c r="I28" s="620">
        <v>3.172043010752688</v>
      </c>
      <c r="J28" s="621">
        <v>3.1962296486718085</v>
      </c>
      <c r="K28" s="621">
        <v>3.6065915727993323</v>
      </c>
      <c r="L28" s="621">
        <v>0.43454856204664427</v>
      </c>
      <c r="M28" s="629">
        <v>13.699327549267091</v>
      </c>
    </row>
    <row r="29" spans="1:13">
      <c r="A29" s="99" t="s">
        <v>51</v>
      </c>
      <c r="B29" s="99">
        <v>2</v>
      </c>
      <c r="C29" s="36" t="s">
        <v>31</v>
      </c>
      <c r="D29" s="618">
        <v>50.2</v>
      </c>
      <c r="E29" s="615"/>
      <c r="F29" s="431">
        <v>49.446071624755859</v>
      </c>
      <c r="G29" s="432">
        <f t="shared" si="0"/>
        <v>-0.75392837524414347</v>
      </c>
      <c r="H29" s="619">
        <f t="shared" si="1"/>
        <v>-1.5018493530759829</v>
      </c>
      <c r="I29" s="620">
        <v>3.6892230576441101</v>
      </c>
      <c r="J29" s="621"/>
      <c r="K29" s="621">
        <v>3.5893648449039879</v>
      </c>
      <c r="L29" s="621">
        <v>-9.9858212740122188E-2</v>
      </c>
      <c r="M29" s="628">
        <v>-2.7067545437030405</v>
      </c>
    </row>
    <row r="30" spans="1:13">
      <c r="A30" s="99" t="s">
        <v>52</v>
      </c>
      <c r="B30" s="99">
        <v>2</v>
      </c>
      <c r="C30" s="36" t="s">
        <v>140</v>
      </c>
      <c r="D30" s="618">
        <v>35.1</v>
      </c>
      <c r="E30" s="431">
        <v>37.986854553222656</v>
      </c>
      <c r="F30" s="431">
        <v>40.607172012329102</v>
      </c>
      <c r="G30" s="432">
        <f t="shared" si="0"/>
        <v>5.5071720123291001</v>
      </c>
      <c r="H30" s="619">
        <f t="shared" si="1"/>
        <v>15.68994875307436</v>
      </c>
      <c r="I30" s="620">
        <v>2.6247030878859858</v>
      </c>
      <c r="J30" s="621">
        <v>2.9078014184397163</v>
      </c>
      <c r="K30" s="621">
        <v>3.10003954132068</v>
      </c>
      <c r="L30" s="621">
        <v>0.47533645343469422</v>
      </c>
      <c r="M30" s="628">
        <v>18.110103791493778</v>
      </c>
    </row>
    <row r="31" spans="1:13">
      <c r="A31" s="98" t="s">
        <v>53</v>
      </c>
      <c r="B31" s="99">
        <v>2</v>
      </c>
      <c r="C31" s="36" t="s">
        <v>140</v>
      </c>
      <c r="D31" s="618">
        <v>34.1</v>
      </c>
      <c r="E31" s="431">
        <v>34.627714157104492</v>
      </c>
      <c r="F31" s="431">
        <v>38.460433959960938</v>
      </c>
      <c r="G31" s="432">
        <f t="shared" si="0"/>
        <v>4.3604339599609361</v>
      </c>
      <c r="H31" s="619">
        <f t="shared" si="1"/>
        <v>12.787196363521804</v>
      </c>
      <c r="I31" s="620">
        <v>2.5873015873015874</v>
      </c>
      <c r="J31" s="621">
        <v>3.0721003134796239</v>
      </c>
      <c r="K31" s="621">
        <v>3.3112094395280232</v>
      </c>
      <c r="L31" s="621">
        <v>0.72390785222643572</v>
      </c>
      <c r="M31" s="628">
        <v>27.979260546175123</v>
      </c>
    </row>
    <row r="32" spans="1:13">
      <c r="A32" s="69" t="s">
        <v>54</v>
      </c>
      <c r="B32" s="68">
        <v>2</v>
      </c>
      <c r="C32" s="87" t="s">
        <v>32</v>
      </c>
      <c r="D32" s="618">
        <v>51.2</v>
      </c>
      <c r="E32" s="431">
        <v>53.654279708862305</v>
      </c>
      <c r="F32" s="431">
        <v>53.698537826538086</v>
      </c>
      <c r="G32" s="432">
        <f t="shared" si="0"/>
        <v>2.4985378265380831</v>
      </c>
      <c r="H32" s="619">
        <f t="shared" si="1"/>
        <v>4.8799566924571938</v>
      </c>
      <c r="I32" s="620">
        <v>3.9600216099405721</v>
      </c>
      <c r="J32" s="621">
        <v>4.0661375661375665</v>
      </c>
      <c r="K32" s="621">
        <v>4.1434468524251811</v>
      </c>
      <c r="L32" s="621">
        <v>0.18342524248460901</v>
      </c>
      <c r="M32" s="628">
        <v>4.6319252911188453</v>
      </c>
    </row>
    <row r="33" spans="1:21">
      <c r="A33" s="98" t="s">
        <v>80</v>
      </c>
      <c r="B33" s="99">
        <v>2</v>
      </c>
      <c r="C33" s="36" t="s">
        <v>31</v>
      </c>
      <c r="D33" s="618">
        <v>29.6</v>
      </c>
      <c r="E33" s="615"/>
      <c r="F33" s="431">
        <v>33.186895370483398</v>
      </c>
      <c r="G33" s="432">
        <f t="shared" si="0"/>
        <v>3.586895370483397</v>
      </c>
      <c r="H33" s="619">
        <f t="shared" si="1"/>
        <v>12.117889765146611</v>
      </c>
      <c r="I33" s="620">
        <v>2.3763853367433931</v>
      </c>
      <c r="J33" s="621"/>
      <c r="K33" s="621">
        <v>2.1422861710631493</v>
      </c>
      <c r="L33" s="621">
        <v>-0.2340991656802438</v>
      </c>
      <c r="M33" s="628">
        <v>-9.8510608553516033</v>
      </c>
    </row>
    <row r="34" spans="1:21" ht="15.75" thickBot="1">
      <c r="A34" s="98" t="s">
        <v>81</v>
      </c>
      <c r="B34" s="99">
        <v>2</v>
      </c>
      <c r="C34" s="36" t="s">
        <v>31</v>
      </c>
      <c r="D34" s="622">
        <v>50.2</v>
      </c>
      <c r="E34" s="616"/>
      <c r="F34" s="617">
        <v>45.70857048034668</v>
      </c>
      <c r="G34" s="623">
        <f t="shared" si="0"/>
        <v>-4.4914295196533232</v>
      </c>
      <c r="H34" s="624">
        <f t="shared" si="1"/>
        <v>-8.9470707562815193</v>
      </c>
      <c r="I34" s="625">
        <v>3.9292808899483513</v>
      </c>
      <c r="J34" s="626"/>
      <c r="K34" s="626">
        <v>3.7383720930232558</v>
      </c>
      <c r="L34" s="626">
        <v>-0.19090879692509555</v>
      </c>
      <c r="M34" s="630">
        <v>-4.8586192301361528</v>
      </c>
    </row>
    <row r="40" spans="1:21" ht="15.75" thickBot="1"/>
    <row r="41" spans="1:21" ht="15" customHeight="1" thickBot="1">
      <c r="A41" s="449" t="s">
        <v>0</v>
      </c>
      <c r="B41" s="451" t="s">
        <v>1</v>
      </c>
      <c r="C41" s="453" t="s">
        <v>2</v>
      </c>
      <c r="D41" s="603" t="s">
        <v>141</v>
      </c>
      <c r="E41" s="564"/>
      <c r="F41" s="564"/>
      <c r="G41" s="564"/>
      <c r="H41" s="564"/>
      <c r="I41" s="564"/>
      <c r="J41" s="564"/>
      <c r="K41" s="564"/>
      <c r="L41" s="604"/>
      <c r="M41" s="567" t="s">
        <v>36</v>
      </c>
      <c r="N41" s="568"/>
      <c r="O41" s="568"/>
      <c r="P41" s="568"/>
      <c r="Q41" s="568"/>
      <c r="R41" s="568"/>
      <c r="S41" s="568"/>
      <c r="T41" s="568"/>
      <c r="U41" s="568"/>
    </row>
    <row r="42" spans="1:21" ht="15.75" thickBot="1">
      <c r="A42" s="450"/>
      <c r="B42" s="452"/>
      <c r="C42" s="454"/>
      <c r="D42" s="200" t="s">
        <v>5</v>
      </c>
      <c r="E42" s="605" t="s">
        <v>37</v>
      </c>
      <c r="F42" s="201" t="s">
        <v>6</v>
      </c>
      <c r="G42" s="606" t="s">
        <v>58</v>
      </c>
      <c r="H42" s="606" t="s">
        <v>59</v>
      </c>
      <c r="I42" s="607" t="s">
        <v>93</v>
      </c>
      <c r="J42" s="608" t="s">
        <v>91</v>
      </c>
      <c r="K42" s="607" t="s">
        <v>92</v>
      </c>
      <c r="L42" s="608" t="s">
        <v>91</v>
      </c>
      <c r="M42" s="203" t="s">
        <v>5</v>
      </c>
      <c r="N42" s="204" t="s">
        <v>37</v>
      </c>
      <c r="O42" s="205" t="s">
        <v>6</v>
      </c>
      <c r="P42" s="206" t="s">
        <v>58</v>
      </c>
      <c r="Q42" s="205" t="s">
        <v>59</v>
      </c>
      <c r="R42" s="207" t="s">
        <v>93</v>
      </c>
      <c r="S42" s="208" t="s">
        <v>91</v>
      </c>
      <c r="T42" s="207" t="s">
        <v>92</v>
      </c>
      <c r="U42" s="208" t="s">
        <v>91</v>
      </c>
    </row>
    <row r="43" spans="1:21">
      <c r="A43" s="98" t="s">
        <v>16</v>
      </c>
      <c r="B43" s="98">
        <v>1</v>
      </c>
      <c r="C43" s="98" t="s">
        <v>140</v>
      </c>
      <c r="D43" s="47">
        <v>44.4</v>
      </c>
      <c r="E43" s="601">
        <v>47.142562866210937</v>
      </c>
      <c r="F43" s="601">
        <v>41.773105621337891</v>
      </c>
      <c r="G43" s="115">
        <v>-2.626894378662108</v>
      </c>
      <c r="H43" s="41">
        <v>-5.9164287807705138</v>
      </c>
      <c r="I43" s="174">
        <f>E43-D43</f>
        <v>2.7425628662109389</v>
      </c>
      <c r="J43" s="42">
        <f>(I43/D43)*100</f>
        <v>6.1769433923669803</v>
      </c>
      <c r="K43" s="174">
        <f>F43-E43</f>
        <v>-5.3694572448730469</v>
      </c>
      <c r="L43" s="42">
        <f>(K43/E43)*100</f>
        <v>-11.389828890108058</v>
      </c>
      <c r="M43" s="51">
        <v>3.2442067736185387</v>
      </c>
      <c r="N43" s="51">
        <v>2.9681232847793959</v>
      </c>
      <c r="O43" s="51">
        <v>3.3456942727647303</v>
      </c>
      <c r="P43" s="115">
        <f>O43-M43</f>
        <v>0.1014874991461916</v>
      </c>
      <c r="Q43" s="41">
        <f>(P43/M43)*100</f>
        <v>3.1282685176381033</v>
      </c>
      <c r="R43" s="174">
        <f>N43-M43</f>
        <v>-0.2760834888391428</v>
      </c>
      <c r="S43" s="42">
        <f>(R43/M43)*100</f>
        <v>-8.51004600212962</v>
      </c>
      <c r="T43" s="174">
        <f>O43-N43</f>
        <v>0.37757098798533439</v>
      </c>
      <c r="U43" s="42">
        <f>(T43/N43)*100</f>
        <v>12.720866074584134</v>
      </c>
    </row>
    <row r="44" spans="1:21">
      <c r="A44" s="98" t="s">
        <v>18</v>
      </c>
      <c r="B44" s="98">
        <v>1</v>
      </c>
      <c r="C44" s="98" t="s">
        <v>140</v>
      </c>
      <c r="D44" s="47">
        <v>51.6</v>
      </c>
      <c r="E44" s="601">
        <v>52.090829849243164</v>
      </c>
      <c r="F44" s="601">
        <v>47.325784683227539</v>
      </c>
      <c r="G44" s="115">
        <v>-4.2742153167724624</v>
      </c>
      <c r="H44" s="41">
        <v>-8.2833630170008963</v>
      </c>
      <c r="I44" s="174">
        <f t="shared" ref="I44:I54" si="2">E44-D44</f>
        <v>0.49082984924316264</v>
      </c>
      <c r="J44" s="42">
        <f t="shared" ref="J44:J54" si="3">(I44/D44)*100</f>
        <v>0.95122063806814472</v>
      </c>
      <c r="K44" s="174">
        <f t="shared" ref="K44:K54" si="4">F44-E44</f>
        <v>-4.765045166015625</v>
      </c>
      <c r="L44" s="42">
        <f t="shared" ref="L44:L54" si="5">(K44/E44)*100</f>
        <v>-9.1475700805808096</v>
      </c>
      <c r="M44" s="51">
        <v>3.7931034482758621</v>
      </c>
      <c r="N44" s="51">
        <v>3.7985114300903775</v>
      </c>
      <c r="O44" s="51">
        <v>3.7169517884914467</v>
      </c>
      <c r="P44" s="115">
        <f>O44-M44</f>
        <v>-7.6151659784415404E-2</v>
      </c>
      <c r="Q44" s="41">
        <f>(P44/M44)*100</f>
        <v>-2.0076346670436789</v>
      </c>
      <c r="R44" s="174">
        <f t="shared" ref="R44:R54" si="6">N44-M44</f>
        <v>5.4079818145154057E-3</v>
      </c>
      <c r="S44" s="42">
        <f t="shared" ref="S44:S54" si="7">(R44/M44)*100</f>
        <v>0.14257406601904252</v>
      </c>
      <c r="T44" s="174">
        <f t="shared" ref="T44:T54" si="8">O44-N44</f>
        <v>-8.155964159893081E-2</v>
      </c>
      <c r="U44" s="42">
        <f t="shared" ref="U44:U54" si="9">(T44/N44)*100</f>
        <v>-2.1471474576289551</v>
      </c>
    </row>
    <row r="45" spans="1:21">
      <c r="A45" s="98" t="s">
        <v>19</v>
      </c>
      <c r="B45" s="98">
        <v>1</v>
      </c>
      <c r="C45" s="98" t="s">
        <v>140</v>
      </c>
      <c r="D45" s="47">
        <v>50.8</v>
      </c>
      <c r="E45" s="601">
        <v>58.293272018432617</v>
      </c>
      <c r="F45" s="601">
        <v>50.13994026184082</v>
      </c>
      <c r="G45" s="115">
        <v>-0.66005973815917685</v>
      </c>
      <c r="H45" s="41">
        <v>-1.2993301932267263</v>
      </c>
      <c r="I45" s="174">
        <f t="shared" si="2"/>
        <v>7.49327201843262</v>
      </c>
      <c r="J45" s="42">
        <f t="shared" si="3"/>
        <v>14.750535469355553</v>
      </c>
      <c r="K45" s="174">
        <f t="shared" si="4"/>
        <v>-8.1533317565917969</v>
      </c>
      <c r="L45" s="42">
        <f t="shared" si="5"/>
        <v>-13.986745767185059</v>
      </c>
      <c r="M45" s="51">
        <v>4.0401505646173144</v>
      </c>
      <c r="N45" s="51">
        <v>3.9288822578639806</v>
      </c>
      <c r="O45" s="51">
        <v>4.1481481481481479</v>
      </c>
      <c r="P45" s="115">
        <f>O45-M45</f>
        <v>0.10799758353083355</v>
      </c>
      <c r="Q45" s="41">
        <f>(P45/M45)*100</f>
        <v>2.6731078904992036</v>
      </c>
      <c r="R45" s="174">
        <f t="shared" si="6"/>
        <v>-0.11126830675333377</v>
      </c>
      <c r="S45" s="42">
        <f t="shared" si="7"/>
        <v>-2.7540633690188514</v>
      </c>
      <c r="T45" s="174">
        <f t="shared" si="8"/>
        <v>0.21926589028416732</v>
      </c>
      <c r="U45" s="42">
        <f t="shared" si="9"/>
        <v>5.5808720112517651</v>
      </c>
    </row>
    <row r="46" spans="1:21">
      <c r="A46" s="98" t="s">
        <v>21</v>
      </c>
      <c r="B46" s="98">
        <v>1</v>
      </c>
      <c r="C46" s="98" t="s">
        <v>140</v>
      </c>
      <c r="D46" s="47">
        <v>36.700000000000003</v>
      </c>
      <c r="E46" s="601">
        <v>50.36973762512207</v>
      </c>
      <c r="F46" s="601">
        <v>43.051507949829102</v>
      </c>
      <c r="G46" s="115">
        <v>6.3515079498290987</v>
      </c>
      <c r="H46" s="41">
        <v>17.306561171196453</v>
      </c>
      <c r="I46" s="174">
        <f t="shared" si="2"/>
        <v>13.669737625122067</v>
      </c>
      <c r="J46" s="42">
        <f t="shared" si="3"/>
        <v>37.24724148534623</v>
      </c>
      <c r="K46" s="174">
        <f t="shared" si="4"/>
        <v>-7.3182296752929687</v>
      </c>
      <c r="L46" s="42">
        <f t="shared" si="5"/>
        <v>-14.529020837390618</v>
      </c>
      <c r="M46" s="51">
        <v>2.7896995708154506</v>
      </c>
      <c r="N46" s="51">
        <v>3.1751412429378534</v>
      </c>
      <c r="O46" s="51">
        <v>3.3067021748779406</v>
      </c>
      <c r="P46" s="115">
        <f>O46-M46</f>
        <v>0.51700260406248999</v>
      </c>
      <c r="Q46" s="41">
        <f>(P46/M46)*100</f>
        <v>18.532554884086181</v>
      </c>
      <c r="R46" s="174">
        <f t="shared" si="6"/>
        <v>0.38544167212240277</v>
      </c>
      <c r="S46" s="42">
        <f t="shared" si="7"/>
        <v>13.816601477618438</v>
      </c>
      <c r="T46" s="174">
        <f t="shared" si="8"/>
        <v>0.13156093194008722</v>
      </c>
      <c r="U46" s="42">
        <f t="shared" si="9"/>
        <v>4.1434670735579067</v>
      </c>
    </row>
    <row r="47" spans="1:21">
      <c r="A47" s="98" t="s">
        <v>24</v>
      </c>
      <c r="B47" s="98">
        <v>1</v>
      </c>
      <c r="C47" s="98" t="s">
        <v>140</v>
      </c>
      <c r="D47" s="47">
        <v>47.2</v>
      </c>
      <c r="E47" s="601">
        <v>44.34918212890625</v>
      </c>
      <c r="F47" s="601">
        <v>46.926856994628906</v>
      </c>
      <c r="G47" s="115">
        <v>-0.27314300537109659</v>
      </c>
      <c r="H47" s="41">
        <v>-0.57869280798961142</v>
      </c>
      <c r="I47" s="174">
        <f t="shared" si="2"/>
        <v>-2.8508178710937528</v>
      </c>
      <c r="J47" s="42">
        <f t="shared" si="3"/>
        <v>-6.0398683709613401</v>
      </c>
      <c r="K47" s="174">
        <f t="shared" si="4"/>
        <v>2.5776748657226562</v>
      </c>
      <c r="L47" s="42">
        <f t="shared" si="5"/>
        <v>5.8122263861153813</v>
      </c>
      <c r="M47" s="51">
        <v>3.2041343669250644</v>
      </c>
      <c r="N47" s="51">
        <v>3.1598513011152414</v>
      </c>
      <c r="O47" s="51">
        <v>3.4247119586809691</v>
      </c>
      <c r="P47" s="115">
        <f>O47-M47</f>
        <v>0.22057759175590474</v>
      </c>
      <c r="Q47" s="41">
        <f>(P47/M47)*100</f>
        <v>6.8841554846399315</v>
      </c>
      <c r="R47" s="174">
        <f t="shared" si="6"/>
        <v>-4.4283065809822997E-2</v>
      </c>
      <c r="S47" s="42">
        <f t="shared" si="7"/>
        <v>-1.3820601990646373</v>
      </c>
      <c r="T47" s="174">
        <f t="shared" si="8"/>
        <v>0.26486065756572774</v>
      </c>
      <c r="U47" s="42">
        <f t="shared" si="9"/>
        <v>8.382060810021267</v>
      </c>
    </row>
    <row r="48" spans="1:21">
      <c r="A48" s="98" t="s">
        <v>29</v>
      </c>
      <c r="B48" s="98">
        <v>1</v>
      </c>
      <c r="C48" s="98" t="s">
        <v>140</v>
      </c>
      <c r="D48" s="47">
        <v>48.3</v>
      </c>
      <c r="E48" s="601">
        <v>52.82598876953125</v>
      </c>
      <c r="F48" s="601">
        <v>49.078945159912109</v>
      </c>
      <c r="G48" s="115">
        <v>0.77894515991211222</v>
      </c>
      <c r="H48" s="41">
        <v>1.6127228983687625</v>
      </c>
      <c r="I48" s="174">
        <f t="shared" si="2"/>
        <v>4.5259887695312528</v>
      </c>
      <c r="J48" s="42">
        <f t="shared" si="3"/>
        <v>9.3705771625905854</v>
      </c>
      <c r="K48" s="174">
        <f t="shared" si="4"/>
        <v>-3.7470436096191406</v>
      </c>
      <c r="L48" s="42">
        <f t="shared" si="5"/>
        <v>-7.09318215692414</v>
      </c>
      <c r="M48" s="51">
        <v>3.9484978540772531</v>
      </c>
      <c r="N48" s="51">
        <v>3.8871473354231973</v>
      </c>
      <c r="O48" s="51">
        <v>4.0510204081632653</v>
      </c>
      <c r="P48" s="115">
        <f>O48-M48</f>
        <v>0.10252255408601219</v>
      </c>
      <c r="Q48" s="41">
        <f>(P48/M48)*100</f>
        <v>2.5964951197870478</v>
      </c>
      <c r="R48" s="174">
        <f t="shared" si="6"/>
        <v>-6.1350518654055719E-2</v>
      </c>
      <c r="S48" s="42">
        <f t="shared" si="7"/>
        <v>-1.5537685702603241</v>
      </c>
      <c r="T48" s="174">
        <f t="shared" si="8"/>
        <v>0.1638730727400679</v>
      </c>
      <c r="U48" s="42">
        <f t="shared" si="9"/>
        <v>4.2157669519420695</v>
      </c>
    </row>
    <row r="49" spans="1:21">
      <c r="A49" s="98" t="s">
        <v>41</v>
      </c>
      <c r="B49" s="99">
        <v>2</v>
      </c>
      <c r="C49" s="98" t="s">
        <v>140</v>
      </c>
      <c r="D49" s="47">
        <v>40.700000000000003</v>
      </c>
      <c r="E49" s="601">
        <v>41.042081832885742</v>
      </c>
      <c r="F49" s="601">
        <v>41.53044319152832</v>
      </c>
      <c r="G49" s="115">
        <v>0.83044319152831747</v>
      </c>
      <c r="H49" s="41">
        <v>2.0404009619860379</v>
      </c>
      <c r="I49" s="174">
        <f t="shared" si="2"/>
        <v>0.34208183288573935</v>
      </c>
      <c r="J49" s="42">
        <f t="shared" si="3"/>
        <v>0.84049590389616535</v>
      </c>
      <c r="K49" s="174">
        <f t="shared" si="4"/>
        <v>0.48836135864257813</v>
      </c>
      <c r="L49" s="42">
        <f t="shared" si="5"/>
        <v>1.1899039640120532</v>
      </c>
      <c r="M49" s="51">
        <v>2.9290206648697215</v>
      </c>
      <c r="N49" s="51">
        <v>2.8189975924709998</v>
      </c>
      <c r="O49" s="51">
        <v>3.3913978494623653</v>
      </c>
      <c r="P49" s="115">
        <f>O49-M49</f>
        <v>0.46237718459264388</v>
      </c>
      <c r="Q49" s="41">
        <f>(P49/M49)*100</f>
        <v>15.786067682564806</v>
      </c>
      <c r="R49" s="174">
        <f t="shared" si="6"/>
        <v>-0.11002307239872167</v>
      </c>
      <c r="S49" s="42">
        <f t="shared" si="7"/>
        <v>-3.7563091895637184</v>
      </c>
      <c r="T49" s="174">
        <f t="shared" si="8"/>
        <v>0.57240025699136554</v>
      </c>
      <c r="U49" s="42">
        <f t="shared" si="9"/>
        <v>20.305099178521345</v>
      </c>
    </row>
    <row r="50" spans="1:21">
      <c r="A50" s="98" t="s">
        <v>42</v>
      </c>
      <c r="B50" s="99">
        <v>2</v>
      </c>
      <c r="C50" s="98" t="s">
        <v>140</v>
      </c>
      <c r="D50" s="47">
        <v>50.4</v>
      </c>
      <c r="E50" s="601">
        <v>55.249340057373047</v>
      </c>
      <c r="F50" s="601">
        <v>53.894624710083008</v>
      </c>
      <c r="G50" s="115">
        <v>3.4946247100830092</v>
      </c>
      <c r="H50" s="41">
        <v>6.9337791866726377</v>
      </c>
      <c r="I50" s="174">
        <f t="shared" si="2"/>
        <v>4.8493400573730483</v>
      </c>
      <c r="J50" s="42">
        <f t="shared" si="3"/>
        <v>9.6217064630417628</v>
      </c>
      <c r="K50" s="174">
        <f t="shared" si="4"/>
        <v>-1.3547153472900391</v>
      </c>
      <c r="L50" s="42">
        <f t="shared" si="5"/>
        <v>-2.4520027676045548</v>
      </c>
      <c r="M50" s="51">
        <v>4.2277691107644308</v>
      </c>
      <c r="N50" s="51">
        <v>4.353214562354764</v>
      </c>
      <c r="O50" s="51">
        <v>4.3622967479674806</v>
      </c>
      <c r="P50" s="115">
        <f>O50-M50</f>
        <v>0.13452763720304972</v>
      </c>
      <c r="Q50" s="41">
        <f>(P50/M50)*100</f>
        <v>3.1820005700057141</v>
      </c>
      <c r="R50" s="174">
        <f t="shared" si="6"/>
        <v>0.12544545159033316</v>
      </c>
      <c r="S50" s="42">
        <f t="shared" si="7"/>
        <v>2.9671783937049279</v>
      </c>
      <c r="T50" s="174">
        <f t="shared" si="8"/>
        <v>9.0821856127165645E-3</v>
      </c>
      <c r="U50" s="42">
        <f t="shared" si="9"/>
        <v>0.2086317015305531</v>
      </c>
    </row>
    <row r="51" spans="1:21">
      <c r="A51" s="98" t="s">
        <v>46</v>
      </c>
      <c r="B51" s="99">
        <v>2</v>
      </c>
      <c r="C51" s="98" t="s">
        <v>140</v>
      </c>
      <c r="D51" s="47">
        <v>47.6</v>
      </c>
      <c r="E51" s="601">
        <v>48.192987442016602</v>
      </c>
      <c r="F51" s="601">
        <v>46.912748336791992</v>
      </c>
      <c r="G51" s="115">
        <v>-0.68725166320800923</v>
      </c>
      <c r="H51" s="41">
        <v>-1.4438060151428764</v>
      </c>
      <c r="I51" s="174">
        <f t="shared" si="2"/>
        <v>0.59298744201660014</v>
      </c>
      <c r="J51" s="42">
        <f t="shared" si="3"/>
        <v>1.2457719370096643</v>
      </c>
      <c r="K51" s="174">
        <f t="shared" si="4"/>
        <v>-1.2802391052246094</v>
      </c>
      <c r="L51" s="42">
        <f t="shared" si="5"/>
        <v>-2.6564842172627898</v>
      </c>
      <c r="M51" s="51">
        <v>3.7117794486215536</v>
      </c>
      <c r="N51" s="51">
        <v>3.8053949903660884</v>
      </c>
      <c r="O51" s="51">
        <v>3.965435606060606</v>
      </c>
      <c r="P51" s="115">
        <f>O51-M51</f>
        <v>0.25365615743905234</v>
      </c>
      <c r="Q51" s="41">
        <f>(P51/M51)*100</f>
        <v>6.8338154502486077</v>
      </c>
      <c r="R51" s="174">
        <f t="shared" si="6"/>
        <v>9.3615541744534791E-2</v>
      </c>
      <c r="S51" s="42">
        <f t="shared" si="7"/>
        <v>2.5221202671214979</v>
      </c>
      <c r="T51" s="174">
        <f t="shared" si="8"/>
        <v>0.16004061569451755</v>
      </c>
      <c r="U51" s="42">
        <f t="shared" si="9"/>
        <v>4.2056242807825122</v>
      </c>
    </row>
    <row r="52" spans="1:21">
      <c r="A52" s="98" t="s">
        <v>50</v>
      </c>
      <c r="B52" s="99">
        <v>2</v>
      </c>
      <c r="C52" s="98" t="s">
        <v>140</v>
      </c>
      <c r="D52" s="47">
        <v>42.1</v>
      </c>
      <c r="E52" s="601">
        <v>41.846641540527344</v>
      </c>
      <c r="F52" s="601">
        <v>43.907327651977539</v>
      </c>
      <c r="G52" s="115">
        <v>1.8073276519775376</v>
      </c>
      <c r="H52" s="41">
        <v>4.2929397909205171</v>
      </c>
      <c r="I52" s="174">
        <f t="shared" si="2"/>
        <v>-0.25335845947265767</v>
      </c>
      <c r="J52" s="42">
        <f t="shared" si="3"/>
        <v>-0.60180156644336735</v>
      </c>
      <c r="K52" s="174">
        <f t="shared" si="4"/>
        <v>2.0606861114501953</v>
      </c>
      <c r="L52" s="42">
        <f t="shared" si="5"/>
        <v>4.9243763312629909</v>
      </c>
      <c r="M52" s="51">
        <v>3.172043010752688</v>
      </c>
      <c r="N52" s="51">
        <v>3.1962296486718085</v>
      </c>
      <c r="O52" s="51">
        <v>3.6065915727993323</v>
      </c>
      <c r="P52" s="115">
        <f>O52-M52</f>
        <v>0.43454856204664427</v>
      </c>
      <c r="Q52" s="41">
        <f>(P52/M52)*100</f>
        <v>13.699327549267091</v>
      </c>
      <c r="R52" s="174">
        <f t="shared" si="6"/>
        <v>2.4186637919120457E-2</v>
      </c>
      <c r="S52" s="42">
        <f t="shared" si="7"/>
        <v>0.76249400897566189</v>
      </c>
      <c r="T52" s="174">
        <f t="shared" si="8"/>
        <v>0.41036192412752381</v>
      </c>
      <c r="U52" s="42">
        <f t="shared" si="9"/>
        <v>12.838937411710999</v>
      </c>
    </row>
    <row r="53" spans="1:21">
      <c r="A53" s="99" t="s">
        <v>52</v>
      </c>
      <c r="B53" s="99">
        <v>2</v>
      </c>
      <c r="C53" s="98" t="s">
        <v>140</v>
      </c>
      <c r="D53" s="47">
        <v>35.1</v>
      </c>
      <c r="E53" s="601">
        <v>37.986854553222656</v>
      </c>
      <c r="F53" s="601">
        <v>40.607172012329102</v>
      </c>
      <c r="G53" s="115">
        <v>5.5071720123291001</v>
      </c>
      <c r="H53" s="41">
        <v>15.68994875307436</v>
      </c>
      <c r="I53" s="174">
        <f t="shared" si="2"/>
        <v>2.8868545532226548</v>
      </c>
      <c r="J53" s="42">
        <f t="shared" si="3"/>
        <v>8.2246568467881911</v>
      </c>
      <c r="K53" s="174">
        <f t="shared" si="4"/>
        <v>2.6203174591064453</v>
      </c>
      <c r="L53" s="42">
        <f t="shared" si="5"/>
        <v>6.897958490969998</v>
      </c>
      <c r="M53" s="51">
        <v>2.6247030878859858</v>
      </c>
      <c r="N53" s="51">
        <v>2.9078014184397163</v>
      </c>
      <c r="O53" s="51">
        <v>3.10003954132068</v>
      </c>
      <c r="P53" s="115">
        <f>O53-M53</f>
        <v>0.47533645343469422</v>
      </c>
      <c r="Q53" s="41">
        <f>(P53/M53)*100</f>
        <v>18.110103791493778</v>
      </c>
      <c r="R53" s="174">
        <f t="shared" si="6"/>
        <v>0.28309833055373046</v>
      </c>
      <c r="S53" s="42">
        <f t="shared" si="7"/>
        <v>10.785918295305025</v>
      </c>
      <c r="T53" s="174">
        <f t="shared" si="8"/>
        <v>0.19223812288096376</v>
      </c>
      <c r="U53" s="42">
        <f t="shared" si="9"/>
        <v>6.6111159332233882</v>
      </c>
    </row>
    <row r="54" spans="1:21">
      <c r="A54" s="98" t="s">
        <v>53</v>
      </c>
      <c r="B54" s="99">
        <v>2</v>
      </c>
      <c r="C54" s="98" t="s">
        <v>140</v>
      </c>
      <c r="D54" s="47">
        <v>34.1</v>
      </c>
      <c r="E54" s="601">
        <v>34.627714157104492</v>
      </c>
      <c r="F54" s="601">
        <v>38.460433959960938</v>
      </c>
      <c r="G54" s="115">
        <v>4.3604339599609361</v>
      </c>
      <c r="H54" s="41">
        <v>12.787196363521804</v>
      </c>
      <c r="I54" s="174">
        <f t="shared" si="2"/>
        <v>0.52771415710449077</v>
      </c>
      <c r="J54" s="42">
        <f t="shared" si="3"/>
        <v>1.5475488478137558</v>
      </c>
      <c r="K54" s="174">
        <f t="shared" si="4"/>
        <v>3.8327198028564453</v>
      </c>
      <c r="L54" s="42">
        <f t="shared" si="5"/>
        <v>11.068359249667926</v>
      </c>
      <c r="M54" s="51">
        <v>2.5873015873015874</v>
      </c>
      <c r="N54" s="51">
        <v>3.0721003134796239</v>
      </c>
      <c r="O54" s="51">
        <v>3.3112094395280232</v>
      </c>
      <c r="P54" s="115">
        <f>O54-M54</f>
        <v>0.72390785222643572</v>
      </c>
      <c r="Q54" s="41">
        <f>(P54/M54)*100</f>
        <v>27.979260546175123</v>
      </c>
      <c r="R54" s="174">
        <f t="shared" si="6"/>
        <v>0.48479872617803643</v>
      </c>
      <c r="S54" s="42">
        <f t="shared" si="7"/>
        <v>18.737619478046806</v>
      </c>
      <c r="T54" s="174">
        <f t="shared" si="8"/>
        <v>0.23910912604839929</v>
      </c>
      <c r="U54" s="42">
        <f t="shared" si="9"/>
        <v>7.7832460417795275</v>
      </c>
    </row>
    <row r="56" spans="1:21">
      <c r="C56" s="109" t="s">
        <v>55</v>
      </c>
      <c r="D56" s="108">
        <f t="shared" ref="D56:Q56" si="10">AVERAGE(D43:D54)</f>
        <v>44.083333333333336</v>
      </c>
      <c r="E56" s="108">
        <f t="shared" si="10"/>
        <v>47.001432736714683</v>
      </c>
      <c r="F56" s="108">
        <f t="shared" si="10"/>
        <v>45.30074087778727</v>
      </c>
      <c r="G56" s="108">
        <f>AVERAGE(G43:G54)</f>
        <v>1.2174075444539383</v>
      </c>
      <c r="H56" s="108">
        <f t="shared" si="10"/>
        <v>3.5951606926341619</v>
      </c>
      <c r="I56" s="108">
        <f t="shared" si="10"/>
        <v>2.9180994033813472</v>
      </c>
      <c r="J56" s="108">
        <f t="shared" si="10"/>
        <v>6.9445856840726927</v>
      </c>
      <c r="K56" s="108">
        <f t="shared" si="10"/>
        <v>-1.7006918589274089</v>
      </c>
      <c r="L56" s="108">
        <f t="shared" si="10"/>
        <v>-2.6135008579189734</v>
      </c>
      <c r="M56" s="108">
        <f t="shared" si="10"/>
        <v>3.3560341240437874</v>
      </c>
      <c r="N56" s="108">
        <f t="shared" si="10"/>
        <v>3.4226162814994208</v>
      </c>
      <c r="O56" s="108">
        <f>AVERAGE(O43:O54)</f>
        <v>3.6441832923554158</v>
      </c>
      <c r="P56" s="108">
        <f t="shared" si="10"/>
        <v>0.28814916831162807</v>
      </c>
      <c r="Q56" s="108">
        <f t="shared" si="10"/>
        <v>9.7831269016134943</v>
      </c>
      <c r="R56" s="108">
        <f t="shared" ref="R56:U56" si="11">AVERAGE(R43:R54)</f>
        <v>6.6582157455633048E-2</v>
      </c>
      <c r="S56" s="108">
        <f t="shared" si="11"/>
        <v>2.6481882213961874</v>
      </c>
      <c r="T56" s="108">
        <f t="shared" si="11"/>
        <v>0.22156701085599503</v>
      </c>
      <c r="U56" s="108">
        <f t="shared" si="11"/>
        <v>7.0707116676063775</v>
      </c>
    </row>
    <row r="57" spans="1:21">
      <c r="C57" s="109" t="s">
        <v>56</v>
      </c>
      <c r="D57" s="115">
        <f t="shared" ref="D57:Q57" si="12">STDEV(D43:D54)</f>
        <v>6.2648853045197592</v>
      </c>
      <c r="E57" s="115">
        <f t="shared" si="12"/>
        <v>7.2088198738184515</v>
      </c>
      <c r="F57" s="115">
        <f t="shared" si="12"/>
        <v>4.5062636552698301</v>
      </c>
      <c r="G57" s="115">
        <f t="shared" si="12"/>
        <v>3.2309065094222542</v>
      </c>
      <c r="H57" s="115">
        <f t="shared" si="12"/>
        <v>8.1747864415906015</v>
      </c>
      <c r="I57" s="115">
        <f t="shared" si="12"/>
        <v>4.3678875658679885</v>
      </c>
      <c r="J57" s="115">
        <f t="shared" si="12"/>
        <v>11.097882258448685</v>
      </c>
      <c r="K57" s="115">
        <f t="shared" si="12"/>
        <v>4.1237839570488948</v>
      </c>
      <c r="L57" s="115">
        <f t="shared" si="12"/>
        <v>8.6921244370676654</v>
      </c>
      <c r="M57" s="115">
        <f t="shared" si="12"/>
        <v>0.57166714195973067</v>
      </c>
      <c r="N57" s="115">
        <f t="shared" si="12"/>
        <v>0.50147778269802568</v>
      </c>
      <c r="O57" s="115">
        <f t="shared" si="12"/>
        <v>0.40080790509403608</v>
      </c>
      <c r="P57" s="115">
        <f t="shared" si="12"/>
        <v>0.23216599774328678</v>
      </c>
      <c r="Q57" s="115">
        <f t="shared" si="12"/>
        <v>8.9165261612825493</v>
      </c>
      <c r="R57" s="115">
        <f t="shared" ref="R57:U57" si="13">STDEV(R43:R54)</f>
        <v>0.22199281317058886</v>
      </c>
      <c r="S57" s="115">
        <f t="shared" si="13"/>
        <v>7.9107805610004354</v>
      </c>
      <c r="T57" s="115">
        <f t="shared" si="13"/>
        <v>0.17538607326636677</v>
      </c>
      <c r="U57" s="115">
        <f t="shared" si="13"/>
        <v>6.0452020222324032</v>
      </c>
    </row>
    <row r="58" spans="1:21">
      <c r="C58" s="109" t="s">
        <v>57</v>
      </c>
      <c r="D58" s="115">
        <f t="shared" ref="D58:L58" si="14">D57/SQRT(12)</f>
        <v>1.8085166085033069</v>
      </c>
      <c r="E58" s="115">
        <f t="shared" si="14"/>
        <v>2.0810070473443036</v>
      </c>
      <c r="F58" s="115">
        <f t="shared" si="14"/>
        <v>1.3008462672047318</v>
      </c>
      <c r="G58" s="115">
        <f t="shared" si="14"/>
        <v>0.93268237147072641</v>
      </c>
      <c r="H58" s="115">
        <f t="shared" si="14"/>
        <v>2.3598575763100187</v>
      </c>
      <c r="I58" s="115">
        <f t="shared" si="14"/>
        <v>1.2609005309719512</v>
      </c>
      <c r="J58" s="115">
        <f t="shared" si="14"/>
        <v>3.2036826546750601</v>
      </c>
      <c r="K58" s="115">
        <f t="shared" si="14"/>
        <v>1.1904338888410197</v>
      </c>
      <c r="L58" s="115">
        <f t="shared" si="14"/>
        <v>2.5092001917853706</v>
      </c>
      <c r="M58" s="115">
        <f>M57/SQRT(12)</f>
        <v>0.16502608914865727</v>
      </c>
      <c r="N58" s="115">
        <f>N57/SQRT(12)</f>
        <v>0.1447641664166609</v>
      </c>
      <c r="O58" s="115">
        <f>O57/SQRT(12)</f>
        <v>0.11570327594968585</v>
      </c>
      <c r="P58" s="115">
        <f>P57/SQRT(12)</f>
        <v>6.7020550646882338E-2</v>
      </c>
      <c r="Q58" s="115">
        <f>Q57/SQRT(12)</f>
        <v>2.5739793897264103</v>
      </c>
      <c r="R58" s="115">
        <f t="shared" ref="R58:U58" si="15">R57/SQRT(12)</f>
        <v>6.4083805221100895E-2</v>
      </c>
      <c r="S58" s="115">
        <f t="shared" si="15"/>
        <v>2.2836456431968304</v>
      </c>
      <c r="T58" s="115">
        <f t="shared" si="15"/>
        <v>5.0629598306224141E-2</v>
      </c>
      <c r="U58" s="115">
        <f t="shared" si="15"/>
        <v>1.745099507420774</v>
      </c>
    </row>
    <row r="61" spans="1:21" ht="15.75" thickBot="1"/>
    <row r="62" spans="1:21">
      <c r="A62" s="449" t="s">
        <v>0</v>
      </c>
      <c r="B62" s="451" t="s">
        <v>1</v>
      </c>
      <c r="C62" s="453" t="s">
        <v>2</v>
      </c>
      <c r="D62" s="603" t="s">
        <v>141</v>
      </c>
      <c r="E62" s="564"/>
      <c r="F62" s="564"/>
      <c r="G62" s="564"/>
      <c r="H62" s="604"/>
      <c r="I62" s="609" t="s">
        <v>36</v>
      </c>
      <c r="J62" s="581"/>
      <c r="K62" s="581"/>
      <c r="L62" s="581"/>
      <c r="M62" s="582"/>
    </row>
    <row r="63" spans="1:21" ht="15.75" thickBot="1">
      <c r="A63" s="450"/>
      <c r="B63" s="452"/>
      <c r="C63" s="454"/>
      <c r="D63" s="200" t="s">
        <v>5</v>
      </c>
      <c r="E63" s="605" t="s">
        <v>37</v>
      </c>
      <c r="F63" s="201" t="s">
        <v>6</v>
      </c>
      <c r="G63" s="606" t="s">
        <v>58</v>
      </c>
      <c r="H63" s="606" t="s">
        <v>59</v>
      </c>
      <c r="I63" s="203" t="s">
        <v>5</v>
      </c>
      <c r="J63" s="204" t="s">
        <v>37</v>
      </c>
      <c r="K63" s="205" t="s">
        <v>6</v>
      </c>
      <c r="L63" s="206" t="s">
        <v>58</v>
      </c>
      <c r="M63" s="205" t="s">
        <v>59</v>
      </c>
    </row>
    <row r="64" spans="1:21">
      <c r="A64" s="98" t="s">
        <v>17</v>
      </c>
      <c r="B64" s="98">
        <v>1</v>
      </c>
      <c r="C64" s="98" t="s">
        <v>31</v>
      </c>
      <c r="D64" s="47">
        <v>52.3</v>
      </c>
      <c r="E64" s="602"/>
      <c r="F64" s="601">
        <v>44.521183013916016</v>
      </c>
      <c r="G64" s="115">
        <v>-7.7788169860839815</v>
      </c>
      <c r="H64" s="41">
        <v>-14.873455040313541</v>
      </c>
      <c r="I64" s="51">
        <v>3.7518910741301061</v>
      </c>
      <c r="J64" s="47"/>
      <c r="K64" s="51">
        <v>3.3775159548355425</v>
      </c>
      <c r="L64" s="115">
        <f>K64-I64</f>
        <v>-0.37437511929456369</v>
      </c>
      <c r="M64" s="41">
        <f>(L64/I64)*100</f>
        <v>-9.9783045908752666</v>
      </c>
    </row>
    <row r="65" spans="1:13">
      <c r="A65" s="98" t="s">
        <v>22</v>
      </c>
      <c r="B65" s="98">
        <v>1</v>
      </c>
      <c r="C65" s="98" t="s">
        <v>31</v>
      </c>
      <c r="D65" s="47">
        <v>50.3</v>
      </c>
      <c r="E65" s="602"/>
      <c r="F65" s="601">
        <v>44.31977653503418</v>
      </c>
      <c r="G65" s="115">
        <v>-5.9802234649658175</v>
      </c>
      <c r="H65" s="41">
        <v>-11.889112256393277</v>
      </c>
      <c r="I65" s="51">
        <v>3.8088642659279777</v>
      </c>
      <c r="J65" s="47"/>
      <c r="K65" s="51">
        <v>3.4883720930232553</v>
      </c>
      <c r="L65" s="115">
        <f t="shared" ref="L65:L73" si="16">K65-I65</f>
        <v>-0.32049217290472232</v>
      </c>
      <c r="M65" s="41">
        <f t="shared" ref="M65:M73" si="17">(L65/I65)*100</f>
        <v>-8.4143763213530729</v>
      </c>
    </row>
    <row r="66" spans="1:13">
      <c r="A66" s="98" t="s">
        <v>26</v>
      </c>
      <c r="B66" s="98">
        <v>1</v>
      </c>
      <c r="C66" s="98" t="s">
        <v>31</v>
      </c>
      <c r="D66" s="47">
        <v>56</v>
      </c>
      <c r="E66" s="602"/>
      <c r="F66" s="601">
        <v>47.407527923583984</v>
      </c>
      <c r="G66" s="115">
        <v>-8.5924720764160156</v>
      </c>
      <c r="H66" s="41">
        <v>-15.343700136457169</v>
      </c>
      <c r="I66" s="51">
        <v>3.9737991266375543</v>
      </c>
      <c r="J66" s="47"/>
      <c r="K66" s="51">
        <v>3.5138888888888888</v>
      </c>
      <c r="L66" s="115">
        <f t="shared" si="16"/>
        <v>-0.45991023774866546</v>
      </c>
      <c r="M66" s="41">
        <f t="shared" si="17"/>
        <v>-11.573565323565319</v>
      </c>
    </row>
    <row r="67" spans="1:13">
      <c r="A67" s="98" t="s">
        <v>30</v>
      </c>
      <c r="B67" s="98">
        <v>1</v>
      </c>
      <c r="C67" s="98" t="s">
        <v>31</v>
      </c>
      <c r="D67" s="47">
        <v>30.2</v>
      </c>
      <c r="E67" s="602"/>
      <c r="F67" s="601">
        <v>30.998984336853027</v>
      </c>
      <c r="G67" s="115">
        <v>0.79898433685302805</v>
      </c>
      <c r="H67" s="41">
        <v>2.645643499513338</v>
      </c>
      <c r="I67" s="51">
        <v>2.2000000000000002</v>
      </c>
      <c r="J67" s="47"/>
      <c r="K67" s="51">
        <v>2.0572354211663066</v>
      </c>
      <c r="L67" s="115">
        <f t="shared" si="16"/>
        <v>-0.14276457883369353</v>
      </c>
      <c r="M67" s="41">
        <f t="shared" si="17"/>
        <v>-6.4892990378951607</v>
      </c>
    </row>
    <row r="68" spans="1:13">
      <c r="A68" s="98" t="s">
        <v>40</v>
      </c>
      <c r="B68" s="99">
        <v>2</v>
      </c>
      <c r="C68" s="98" t="s">
        <v>31</v>
      </c>
      <c r="D68" s="47">
        <v>47.9</v>
      </c>
      <c r="E68" s="214"/>
      <c r="F68" s="601">
        <v>44.824491500854492</v>
      </c>
      <c r="G68" s="115">
        <v>-3.0755084991455064</v>
      </c>
      <c r="H68" s="41">
        <v>-6.4206858019739173</v>
      </c>
      <c r="I68" s="51">
        <v>4.1184867951463238</v>
      </c>
      <c r="K68" s="51">
        <v>3.6889113582743507</v>
      </c>
      <c r="L68" s="115">
        <f t="shared" si="16"/>
        <v>-0.42957543687197308</v>
      </c>
      <c r="M68" s="41">
        <f t="shared" si="17"/>
        <v>-10.430419186440803</v>
      </c>
    </row>
    <row r="69" spans="1:13">
      <c r="A69" s="98" t="s">
        <v>43</v>
      </c>
      <c r="B69" s="99">
        <v>2</v>
      </c>
      <c r="C69" s="98" t="s">
        <v>31</v>
      </c>
      <c r="D69" s="47">
        <v>52.3</v>
      </c>
      <c r="E69" s="602"/>
      <c r="F69" s="601">
        <v>46.814779281616211</v>
      </c>
      <c r="G69" s="115">
        <v>-5.4852207183837862</v>
      </c>
      <c r="H69" s="41">
        <v>-10.48799372539921</v>
      </c>
      <c r="I69" s="51">
        <v>3.7837837837837842</v>
      </c>
      <c r="K69" s="51">
        <v>3.2340720221606647</v>
      </c>
      <c r="L69" s="115">
        <f t="shared" si="16"/>
        <v>-0.54971176162311952</v>
      </c>
      <c r="M69" s="41">
        <f t="shared" si="17"/>
        <v>-14.528096557182444</v>
      </c>
    </row>
    <row r="70" spans="1:13">
      <c r="A70" s="98" t="s">
        <v>47</v>
      </c>
      <c r="B70" s="99">
        <v>2</v>
      </c>
      <c r="C70" s="98" t="s">
        <v>31</v>
      </c>
      <c r="D70" s="47">
        <v>46.4</v>
      </c>
      <c r="E70" s="214"/>
      <c r="F70" s="601">
        <v>49.658044815063477</v>
      </c>
      <c r="G70" s="115">
        <v>3.258044815063478</v>
      </c>
      <c r="H70" s="41">
        <v>7.0216483083264611</v>
      </c>
      <c r="I70" s="51">
        <v>3.6800573888091819</v>
      </c>
      <c r="K70" s="51">
        <v>3.5</v>
      </c>
      <c r="L70" s="115">
        <f t="shared" si="16"/>
        <v>-0.18005738880918187</v>
      </c>
      <c r="M70" s="41">
        <f t="shared" si="17"/>
        <v>-4.8927875243664634</v>
      </c>
    </row>
    <row r="71" spans="1:13">
      <c r="A71" s="99" t="s">
        <v>51</v>
      </c>
      <c r="B71" s="99">
        <v>2</v>
      </c>
      <c r="C71" s="98" t="s">
        <v>31</v>
      </c>
      <c r="D71" s="47">
        <v>50.2</v>
      </c>
      <c r="E71" s="214"/>
      <c r="F71" s="601">
        <v>49.446071624755859</v>
      </c>
      <c r="G71" s="115">
        <v>-0.75392837524414347</v>
      </c>
      <c r="H71" s="41">
        <v>-1.5018493530759829</v>
      </c>
      <c r="I71" s="51">
        <v>3.6892230576441101</v>
      </c>
      <c r="K71" s="51">
        <v>3.5893648449039879</v>
      </c>
      <c r="L71" s="115">
        <f t="shared" si="16"/>
        <v>-9.9858212740122188E-2</v>
      </c>
      <c r="M71" s="41">
        <f t="shared" si="17"/>
        <v>-2.7067545437030405</v>
      </c>
    </row>
    <row r="72" spans="1:13">
      <c r="A72" s="98" t="s">
        <v>80</v>
      </c>
      <c r="B72" s="99">
        <v>2</v>
      </c>
      <c r="C72" s="98" t="s">
        <v>31</v>
      </c>
      <c r="D72" s="47">
        <v>29.6</v>
      </c>
      <c r="E72" s="214"/>
      <c r="F72" s="601">
        <v>33.186895370483398</v>
      </c>
      <c r="G72" s="115">
        <v>3.586895370483397</v>
      </c>
      <c r="H72" s="41">
        <v>12.117889765146611</v>
      </c>
      <c r="I72" s="51">
        <v>2.3763853367433931</v>
      </c>
      <c r="K72" s="51">
        <v>2.1422861710631493</v>
      </c>
      <c r="L72" s="115">
        <f t="shared" si="16"/>
        <v>-0.2340991656802438</v>
      </c>
      <c r="M72" s="41">
        <f t="shared" si="17"/>
        <v>-9.8510608553516033</v>
      </c>
    </row>
    <row r="73" spans="1:13">
      <c r="A73" s="98" t="s">
        <v>81</v>
      </c>
      <c r="B73" s="99">
        <v>2</v>
      </c>
      <c r="C73" s="98" t="s">
        <v>31</v>
      </c>
      <c r="D73" s="47">
        <v>50.2</v>
      </c>
      <c r="E73" s="214"/>
      <c r="F73" s="601">
        <v>45.70857048034668</v>
      </c>
      <c r="G73" s="115">
        <v>-4.4914295196533232</v>
      </c>
      <c r="H73" s="41">
        <v>-8.9470707562815193</v>
      </c>
      <c r="I73" s="51">
        <v>3.9292808899483513</v>
      </c>
      <c r="K73" s="51">
        <v>3.7383720930232558</v>
      </c>
      <c r="L73" s="115">
        <f t="shared" si="16"/>
        <v>-0.19090879692509555</v>
      </c>
      <c r="M73" s="41">
        <f t="shared" si="17"/>
        <v>-4.8586192301361528</v>
      </c>
    </row>
    <row r="75" spans="1:13">
      <c r="C75" s="109" t="s">
        <v>55</v>
      </c>
      <c r="D75" s="108">
        <f t="shared" ref="D75:M75" si="18">AVERAGE(D64:D73)</f>
        <v>46.54</v>
      </c>
      <c r="E75" s="108"/>
      <c r="F75" s="108">
        <f t="shared" si="18"/>
        <v>43.688632488250732</v>
      </c>
      <c r="G75" s="108">
        <f t="shared" si="18"/>
        <v>-2.8513675117492672</v>
      </c>
      <c r="H75" s="108">
        <f t="shared" si="18"/>
        <v>-4.76786854969082</v>
      </c>
      <c r="I75" s="108">
        <f t="shared" si="18"/>
        <v>3.5311771718770784</v>
      </c>
      <c r="J75" s="108"/>
      <c r="K75" s="108">
        <f t="shared" si="18"/>
        <v>3.2330018847339397</v>
      </c>
      <c r="L75" s="108">
        <f t="shared" si="18"/>
        <v>-0.29817528714313812</v>
      </c>
      <c r="M75" s="108">
        <f t="shared" si="18"/>
        <v>-8.372328317086934</v>
      </c>
    </row>
    <row r="76" spans="1:13">
      <c r="C76" s="109" t="s">
        <v>56</v>
      </c>
      <c r="D76" s="115">
        <f t="shared" ref="D76:M76" si="19">STDEV(D64:D73)</f>
        <v>9.14454299933392</v>
      </c>
      <c r="E76" s="115"/>
      <c r="F76" s="115">
        <f t="shared" si="19"/>
        <v>6.4131845707074664</v>
      </c>
      <c r="G76" s="115">
        <f t="shared" si="19"/>
        <v>4.3869436624339118</v>
      </c>
      <c r="H76" s="115">
        <f t="shared" si="19"/>
        <v>9.471296730936686</v>
      </c>
      <c r="I76" s="115">
        <f t="shared" si="19"/>
        <v>0.67013173451292551</v>
      </c>
      <c r="J76" s="115"/>
      <c r="K76" s="115">
        <f t="shared" si="19"/>
        <v>0.6145115049426696</v>
      </c>
      <c r="L76" s="115">
        <f t="shared" si="19"/>
        <v>0.15130729835860626</v>
      </c>
      <c r="M76" s="115">
        <f t="shared" si="19"/>
        <v>3.6092873703230999</v>
      </c>
    </row>
    <row r="77" spans="1:13">
      <c r="C77" s="109" t="s">
        <v>57</v>
      </c>
      <c r="D77" s="115">
        <f t="shared" ref="D77:M77" si="20">D76/SQRT(10)</f>
        <v>2.8917584039242801</v>
      </c>
      <c r="E77" s="115"/>
      <c r="F77" s="115">
        <f t="shared" si="20"/>
        <v>2.0280270298484759</v>
      </c>
      <c r="G77" s="115">
        <f t="shared" si="20"/>
        <v>1.3872733940132009</v>
      </c>
      <c r="H77" s="115">
        <f t="shared" si="20"/>
        <v>2.9950870065066884</v>
      </c>
      <c r="I77" s="115">
        <f t="shared" si="20"/>
        <v>0.21191426134201116</v>
      </c>
      <c r="J77" s="115"/>
      <c r="K77" s="115">
        <f t="shared" si="20"/>
        <v>0.19432560039966545</v>
      </c>
      <c r="L77" s="115">
        <f t="shared" si="20"/>
        <v>4.7847568941985226E-2</v>
      </c>
      <c r="M77" s="115">
        <f t="shared" si="20"/>
        <v>1.1413568820300615</v>
      </c>
    </row>
    <row r="80" spans="1:13" ht="15.75" thickBot="1"/>
    <row r="81" spans="1:21" ht="15" customHeight="1" thickBot="1">
      <c r="A81" s="449" t="s">
        <v>0</v>
      </c>
      <c r="B81" s="451" t="s">
        <v>1</v>
      </c>
      <c r="C81" s="453" t="s">
        <v>2</v>
      </c>
      <c r="D81" s="610" t="s">
        <v>141</v>
      </c>
      <c r="E81" s="611"/>
      <c r="F81" s="611"/>
      <c r="G81" s="611"/>
      <c r="H81" s="611"/>
      <c r="I81" s="611"/>
      <c r="J81" s="611"/>
      <c r="K81" s="611"/>
      <c r="L81" s="612"/>
      <c r="M81" s="567" t="s">
        <v>36</v>
      </c>
      <c r="N81" s="568"/>
      <c r="O81" s="568"/>
      <c r="P81" s="568"/>
      <c r="Q81" s="568"/>
      <c r="R81" s="568"/>
      <c r="S81" s="568"/>
      <c r="T81" s="568"/>
      <c r="U81" s="568"/>
    </row>
    <row r="82" spans="1:21" ht="15.75" thickBot="1">
      <c r="A82" s="450"/>
      <c r="B82" s="452"/>
      <c r="C82" s="454"/>
      <c r="D82" s="200" t="s">
        <v>5</v>
      </c>
      <c r="E82" s="605" t="s">
        <v>37</v>
      </c>
      <c r="F82" s="201" t="s">
        <v>6</v>
      </c>
      <c r="G82" s="606" t="s">
        <v>58</v>
      </c>
      <c r="H82" s="606" t="s">
        <v>59</v>
      </c>
      <c r="I82" s="607" t="s">
        <v>93</v>
      </c>
      <c r="J82" s="608" t="s">
        <v>91</v>
      </c>
      <c r="K82" s="607" t="s">
        <v>92</v>
      </c>
      <c r="L82" s="608" t="s">
        <v>91</v>
      </c>
      <c r="M82" s="203" t="s">
        <v>5</v>
      </c>
      <c r="N82" s="204" t="s">
        <v>37</v>
      </c>
      <c r="O82" s="205" t="s">
        <v>6</v>
      </c>
      <c r="P82" s="206" t="s">
        <v>58</v>
      </c>
      <c r="Q82" s="205" t="s">
        <v>59</v>
      </c>
      <c r="R82" s="207" t="s">
        <v>93</v>
      </c>
      <c r="S82" s="208" t="s">
        <v>91</v>
      </c>
      <c r="T82" s="207" t="s">
        <v>92</v>
      </c>
      <c r="U82" s="208" t="s">
        <v>91</v>
      </c>
    </row>
    <row r="83" spans="1:21">
      <c r="A83" s="98" t="s">
        <v>20</v>
      </c>
      <c r="B83" s="98">
        <v>1</v>
      </c>
      <c r="C83" s="98" t="s">
        <v>32</v>
      </c>
      <c r="D83" s="47">
        <v>45.4</v>
      </c>
      <c r="E83" s="601">
        <v>47.995595932006836</v>
      </c>
      <c r="F83" s="601">
        <v>49.075033187866211</v>
      </c>
      <c r="G83" s="115">
        <v>3.6750331878662124</v>
      </c>
      <c r="H83" s="41">
        <v>8.0947867574145658</v>
      </c>
      <c r="I83" s="174">
        <f>E83-D83</f>
        <v>2.5955959320068374</v>
      </c>
      <c r="J83" s="42">
        <f>(I83/D83)*100</f>
        <v>5.7171716564027264</v>
      </c>
      <c r="K83" s="174">
        <f>F83-E83</f>
        <v>1.079437255859375</v>
      </c>
      <c r="L83" s="42">
        <f>(K83/E83)*100</f>
        <v>2.249033968426112</v>
      </c>
      <c r="M83" s="51">
        <v>3.1759656652360513</v>
      </c>
      <c r="N83" s="51">
        <v>3.1190223166843785</v>
      </c>
      <c r="O83" s="51">
        <v>3.4571832979476294</v>
      </c>
      <c r="P83" s="115">
        <f>O83-M83</f>
        <v>0.28121763271157807</v>
      </c>
      <c r="Q83" s="41">
        <f>(P83/M83)*100</f>
        <v>8.8545551921348231</v>
      </c>
      <c r="R83" s="631">
        <f>N83-M83</f>
        <v>-5.6943348551672823E-2</v>
      </c>
      <c r="S83" s="42">
        <f>(R83/M83)*100</f>
        <v>-1.7929459746675362</v>
      </c>
      <c r="T83" s="631">
        <f>O83-N83</f>
        <v>0.33816098126325089</v>
      </c>
      <c r="U83" s="42">
        <f>(T83/N83)*100</f>
        <v>10.841890404385659</v>
      </c>
    </row>
    <row r="84" spans="1:21">
      <c r="A84" s="98" t="s">
        <v>23</v>
      </c>
      <c r="B84" s="98">
        <v>1</v>
      </c>
      <c r="C84" s="98" t="s">
        <v>32</v>
      </c>
      <c r="D84" s="47">
        <v>44.9</v>
      </c>
      <c r="E84" s="601">
        <v>52.655055999755859</v>
      </c>
      <c r="F84" s="601">
        <v>45.076480865478516</v>
      </c>
      <c r="G84" s="115">
        <v>0.17648086547851705</v>
      </c>
      <c r="H84" s="41">
        <v>0.39305315251340101</v>
      </c>
      <c r="I84" s="174">
        <f t="shared" ref="I84:I92" si="21">E84-D84</f>
        <v>7.7550559997558608</v>
      </c>
      <c r="J84" s="42">
        <f t="shared" ref="J84:J92" si="22">(I84/D84)*100</f>
        <v>17.271839643108823</v>
      </c>
      <c r="K84" s="174">
        <f t="shared" ref="K84:K92" si="23">F84-E84</f>
        <v>-7.5785751342773437</v>
      </c>
      <c r="L84" s="42">
        <f t="shared" ref="L84:L92" si="24">(K84/E84)*100</f>
        <v>-14.392872612864533</v>
      </c>
      <c r="M84" s="51">
        <v>3.4848484848484849</v>
      </c>
      <c r="N84" s="51">
        <v>4.1301703163017027</v>
      </c>
      <c r="O84" s="51">
        <v>3.6935866983372923</v>
      </c>
      <c r="P84" s="115">
        <f t="shared" ref="P84:P92" si="25">O84-M84</f>
        <v>0.20873821348880739</v>
      </c>
      <c r="Q84" s="41">
        <f t="shared" ref="Q84:Q92" si="26">(P84/M84)*100</f>
        <v>5.9898791696788214</v>
      </c>
      <c r="R84" s="631">
        <f t="shared" ref="R84:R92" si="27">N84-M84</f>
        <v>0.64532183145321786</v>
      </c>
      <c r="S84" s="42">
        <f t="shared" ref="S84:S92" si="28">(R84/M84)*100</f>
        <v>18.517930815614079</v>
      </c>
      <c r="T84" s="631">
        <f t="shared" ref="T84:T92" si="29">O84-N84</f>
        <v>-0.43658361796441048</v>
      </c>
      <c r="U84" s="42">
        <f t="shared" ref="U84:U92" si="30">(T84/N84)*100</f>
        <v>-10.570595993129468</v>
      </c>
    </row>
    <row r="85" spans="1:21">
      <c r="A85" s="98" t="s">
        <v>25</v>
      </c>
      <c r="B85" s="98">
        <v>1</v>
      </c>
      <c r="C85" s="98" t="s">
        <v>32</v>
      </c>
      <c r="D85" s="47">
        <v>33.700000000000003</v>
      </c>
      <c r="E85" s="601">
        <v>39.099267959594727</v>
      </c>
      <c r="F85" s="601">
        <v>36.511510848999023</v>
      </c>
      <c r="G85" s="115">
        <v>2.8115108489990206</v>
      </c>
      <c r="H85" s="41">
        <v>8.3427621632018401</v>
      </c>
      <c r="I85" s="174">
        <f t="shared" si="21"/>
        <v>5.3992679595947237</v>
      </c>
      <c r="J85" s="42">
        <f t="shared" si="22"/>
        <v>16.02156664568167</v>
      </c>
      <c r="K85" s="174">
        <f t="shared" si="23"/>
        <v>-2.5877571105957031</v>
      </c>
      <c r="L85" s="42">
        <f t="shared" si="24"/>
        <v>-6.6184285426261615</v>
      </c>
      <c r="M85" s="51">
        <v>2.4269662921348316</v>
      </c>
      <c r="N85" s="51">
        <v>2.7313266443701227</v>
      </c>
      <c r="O85" s="51">
        <v>2.7634529147982061</v>
      </c>
      <c r="P85" s="115">
        <f t="shared" si="25"/>
        <v>0.33648662266337448</v>
      </c>
      <c r="Q85" s="41">
        <f t="shared" si="26"/>
        <v>13.864495100481633</v>
      </c>
      <c r="R85" s="631">
        <f t="shared" si="27"/>
        <v>0.30436035223529112</v>
      </c>
      <c r="S85" s="42">
        <f t="shared" si="28"/>
        <v>12.540773772657829</v>
      </c>
      <c r="T85" s="631">
        <f t="shared" si="29"/>
        <v>3.2126270428083359E-2</v>
      </c>
      <c r="U85" s="42">
        <f t="shared" si="30"/>
        <v>1.1762148805710519</v>
      </c>
    </row>
    <row r="86" spans="1:21">
      <c r="A86" s="99" t="s">
        <v>27</v>
      </c>
      <c r="B86" s="98">
        <v>1</v>
      </c>
      <c r="C86" s="98" t="s">
        <v>32</v>
      </c>
      <c r="D86" s="47">
        <v>35.299999999999997</v>
      </c>
      <c r="E86" s="601">
        <v>34.590774536132812</v>
      </c>
      <c r="F86" s="601">
        <v>39.565158843994141</v>
      </c>
      <c r="G86" s="115">
        <v>4.2651588439941435</v>
      </c>
      <c r="H86" s="41">
        <v>12.082602957490494</v>
      </c>
      <c r="I86" s="174">
        <f t="shared" si="21"/>
        <v>-0.70922546386718466</v>
      </c>
      <c r="J86" s="42">
        <f t="shared" si="22"/>
        <v>-2.0091372914084555</v>
      </c>
      <c r="K86" s="174">
        <f t="shared" si="23"/>
        <v>4.9743843078613281</v>
      </c>
      <c r="L86" s="42">
        <f t="shared" si="24"/>
        <v>14.380667604494338</v>
      </c>
      <c r="M86" s="51">
        <v>2.7721518987341773</v>
      </c>
      <c r="N86" s="51">
        <v>2.9176755447941889</v>
      </c>
      <c r="O86" s="51">
        <v>2.9815038198632893</v>
      </c>
      <c r="P86" s="115">
        <f t="shared" si="25"/>
        <v>0.20935192112911194</v>
      </c>
      <c r="Q86" s="41">
        <f t="shared" si="26"/>
        <v>7.5519642781734442</v>
      </c>
      <c r="R86" s="631">
        <f t="shared" si="27"/>
        <v>0.14552364606001156</v>
      </c>
      <c r="S86" s="42">
        <f t="shared" si="28"/>
        <v>5.2494831227127454</v>
      </c>
      <c r="T86" s="631">
        <f t="shared" si="29"/>
        <v>6.3828275069100382E-2</v>
      </c>
      <c r="U86" s="42">
        <f t="shared" si="30"/>
        <v>2.187641294899457</v>
      </c>
    </row>
    <row r="87" spans="1:21">
      <c r="A87" s="99" t="s">
        <v>28</v>
      </c>
      <c r="B87" s="98">
        <v>1</v>
      </c>
      <c r="C87" s="98" t="s">
        <v>32</v>
      </c>
      <c r="D87" s="47">
        <v>47.8</v>
      </c>
      <c r="E87" s="601">
        <v>58.609542846679688</v>
      </c>
      <c r="F87" s="601">
        <v>55.125736236572266</v>
      </c>
      <c r="G87" s="115">
        <v>7.3257362365722685</v>
      </c>
      <c r="H87" s="41">
        <v>15.325808026301818</v>
      </c>
      <c r="I87" s="174">
        <f t="shared" si="21"/>
        <v>10.80954284667969</v>
      </c>
      <c r="J87" s="42">
        <f t="shared" si="22"/>
        <v>22.614106373806887</v>
      </c>
      <c r="K87" s="174">
        <f t="shared" si="23"/>
        <v>-3.4838066101074219</v>
      </c>
      <c r="L87" s="42">
        <f t="shared" si="24"/>
        <v>-5.9440944953638795</v>
      </c>
      <c r="M87" s="51">
        <v>4.0111420612813369</v>
      </c>
      <c r="N87" s="51">
        <v>4.8907103825136611</v>
      </c>
      <c r="O87" s="51">
        <v>4.6913580246913575</v>
      </c>
      <c r="P87" s="115">
        <f t="shared" si="25"/>
        <v>0.68021596341002066</v>
      </c>
      <c r="Q87" s="41">
        <f t="shared" si="26"/>
        <v>16.958161865569267</v>
      </c>
      <c r="R87" s="631">
        <f t="shared" si="27"/>
        <v>0.8795683212323242</v>
      </c>
      <c r="S87" s="42">
        <f t="shared" si="28"/>
        <v>21.928126897389195</v>
      </c>
      <c r="T87" s="631">
        <f t="shared" si="29"/>
        <v>-0.19935235782230354</v>
      </c>
      <c r="U87" s="42">
        <f t="shared" si="30"/>
        <v>-4.0761431822884413</v>
      </c>
    </row>
    <row r="88" spans="1:21">
      <c r="A88" s="98" t="s">
        <v>44</v>
      </c>
      <c r="B88" s="99">
        <v>2</v>
      </c>
      <c r="C88" s="98" t="s">
        <v>32</v>
      </c>
      <c r="D88" s="47">
        <v>38.6</v>
      </c>
      <c r="E88" s="601">
        <v>43.00050163269043</v>
      </c>
      <c r="F88" s="601">
        <v>45.620885848999023</v>
      </c>
      <c r="G88" s="115">
        <v>7.020885848999022</v>
      </c>
      <c r="H88" s="41">
        <v>18.188823443002647</v>
      </c>
      <c r="I88" s="174">
        <f t="shared" si="21"/>
        <v>4.4005016326904283</v>
      </c>
      <c r="J88" s="42">
        <f t="shared" si="22"/>
        <v>11.400263297125461</v>
      </c>
      <c r="K88" s="174">
        <f t="shared" si="23"/>
        <v>2.6203842163085937</v>
      </c>
      <c r="L88" s="42">
        <f t="shared" si="24"/>
        <v>6.0938456920616231</v>
      </c>
      <c r="M88" s="51">
        <v>2.8238341968911915</v>
      </c>
      <c r="N88" s="51">
        <v>3.2088248143294011</v>
      </c>
      <c r="O88" s="51">
        <v>3.4403669724770642</v>
      </c>
      <c r="P88" s="115">
        <f t="shared" si="25"/>
        <v>0.61653277558587272</v>
      </c>
      <c r="Q88" s="41">
        <f t="shared" si="26"/>
        <v>21.833179025334577</v>
      </c>
      <c r="R88" s="631">
        <f t="shared" si="27"/>
        <v>0.38499061743820961</v>
      </c>
      <c r="S88" s="42">
        <f t="shared" si="28"/>
        <v>13.633612690931093</v>
      </c>
      <c r="T88" s="631">
        <f t="shared" si="29"/>
        <v>0.2315421581476631</v>
      </c>
      <c r="U88" s="42">
        <f t="shared" si="30"/>
        <v>7.2157930565010338</v>
      </c>
    </row>
    <row r="89" spans="1:21">
      <c r="A89" s="98" t="s">
        <v>45</v>
      </c>
      <c r="B89" s="99">
        <v>2</v>
      </c>
      <c r="C89" s="98" t="s">
        <v>32</v>
      </c>
      <c r="D89" s="47">
        <v>38.6</v>
      </c>
      <c r="E89" s="601">
        <v>43.857337951660156</v>
      </c>
      <c r="F89" s="601">
        <v>43.762763977050781</v>
      </c>
      <c r="G89" s="115">
        <v>5.1627639770507798</v>
      </c>
      <c r="H89" s="41">
        <v>13.375036209976113</v>
      </c>
      <c r="I89" s="174">
        <f t="shared" si="21"/>
        <v>5.2573379516601548</v>
      </c>
      <c r="J89" s="42">
        <f t="shared" si="22"/>
        <v>13.620046506891592</v>
      </c>
      <c r="K89" s="174">
        <f t="shared" si="23"/>
        <v>-9.4573974609375E-2</v>
      </c>
      <c r="L89" s="42">
        <f t="shared" si="24"/>
        <v>-0.21564002519627398</v>
      </c>
      <c r="M89" s="51">
        <v>2.6450511945392492</v>
      </c>
      <c r="N89" s="51">
        <v>3.1530516431924882</v>
      </c>
      <c r="O89" s="51">
        <v>3.2524454477050417</v>
      </c>
      <c r="P89" s="115">
        <f t="shared" si="25"/>
        <v>0.60739425316579254</v>
      </c>
      <c r="Q89" s="41">
        <f t="shared" si="26"/>
        <v>22.963421442268029</v>
      </c>
      <c r="R89" s="631">
        <f t="shared" si="27"/>
        <v>0.50800044865323901</v>
      </c>
      <c r="S89" s="42">
        <f t="shared" si="28"/>
        <v>19.205694381341807</v>
      </c>
      <c r="T89" s="631">
        <f t="shared" si="29"/>
        <v>9.939380451255353E-2</v>
      </c>
      <c r="U89" s="42">
        <f t="shared" si="30"/>
        <v>3.1523049971968287</v>
      </c>
    </row>
    <row r="90" spans="1:21">
      <c r="A90" s="98" t="s">
        <v>48</v>
      </c>
      <c r="B90" s="99">
        <v>2</v>
      </c>
      <c r="C90" s="98" t="s">
        <v>32</v>
      </c>
      <c r="D90" s="47">
        <v>53.4</v>
      </c>
      <c r="E90" s="601">
        <v>53.222711563110352</v>
      </c>
      <c r="F90" s="601">
        <v>53.535861968994141</v>
      </c>
      <c r="G90" s="115">
        <v>0.13586196899414205</v>
      </c>
      <c r="H90" s="41">
        <v>0.25442316291037836</v>
      </c>
      <c r="I90" s="174">
        <f t="shared" si="21"/>
        <v>-0.17728843688964702</v>
      </c>
      <c r="J90" s="42">
        <f t="shared" si="22"/>
        <v>-0.33200081814540644</v>
      </c>
      <c r="K90" s="174">
        <f t="shared" si="23"/>
        <v>0.31315040588378906</v>
      </c>
      <c r="L90" s="42">
        <f t="shared" si="24"/>
        <v>0.58837739883369533</v>
      </c>
      <c r="M90" s="51">
        <v>3.9085144927536239</v>
      </c>
      <c r="N90" s="51">
        <v>4.2984807864164436</v>
      </c>
      <c r="O90" s="51">
        <v>4.3777197563098351</v>
      </c>
      <c r="P90" s="115">
        <f t="shared" si="25"/>
        <v>0.46920526355621117</v>
      </c>
      <c r="Q90" s="41">
        <f t="shared" si="26"/>
        <v>12.004695503268993</v>
      </c>
      <c r="R90" s="631">
        <f t="shared" si="27"/>
        <v>0.38996629366281965</v>
      </c>
      <c r="S90" s="42">
        <f t="shared" si="28"/>
        <v>9.9773531449305395</v>
      </c>
      <c r="T90" s="631">
        <f t="shared" si="29"/>
        <v>7.923896989339152E-2</v>
      </c>
      <c r="U90" s="42">
        <f t="shared" si="30"/>
        <v>1.8434180314075905</v>
      </c>
    </row>
    <row r="91" spans="1:21">
      <c r="A91" s="98" t="s">
        <v>49</v>
      </c>
      <c r="B91" s="99">
        <v>2</v>
      </c>
      <c r="C91" s="98" t="s">
        <v>32</v>
      </c>
      <c r="D91" s="47">
        <v>46.6</v>
      </c>
      <c r="E91" s="601">
        <v>47.454925537109375</v>
      </c>
      <c r="F91" s="601">
        <v>54.584074020385742</v>
      </c>
      <c r="G91" s="115">
        <v>7.9840740203857408</v>
      </c>
      <c r="H91" s="41">
        <v>17.133206052329918</v>
      </c>
      <c r="I91" s="174">
        <f t="shared" si="21"/>
        <v>0.85492553710937358</v>
      </c>
      <c r="J91" s="42">
        <f t="shared" si="22"/>
        <v>1.8346041568870677</v>
      </c>
      <c r="K91" s="174">
        <f t="shared" si="23"/>
        <v>7.1291484832763672</v>
      </c>
      <c r="L91" s="42">
        <f t="shared" si="24"/>
        <v>15.022989505486484</v>
      </c>
      <c r="M91" s="51">
        <v>3.4750911300121508</v>
      </c>
      <c r="N91" s="51">
        <v>3.8264525993883791</v>
      </c>
      <c r="O91" s="51">
        <v>4.1792782305005822</v>
      </c>
      <c r="P91" s="115">
        <f t="shared" si="25"/>
        <v>0.70418710048843147</v>
      </c>
      <c r="Q91" s="41">
        <f t="shared" si="26"/>
        <v>20.263845583985283</v>
      </c>
      <c r="R91" s="631">
        <f t="shared" si="27"/>
        <v>0.35136146937622836</v>
      </c>
      <c r="S91" s="42">
        <f t="shared" si="28"/>
        <v>10.110856269113144</v>
      </c>
      <c r="T91" s="631">
        <f t="shared" si="29"/>
        <v>0.35282563111220311</v>
      </c>
      <c r="U91" s="42">
        <f t="shared" si="30"/>
        <v>9.2206978120831504</v>
      </c>
    </row>
    <row r="92" spans="1:21">
      <c r="A92" s="69" t="s">
        <v>54</v>
      </c>
      <c r="B92" s="68">
        <v>2</v>
      </c>
      <c r="C92" s="69" t="s">
        <v>32</v>
      </c>
      <c r="D92" s="47">
        <v>51.2</v>
      </c>
      <c r="E92" s="601">
        <v>53.654279708862305</v>
      </c>
      <c r="F92" s="601">
        <v>53.698537826538086</v>
      </c>
      <c r="G92" s="115">
        <v>2.4985378265380831</v>
      </c>
      <c r="H92" s="41">
        <v>4.8799566924571938</v>
      </c>
      <c r="I92" s="174">
        <f t="shared" si="21"/>
        <v>2.4542797088623018</v>
      </c>
      <c r="J92" s="42">
        <f t="shared" si="22"/>
        <v>4.7935150563716835</v>
      </c>
      <c r="K92" s="174">
        <f t="shared" si="23"/>
        <v>4.425811767578125E-2</v>
      </c>
      <c r="L92" s="42">
        <f t="shared" si="24"/>
        <v>8.2487581449110295E-2</v>
      </c>
      <c r="M92" s="51">
        <v>3.9600216099405721</v>
      </c>
      <c r="N92" s="51">
        <v>4.0661375661375665</v>
      </c>
      <c r="O92" s="51">
        <v>4.1434468524251811</v>
      </c>
      <c r="P92" s="115">
        <f t="shared" si="25"/>
        <v>0.18342524248460901</v>
      </c>
      <c r="Q92" s="41">
        <f t="shared" si="26"/>
        <v>4.6319252911188453</v>
      </c>
      <c r="R92" s="631">
        <f t="shared" si="27"/>
        <v>0.10611595619699443</v>
      </c>
      <c r="S92" s="42">
        <f t="shared" si="28"/>
        <v>2.6796812403906785</v>
      </c>
      <c r="T92" s="631">
        <f t="shared" si="29"/>
        <v>7.7309286287614576E-2</v>
      </c>
      <c r="U92" s="42">
        <f t="shared" si="30"/>
        <v>1.9012953947116662</v>
      </c>
    </row>
    <row r="94" spans="1:21">
      <c r="C94" s="109" t="s">
        <v>55</v>
      </c>
      <c r="D94" s="115">
        <f t="shared" ref="D94:T94" si="31">AVERAGE(D83:D92)</f>
        <v>43.55</v>
      </c>
      <c r="E94" s="115">
        <f t="shared" si="31"/>
        <v>47.413999366760251</v>
      </c>
      <c r="F94" s="115">
        <f t="shared" si="31"/>
        <v>47.655604362487793</v>
      </c>
      <c r="G94" s="115">
        <f t="shared" si="31"/>
        <v>4.1056043624877931</v>
      </c>
      <c r="H94" s="115">
        <f t="shared" si="31"/>
        <v>9.8070458617598373</v>
      </c>
      <c r="I94" s="115">
        <f t="shared" si="31"/>
        <v>3.8639993667602539</v>
      </c>
      <c r="J94" s="115">
        <f t="shared" si="31"/>
        <v>9.0931975226722059</v>
      </c>
      <c r="K94" s="115">
        <f t="shared" si="31"/>
        <v>0.24160499572753907</v>
      </c>
      <c r="L94" s="115">
        <f t="shared" si="31"/>
        <v>1.1246366074700513</v>
      </c>
      <c r="M94" s="115">
        <f t="shared" si="31"/>
        <v>3.2683587026371668</v>
      </c>
      <c r="N94" s="115">
        <f t="shared" si="31"/>
        <v>3.6341852614128327</v>
      </c>
      <c r="O94" s="115">
        <f t="shared" si="31"/>
        <v>3.6980342015055476</v>
      </c>
      <c r="P94" s="115">
        <f t="shared" si="31"/>
        <v>0.42967549886838097</v>
      </c>
      <c r="Q94" s="115">
        <f t="shared" si="31"/>
        <v>13.491612245201372</v>
      </c>
      <c r="R94" s="115">
        <f t="shared" si="31"/>
        <v>0.36582655877566628</v>
      </c>
      <c r="S94" s="115">
        <f t="shared" si="31"/>
        <v>11.205056636041357</v>
      </c>
      <c r="T94" s="115">
        <f t="shared" si="31"/>
        <v>6.3848940092714648E-2</v>
      </c>
      <c r="U94" s="115">
        <f>AVERAGE(U83:U92)</f>
        <v>2.2892516696338534</v>
      </c>
    </row>
    <row r="95" spans="1:21">
      <c r="C95" s="109" t="s">
        <v>56</v>
      </c>
      <c r="D95" s="115">
        <f t="shared" ref="D95:U95" si="32">STDEV(D83:D92)</f>
        <v>6.685348823276791</v>
      </c>
      <c r="E95" s="115">
        <f t="shared" si="32"/>
        <v>7.3901562920297206</v>
      </c>
      <c r="F95" s="115">
        <f t="shared" si="32"/>
        <v>6.6039391208774623</v>
      </c>
      <c r="G95" s="115">
        <f t="shared" si="32"/>
        <v>2.8026432947218849</v>
      </c>
      <c r="H95" s="115">
        <f t="shared" si="32"/>
        <v>6.5108481649035168</v>
      </c>
      <c r="I95" s="115">
        <f t="shared" si="32"/>
        <v>3.6188433889103044</v>
      </c>
      <c r="J95" s="115">
        <f t="shared" si="32"/>
        <v>8.2878128445150381</v>
      </c>
      <c r="K95" s="115">
        <f t="shared" si="32"/>
        <v>4.2083816954319806</v>
      </c>
      <c r="L95" s="115">
        <f t="shared" si="32"/>
        <v>9.1209708251120887</v>
      </c>
      <c r="M95" s="115">
        <f t="shared" si="32"/>
        <v>0.58484028143290567</v>
      </c>
      <c r="N95" s="115">
        <f t="shared" si="32"/>
        <v>0.7067962464924975</v>
      </c>
      <c r="O95" s="115">
        <f t="shared" si="32"/>
        <v>0.6314429297603007</v>
      </c>
      <c r="P95" s="115">
        <f t="shared" si="32"/>
        <v>0.20947240603327033</v>
      </c>
      <c r="Q95" s="115">
        <f t="shared" si="32"/>
        <v>6.758359002384549</v>
      </c>
      <c r="R95" s="115">
        <f t="shared" si="32"/>
        <v>0.27119413038368717</v>
      </c>
      <c r="S95" s="115">
        <f t="shared" si="32"/>
        <v>7.6008630898140384</v>
      </c>
      <c r="T95" s="115">
        <f t="shared" si="32"/>
        <v>0.23787744444341338</v>
      </c>
      <c r="U95" s="115">
        <f t="shared" si="32"/>
        <v>6.2689768156129082</v>
      </c>
    </row>
    <row r="96" spans="1:21">
      <c r="C96" s="109" t="s">
        <v>57</v>
      </c>
      <c r="D96" s="115">
        <f t="shared" ref="D96:U96" si="33">D95/SQRT(10)</f>
        <v>2.1140929234281156</v>
      </c>
      <c r="E96" s="115">
        <f t="shared" si="33"/>
        <v>2.336972614743837</v>
      </c>
      <c r="F96" s="115">
        <f t="shared" si="33"/>
        <v>2.0883489151062804</v>
      </c>
      <c r="G96" s="115">
        <f t="shared" si="33"/>
        <v>0.88627362803197196</v>
      </c>
      <c r="H96" s="115">
        <f t="shared" si="33"/>
        <v>2.0589109700622679</v>
      </c>
      <c r="I96" s="115">
        <f t="shared" si="33"/>
        <v>1.1443787604399085</v>
      </c>
      <c r="J96" s="115">
        <f t="shared" si="33"/>
        <v>2.6208365409866454</v>
      </c>
      <c r="K96" s="115">
        <f t="shared" si="33"/>
        <v>1.330807142092608</v>
      </c>
      <c r="L96" s="115">
        <f t="shared" si="33"/>
        <v>2.8843042279299507</v>
      </c>
      <c r="M96" s="115">
        <f t="shared" si="33"/>
        <v>0.18494273567418654</v>
      </c>
      <c r="N96" s="115">
        <f t="shared" si="33"/>
        <v>0.2235085980574088</v>
      </c>
      <c r="O96" s="115">
        <f t="shared" si="33"/>
        <v>0.19967978704522699</v>
      </c>
      <c r="P96" s="115">
        <f t="shared" si="33"/>
        <v>6.6240991002073077E-2</v>
      </c>
      <c r="Q96" s="115">
        <f t="shared" si="33"/>
        <v>2.1371807692638511</v>
      </c>
      <c r="R96" s="115">
        <f t="shared" si="33"/>
        <v>8.5759114008112466E-2</v>
      </c>
      <c r="S96" s="115">
        <f t="shared" si="33"/>
        <v>2.4036039546917336</v>
      </c>
      <c r="T96" s="115">
        <f t="shared" si="33"/>
        <v>7.5223452842135094E-2</v>
      </c>
      <c r="U96" s="115">
        <f t="shared" si="33"/>
        <v>1.9824245336126203</v>
      </c>
    </row>
  </sheetData>
  <autoFilter ref="A1:C34"/>
  <mergeCells count="20">
    <mergeCell ref="A81:A82"/>
    <mergeCell ref="B81:B82"/>
    <mergeCell ref="C81:C82"/>
    <mergeCell ref="D81:L81"/>
    <mergeCell ref="M81:U81"/>
    <mergeCell ref="A62:A63"/>
    <mergeCell ref="B62:B63"/>
    <mergeCell ref="C62:C63"/>
    <mergeCell ref="D62:H62"/>
    <mergeCell ref="I62:M62"/>
    <mergeCell ref="A41:A42"/>
    <mergeCell ref="B41:B42"/>
    <mergeCell ref="C41:C42"/>
    <mergeCell ref="D41:L41"/>
    <mergeCell ref="M41:U41"/>
    <mergeCell ref="I1:M1"/>
    <mergeCell ref="A1:A2"/>
    <mergeCell ref="B1:B2"/>
    <mergeCell ref="C1:C2"/>
    <mergeCell ref="D1:H1"/>
  </mergeCells>
  <pageMargins left="0.7" right="0.7" top="0.75" bottom="0.75" header="0.3" footer="0.3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Information</vt:lpstr>
      <vt:lpstr>Pre Charactersitics</vt:lpstr>
      <vt:lpstr>DXA</vt:lpstr>
      <vt:lpstr>Ultrasound (L+R avg)</vt:lpstr>
      <vt:lpstr>Strength</vt:lpstr>
      <vt:lpstr>Strength Relative</vt:lpstr>
      <vt:lpstr>Performance</vt:lpstr>
      <vt:lpstr>VO2peak</vt:lpstr>
      <vt:lpstr>VO2peak Relative</vt:lpstr>
      <vt:lpstr>Wingate</vt:lpstr>
      <vt:lpstr>Diet</vt:lpstr>
      <vt:lpstr>Training Volume ResEx</vt:lpstr>
      <vt:lpstr>ResEx Training Variables</vt:lpstr>
      <vt:lpstr>Training Volume EndEx</vt:lpstr>
      <vt:lpstr>EndEx Training Variables</vt:lpstr>
      <vt:lpstr>Time Between Session</vt:lpstr>
    </vt:vector>
  </TitlesOfParts>
  <Company>Australian Catholic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Bobby Shamim</cp:lastModifiedBy>
  <cp:lastPrinted>2018-01-07T22:57:21Z</cp:lastPrinted>
  <dcterms:created xsi:type="dcterms:W3CDTF">2016-05-24T00:10:03Z</dcterms:created>
  <dcterms:modified xsi:type="dcterms:W3CDTF">2018-05-31T04:28:51Z</dcterms:modified>
</cp:coreProperties>
</file>