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a05\Documents\Z_CV_AcademicProjectsHSC\Academic\KlausHack\.ARevision\Figures\"/>
    </mc:Choice>
  </mc:AlternateContent>
  <xr:revisionPtr revIDLastSave="0" documentId="13_ncr:1_{11A10E9C-28AB-452B-857A-08EF74363719}" xr6:coauthVersionLast="47" xr6:coauthVersionMax="47" xr10:uidLastSave="{00000000-0000-0000-0000-000000000000}"/>
  <bookViews>
    <workbookView xWindow="1170" yWindow="1170" windowWidth="28800" windowHeight="15345" xr2:uid="{D0E4864B-CD94-43D5-9470-5F5D6BD006E6}"/>
  </bookViews>
  <sheets>
    <sheet name="Pb-S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H18" i="2" s="1"/>
  <c r="C19" i="2" s="1"/>
  <c r="G18" i="2"/>
  <c r="G50" i="2"/>
  <c r="F50" i="2" s="1"/>
  <c r="H50" i="2" s="1"/>
  <c r="C51" i="2" s="1"/>
  <c r="G34" i="2"/>
  <c r="F34" i="2"/>
  <c r="H34" i="2" l="1"/>
  <c r="C35" i="2" s="1"/>
</calcChain>
</file>

<file path=xl/sharedStrings.xml><?xml version="1.0" encoding="utf-8"?>
<sst xmlns="http://schemas.openxmlformats.org/spreadsheetml/2006/main" count="73" uniqueCount="32">
  <si>
    <t>Case 1</t>
  </si>
  <si>
    <t>Case 2</t>
  </si>
  <si>
    <t>Case 3</t>
  </si>
  <si>
    <t>T=298.15K</t>
  </si>
  <si>
    <t>H_total/J/mol</t>
  </si>
  <si>
    <t>S_total/J/mol*K</t>
  </si>
  <si>
    <t>H°_total/J/mol</t>
  </si>
  <si>
    <t>S°_total/J/mol*K</t>
  </si>
  <si>
    <t>H-H°/J/mol</t>
  </si>
  <si>
    <t>S-S°/J/mol*K</t>
  </si>
  <si>
    <t>(H-H°)-T°*(S-S°)/J/mol</t>
  </si>
  <si>
    <t>FCC_A1/mol atoms</t>
  </si>
  <si>
    <t>T_high=525 K</t>
  </si>
  <si>
    <t>X(Sn)=0.4</t>
  </si>
  <si>
    <t>Pb in Liquid/mol</t>
  </si>
  <si>
    <t>Sn in Liquid/mol</t>
  </si>
  <si>
    <t>Pb in FCC_A1/mol</t>
  </si>
  <si>
    <t>Sn in FCC_A1/mol</t>
  </si>
  <si>
    <t>Pb in BCT_A5/mol</t>
  </si>
  <si>
    <t>Sn in BCT_A5/mol</t>
  </si>
  <si>
    <t>BCT_A5 /mol atoms</t>
  </si>
  <si>
    <t>Ideal Liquid &amp; solid elements</t>
  </si>
  <si>
    <t>Liquid &amp; solid elements</t>
  </si>
  <si>
    <t>DeltaG° /J/mol</t>
  </si>
  <si>
    <t>E_liq-id /kJ =</t>
  </si>
  <si>
    <t>E_full /kJ =</t>
  </si>
  <si>
    <t>E_elem /kJ =</t>
  </si>
  <si>
    <t>Exergy calculations for various compositions across the Pb-Sn system</t>
  </si>
  <si>
    <t>Szargut</t>
  </si>
  <si>
    <t xml:space="preserve"> Throughout</t>
  </si>
  <si>
    <t>E°(Pb)/kJ/mol</t>
  </si>
  <si>
    <t>E°(Sn)/kJ/mol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</si>
</sst>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2" fontId="0" fillId="2" borderId="0" xfId="0" applyNumberFormat="1" applyFill="1" applyAlignment="1">
      <alignment horizontal="left" vertical="top"/>
    </xf>
    <xf numFmtId="2" fontId="1" fillId="2" borderId="0" xfId="0" applyNumberFormat="1" applyFont="1" applyFill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2" fontId="0" fillId="0" borderId="3" xfId="0" applyNumberFormat="1" applyBorder="1" applyAlignment="1">
      <alignment horizontal="left" vertical="top"/>
    </xf>
    <xf numFmtId="2" fontId="0" fillId="0" borderId="4" xfId="0" applyNumberFormat="1" applyBorder="1" applyAlignment="1">
      <alignment horizontal="left" vertical="top"/>
    </xf>
    <xf numFmtId="2" fontId="0" fillId="0" borderId="0" xfId="0" applyNumberFormat="1" applyBorder="1" applyAlignment="1">
      <alignment horizontal="left" vertical="top"/>
    </xf>
    <xf numFmtId="2" fontId="0" fillId="0" borderId="5" xfId="0" applyNumberFormat="1" applyBorder="1" applyAlignment="1">
      <alignment horizontal="left" vertical="top"/>
    </xf>
    <xf numFmtId="2" fontId="2" fillId="0" borderId="5" xfId="0" applyNumberFormat="1" applyFont="1" applyBorder="1" applyAlignment="1">
      <alignment horizontal="left" vertical="top"/>
    </xf>
    <xf numFmtId="2" fontId="0" fillId="0" borderId="6" xfId="0" applyNumberFormat="1" applyBorder="1" applyAlignment="1">
      <alignment horizontal="left" vertical="top"/>
    </xf>
    <xf numFmtId="2" fontId="2" fillId="3" borderId="7" xfId="0" applyNumberFormat="1" applyFont="1" applyFill="1" applyBorder="1" applyAlignment="1">
      <alignment horizontal="left" vertical="top"/>
    </xf>
    <xf numFmtId="2" fontId="0" fillId="0" borderId="7" xfId="0" applyNumberFormat="1" applyBorder="1" applyAlignment="1">
      <alignment horizontal="left" vertical="top"/>
    </xf>
    <xf numFmtId="2" fontId="0" fillId="0" borderId="8" xfId="0" applyNumberFormat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top"/>
    </xf>
    <xf numFmtId="2" fontId="2" fillId="0" borderId="2" xfId="0" applyNumberFormat="1" applyFont="1" applyBorder="1" applyAlignment="1">
      <alignment horizontal="left" vertical="top"/>
    </xf>
    <xf numFmtId="2" fontId="2" fillId="4" borderId="7" xfId="0" applyNumberFormat="1" applyFont="1" applyFill="1" applyBorder="1" applyAlignment="1">
      <alignment horizontal="left" vertical="top"/>
    </xf>
    <xf numFmtId="2" fontId="2" fillId="5" borderId="7" xfId="0" applyNumberFormat="1" applyFont="1" applyFill="1" applyBorder="1" applyAlignment="1">
      <alignment horizontal="left" vertical="top"/>
    </xf>
    <xf numFmtId="2" fontId="4" fillId="0" borderId="0" xfId="0" applyNumberFormat="1" applyFont="1" applyAlignment="1">
      <alignment horizontal="left" vertical="top"/>
    </xf>
    <xf numFmtId="2" fontId="2" fillId="2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BAE18-26DD-4D9A-A43E-FEA9AB8EAFEB}">
  <dimension ref="A1:H51"/>
  <sheetViews>
    <sheetView tabSelected="1" workbookViewId="0">
      <selection activeCell="K7" sqref="K7"/>
    </sheetView>
  </sheetViews>
  <sheetFormatPr defaultColWidth="11.42578125" defaultRowHeight="15" x14ac:dyDescent="0.25"/>
  <cols>
    <col min="1" max="1" width="14.140625" style="1" bestFit="1" customWidth="1"/>
    <col min="2" max="2" width="62.85546875" style="1" bestFit="1" customWidth="1"/>
    <col min="3" max="3" width="16.7109375" style="1" bestFit="1" customWidth="1"/>
    <col min="4" max="4" width="27.42578125" style="1" bestFit="1" customWidth="1"/>
    <col min="5" max="5" width="16.7109375" style="1" bestFit="1" customWidth="1"/>
    <col min="6" max="6" width="14.140625" style="1" bestFit="1" customWidth="1"/>
    <col min="7" max="7" width="16" style="1" bestFit="1" customWidth="1"/>
    <col min="8" max="8" width="20.85546875" style="1" bestFit="1" customWidth="1"/>
    <col min="9" max="16384" width="11.42578125" style="1"/>
  </cols>
  <sheetData>
    <row r="1" spans="1:8" s="21" customFormat="1" ht="18.75" x14ac:dyDescent="0.25">
      <c r="A1" s="21" t="s">
        <v>27</v>
      </c>
    </row>
    <row r="2" spans="1:8" x14ac:dyDescent="0.25">
      <c r="E2" s="1" t="s">
        <v>28</v>
      </c>
      <c r="G2" s="1" t="s">
        <v>28</v>
      </c>
    </row>
    <row r="3" spans="1:8" s="2" customFormat="1" x14ac:dyDescent="0.25">
      <c r="B3" s="2" t="s">
        <v>12</v>
      </c>
      <c r="C3" s="2" t="s">
        <v>29</v>
      </c>
      <c r="E3" s="22" t="s">
        <v>30</v>
      </c>
      <c r="G3" s="22" t="s">
        <v>31</v>
      </c>
    </row>
    <row r="4" spans="1:8" x14ac:dyDescent="0.25">
      <c r="E4" s="4">
        <v>249.2</v>
      </c>
      <c r="G4" s="3">
        <v>551.79999999999995</v>
      </c>
    </row>
    <row r="5" spans="1:8" ht="15.75" thickBot="1" x14ac:dyDescent="0.3">
      <c r="E5" s="5"/>
    </row>
    <row r="6" spans="1:8" x14ac:dyDescent="0.25">
      <c r="A6" s="17"/>
      <c r="B6" s="18" t="s">
        <v>0</v>
      </c>
      <c r="C6" s="7" t="s">
        <v>13</v>
      </c>
      <c r="D6" s="7"/>
      <c r="E6" s="7"/>
      <c r="F6" s="7"/>
      <c r="G6" s="7"/>
      <c r="H6" s="8"/>
    </row>
    <row r="7" spans="1:8" x14ac:dyDescent="0.25">
      <c r="A7" s="9"/>
      <c r="B7" s="10"/>
      <c r="C7" s="10"/>
      <c r="D7" s="10"/>
      <c r="E7" s="10"/>
      <c r="F7" s="10"/>
      <c r="G7" s="10"/>
      <c r="H7" s="11"/>
    </row>
    <row r="8" spans="1:8" x14ac:dyDescent="0.25">
      <c r="A8" s="9"/>
      <c r="B8" s="10" t="s">
        <v>14</v>
      </c>
      <c r="C8" s="10" t="s">
        <v>15</v>
      </c>
      <c r="D8" s="10" t="s">
        <v>16</v>
      </c>
      <c r="E8" s="10" t="s">
        <v>17</v>
      </c>
      <c r="F8" s="10" t="s">
        <v>4</v>
      </c>
      <c r="G8" s="10" t="s">
        <v>5</v>
      </c>
      <c r="H8" s="11"/>
    </row>
    <row r="9" spans="1:8" x14ac:dyDescent="0.25">
      <c r="A9" s="9"/>
      <c r="B9" s="10">
        <v>0.56708999999999998</v>
      </c>
      <c r="C9" s="10">
        <v>0.39317000000000002</v>
      </c>
      <c r="D9" s="10">
        <v>3.2911999999999997E-2</v>
      </c>
      <c r="E9" s="10">
        <v>6.8291000000000003E-3</v>
      </c>
      <c r="F9" s="10">
        <v>13101.72</v>
      </c>
      <c r="G9" s="10">
        <v>90.416179999999997</v>
      </c>
      <c r="H9" s="11"/>
    </row>
    <row r="10" spans="1:8" x14ac:dyDescent="0.25">
      <c r="A10" s="9"/>
      <c r="B10" s="10"/>
      <c r="C10" s="10"/>
      <c r="D10" s="10"/>
      <c r="E10" s="10"/>
      <c r="F10" s="10"/>
      <c r="G10" s="10"/>
      <c r="H10" s="11"/>
    </row>
    <row r="11" spans="1:8" x14ac:dyDescent="0.25">
      <c r="A11" s="9"/>
      <c r="B11" s="10" t="s">
        <v>3</v>
      </c>
      <c r="C11" s="10"/>
      <c r="D11" s="10"/>
      <c r="E11" s="10"/>
      <c r="F11" s="10"/>
      <c r="G11" s="10"/>
      <c r="H11" s="11"/>
    </row>
    <row r="12" spans="1:8" x14ac:dyDescent="0.25">
      <c r="A12" s="9"/>
      <c r="B12" s="10" t="s">
        <v>16</v>
      </c>
      <c r="C12" s="10" t="s">
        <v>17</v>
      </c>
      <c r="D12" s="10" t="s">
        <v>18</v>
      </c>
      <c r="E12" s="10" t="s">
        <v>19</v>
      </c>
      <c r="F12" s="10" t="s">
        <v>6</v>
      </c>
      <c r="G12" s="10" t="s">
        <v>7</v>
      </c>
      <c r="H12" s="11"/>
    </row>
    <row r="13" spans="1:8" x14ac:dyDescent="0.25">
      <c r="A13" s="9"/>
      <c r="B13" s="10">
        <v>0.59918000000000005</v>
      </c>
      <c r="C13" s="10">
        <v>2.7890000000000002E-2</v>
      </c>
      <c r="D13" s="10">
        <v>8.1756000000000005E-4</v>
      </c>
      <c r="E13" s="10">
        <v>0.37211</v>
      </c>
      <c r="F13" s="10">
        <v>266.88389999999998</v>
      </c>
      <c r="G13" s="10">
        <v>60.456209999999999</v>
      </c>
      <c r="H13" s="11"/>
    </row>
    <row r="14" spans="1:8" x14ac:dyDescent="0.25">
      <c r="A14" s="9"/>
      <c r="B14" s="10"/>
      <c r="C14" s="10"/>
      <c r="D14" s="10"/>
      <c r="E14" s="10"/>
      <c r="F14" s="10"/>
      <c r="G14" s="10"/>
      <c r="H14" s="11"/>
    </row>
    <row r="15" spans="1:8" x14ac:dyDescent="0.25">
      <c r="A15" s="9"/>
      <c r="B15" s="10" t="s">
        <v>11</v>
      </c>
      <c r="C15" s="10"/>
      <c r="D15" s="10" t="s">
        <v>20</v>
      </c>
      <c r="E15" s="10"/>
      <c r="F15" s="10"/>
      <c r="G15" s="10"/>
      <c r="H15" s="11"/>
    </row>
    <row r="16" spans="1:8" x14ac:dyDescent="0.25">
      <c r="A16" s="9" t="s">
        <v>23</v>
      </c>
      <c r="B16" s="10">
        <v>-97.494029999999995</v>
      </c>
      <c r="C16" s="10"/>
      <c r="D16" s="10">
        <v>-7.1584099999999999</v>
      </c>
      <c r="E16" s="10"/>
      <c r="F16" s="10"/>
      <c r="G16" s="10"/>
      <c r="H16" s="11"/>
    </row>
    <row r="17" spans="1:8" x14ac:dyDescent="0.25">
      <c r="A17" s="9"/>
      <c r="B17" s="10"/>
      <c r="C17" s="10"/>
      <c r="D17" s="10"/>
      <c r="E17" s="10"/>
      <c r="F17" s="10" t="s">
        <v>8</v>
      </c>
      <c r="G17" s="10" t="s">
        <v>9</v>
      </c>
      <c r="H17" s="11" t="s">
        <v>10</v>
      </c>
    </row>
    <row r="18" spans="1:8" x14ac:dyDescent="0.25">
      <c r="A18" s="9"/>
      <c r="B18" s="10"/>
      <c r="C18" s="10"/>
      <c r="D18" s="10"/>
      <c r="E18" s="10"/>
      <c r="F18" s="10">
        <f>F9-F13</f>
        <v>12834.836099999999</v>
      </c>
      <c r="G18" s="10">
        <f>G9-G13</f>
        <v>29.959969999999998</v>
      </c>
      <c r="H18" s="12">
        <f>F18-298.15*G18</f>
        <v>3902.2710444999993</v>
      </c>
    </row>
    <row r="19" spans="1:8" ht="15.75" thickBot="1" x14ac:dyDescent="0.3">
      <c r="A19" s="13"/>
      <c r="B19" s="14" t="s">
        <v>25</v>
      </c>
      <c r="C19" s="14">
        <f>(B13*E4+C13*G4+(B13+C13)*B16/1000)+(D13*E4+E13*G4+(D13+E13)*D16/1000)+H18/1000</f>
        <v>374.07785784673308</v>
      </c>
      <c r="D19" s="15"/>
      <c r="E19" s="15"/>
      <c r="F19" s="15"/>
      <c r="G19" s="15"/>
      <c r="H19" s="16"/>
    </row>
    <row r="21" spans="1:8" ht="15.75" thickBot="1" x14ac:dyDescent="0.3"/>
    <row r="22" spans="1:8" x14ac:dyDescent="0.25">
      <c r="A22" s="6"/>
      <c r="B22" s="18" t="s">
        <v>1</v>
      </c>
      <c r="C22" s="7" t="s">
        <v>13</v>
      </c>
      <c r="D22" s="18" t="s">
        <v>21</v>
      </c>
      <c r="E22" s="7"/>
      <c r="F22" s="7"/>
      <c r="G22" s="7"/>
      <c r="H22" s="8"/>
    </row>
    <row r="23" spans="1:8" x14ac:dyDescent="0.25">
      <c r="A23" s="9"/>
      <c r="B23" s="10"/>
      <c r="C23" s="10"/>
      <c r="D23" s="10"/>
      <c r="E23" s="10"/>
      <c r="F23" s="10"/>
      <c r="G23" s="10"/>
      <c r="H23" s="11"/>
    </row>
    <row r="24" spans="1:8" x14ac:dyDescent="0.25">
      <c r="A24" s="9"/>
      <c r="B24" s="10" t="s">
        <v>14</v>
      </c>
      <c r="C24" s="10" t="s">
        <v>15</v>
      </c>
      <c r="D24" s="10" t="s">
        <v>16</v>
      </c>
      <c r="E24" s="10" t="s">
        <v>17</v>
      </c>
      <c r="F24" s="10" t="s">
        <v>4</v>
      </c>
      <c r="G24" s="10" t="s">
        <v>5</v>
      </c>
      <c r="H24" s="11"/>
    </row>
    <row r="25" spans="1:8" x14ac:dyDescent="0.25">
      <c r="A25" s="9"/>
      <c r="B25" s="10">
        <v>0.6</v>
      </c>
      <c r="C25" s="10">
        <v>0.4</v>
      </c>
      <c r="D25" s="10">
        <v>0</v>
      </c>
      <c r="E25" s="10">
        <v>0</v>
      </c>
      <c r="F25" s="10">
        <v>12044.97</v>
      </c>
      <c r="G25" s="10">
        <v>91.123959999999997</v>
      </c>
      <c r="H25" s="11"/>
    </row>
    <row r="26" spans="1:8" x14ac:dyDescent="0.25">
      <c r="A26" s="9"/>
      <c r="B26" s="10"/>
      <c r="C26" s="10"/>
      <c r="D26" s="10"/>
      <c r="E26" s="10"/>
      <c r="F26" s="10"/>
      <c r="G26" s="10"/>
      <c r="H26" s="11"/>
    </row>
    <row r="27" spans="1:8" x14ac:dyDescent="0.25">
      <c r="A27" s="9"/>
      <c r="B27" s="10" t="s">
        <v>3</v>
      </c>
      <c r="C27" s="10"/>
      <c r="D27" s="10"/>
      <c r="E27" s="10"/>
      <c r="F27" s="10"/>
      <c r="G27" s="10"/>
      <c r="H27" s="11"/>
    </row>
    <row r="28" spans="1:8" x14ac:dyDescent="0.25">
      <c r="A28" s="9"/>
      <c r="B28" s="10" t="s">
        <v>16</v>
      </c>
      <c r="C28" s="10" t="s">
        <v>17</v>
      </c>
      <c r="D28" s="10" t="s">
        <v>18</v>
      </c>
      <c r="E28" s="10" t="s">
        <v>19</v>
      </c>
      <c r="F28" s="10" t="s">
        <v>6</v>
      </c>
      <c r="G28" s="10" t="s">
        <v>7</v>
      </c>
      <c r="H28" s="11"/>
    </row>
    <row r="29" spans="1:8" x14ac:dyDescent="0.25">
      <c r="A29" s="9"/>
      <c r="B29" s="10">
        <v>0.6</v>
      </c>
      <c r="C29" s="10">
        <v>0</v>
      </c>
      <c r="D29" s="10">
        <v>0</v>
      </c>
      <c r="E29" s="10">
        <v>0.4</v>
      </c>
      <c r="F29" s="10">
        <v>0</v>
      </c>
      <c r="G29" s="10">
        <v>59.347070000000002</v>
      </c>
      <c r="H29" s="11"/>
    </row>
    <row r="30" spans="1:8" x14ac:dyDescent="0.25">
      <c r="A30" s="9"/>
      <c r="B30" s="10"/>
      <c r="C30" s="10"/>
      <c r="D30" s="10"/>
      <c r="E30" s="10"/>
      <c r="F30" s="10"/>
      <c r="G30" s="10"/>
      <c r="H30" s="11"/>
    </row>
    <row r="31" spans="1:8" x14ac:dyDescent="0.25">
      <c r="A31" s="9"/>
      <c r="B31" s="10" t="s">
        <v>11</v>
      </c>
      <c r="C31" s="10"/>
      <c r="D31" s="10" t="s">
        <v>20</v>
      </c>
      <c r="E31" s="10"/>
      <c r="F31" s="10"/>
      <c r="G31" s="10"/>
      <c r="H31" s="11"/>
    </row>
    <row r="32" spans="1:8" x14ac:dyDescent="0.25">
      <c r="A32" s="9" t="s">
        <v>23</v>
      </c>
      <c r="B32" s="10">
        <v>0</v>
      </c>
      <c r="C32" s="10"/>
      <c r="D32" s="10">
        <v>0</v>
      </c>
      <c r="E32" s="10"/>
      <c r="F32" s="10"/>
      <c r="G32" s="10"/>
      <c r="H32" s="11"/>
    </row>
    <row r="33" spans="1:8" x14ac:dyDescent="0.25">
      <c r="A33" s="9"/>
      <c r="B33" s="10"/>
      <c r="C33" s="10"/>
      <c r="D33" s="10"/>
      <c r="E33" s="10"/>
      <c r="F33" s="10" t="s">
        <v>8</v>
      </c>
      <c r="G33" s="10" t="s">
        <v>9</v>
      </c>
      <c r="H33" s="11" t="s">
        <v>10</v>
      </c>
    </row>
    <row r="34" spans="1:8" x14ac:dyDescent="0.25">
      <c r="A34" s="9"/>
      <c r="B34" s="10"/>
      <c r="C34" s="10"/>
      <c r="D34" s="10"/>
      <c r="E34" s="10"/>
      <c r="F34" s="10">
        <f>F25-F29</f>
        <v>12044.97</v>
      </c>
      <c r="G34" s="10">
        <f>G25-G29</f>
        <v>31.776889999999995</v>
      </c>
      <c r="H34" s="12">
        <f>F34-298.15*G34</f>
        <v>2570.6902465000021</v>
      </c>
    </row>
    <row r="35" spans="1:8" ht="15.75" thickBot="1" x14ac:dyDescent="0.3">
      <c r="A35" s="13"/>
      <c r="B35" s="19" t="s">
        <v>24</v>
      </c>
      <c r="C35" s="19">
        <f>B29*E4+E29*G4+H34/1000</f>
        <v>372.81069024650003</v>
      </c>
      <c r="D35" s="15"/>
      <c r="E35" s="15"/>
      <c r="F35" s="15"/>
      <c r="G35" s="15"/>
      <c r="H35" s="16"/>
    </row>
    <row r="37" spans="1:8" ht="15.75" thickBot="1" x14ac:dyDescent="0.3"/>
    <row r="38" spans="1:8" x14ac:dyDescent="0.25">
      <c r="A38" s="6"/>
      <c r="B38" s="18" t="s">
        <v>2</v>
      </c>
      <c r="C38" s="7" t="s">
        <v>13</v>
      </c>
      <c r="D38" s="18" t="s">
        <v>22</v>
      </c>
      <c r="E38" s="7"/>
      <c r="F38" s="7"/>
      <c r="G38" s="7"/>
      <c r="H38" s="8"/>
    </row>
    <row r="39" spans="1:8" x14ac:dyDescent="0.25">
      <c r="A39" s="9"/>
      <c r="B39" s="10"/>
      <c r="C39" s="10"/>
      <c r="D39" s="10"/>
      <c r="E39" s="10"/>
      <c r="F39" s="10"/>
      <c r="G39" s="10"/>
      <c r="H39" s="11"/>
    </row>
    <row r="40" spans="1:8" x14ac:dyDescent="0.25">
      <c r="A40" s="9"/>
      <c r="B40" s="10" t="s">
        <v>14</v>
      </c>
      <c r="C40" s="10" t="s">
        <v>15</v>
      </c>
      <c r="D40" s="10"/>
      <c r="E40" s="10"/>
      <c r="F40" s="10" t="s">
        <v>4</v>
      </c>
      <c r="G40" s="10" t="s">
        <v>5</v>
      </c>
      <c r="H40" s="11"/>
    </row>
    <row r="41" spans="1:8" x14ac:dyDescent="0.25">
      <c r="A41" s="9"/>
      <c r="B41" s="10">
        <v>0.6</v>
      </c>
      <c r="C41" s="10">
        <v>0.4</v>
      </c>
      <c r="D41" s="10"/>
      <c r="E41" s="10"/>
      <c r="F41" s="10">
        <v>9217.8739999999998</v>
      </c>
      <c r="G41" s="10">
        <v>80.825149999999994</v>
      </c>
      <c r="H41" s="11"/>
    </row>
    <row r="42" spans="1:8" x14ac:dyDescent="0.25">
      <c r="A42" s="9"/>
      <c r="B42" s="10"/>
      <c r="C42" s="10"/>
      <c r="D42" s="10"/>
      <c r="E42" s="10"/>
      <c r="F42" s="10"/>
      <c r="G42" s="10"/>
      <c r="H42" s="11"/>
    </row>
    <row r="43" spans="1:8" x14ac:dyDescent="0.25">
      <c r="A43" s="9"/>
      <c r="B43" s="10" t="s">
        <v>3</v>
      </c>
      <c r="C43" s="10"/>
      <c r="D43" s="10"/>
      <c r="E43" s="10"/>
      <c r="F43" s="10"/>
      <c r="G43" s="10"/>
      <c r="H43" s="11"/>
    </row>
    <row r="44" spans="1:8" x14ac:dyDescent="0.25">
      <c r="A44" s="9"/>
      <c r="B44" s="10" t="s">
        <v>16</v>
      </c>
      <c r="C44" s="10" t="s">
        <v>17</v>
      </c>
      <c r="D44" s="10" t="s">
        <v>18</v>
      </c>
      <c r="E44" s="10" t="s">
        <v>19</v>
      </c>
      <c r="F44" s="10" t="s">
        <v>6</v>
      </c>
      <c r="G44" s="10" t="s">
        <v>7</v>
      </c>
      <c r="H44" s="11"/>
    </row>
    <row r="45" spans="1:8" x14ac:dyDescent="0.25">
      <c r="A45" s="9"/>
      <c r="B45" s="10">
        <v>0.6</v>
      </c>
      <c r="C45" s="10">
        <v>0</v>
      </c>
      <c r="D45" s="10">
        <v>0</v>
      </c>
      <c r="E45" s="10">
        <v>0.4</v>
      </c>
      <c r="F45" s="10">
        <v>0</v>
      </c>
      <c r="G45" s="10">
        <v>59.347070000000002</v>
      </c>
      <c r="H45" s="11"/>
    </row>
    <row r="46" spans="1:8" x14ac:dyDescent="0.25">
      <c r="A46" s="9"/>
      <c r="B46" s="10"/>
      <c r="C46" s="10"/>
      <c r="D46" s="10"/>
      <c r="E46" s="10"/>
      <c r="F46" s="10"/>
      <c r="G46" s="10"/>
      <c r="H46" s="11"/>
    </row>
    <row r="47" spans="1:8" x14ac:dyDescent="0.25">
      <c r="A47" s="9"/>
      <c r="B47" s="10" t="s">
        <v>11</v>
      </c>
      <c r="C47" s="10"/>
      <c r="D47" s="10" t="s">
        <v>20</v>
      </c>
      <c r="E47" s="10"/>
      <c r="F47" s="10"/>
      <c r="G47" s="10"/>
      <c r="H47" s="11"/>
    </row>
    <row r="48" spans="1:8" x14ac:dyDescent="0.25">
      <c r="A48" s="9" t="s">
        <v>23</v>
      </c>
      <c r="B48" s="10">
        <v>0</v>
      </c>
      <c r="C48" s="10"/>
      <c r="D48" s="10">
        <v>0</v>
      </c>
      <c r="E48" s="10"/>
      <c r="F48" s="10"/>
      <c r="G48" s="10"/>
      <c r="H48" s="11"/>
    </row>
    <row r="49" spans="1:8" x14ac:dyDescent="0.25">
      <c r="A49" s="9"/>
      <c r="B49" s="10"/>
      <c r="C49" s="10"/>
      <c r="D49" s="10"/>
      <c r="E49" s="10"/>
      <c r="F49" s="10" t="s">
        <v>8</v>
      </c>
      <c r="G49" s="10" t="s">
        <v>9</v>
      </c>
      <c r="H49" s="11" t="s">
        <v>10</v>
      </c>
    </row>
    <row r="50" spans="1:8" x14ac:dyDescent="0.25">
      <c r="A50" s="9"/>
      <c r="B50" s="10"/>
      <c r="C50" s="10"/>
      <c r="D50" s="10"/>
      <c r="E50" s="10"/>
      <c r="F50" s="10">
        <f>F41-G50</f>
        <v>9196.395919999999</v>
      </c>
      <c r="G50" s="10">
        <f>G41-G45</f>
        <v>21.478079999999991</v>
      </c>
      <c r="H50" s="12">
        <f>F50-298.15*G50</f>
        <v>2792.7063680000019</v>
      </c>
    </row>
    <row r="51" spans="1:8" ht="15.75" thickBot="1" x14ac:dyDescent="0.3">
      <c r="A51" s="13"/>
      <c r="B51" s="20" t="s">
        <v>26</v>
      </c>
      <c r="C51" s="20">
        <f>B45*E4+E45*G4+H50/1000</f>
        <v>373.03270636799999</v>
      </c>
      <c r="D51" s="15"/>
      <c r="E51" s="15"/>
      <c r="F51" s="15"/>
      <c r="G51" s="15"/>
      <c r="H51" s="16"/>
    </row>
  </sheetData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Pb-Sn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Hack</dc:creator>
  <cp:lastModifiedBy>MA Reuter</cp:lastModifiedBy>
  <dcterms:created xsi:type="dcterms:W3CDTF">2025-02-04T15:26:57Z</dcterms:created>
  <dcterms:modified xsi:type="dcterms:W3CDTF">2025-05-07T10:30:30Z</dcterms:modified>
</cp:coreProperties>
</file>