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duniversitet-my.sharepoint.com/personal/per_o_torvik_nord_no/Documents/H/Doktergrad/Artikkler1/Performance pool length/Submission/"/>
    </mc:Choice>
  </mc:AlternateContent>
  <xr:revisionPtr revIDLastSave="142" documentId="8_{CFB8EE7C-9429-4EA7-89FD-14AB4A6CA2BD}" xr6:coauthVersionLast="45" xr6:coauthVersionMax="45" xr10:uidLastSave="{10C651B9-58EC-42A6-A8F8-BB9279941760}"/>
  <bookViews>
    <workbookView xWindow="-110" yWindow="-110" windowWidth="19420" windowHeight="10420" activeTab="1" xr2:uid="{0D24973E-D459-493A-940D-6DD9079D364C}"/>
  </bookViews>
  <sheets>
    <sheet name="Main data" sheetId="1" r:id="rId1"/>
    <sheet name="First 200 m" sheetId="2" r:id="rId2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2" l="1"/>
  <c r="C3" i="2"/>
  <c r="C4" i="2"/>
  <c r="C5" i="2"/>
  <c r="C6" i="2"/>
  <c r="C7" i="2"/>
  <c r="C8" i="2"/>
  <c r="C9" i="2"/>
  <c r="C10" i="2"/>
  <c r="C2" i="2"/>
  <c r="O14" i="1" l="1"/>
  <c r="O13" i="1"/>
  <c r="O5" i="1"/>
  <c r="O6" i="1"/>
  <c r="O7" i="1"/>
  <c r="O8" i="1"/>
  <c r="O9" i="1"/>
  <c r="O10" i="1"/>
  <c r="O11" i="1"/>
  <c r="O12" i="1"/>
  <c r="O4" i="1"/>
  <c r="M14" i="1"/>
  <c r="M13" i="1"/>
  <c r="M5" i="1"/>
  <c r="M6" i="1"/>
  <c r="M7" i="1"/>
  <c r="M8" i="1"/>
  <c r="M9" i="1"/>
  <c r="M10" i="1"/>
  <c r="M11" i="1"/>
  <c r="M12" i="1"/>
  <c r="M4" i="1"/>
  <c r="S14" i="1"/>
  <c r="A13" i="2" l="1"/>
  <c r="AK15" i="1"/>
  <c r="B11" i="2"/>
  <c r="A11" i="2"/>
  <c r="R15" i="1"/>
  <c r="R14" i="1"/>
  <c r="S13" i="1"/>
  <c r="R13" i="1"/>
  <c r="S5" i="1"/>
  <c r="S6" i="1"/>
  <c r="S7" i="1"/>
  <c r="S8" i="1"/>
  <c r="S9" i="1"/>
  <c r="S10" i="1"/>
  <c r="S11" i="1"/>
  <c r="S12" i="1"/>
  <c r="S4" i="1"/>
  <c r="R5" i="1"/>
  <c r="R6" i="1"/>
  <c r="R7" i="1"/>
  <c r="R8" i="1"/>
  <c r="R9" i="1"/>
  <c r="R10" i="1"/>
  <c r="R11" i="1"/>
  <c r="R12" i="1"/>
  <c r="R4" i="1"/>
  <c r="Y14" i="1"/>
  <c r="AA14" i="1"/>
  <c r="AA13" i="1"/>
  <c r="AA5" i="1"/>
  <c r="AA6" i="1"/>
  <c r="AA7" i="1"/>
  <c r="AA8" i="1"/>
  <c r="AA9" i="1"/>
  <c r="AA10" i="1"/>
  <c r="AA11" i="1"/>
  <c r="AA12" i="1"/>
  <c r="AA4" i="1"/>
  <c r="Y5" i="1"/>
  <c r="Y6" i="1"/>
  <c r="Y7" i="1"/>
  <c r="Y8" i="1"/>
  <c r="Y9" i="1"/>
  <c r="Y10" i="1"/>
  <c r="Y11" i="1"/>
  <c r="Y12" i="1"/>
  <c r="Y4" i="1"/>
  <c r="AZ5" i="1"/>
  <c r="AZ7" i="1"/>
  <c r="AZ8" i="1"/>
  <c r="AZ10" i="1"/>
  <c r="AZ11" i="1"/>
  <c r="AZ12" i="1"/>
  <c r="AZ13" i="1"/>
  <c r="AZ14" i="1"/>
  <c r="AZ4" i="1"/>
  <c r="AE15" i="1" l="1"/>
  <c r="AW5" i="1" l="1"/>
  <c r="AW7" i="1"/>
  <c r="AW8" i="1"/>
  <c r="AW10" i="1"/>
  <c r="AW11" i="1"/>
  <c r="AW12" i="1"/>
  <c r="AW14" i="1"/>
  <c r="AW4" i="1"/>
  <c r="AV14" i="1" l="1"/>
  <c r="AU14" i="1"/>
  <c r="AX14" i="1"/>
  <c r="AY14" i="1"/>
  <c r="AY5" i="1"/>
  <c r="AY6" i="1"/>
  <c r="AY7" i="1"/>
  <c r="AY8" i="1"/>
  <c r="AY9" i="1"/>
  <c r="AY10" i="1"/>
  <c r="AY11" i="1"/>
  <c r="AY12" i="1"/>
  <c r="AX8" i="1"/>
  <c r="AX9" i="1"/>
  <c r="AX10" i="1"/>
  <c r="AX11" i="1"/>
  <c r="AX12" i="1"/>
  <c r="AX4" i="1"/>
  <c r="AY4" i="1"/>
  <c r="AX5" i="1"/>
  <c r="AX6" i="1"/>
  <c r="AX7" i="1"/>
  <c r="AV5" i="1" l="1"/>
  <c r="AV6" i="1"/>
  <c r="AV7" i="1"/>
  <c r="AV8" i="1"/>
  <c r="AV9" i="1"/>
  <c r="AV10" i="1"/>
  <c r="AV11" i="1"/>
  <c r="AV12" i="1"/>
  <c r="AV4" i="1"/>
  <c r="AU5" i="1"/>
  <c r="AU6" i="1"/>
  <c r="AU7" i="1"/>
  <c r="AU8" i="1"/>
  <c r="AU9" i="1"/>
  <c r="AU10" i="1"/>
  <c r="AU11" i="1"/>
  <c r="AU12" i="1"/>
  <c r="AU4" i="1"/>
  <c r="F14" i="1" l="1"/>
  <c r="G14" i="1"/>
  <c r="H14" i="1"/>
  <c r="I14" i="1"/>
  <c r="J14" i="1"/>
  <c r="K14" i="1"/>
  <c r="L14" i="1"/>
  <c r="N14" i="1"/>
  <c r="P14" i="1"/>
  <c r="Q14" i="1"/>
  <c r="U14" i="1"/>
  <c r="V14" i="1"/>
  <c r="W14" i="1"/>
  <c r="X14" i="1"/>
  <c r="Z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D14" i="1"/>
  <c r="W15" i="1"/>
  <c r="Z15" i="1"/>
  <c r="G15" i="1" l="1"/>
  <c r="L15" i="1"/>
  <c r="P15" i="1"/>
  <c r="U15" i="1"/>
  <c r="AD15" i="1"/>
  <c r="AC15" i="1"/>
  <c r="AB15" i="1"/>
  <c r="F13" i="1"/>
  <c r="G13" i="1"/>
  <c r="H13" i="1"/>
  <c r="I13" i="1"/>
  <c r="J13" i="1"/>
  <c r="K13" i="1"/>
  <c r="L13" i="1"/>
  <c r="N13" i="1"/>
  <c r="P13" i="1"/>
  <c r="Q13" i="1"/>
  <c r="U13" i="1"/>
  <c r="V13" i="1"/>
  <c r="W13" i="1"/>
  <c r="X13" i="1"/>
  <c r="Z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D13" i="1"/>
  <c r="Y13" i="1" l="1"/>
  <c r="L17" i="1"/>
  <c r="L16" i="1"/>
  <c r="AV13" i="1"/>
  <c r="AU13" i="1"/>
  <c r="AW13" i="1" s="1"/>
  <c r="AY15" i="1" l="1"/>
  <c r="E14" i="1"/>
  <c r="E13" i="1"/>
  <c r="AW6" i="1"/>
  <c r="AZ6" i="1"/>
  <c r="AZ9" i="1"/>
  <c r="AW9" i="1"/>
</calcChain>
</file>

<file path=xl/sharedStrings.xml><?xml version="1.0" encoding="utf-8"?>
<sst xmlns="http://schemas.openxmlformats.org/spreadsheetml/2006/main" count="85" uniqueCount="65">
  <si>
    <t>Borg</t>
  </si>
  <si>
    <t xml:space="preserve">Lackat </t>
  </si>
  <si>
    <t>Lactat 1</t>
  </si>
  <si>
    <t xml:space="preserve">Borg 1 </t>
  </si>
  <si>
    <t>Km 1 runde 1</t>
  </si>
  <si>
    <t>Km 2 runde 1</t>
  </si>
  <si>
    <t>Km 1 runde 2</t>
  </si>
  <si>
    <t>Km 2 runde 2</t>
  </si>
  <si>
    <t>Km 4 runde 2</t>
  </si>
  <si>
    <t>Km 3 runde 2</t>
  </si>
  <si>
    <t>Km 5 runde 2</t>
  </si>
  <si>
    <t>200 m runde 1</t>
  </si>
  <si>
    <t>200m runde 2</t>
  </si>
  <si>
    <t>Km 3 runde 1</t>
  </si>
  <si>
    <t>Km 4  runde 1</t>
  </si>
  <si>
    <t>Km 5 runde 1</t>
  </si>
  <si>
    <t>Tid L</t>
  </si>
  <si>
    <t>Tid K</t>
  </si>
  <si>
    <t>T-Test</t>
  </si>
  <si>
    <r>
      <t>P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0,05</t>
    </r>
  </si>
  <si>
    <t>Diff</t>
  </si>
  <si>
    <t>Subj.nr</t>
  </si>
  <si>
    <t>Weight (kg)</t>
  </si>
  <si>
    <t>Height (cm)</t>
  </si>
  <si>
    <t>Mean</t>
  </si>
  <si>
    <t>SD</t>
  </si>
  <si>
    <t>LP</t>
  </si>
  <si>
    <t>SS</t>
  </si>
  <si>
    <t>Age (y)</t>
  </si>
  <si>
    <t>P</t>
  </si>
  <si>
    <t>mean work intensity</t>
  </si>
  <si>
    <r>
      <t>VO2 (ml</t>
    </r>
    <r>
      <rPr>
        <b/>
        <sz val="11"/>
        <color theme="1"/>
        <rFont val="Calibri"/>
        <family val="2"/>
      </rPr>
      <t>∙</t>
    </r>
    <r>
      <rPr>
        <b/>
        <sz val="11"/>
        <color theme="1"/>
        <rFont val="Calibri"/>
        <family val="2"/>
        <scheme val="minor"/>
      </rPr>
      <t>min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</rPr>
      <t>∙</t>
    </r>
    <r>
      <rPr>
        <b/>
        <sz val="11"/>
        <color theme="1"/>
        <rFont val="Calibri"/>
        <family val="2"/>
        <scheme val="minor"/>
      </rPr>
      <t>kg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</si>
  <si>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HRmax (beats</t>
    </r>
    <r>
      <rPr>
        <b/>
        <sz val="11"/>
        <color theme="1"/>
        <rFont val="Calibri"/>
        <family val="2"/>
      </rPr>
      <t>∙</t>
    </r>
    <r>
      <rPr>
        <b/>
        <sz val="11"/>
        <color theme="1"/>
        <rFont val="Calibri"/>
        <family val="2"/>
        <scheme val="minor"/>
      </rPr>
      <t>min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</si>
  <si>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HR peak LP</t>
  </si>
  <si>
    <t>HR peak SS</t>
  </si>
  <si>
    <t>% of max HR LP</t>
  </si>
  <si>
    <t>% of max HRSS</t>
  </si>
  <si>
    <t>Mean HR</t>
  </si>
  <si>
    <t>5 km LP</t>
  </si>
  <si>
    <t>5 km SS</t>
  </si>
  <si>
    <t>% of max HF LP</t>
  </si>
  <si>
    <t>% of HF max SS</t>
  </si>
  <si>
    <t>% G3</t>
  </si>
  <si>
    <t>%G2</t>
  </si>
  <si>
    <t>% other techn</t>
  </si>
  <si>
    <t>skiing experience 1-10</t>
  </si>
  <si>
    <t>Choise of tecnique</t>
  </si>
  <si>
    <t>Skiing experience 1-10</t>
  </si>
  <si>
    <t>% Other techinqes</t>
  </si>
  <si>
    <t>Timing section 1-5  5km SS</t>
  </si>
  <si>
    <t>Timing section 1-5  5km LP</t>
  </si>
  <si>
    <t>Long Poles</t>
  </si>
  <si>
    <t>Self Selected</t>
  </si>
  <si>
    <t>Randomice</t>
  </si>
  <si>
    <t>FIS points one desimal</t>
  </si>
  <si>
    <t>diff from SS</t>
  </si>
  <si>
    <t>% G2</t>
  </si>
  <si>
    <t xml:space="preserve">Orignal data The effect of increased pole length on performance </t>
  </si>
  <si>
    <t>Mean speed (km/h) LP</t>
  </si>
  <si>
    <t>Mean speed (km/h) SS</t>
  </si>
  <si>
    <t>Time SS</t>
  </si>
  <si>
    <t>Time LP</t>
  </si>
  <si>
    <t>First 200 mLP</t>
  </si>
  <si>
    <t>First 200mSS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</si>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</sst>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h:mm;@"/>
    <numFmt numFmtId="165" formatCode="0.000"/>
    <numFmt numFmtId="166" formatCode="[$-F400]h:mm:ss\ AM/PM"/>
    <numFmt numFmtId="167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1" fillId="3" borderId="0" xfId="0" applyFont="1" applyFill="1"/>
    <xf numFmtId="20" fontId="0" fillId="2" borderId="0" xfId="0" applyNumberFormat="1" applyFill="1"/>
    <xf numFmtId="20" fontId="0" fillId="3" borderId="0" xfId="0" applyNumberFormat="1" applyFill="1"/>
    <xf numFmtId="164" fontId="0" fillId="0" borderId="0" xfId="0" applyNumberFormat="1"/>
    <xf numFmtId="164" fontId="0" fillId="3" borderId="0" xfId="0" applyNumberFormat="1" applyFill="1"/>
    <xf numFmtId="164" fontId="0" fillId="2" borderId="0" xfId="0" applyNumberFormat="1" applyFill="1"/>
    <xf numFmtId="2" fontId="0" fillId="2" borderId="0" xfId="0" applyNumberFormat="1" applyFill="1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165" fontId="0" fillId="0" borderId="6" xfId="0" applyNumberFormat="1" applyBorder="1"/>
    <xf numFmtId="165" fontId="0" fillId="0" borderId="4" xfId="0" applyNumberFormat="1" applyBorder="1"/>
    <xf numFmtId="165" fontId="0" fillId="0" borderId="5" xfId="0" applyNumberFormat="1" applyBorder="1"/>
    <xf numFmtId="165" fontId="0" fillId="0" borderId="2" xfId="0" applyNumberFormat="1" applyBorder="1"/>
    <xf numFmtId="45" fontId="0" fillId="0" borderId="0" xfId="0" applyNumberFormat="1"/>
    <xf numFmtId="2" fontId="0" fillId="3" borderId="0" xfId="0" applyNumberFormat="1" applyFill="1"/>
    <xf numFmtId="166" fontId="0" fillId="0" borderId="0" xfId="0" applyNumberFormat="1"/>
    <xf numFmtId="9" fontId="0" fillId="0" borderId="0" xfId="1" applyFont="1"/>
    <xf numFmtId="9" fontId="0" fillId="0" borderId="2" xfId="1" applyFont="1" applyBorder="1"/>
    <xf numFmtId="20" fontId="0" fillId="0" borderId="0" xfId="0" applyNumberFormat="1"/>
    <xf numFmtId="165" fontId="0" fillId="0" borderId="7" xfId="0" applyNumberFormat="1" applyBorder="1"/>
    <xf numFmtId="0" fontId="0" fillId="0" borderId="8" xfId="0" applyBorder="1"/>
    <xf numFmtId="20" fontId="0" fillId="0" borderId="8" xfId="0" applyNumberFormat="1" applyBorder="1"/>
    <xf numFmtId="20" fontId="0" fillId="4" borderId="8" xfId="0" applyNumberFormat="1" applyFill="1" applyBorder="1"/>
    <xf numFmtId="164" fontId="0" fillId="4" borderId="8" xfId="0" applyNumberFormat="1" applyFill="1" applyBorder="1"/>
    <xf numFmtId="0" fontId="2" fillId="0" borderId="0" xfId="0" applyFont="1" applyAlignment="1">
      <alignment horizontal="center"/>
    </xf>
    <xf numFmtId="9" fontId="0" fillId="2" borderId="0" xfId="1" applyFont="1" applyFill="1"/>
    <xf numFmtId="9" fontId="0" fillId="3" borderId="0" xfId="1" applyFont="1" applyFill="1"/>
    <xf numFmtId="2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20" fontId="0" fillId="0" borderId="0" xfId="0" applyNumberFormat="1" applyFill="1"/>
    <xf numFmtId="0" fontId="0" fillId="0" borderId="9" xfId="0" applyBorder="1"/>
    <xf numFmtId="0" fontId="0" fillId="0" borderId="8" xfId="0" applyFill="1" applyBorder="1"/>
    <xf numFmtId="167" fontId="0" fillId="0" borderId="0" xfId="0" applyNumberFormat="1"/>
    <xf numFmtId="0" fontId="0" fillId="0" borderId="0" xfId="0" applyAlignment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CAC8-D322-41B6-8784-79F6A2727569}">
  <dimension ref="A1:BD30"/>
  <sheetViews>
    <sheetView workbookViewId="0">
      <selection activeCell="BA7" sqref="BA7"/>
    </sheetView>
  </sheetViews>
  <sheetFormatPr baseColWidth="10" defaultColWidth="10.7265625" defaultRowHeight="14.5" x14ac:dyDescent="0.35"/>
  <cols>
    <col min="4" max="4" width="12.26953125" bestFit="1" customWidth="1"/>
    <col min="5" max="5" width="13.26953125" bestFit="1" customWidth="1"/>
    <col min="6" max="6" width="12.26953125" bestFit="1" customWidth="1"/>
    <col min="7" max="7" width="15.90625" customWidth="1"/>
    <col min="8" max="10" width="12.26953125" bestFit="1" customWidth="1"/>
    <col min="11" max="12" width="13.26953125" bestFit="1" customWidth="1"/>
    <col min="13" max="13" width="13.26953125" customWidth="1"/>
    <col min="14" max="14" width="13.26953125" bestFit="1" customWidth="1"/>
    <col min="15" max="15" width="13.26953125" customWidth="1"/>
    <col min="16" max="17" width="13.26953125" bestFit="1" customWidth="1"/>
    <col min="18" max="20" width="13.26953125" customWidth="1"/>
    <col min="21" max="22" width="11.26953125" bestFit="1" customWidth="1"/>
    <col min="23" max="24" width="12.26953125" bestFit="1" customWidth="1"/>
    <col min="25" max="25" width="12.26953125" customWidth="1"/>
    <col min="26" max="26" width="12.26953125" bestFit="1" customWidth="1"/>
    <col min="27" max="27" width="12.26953125" customWidth="1"/>
    <col min="28" max="28" width="12.36328125" bestFit="1" customWidth="1"/>
    <col min="29" max="29" width="12.54296875" customWidth="1"/>
    <col min="30" max="30" width="12.26953125" bestFit="1" customWidth="1"/>
    <col min="31" max="31" width="11.26953125" bestFit="1" customWidth="1"/>
    <col min="32" max="34" width="12.26953125" bestFit="1" customWidth="1"/>
    <col min="48" max="48" width="13.26953125" bestFit="1" customWidth="1"/>
  </cols>
  <sheetData>
    <row r="1" spans="1:56" ht="21" x14ac:dyDescent="0.5">
      <c r="A1" s="31" t="s">
        <v>57</v>
      </c>
      <c r="B1" s="31"/>
      <c r="C1" s="31"/>
      <c r="D1" s="31"/>
      <c r="E1" s="31"/>
      <c r="F1" s="31"/>
      <c r="G1" s="31"/>
      <c r="H1" s="31"/>
      <c r="I1" s="31"/>
      <c r="J1" s="31"/>
      <c r="AC1" s="42" t="s">
        <v>46</v>
      </c>
      <c r="AD1" s="42"/>
      <c r="AE1" s="42"/>
      <c r="AF1" s="42"/>
      <c r="AG1" s="42"/>
    </row>
    <row r="2" spans="1:56" x14ac:dyDescent="0.35">
      <c r="L2" t="s">
        <v>38</v>
      </c>
      <c r="N2" t="s">
        <v>39</v>
      </c>
      <c r="P2" t="s">
        <v>38</v>
      </c>
      <c r="Q2" t="s">
        <v>39</v>
      </c>
      <c r="U2" t="s">
        <v>38</v>
      </c>
      <c r="V2" t="s">
        <v>39</v>
      </c>
      <c r="W2" t="s">
        <v>38</v>
      </c>
      <c r="X2" t="s">
        <v>39</v>
      </c>
      <c r="Z2" t="s">
        <v>38</v>
      </c>
      <c r="AB2" t="s">
        <v>38</v>
      </c>
      <c r="AC2" s="36"/>
      <c r="AD2" s="35"/>
      <c r="AE2" s="35" t="s">
        <v>39</v>
      </c>
      <c r="AF2" s="35"/>
      <c r="AG2" s="36" t="s">
        <v>39</v>
      </c>
      <c r="AH2" s="35"/>
      <c r="AI2" s="37" t="s">
        <v>50</v>
      </c>
      <c r="AJ2" s="37"/>
      <c r="AK2" s="37"/>
      <c r="AL2" s="37"/>
      <c r="AM2" s="37"/>
      <c r="AN2" s="37"/>
      <c r="AO2" s="37" t="s">
        <v>49</v>
      </c>
      <c r="AP2" s="37"/>
      <c r="AQ2" s="37"/>
      <c r="AR2" s="37"/>
      <c r="AS2" s="37"/>
      <c r="AT2" s="37"/>
      <c r="AU2" s="36"/>
      <c r="AV2" s="36"/>
    </row>
    <row r="3" spans="1:56" ht="16.5" x14ac:dyDescent="0.35">
      <c r="A3" s="1" t="s">
        <v>21</v>
      </c>
      <c r="B3" s="1" t="s">
        <v>53</v>
      </c>
      <c r="C3" s="1"/>
      <c r="D3" s="1" t="s">
        <v>22</v>
      </c>
      <c r="E3" s="1" t="s">
        <v>23</v>
      </c>
      <c r="F3" s="1" t="s">
        <v>28</v>
      </c>
      <c r="G3" s="2" t="s">
        <v>58</v>
      </c>
      <c r="H3" s="5" t="s">
        <v>59</v>
      </c>
      <c r="I3" s="1" t="s">
        <v>54</v>
      </c>
      <c r="J3" s="1" t="s">
        <v>31</v>
      </c>
      <c r="K3" s="1" t="s">
        <v>32</v>
      </c>
      <c r="L3" s="1" t="s">
        <v>33</v>
      </c>
      <c r="M3" s="1" t="s">
        <v>35</v>
      </c>
      <c r="N3" s="1" t="s">
        <v>34</v>
      </c>
      <c r="O3" s="1" t="s">
        <v>36</v>
      </c>
      <c r="P3" s="1" t="s">
        <v>37</v>
      </c>
      <c r="Q3" s="1" t="s">
        <v>37</v>
      </c>
      <c r="R3" s="1" t="s">
        <v>40</v>
      </c>
      <c r="S3" s="1" t="s">
        <v>41</v>
      </c>
      <c r="T3" s="1"/>
      <c r="U3" s="1" t="s">
        <v>1</v>
      </c>
      <c r="V3" s="1" t="s">
        <v>2</v>
      </c>
      <c r="W3" s="1" t="s">
        <v>0</v>
      </c>
      <c r="X3" s="1" t="s">
        <v>3</v>
      </c>
      <c r="Y3" s="1"/>
      <c r="Z3" s="2" t="s">
        <v>45</v>
      </c>
      <c r="AA3" s="2" t="s">
        <v>55</v>
      </c>
      <c r="AB3" s="2" t="s">
        <v>42</v>
      </c>
      <c r="AC3" s="2" t="s">
        <v>56</v>
      </c>
      <c r="AD3" s="2" t="s">
        <v>44</v>
      </c>
      <c r="AE3" s="5" t="s">
        <v>47</v>
      </c>
      <c r="AF3" s="5" t="s">
        <v>42</v>
      </c>
      <c r="AG3" s="5" t="s">
        <v>43</v>
      </c>
      <c r="AH3" s="5" t="s">
        <v>48</v>
      </c>
      <c r="AI3" s="3" t="s">
        <v>4</v>
      </c>
      <c r="AJ3" s="3" t="s">
        <v>5</v>
      </c>
      <c r="AK3" s="3" t="s">
        <v>13</v>
      </c>
      <c r="AL3" s="3" t="s">
        <v>14</v>
      </c>
      <c r="AM3" s="3" t="s">
        <v>15</v>
      </c>
      <c r="AN3" s="3" t="s">
        <v>11</v>
      </c>
      <c r="AO3" s="4" t="s">
        <v>6</v>
      </c>
      <c r="AP3" s="4" t="s">
        <v>7</v>
      </c>
      <c r="AQ3" s="4" t="s">
        <v>9</v>
      </c>
      <c r="AR3" s="4" t="s">
        <v>8</v>
      </c>
      <c r="AS3" s="4" t="s">
        <v>10</v>
      </c>
      <c r="AT3" s="4" t="s">
        <v>12</v>
      </c>
      <c r="AU3" s="4" t="s">
        <v>60</v>
      </c>
      <c r="AV3" s="3" t="s">
        <v>61</v>
      </c>
      <c r="AW3" s="36" t="s">
        <v>20</v>
      </c>
      <c r="AX3" s="4" t="s">
        <v>17</v>
      </c>
      <c r="AY3" s="3" t="s">
        <v>16</v>
      </c>
      <c r="BC3" s="39"/>
      <c r="BD3" s="39"/>
    </row>
    <row r="4" spans="1:56" x14ac:dyDescent="0.35">
      <c r="A4" s="2">
        <v>1</v>
      </c>
      <c r="B4" t="s">
        <v>26</v>
      </c>
      <c r="D4">
        <v>63.1</v>
      </c>
      <c r="E4">
        <v>179</v>
      </c>
      <c r="F4">
        <v>30</v>
      </c>
      <c r="G4" s="11">
        <v>23.8</v>
      </c>
      <c r="H4" s="21">
        <v>23.4</v>
      </c>
      <c r="I4" s="41">
        <v>45</v>
      </c>
      <c r="J4" s="12">
        <v>70</v>
      </c>
      <c r="K4">
        <v>197</v>
      </c>
      <c r="L4" s="3">
        <v>175</v>
      </c>
      <c r="M4" s="11">
        <f>L4*100/K4</f>
        <v>88.832487309644677</v>
      </c>
      <c r="N4" s="4">
        <v>174</v>
      </c>
      <c r="O4" s="21">
        <f>N4*100/K4</f>
        <v>88.324873096446694</v>
      </c>
      <c r="P4" s="3">
        <v>166</v>
      </c>
      <c r="Q4" s="4">
        <v>163</v>
      </c>
      <c r="R4" s="11">
        <f>P4*100/K4</f>
        <v>84.263959390862951</v>
      </c>
      <c r="S4" s="21">
        <f>Q4*100/K4</f>
        <v>82.741116751269033</v>
      </c>
      <c r="T4" s="34"/>
      <c r="U4" s="3">
        <v>9.1999999999999993</v>
      </c>
      <c r="V4" s="4">
        <v>9.8000000000000007</v>
      </c>
      <c r="W4" s="3">
        <v>15</v>
      </c>
      <c r="X4" s="4">
        <v>17</v>
      </c>
      <c r="Y4" s="4">
        <f>X4-W4</f>
        <v>2</v>
      </c>
      <c r="Z4" s="3">
        <v>5</v>
      </c>
      <c r="AA4" s="3">
        <f>AE4-Z4</f>
        <v>0</v>
      </c>
      <c r="AB4" s="3">
        <v>90</v>
      </c>
      <c r="AC4" s="3">
        <v>5</v>
      </c>
      <c r="AD4" s="3">
        <v>5</v>
      </c>
      <c r="AE4" s="4">
        <v>5</v>
      </c>
      <c r="AF4" s="4">
        <v>85</v>
      </c>
      <c r="AG4" s="4">
        <v>5</v>
      </c>
      <c r="AH4" s="4">
        <v>10</v>
      </c>
      <c r="AI4" s="6">
        <v>9.2361111111111116E-2</v>
      </c>
      <c r="AJ4" s="6">
        <v>0.11805555555555557</v>
      </c>
      <c r="AK4" s="6">
        <v>0.13402777777777777</v>
      </c>
      <c r="AL4" s="6">
        <v>0.10694444444444444</v>
      </c>
      <c r="AM4" s="6">
        <v>7.4999999999999997E-2</v>
      </c>
      <c r="AN4" s="6">
        <v>2.013888888888889E-2</v>
      </c>
      <c r="AO4" s="7">
        <v>9.7222222222222224E-2</v>
      </c>
      <c r="AP4" s="7">
        <v>0.12222222222222223</v>
      </c>
      <c r="AQ4" s="7">
        <v>0.13680555555555554</v>
      </c>
      <c r="AR4" s="7">
        <v>0.10555555555555556</v>
      </c>
      <c r="AS4" s="7">
        <v>7.4305555555555555E-2</v>
      </c>
      <c r="AT4" s="7">
        <v>2.2916666666666669E-2</v>
      </c>
      <c r="AU4" s="7">
        <f>AO4+AP4+AQ4+AR4+AS4+AT4</f>
        <v>0.55902777777777779</v>
      </c>
      <c r="AV4" s="6">
        <f>AI4+AJ4+AK4+AL4+AM4+AN4</f>
        <v>0.54652777777777783</v>
      </c>
      <c r="AW4" s="25">
        <f>AU4-AV4</f>
        <v>1.2499999999999956E-2</v>
      </c>
      <c r="AX4" s="7">
        <f>AO4+AP4+AQ4+AR4+AS4+AT4</f>
        <v>0.55902777777777779</v>
      </c>
      <c r="AY4" s="6">
        <f>AI4+AJ4+AK4+AL4+AM4+AN4</f>
        <v>0.54652777777777783</v>
      </c>
      <c r="AZ4" s="25">
        <f>AX4-AY4</f>
        <v>1.2499999999999956E-2</v>
      </c>
      <c r="BA4" s="27"/>
      <c r="BB4" s="27"/>
      <c r="BC4" s="29"/>
      <c r="BD4" s="29"/>
    </row>
    <row r="5" spans="1:56" x14ac:dyDescent="0.35">
      <c r="A5" s="3">
        <v>2</v>
      </c>
      <c r="B5" t="s">
        <v>26</v>
      </c>
      <c r="D5">
        <v>54</v>
      </c>
      <c r="E5">
        <v>168</v>
      </c>
      <c r="F5">
        <v>20</v>
      </c>
      <c r="G5" s="11">
        <v>23.2</v>
      </c>
      <c r="H5" s="21">
        <v>22.9</v>
      </c>
      <c r="I5" s="41">
        <v>66.569999999999993</v>
      </c>
      <c r="J5" s="12">
        <v>71</v>
      </c>
      <c r="K5">
        <v>198</v>
      </c>
      <c r="L5" s="3">
        <v>182</v>
      </c>
      <c r="M5" s="11">
        <f t="shared" ref="M5:M12" si="0">L5*100/K5</f>
        <v>91.919191919191917</v>
      </c>
      <c r="N5" s="4">
        <v>182</v>
      </c>
      <c r="O5" s="21">
        <f t="shared" ref="O5:O12" si="1">N5*100/K5</f>
        <v>91.919191919191917</v>
      </c>
      <c r="P5" s="3">
        <v>174</v>
      </c>
      <c r="Q5" s="4">
        <v>174</v>
      </c>
      <c r="R5" s="11">
        <f t="shared" ref="R5:R12" si="2">P5*100/K5</f>
        <v>87.878787878787875</v>
      </c>
      <c r="S5" s="21">
        <f t="shared" ref="S5:S12" si="3">Q5*100/K5</f>
        <v>87.878787878787875</v>
      </c>
      <c r="T5" s="34"/>
      <c r="U5" s="3">
        <v>6.4</v>
      </c>
      <c r="V5" s="4">
        <v>8.8000000000000007</v>
      </c>
      <c r="W5" s="3">
        <v>16</v>
      </c>
      <c r="X5" s="4">
        <v>16</v>
      </c>
      <c r="Y5" s="4">
        <f t="shared" ref="Y5:Y14" si="4">X5-W5</f>
        <v>0</v>
      </c>
      <c r="Z5" s="3">
        <v>7</v>
      </c>
      <c r="AA5" s="3">
        <f t="shared" ref="AA5:AA12" si="5">AE5-Z5</f>
        <v>-2</v>
      </c>
      <c r="AB5" s="3">
        <v>92</v>
      </c>
      <c r="AC5" s="3">
        <v>5</v>
      </c>
      <c r="AD5" s="3">
        <v>3</v>
      </c>
      <c r="AE5" s="4">
        <v>5</v>
      </c>
      <c r="AF5" s="4">
        <v>92</v>
      </c>
      <c r="AG5" s="4">
        <v>8</v>
      </c>
      <c r="AH5" s="4">
        <v>5</v>
      </c>
      <c r="AI5" s="6">
        <v>9.5833333333333326E-2</v>
      </c>
      <c r="AJ5" s="6">
        <v>0.12361111111111112</v>
      </c>
      <c r="AK5" s="6">
        <v>0.13472222222222222</v>
      </c>
      <c r="AL5" s="6">
        <v>0.10694444444444444</v>
      </c>
      <c r="AM5" s="6">
        <v>7.4999999999999997E-2</v>
      </c>
      <c r="AN5" s="6">
        <v>2.361111111111111E-2</v>
      </c>
      <c r="AO5" s="7">
        <v>9.8611111111111108E-2</v>
      </c>
      <c r="AP5" s="7">
        <v>0.12638888888888888</v>
      </c>
      <c r="AQ5" s="7">
        <v>0.13749999999999998</v>
      </c>
      <c r="AR5" s="7">
        <v>0.10694444444444444</v>
      </c>
      <c r="AS5" s="7">
        <v>7.6388888888888895E-2</v>
      </c>
      <c r="AT5" s="7">
        <v>2.361111111111111E-2</v>
      </c>
      <c r="AU5" s="7">
        <f t="shared" ref="AU5:AU13" si="6">AO5+AP5+AQ5+AR5+AS5+AT5</f>
        <v>0.56944444444444442</v>
      </c>
      <c r="AV5" s="6">
        <f t="shared" ref="AV5:AV13" si="7">AI5+AJ5+AK5+AL5+AM5+AN5</f>
        <v>0.55972222222222223</v>
      </c>
      <c r="AW5" s="25">
        <f t="shared" ref="AW5:AW12" si="8">AU5-AV5</f>
        <v>9.7222222222221877E-3</v>
      </c>
      <c r="AX5" s="7">
        <f>AO5+AP5+AQ5+AR5+AS5+AT5</f>
        <v>0.56944444444444442</v>
      </c>
      <c r="AY5" s="6">
        <f t="shared" ref="AY5:AY12" si="9">AI5+AJ5+AK5+AL5+AM5+AN5</f>
        <v>0.55972222222222223</v>
      </c>
      <c r="AZ5" s="25">
        <f t="shared" ref="AZ5:AZ14" si="10">AX5-AY5</f>
        <v>9.7222222222221877E-3</v>
      </c>
      <c r="BA5" s="27"/>
      <c r="BB5" s="27"/>
      <c r="BC5" s="29"/>
      <c r="BD5" s="29"/>
    </row>
    <row r="6" spans="1:56" x14ac:dyDescent="0.35">
      <c r="A6" s="5">
        <v>3</v>
      </c>
      <c r="B6" t="s">
        <v>27</v>
      </c>
      <c r="D6">
        <v>54.7</v>
      </c>
      <c r="E6">
        <v>160</v>
      </c>
      <c r="F6">
        <v>27</v>
      </c>
      <c r="G6" s="11">
        <v>22.8</v>
      </c>
      <c r="H6" s="21">
        <v>22.6</v>
      </c>
      <c r="I6" s="41">
        <v>79.81</v>
      </c>
      <c r="J6" s="12">
        <v>70</v>
      </c>
      <c r="K6">
        <v>200</v>
      </c>
      <c r="L6" s="3">
        <v>187</v>
      </c>
      <c r="M6" s="11">
        <f t="shared" si="0"/>
        <v>93.5</v>
      </c>
      <c r="N6" s="4">
        <v>187</v>
      </c>
      <c r="O6" s="21">
        <f t="shared" si="1"/>
        <v>93.5</v>
      </c>
      <c r="P6" s="3">
        <v>182</v>
      </c>
      <c r="Q6" s="4">
        <v>180</v>
      </c>
      <c r="R6" s="11">
        <f t="shared" si="2"/>
        <v>91</v>
      </c>
      <c r="S6" s="21">
        <f t="shared" si="3"/>
        <v>90</v>
      </c>
      <c r="T6" s="34"/>
      <c r="U6" s="3">
        <v>6.5</v>
      </c>
      <c r="V6" s="4">
        <v>8.4</v>
      </c>
      <c r="W6" s="3">
        <v>15</v>
      </c>
      <c r="X6" s="4">
        <v>16</v>
      </c>
      <c r="Y6" s="4">
        <f t="shared" si="4"/>
        <v>1</v>
      </c>
      <c r="Z6" s="3">
        <v>4</v>
      </c>
      <c r="AA6" s="3">
        <f t="shared" si="5"/>
        <v>1</v>
      </c>
      <c r="AB6" s="3">
        <v>92</v>
      </c>
      <c r="AC6" s="3">
        <v>6</v>
      </c>
      <c r="AD6" s="3">
        <v>3</v>
      </c>
      <c r="AE6" s="4">
        <v>5</v>
      </c>
      <c r="AF6" s="4">
        <v>86</v>
      </c>
      <c r="AG6" s="4">
        <v>12</v>
      </c>
      <c r="AH6" s="4">
        <v>2</v>
      </c>
      <c r="AI6" s="6">
        <v>9.8611111111111108E-2</v>
      </c>
      <c r="AJ6" s="6">
        <v>0.12708333333333333</v>
      </c>
      <c r="AK6" s="6">
        <v>0.14027777777777778</v>
      </c>
      <c r="AL6" s="6">
        <v>0.1111111111111111</v>
      </c>
      <c r="AM6" s="6">
        <v>7.7083333333333337E-2</v>
      </c>
      <c r="AN6" s="6">
        <v>2.361111111111111E-2</v>
      </c>
      <c r="AO6" s="7">
        <v>9.5138888888888884E-2</v>
      </c>
      <c r="AP6" s="7">
        <v>0.12361111111111112</v>
      </c>
      <c r="AQ6" s="7">
        <v>0.14375000000000002</v>
      </c>
      <c r="AR6" s="7">
        <v>0.1111111111111111</v>
      </c>
      <c r="AS6" s="7">
        <v>7.5694444444444439E-2</v>
      </c>
      <c r="AT6" s="7">
        <v>2.4999999999999998E-2</v>
      </c>
      <c r="AU6" s="7">
        <f t="shared" si="6"/>
        <v>0.57430555555555562</v>
      </c>
      <c r="AV6" s="6">
        <f t="shared" si="7"/>
        <v>0.57777777777777783</v>
      </c>
      <c r="AW6" s="25">
        <f ca="1">AU6-AW6</f>
        <v>0</v>
      </c>
      <c r="AX6" s="7">
        <f>AO6+AP6+AQ6+AR6+AS6+AT6</f>
        <v>0.57430555555555562</v>
      </c>
      <c r="AY6" s="6">
        <f t="shared" si="9"/>
        <v>0.57777777777777783</v>
      </c>
      <c r="AZ6" s="25">
        <f ca="1">AX6-AZ6</f>
        <v>0</v>
      </c>
      <c r="BA6" s="27"/>
      <c r="BB6" s="27"/>
      <c r="BC6" s="29"/>
      <c r="BD6" s="29"/>
    </row>
    <row r="7" spans="1:56" x14ac:dyDescent="0.35">
      <c r="A7" s="4">
        <v>4</v>
      </c>
      <c r="B7" t="s">
        <v>27</v>
      </c>
      <c r="D7">
        <v>64</v>
      </c>
      <c r="E7">
        <v>168</v>
      </c>
      <c r="F7">
        <v>23</v>
      </c>
      <c r="G7" s="11">
        <v>21.8</v>
      </c>
      <c r="H7" s="21">
        <v>21.5</v>
      </c>
      <c r="I7" s="41">
        <v>107.9</v>
      </c>
      <c r="J7" s="12">
        <v>63.65</v>
      </c>
      <c r="K7">
        <v>204</v>
      </c>
      <c r="L7" s="3">
        <v>188</v>
      </c>
      <c r="M7" s="11">
        <f t="shared" si="0"/>
        <v>92.156862745098039</v>
      </c>
      <c r="N7" s="4">
        <v>183</v>
      </c>
      <c r="O7" s="21">
        <f t="shared" si="1"/>
        <v>89.705882352941174</v>
      </c>
      <c r="P7" s="3">
        <v>170</v>
      </c>
      <c r="Q7" s="4">
        <v>173</v>
      </c>
      <c r="R7" s="11">
        <f t="shared" si="2"/>
        <v>83.333333333333329</v>
      </c>
      <c r="S7" s="21">
        <f t="shared" si="3"/>
        <v>84.803921568627445</v>
      </c>
      <c r="T7" s="34"/>
      <c r="U7" s="3">
        <v>6.7</v>
      </c>
      <c r="V7" s="4">
        <v>6.1</v>
      </c>
      <c r="W7" s="3">
        <v>16</v>
      </c>
      <c r="X7" s="4">
        <v>15</v>
      </c>
      <c r="Y7" s="4">
        <f t="shared" si="4"/>
        <v>-1</v>
      </c>
      <c r="Z7" s="3">
        <v>4</v>
      </c>
      <c r="AA7" s="3">
        <f t="shared" si="5"/>
        <v>1</v>
      </c>
      <c r="AB7" s="3">
        <v>90</v>
      </c>
      <c r="AC7" s="3">
        <v>8</v>
      </c>
      <c r="AD7" s="3">
        <v>2</v>
      </c>
      <c r="AE7" s="4">
        <v>5</v>
      </c>
      <c r="AF7" s="4">
        <v>85</v>
      </c>
      <c r="AG7" s="4">
        <v>12</v>
      </c>
      <c r="AH7" s="4">
        <v>3</v>
      </c>
      <c r="AI7" s="6">
        <v>0.10347222222222223</v>
      </c>
      <c r="AJ7" s="6">
        <v>0.13749999999999998</v>
      </c>
      <c r="AK7" s="6">
        <v>0.15277777777777776</v>
      </c>
      <c r="AL7" s="6">
        <v>0.1125</v>
      </c>
      <c r="AM7" s="6">
        <v>7.7777777777777779E-2</v>
      </c>
      <c r="AN7" s="6">
        <v>2.0833333333333332E-2</v>
      </c>
      <c r="AO7" s="7">
        <v>0.10208333333333335</v>
      </c>
      <c r="AP7" s="7">
        <v>0.13541666666666666</v>
      </c>
      <c r="AQ7" s="7">
        <v>0.15763888888888888</v>
      </c>
      <c r="AR7" s="7">
        <v>0.1125</v>
      </c>
      <c r="AS7" s="7">
        <v>7.4999999999999997E-2</v>
      </c>
      <c r="AT7" s="7">
        <v>2.5694444444444447E-2</v>
      </c>
      <c r="AU7" s="7">
        <f t="shared" si="6"/>
        <v>0.60833333333333328</v>
      </c>
      <c r="AV7" s="6">
        <f t="shared" si="7"/>
        <v>0.60486111111111118</v>
      </c>
      <c r="AW7" s="25">
        <f t="shared" si="8"/>
        <v>3.4722222222220989E-3</v>
      </c>
      <c r="AX7" s="7">
        <f>AO7+AP7+AQ7+AR7+AS7+AT7</f>
        <v>0.60833333333333328</v>
      </c>
      <c r="AY7" s="6">
        <f t="shared" si="9"/>
        <v>0.60486111111111118</v>
      </c>
      <c r="AZ7" s="25">
        <f t="shared" si="10"/>
        <v>3.4722222222220989E-3</v>
      </c>
      <c r="BA7" s="27"/>
      <c r="BB7" s="27"/>
      <c r="BC7" s="29"/>
      <c r="BD7" s="29"/>
    </row>
    <row r="8" spans="1:56" x14ac:dyDescent="0.35">
      <c r="A8" s="2">
        <v>5</v>
      </c>
      <c r="B8" t="s">
        <v>26</v>
      </c>
      <c r="D8">
        <v>65</v>
      </c>
      <c r="E8">
        <v>169</v>
      </c>
      <c r="F8">
        <v>23</v>
      </c>
      <c r="G8" s="11">
        <v>23.3</v>
      </c>
      <c r="H8" s="21">
        <v>23</v>
      </c>
      <c r="I8" s="41">
        <v>107</v>
      </c>
      <c r="J8" s="12">
        <v>61.53</v>
      </c>
      <c r="K8">
        <v>205</v>
      </c>
      <c r="L8" s="3">
        <v>193</v>
      </c>
      <c r="M8" s="11">
        <f t="shared" si="0"/>
        <v>94.146341463414629</v>
      </c>
      <c r="N8" s="4">
        <v>192</v>
      </c>
      <c r="O8" s="21">
        <f t="shared" si="1"/>
        <v>93.658536585365852</v>
      </c>
      <c r="P8" s="3">
        <v>172</v>
      </c>
      <c r="Q8" s="4">
        <v>174</v>
      </c>
      <c r="R8" s="11">
        <f t="shared" si="2"/>
        <v>83.902439024390247</v>
      </c>
      <c r="S8" s="21">
        <f t="shared" si="3"/>
        <v>84.878048780487802</v>
      </c>
      <c r="T8" s="34"/>
      <c r="U8" s="3">
        <v>10.7</v>
      </c>
      <c r="V8" s="4">
        <v>11.3</v>
      </c>
      <c r="W8" s="3">
        <v>15</v>
      </c>
      <c r="X8" s="4">
        <v>17</v>
      </c>
      <c r="Y8" s="4">
        <f t="shared" si="4"/>
        <v>2</v>
      </c>
      <c r="Z8" s="3">
        <v>7</v>
      </c>
      <c r="AA8" s="3">
        <f t="shared" si="5"/>
        <v>-2</v>
      </c>
      <c r="AB8" s="3">
        <v>75</v>
      </c>
      <c r="AC8" s="3">
        <v>15</v>
      </c>
      <c r="AD8" s="3">
        <v>10</v>
      </c>
      <c r="AE8" s="4">
        <v>5</v>
      </c>
      <c r="AF8" s="4">
        <v>65</v>
      </c>
      <c r="AG8" s="4">
        <v>25</v>
      </c>
      <c r="AH8" s="4">
        <v>10</v>
      </c>
      <c r="AI8" s="10">
        <v>0.10069444444444443</v>
      </c>
      <c r="AJ8" s="10">
        <v>0.14166666666666666</v>
      </c>
      <c r="AK8" s="10">
        <v>0.14652777777777778</v>
      </c>
      <c r="AL8" s="10">
        <v>0.11527777777777777</v>
      </c>
      <c r="AM8" s="10">
        <v>7.3611111111111113E-2</v>
      </c>
      <c r="AN8" s="10">
        <v>2.2222222222222223E-2</v>
      </c>
      <c r="AO8" s="9">
        <v>0.10277777777777779</v>
      </c>
      <c r="AP8" s="9">
        <v>0.14027777777777778</v>
      </c>
      <c r="AQ8" s="9">
        <v>0.14861111111111111</v>
      </c>
      <c r="AR8" s="9">
        <v>0.11319444444444444</v>
      </c>
      <c r="AS8" s="9">
        <v>7.4305555555555555E-2</v>
      </c>
      <c r="AT8" s="9">
        <v>2.4999999999999998E-2</v>
      </c>
      <c r="AU8" s="7">
        <f t="shared" si="6"/>
        <v>0.60416666666666674</v>
      </c>
      <c r="AV8" s="6">
        <f t="shared" si="7"/>
        <v>0.6</v>
      </c>
      <c r="AW8" s="25">
        <f t="shared" si="8"/>
        <v>4.1666666666667629E-3</v>
      </c>
      <c r="AX8" s="7">
        <f t="shared" ref="AX8:AX12" si="11">AO8+AP8+AQ8+AR8+AS8+AT8</f>
        <v>0.60416666666666674</v>
      </c>
      <c r="AY8" s="6">
        <f t="shared" si="9"/>
        <v>0.6</v>
      </c>
      <c r="AZ8" s="25">
        <f t="shared" si="10"/>
        <v>4.1666666666667629E-3</v>
      </c>
      <c r="BA8" s="27"/>
      <c r="BB8" s="27"/>
      <c r="BC8" s="30"/>
      <c r="BD8" s="30"/>
    </row>
    <row r="9" spans="1:56" x14ac:dyDescent="0.35">
      <c r="A9" s="3">
        <v>6</v>
      </c>
      <c r="B9" t="s">
        <v>26</v>
      </c>
      <c r="D9">
        <v>57</v>
      </c>
      <c r="E9">
        <v>168</v>
      </c>
      <c r="F9">
        <v>20</v>
      </c>
      <c r="G9" s="11">
        <v>19.5</v>
      </c>
      <c r="H9" s="21">
        <v>19.600000000000001</v>
      </c>
      <c r="I9" s="41">
        <v>150</v>
      </c>
      <c r="J9" s="12">
        <v>55</v>
      </c>
      <c r="K9">
        <v>204</v>
      </c>
      <c r="L9" s="3">
        <v>196</v>
      </c>
      <c r="M9" s="11">
        <f t="shared" si="0"/>
        <v>96.078431372549019</v>
      </c>
      <c r="N9" s="4">
        <v>198</v>
      </c>
      <c r="O9" s="21">
        <f t="shared" si="1"/>
        <v>97.058823529411768</v>
      </c>
      <c r="P9" s="3">
        <v>184</v>
      </c>
      <c r="Q9" s="4">
        <v>186</v>
      </c>
      <c r="R9" s="11">
        <f t="shared" si="2"/>
        <v>90.196078431372555</v>
      </c>
      <c r="S9" s="21">
        <f t="shared" si="3"/>
        <v>91.17647058823529</v>
      </c>
      <c r="T9" s="34"/>
      <c r="U9" s="3">
        <v>11</v>
      </c>
      <c r="V9" s="4">
        <v>10.1</v>
      </c>
      <c r="W9" s="3">
        <v>17</v>
      </c>
      <c r="X9" s="4">
        <v>18</v>
      </c>
      <c r="Y9" s="4">
        <f t="shared" si="4"/>
        <v>1</v>
      </c>
      <c r="Z9" s="3">
        <v>8</v>
      </c>
      <c r="AA9" s="3">
        <f t="shared" si="5"/>
        <v>-3</v>
      </c>
      <c r="AB9" s="3">
        <v>50</v>
      </c>
      <c r="AC9" s="3">
        <v>25</v>
      </c>
      <c r="AD9" s="3">
        <v>25</v>
      </c>
      <c r="AE9" s="4">
        <v>5</v>
      </c>
      <c r="AF9" s="4">
        <v>45</v>
      </c>
      <c r="AG9" s="4">
        <v>30</v>
      </c>
      <c r="AH9" s="4">
        <v>25</v>
      </c>
      <c r="AI9" s="6">
        <v>0.11597222222222221</v>
      </c>
      <c r="AJ9" s="6">
        <v>0.16944444444444443</v>
      </c>
      <c r="AK9" s="6">
        <v>0.15555555555555556</v>
      </c>
      <c r="AL9" s="6">
        <v>0.12361111111111112</v>
      </c>
      <c r="AM9" s="6">
        <v>8.6805555555555566E-2</v>
      </c>
      <c r="AN9" s="6">
        <v>2.5694444444444447E-2</v>
      </c>
      <c r="AO9" s="7">
        <v>0.1173611111111111</v>
      </c>
      <c r="AP9" s="7">
        <v>0.16944444444444443</v>
      </c>
      <c r="AQ9" s="7">
        <v>0.15902777777777777</v>
      </c>
      <c r="AR9" s="7">
        <v>0.12430555555555556</v>
      </c>
      <c r="AS9" s="9">
        <v>7.9861111111111105E-2</v>
      </c>
      <c r="AT9" s="7">
        <v>2.6388888888888889E-2</v>
      </c>
      <c r="AU9" s="7">
        <f t="shared" si="6"/>
        <v>0.67638888888888882</v>
      </c>
      <c r="AV9" s="6">
        <f t="shared" si="7"/>
        <v>0.67708333333333337</v>
      </c>
      <c r="AW9" s="25">
        <f ca="1">AU9-AW9</f>
        <v>0</v>
      </c>
      <c r="AX9" s="7">
        <f t="shared" si="11"/>
        <v>0.67638888888888882</v>
      </c>
      <c r="AY9" s="6">
        <f t="shared" si="9"/>
        <v>0.67708333333333337</v>
      </c>
      <c r="AZ9" s="25">
        <f ca="1">AX9-AZ9</f>
        <v>0</v>
      </c>
      <c r="BA9" s="27"/>
      <c r="BB9" s="27"/>
      <c r="BC9" s="29"/>
      <c r="BD9" s="29"/>
    </row>
    <row r="10" spans="1:56" x14ac:dyDescent="0.35">
      <c r="A10" s="4">
        <v>7</v>
      </c>
      <c r="B10" t="s">
        <v>27</v>
      </c>
      <c r="D10">
        <v>62</v>
      </c>
      <c r="E10">
        <v>169</v>
      </c>
      <c r="F10">
        <v>20</v>
      </c>
      <c r="G10" s="11">
        <v>21.7</v>
      </c>
      <c r="H10" s="21">
        <v>21.4</v>
      </c>
      <c r="I10" s="41">
        <v>122</v>
      </c>
      <c r="J10" s="12">
        <v>54</v>
      </c>
      <c r="K10">
        <v>188</v>
      </c>
      <c r="L10" s="3">
        <v>183</v>
      </c>
      <c r="M10" s="11">
        <f t="shared" si="0"/>
        <v>97.340425531914889</v>
      </c>
      <c r="N10" s="4">
        <v>184</v>
      </c>
      <c r="O10" s="21">
        <f t="shared" si="1"/>
        <v>97.872340425531917</v>
      </c>
      <c r="P10" s="3">
        <v>171</v>
      </c>
      <c r="Q10" s="4">
        <v>173</v>
      </c>
      <c r="R10" s="11">
        <f t="shared" si="2"/>
        <v>90.957446808510639</v>
      </c>
      <c r="S10" s="21">
        <f t="shared" si="3"/>
        <v>92.021276595744681</v>
      </c>
      <c r="T10" s="34"/>
      <c r="U10" s="3">
        <v>13.1</v>
      </c>
      <c r="V10" s="4">
        <v>12.3</v>
      </c>
      <c r="W10" s="3">
        <v>17</v>
      </c>
      <c r="X10" s="4">
        <v>18</v>
      </c>
      <c r="Y10" s="4">
        <f t="shared" si="4"/>
        <v>1</v>
      </c>
      <c r="Z10" s="3">
        <v>7</v>
      </c>
      <c r="AA10" s="3">
        <f t="shared" si="5"/>
        <v>-2</v>
      </c>
      <c r="AB10" s="3">
        <v>50</v>
      </c>
      <c r="AC10" s="3">
        <v>25</v>
      </c>
      <c r="AD10" s="3">
        <v>25</v>
      </c>
      <c r="AE10" s="4">
        <v>5</v>
      </c>
      <c r="AF10" s="4">
        <v>45</v>
      </c>
      <c r="AG10" s="4">
        <v>30</v>
      </c>
      <c r="AH10" s="4">
        <v>25</v>
      </c>
      <c r="AI10" s="6">
        <v>0.10555555555555556</v>
      </c>
      <c r="AJ10" s="6">
        <v>0.15902777777777777</v>
      </c>
      <c r="AK10" s="6">
        <v>0.14791666666666667</v>
      </c>
      <c r="AL10" s="6">
        <v>0.11875000000000001</v>
      </c>
      <c r="AM10" s="6">
        <v>8.1944444444444445E-2</v>
      </c>
      <c r="AN10" s="6">
        <v>2.361111111111111E-2</v>
      </c>
      <c r="AO10" s="7">
        <v>0.10416666666666667</v>
      </c>
      <c r="AP10" s="7">
        <v>0.16111111111111112</v>
      </c>
      <c r="AQ10" s="7">
        <v>0.14930555555555555</v>
      </c>
      <c r="AR10" s="7">
        <v>0.12638888888888888</v>
      </c>
      <c r="AS10" s="9">
        <v>8.1944444444444445E-2</v>
      </c>
      <c r="AT10" s="7">
        <v>2.4999999999999998E-2</v>
      </c>
      <c r="AU10" s="7">
        <f t="shared" si="6"/>
        <v>0.6479166666666667</v>
      </c>
      <c r="AV10" s="6">
        <f t="shared" si="7"/>
        <v>0.63680555555555562</v>
      </c>
      <c r="AW10" s="25">
        <f t="shared" si="8"/>
        <v>1.1111111111111072E-2</v>
      </c>
      <c r="AX10" s="7">
        <f t="shared" si="11"/>
        <v>0.6479166666666667</v>
      </c>
      <c r="AY10" s="6">
        <f t="shared" si="9"/>
        <v>0.63680555555555562</v>
      </c>
      <c r="AZ10" s="25">
        <f t="shared" si="10"/>
        <v>1.1111111111111072E-2</v>
      </c>
      <c r="BA10" s="27"/>
      <c r="BB10" s="27"/>
      <c r="BC10" s="29"/>
      <c r="BD10" s="29"/>
    </row>
    <row r="11" spans="1:56" x14ac:dyDescent="0.35">
      <c r="A11" s="4">
        <v>8</v>
      </c>
      <c r="B11" t="s">
        <v>27</v>
      </c>
      <c r="D11">
        <v>60</v>
      </c>
      <c r="E11">
        <v>168</v>
      </c>
      <c r="F11">
        <v>22</v>
      </c>
      <c r="G11" s="11">
        <v>21.3</v>
      </c>
      <c r="H11" s="21">
        <v>21.3</v>
      </c>
      <c r="I11" s="41">
        <v>133</v>
      </c>
      <c r="J11" s="12">
        <v>63.03</v>
      </c>
      <c r="K11">
        <v>195</v>
      </c>
      <c r="L11" s="3">
        <v>190</v>
      </c>
      <c r="M11" s="11">
        <f t="shared" si="0"/>
        <v>97.435897435897431</v>
      </c>
      <c r="N11" s="4">
        <v>186</v>
      </c>
      <c r="O11" s="21">
        <f t="shared" si="1"/>
        <v>95.384615384615387</v>
      </c>
      <c r="P11" s="3">
        <v>179</v>
      </c>
      <c r="Q11" s="4">
        <v>178</v>
      </c>
      <c r="R11" s="11">
        <f t="shared" si="2"/>
        <v>91.794871794871796</v>
      </c>
      <c r="S11" s="21">
        <f t="shared" si="3"/>
        <v>91.282051282051285</v>
      </c>
      <c r="T11" s="34"/>
      <c r="U11" s="3">
        <v>10.5</v>
      </c>
      <c r="V11" s="4">
        <v>10.9</v>
      </c>
      <c r="W11" s="3">
        <v>17</v>
      </c>
      <c r="X11" s="4">
        <v>17</v>
      </c>
      <c r="Y11" s="4">
        <f t="shared" si="4"/>
        <v>0</v>
      </c>
      <c r="Z11" s="3">
        <v>7</v>
      </c>
      <c r="AA11" s="3">
        <f t="shared" si="5"/>
        <v>-2</v>
      </c>
      <c r="AB11" s="3">
        <v>55</v>
      </c>
      <c r="AC11" s="3">
        <v>20</v>
      </c>
      <c r="AD11" s="3">
        <v>25</v>
      </c>
      <c r="AE11" s="4">
        <v>5</v>
      </c>
      <c r="AF11" s="4">
        <v>50</v>
      </c>
      <c r="AG11" s="4">
        <v>25</v>
      </c>
      <c r="AH11" s="4">
        <v>25</v>
      </c>
      <c r="AI11" s="6">
        <v>0.10625</v>
      </c>
      <c r="AJ11" s="6">
        <v>0.15555555555555556</v>
      </c>
      <c r="AK11" s="6">
        <v>0.14166666666666666</v>
      </c>
      <c r="AL11" s="6">
        <v>0.11527777777777777</v>
      </c>
      <c r="AM11" s="6">
        <v>8.5416666666666655E-2</v>
      </c>
      <c r="AN11" s="6">
        <v>2.4305555555555556E-2</v>
      </c>
      <c r="AO11" s="7">
        <v>0.10416666666666667</v>
      </c>
      <c r="AP11" s="7">
        <v>0.15208333333333332</v>
      </c>
      <c r="AQ11" s="7">
        <v>0.14861111111111111</v>
      </c>
      <c r="AR11" s="7">
        <v>0.12361111111111112</v>
      </c>
      <c r="AS11" s="9">
        <v>7.7083333333333337E-2</v>
      </c>
      <c r="AT11" s="7">
        <v>2.4999999999999998E-2</v>
      </c>
      <c r="AU11" s="7">
        <f t="shared" si="6"/>
        <v>0.63055555555555565</v>
      </c>
      <c r="AV11" s="6">
        <f t="shared" si="7"/>
        <v>0.62847222222222232</v>
      </c>
      <c r="AW11" s="25">
        <f t="shared" si="8"/>
        <v>2.0833333333333259E-3</v>
      </c>
      <c r="AX11" s="7">
        <f t="shared" si="11"/>
        <v>0.63055555555555565</v>
      </c>
      <c r="AY11" s="6">
        <f t="shared" si="9"/>
        <v>0.62847222222222232</v>
      </c>
      <c r="AZ11" s="25">
        <f t="shared" si="10"/>
        <v>2.0833333333333259E-3</v>
      </c>
      <c r="BA11" s="27"/>
      <c r="BB11" s="27"/>
      <c r="BC11" s="29"/>
      <c r="BD11" s="29"/>
    </row>
    <row r="12" spans="1:56" x14ac:dyDescent="0.35">
      <c r="A12" s="3">
        <v>9</v>
      </c>
      <c r="B12" t="s">
        <v>26</v>
      </c>
      <c r="D12">
        <v>67</v>
      </c>
      <c r="E12">
        <v>176</v>
      </c>
      <c r="F12">
        <v>21</v>
      </c>
      <c r="G12" s="11">
        <v>23.2</v>
      </c>
      <c r="H12" s="21">
        <v>23</v>
      </c>
      <c r="I12" s="41">
        <v>90.76</v>
      </c>
      <c r="J12" s="12">
        <v>64.400000000000006</v>
      </c>
      <c r="K12">
        <v>185</v>
      </c>
      <c r="L12" s="3">
        <v>173</v>
      </c>
      <c r="M12" s="11">
        <f t="shared" si="0"/>
        <v>93.513513513513516</v>
      </c>
      <c r="N12" s="4">
        <v>176</v>
      </c>
      <c r="O12" s="21">
        <f t="shared" si="1"/>
        <v>95.13513513513513</v>
      </c>
      <c r="P12" s="3">
        <v>163</v>
      </c>
      <c r="Q12" s="4">
        <v>165</v>
      </c>
      <c r="R12" s="11">
        <f t="shared" si="2"/>
        <v>88.108108108108112</v>
      </c>
      <c r="S12" s="21">
        <f t="shared" si="3"/>
        <v>89.189189189189193</v>
      </c>
      <c r="T12" s="34"/>
      <c r="U12" s="3">
        <v>9</v>
      </c>
      <c r="V12" s="4">
        <v>7.3</v>
      </c>
      <c r="W12" s="3">
        <v>15</v>
      </c>
      <c r="X12" s="4">
        <v>17</v>
      </c>
      <c r="Y12" s="4">
        <f t="shared" si="4"/>
        <v>2</v>
      </c>
      <c r="Z12" s="3">
        <v>7</v>
      </c>
      <c r="AA12" s="3">
        <f t="shared" si="5"/>
        <v>-2</v>
      </c>
      <c r="AB12" s="3">
        <v>50</v>
      </c>
      <c r="AC12" s="3">
        <v>25</v>
      </c>
      <c r="AD12" s="3">
        <v>25</v>
      </c>
      <c r="AE12" s="4">
        <v>5</v>
      </c>
      <c r="AF12" s="4">
        <v>45</v>
      </c>
      <c r="AG12" s="4">
        <v>30</v>
      </c>
      <c r="AH12" s="4">
        <v>25</v>
      </c>
      <c r="AI12" s="6">
        <v>9.7222222222222224E-2</v>
      </c>
      <c r="AJ12" s="6">
        <v>0.14375000000000002</v>
      </c>
      <c r="AK12" s="6">
        <v>0.14097222222222222</v>
      </c>
      <c r="AL12" s="6">
        <v>0.1125</v>
      </c>
      <c r="AM12" s="6">
        <v>7.3611111111111113E-2</v>
      </c>
      <c r="AN12" s="6">
        <v>2.2222222222222223E-2</v>
      </c>
      <c r="AO12" s="7">
        <v>0.1013888888888889</v>
      </c>
      <c r="AP12" s="7">
        <v>0.1388888888888889</v>
      </c>
      <c r="AQ12" s="7">
        <v>0.14305555555555557</v>
      </c>
      <c r="AR12" s="7">
        <v>0.11180555555555556</v>
      </c>
      <c r="AS12" s="9">
        <v>7.4999999999999997E-2</v>
      </c>
      <c r="AT12" s="7">
        <v>2.4305555555555556E-2</v>
      </c>
      <c r="AU12" s="7">
        <f t="shared" si="6"/>
        <v>0.59444444444444455</v>
      </c>
      <c r="AV12" s="6">
        <f t="shared" si="7"/>
        <v>0.59027777777777779</v>
      </c>
      <c r="AW12" s="25">
        <f t="shared" si="8"/>
        <v>4.1666666666667629E-3</v>
      </c>
      <c r="AX12" s="7">
        <f t="shared" si="11"/>
        <v>0.59444444444444455</v>
      </c>
      <c r="AY12" s="6">
        <f t="shared" si="9"/>
        <v>0.59027777777777779</v>
      </c>
      <c r="AZ12" s="25">
        <f t="shared" si="10"/>
        <v>4.1666666666667629E-3</v>
      </c>
      <c r="BA12" s="27"/>
      <c r="BB12" s="27"/>
      <c r="BC12" s="29"/>
      <c r="BD12" s="29"/>
    </row>
    <row r="13" spans="1:56" x14ac:dyDescent="0.35">
      <c r="A13" t="s">
        <v>24</v>
      </c>
      <c r="D13" s="12">
        <f>AVERAGE(D4:D12)</f>
        <v>60.755555555555553</v>
      </c>
      <c r="E13" s="12">
        <f t="shared" ref="E13:AT13" si="12">AVERAGE(E4:E12)</f>
        <v>169.44444444444446</v>
      </c>
      <c r="F13" s="12">
        <f t="shared" si="12"/>
        <v>22.888888888888889</v>
      </c>
      <c r="G13" s="12">
        <f t="shared" si="12"/>
        <v>22.288888888888884</v>
      </c>
      <c r="H13" s="12">
        <f t="shared" si="12"/>
        <v>22.077777777777779</v>
      </c>
      <c r="I13" s="41">
        <f t="shared" si="12"/>
        <v>100.22666666666666</v>
      </c>
      <c r="J13" s="12">
        <f t="shared" si="12"/>
        <v>63.623333333333321</v>
      </c>
      <c r="K13" s="12">
        <f t="shared" si="12"/>
        <v>197.33333333333334</v>
      </c>
      <c r="L13" s="12">
        <f t="shared" si="12"/>
        <v>185.22222222222223</v>
      </c>
      <c r="M13" s="12">
        <f t="shared" si="12"/>
        <v>93.880350143469343</v>
      </c>
      <c r="N13" s="12">
        <f t="shared" si="12"/>
        <v>184.66666666666666</v>
      </c>
      <c r="O13" s="12">
        <f t="shared" si="12"/>
        <v>93.617710936515536</v>
      </c>
      <c r="P13" s="12">
        <f t="shared" si="12"/>
        <v>173.44444444444446</v>
      </c>
      <c r="Q13" s="12">
        <f t="shared" si="12"/>
        <v>174</v>
      </c>
      <c r="R13" s="11">
        <f>AVERAGE(R4:R12)</f>
        <v>87.937224974470851</v>
      </c>
      <c r="S13" s="11">
        <f t="shared" ref="S13:T13" si="13">AVERAGE(S4:S12)</f>
        <v>88.218984737154727</v>
      </c>
      <c r="T13" s="34"/>
      <c r="U13" s="12">
        <f t="shared" si="12"/>
        <v>9.2333333333333325</v>
      </c>
      <c r="V13" s="12">
        <f t="shared" si="12"/>
        <v>9.4444444444444464</v>
      </c>
      <c r="W13" s="12">
        <f t="shared" si="12"/>
        <v>15.888888888888889</v>
      </c>
      <c r="X13" s="12">
        <f t="shared" si="12"/>
        <v>16.777777777777779</v>
      </c>
      <c r="Y13" s="4">
        <f t="shared" si="4"/>
        <v>0.88888888888888928</v>
      </c>
      <c r="Z13" s="12">
        <f t="shared" si="12"/>
        <v>6.2222222222222223</v>
      </c>
      <c r="AA13" s="12">
        <f t="shared" si="12"/>
        <v>-1.2222222222222223</v>
      </c>
      <c r="AB13" s="12">
        <f t="shared" si="12"/>
        <v>71.555555555555557</v>
      </c>
      <c r="AC13" s="12">
        <f t="shared" si="12"/>
        <v>14.888888888888889</v>
      </c>
      <c r="AD13" s="12">
        <f t="shared" si="12"/>
        <v>13.666666666666666</v>
      </c>
      <c r="AE13" s="12">
        <f t="shared" si="12"/>
        <v>5</v>
      </c>
      <c r="AF13" s="12">
        <f t="shared" si="12"/>
        <v>66.444444444444443</v>
      </c>
      <c r="AG13" s="12">
        <f t="shared" si="12"/>
        <v>19.666666666666668</v>
      </c>
      <c r="AH13" s="12">
        <f t="shared" si="12"/>
        <v>14.444444444444445</v>
      </c>
      <c r="AI13" s="8">
        <f t="shared" si="12"/>
        <v>0.10177469135802468</v>
      </c>
      <c r="AJ13" s="8">
        <f t="shared" si="12"/>
        <v>0.14174382716049383</v>
      </c>
      <c r="AK13" s="8">
        <f>AVERAGE(AK4:AK12)</f>
        <v>0.14382716049382716</v>
      </c>
      <c r="AL13" s="8">
        <f>AVERAGE(AL4:AL12)</f>
        <v>0.11365740740740742</v>
      </c>
      <c r="AM13" s="8">
        <f t="shared" si="12"/>
        <v>7.8472222222222221E-2</v>
      </c>
      <c r="AN13" s="8">
        <f t="shared" si="12"/>
        <v>2.2916666666666665E-2</v>
      </c>
      <c r="AO13" s="8">
        <f t="shared" si="12"/>
        <v>0.10254629629629629</v>
      </c>
      <c r="AP13" s="8">
        <f t="shared" si="12"/>
        <v>0.14104938271604939</v>
      </c>
      <c r="AQ13" s="8">
        <f>AVERAGE(AQ4:AQ12)</f>
        <v>0.14714506172839503</v>
      </c>
      <c r="AR13" s="8">
        <f>AVERAGE(AR4:AR12)</f>
        <v>0.1150462962962963</v>
      </c>
      <c r="AS13" s="8">
        <f t="shared" si="12"/>
        <v>7.662037037037038E-2</v>
      </c>
      <c r="AT13" s="8">
        <f t="shared" si="12"/>
        <v>2.4768518518518516E-2</v>
      </c>
      <c r="AU13" s="38">
        <f t="shared" si="6"/>
        <v>0.60717592592592584</v>
      </c>
      <c r="AV13" s="38">
        <f t="shared" si="7"/>
        <v>0.60239197530864197</v>
      </c>
      <c r="AW13" s="25">
        <f t="shared" ref="AW13:AW14" si="14">AU13-AV13</f>
        <v>4.7839506172838719E-3</v>
      </c>
      <c r="AX13" s="22">
        <v>1.0115740740740741E-2</v>
      </c>
      <c r="AY13" s="22">
        <v>1.0034722222222221E-2</v>
      </c>
      <c r="AZ13" s="25">
        <f t="shared" si="10"/>
        <v>8.1018518518520197E-5</v>
      </c>
      <c r="BA13" s="27"/>
      <c r="BB13" s="27"/>
      <c r="BC13" s="28"/>
      <c r="BD13" s="28"/>
    </row>
    <row r="14" spans="1:56" ht="15" thickBot="1" x14ac:dyDescent="0.4">
      <c r="A14" t="s">
        <v>25</v>
      </c>
      <c r="D14" s="12">
        <f>STDEV(D4:D12)</f>
        <v>4.6309046392446662</v>
      </c>
      <c r="E14" s="12">
        <f t="shared" ref="E14:AT14" si="15">STDEV(E4:E12)</f>
        <v>5.3877432917482047</v>
      </c>
      <c r="F14" s="12">
        <f t="shared" si="15"/>
        <v>3.4801021696368464</v>
      </c>
      <c r="G14" s="12">
        <f t="shared" si="15"/>
        <v>1.3494854986664775</v>
      </c>
      <c r="H14" s="12">
        <f t="shared" si="15"/>
        <v>1.2214517773716829</v>
      </c>
      <c r="I14" s="41">
        <f t="shared" si="15"/>
        <v>33.203023582198064</v>
      </c>
      <c r="J14" s="12">
        <f t="shared" si="15"/>
        <v>6.2053142547335991</v>
      </c>
      <c r="K14" s="12">
        <f t="shared" si="15"/>
        <v>7.0710678118654755</v>
      </c>
      <c r="L14" s="12">
        <f t="shared" si="15"/>
        <v>7.742379766224623</v>
      </c>
      <c r="M14" s="12">
        <f t="shared" si="15"/>
        <v>2.7859705589156114</v>
      </c>
      <c r="N14" s="12">
        <f t="shared" si="15"/>
        <v>7.399324293474371</v>
      </c>
      <c r="O14" s="12">
        <f t="shared" si="15"/>
        <v>3.1934440697308211</v>
      </c>
      <c r="P14" s="12">
        <f t="shared" si="15"/>
        <v>7.0730317246409813</v>
      </c>
      <c r="Q14" s="12">
        <f t="shared" si="15"/>
        <v>7.0710678118654755</v>
      </c>
      <c r="R14" s="11">
        <f>_xlfn.STDEV.P(R4:R12)</f>
        <v>3.1532523000169146</v>
      </c>
      <c r="S14" s="11">
        <f>_xlfn.STDEV.P(S4:S12)</f>
        <v>3.1560720264587085</v>
      </c>
      <c r="T14" s="12"/>
      <c r="U14" s="12">
        <f t="shared" si="15"/>
        <v>2.3398717913595228</v>
      </c>
      <c r="V14" s="12">
        <f t="shared" si="15"/>
        <v>1.9862723322288243</v>
      </c>
      <c r="W14" s="12">
        <f t="shared" si="15"/>
        <v>0.92796072713833699</v>
      </c>
      <c r="X14" s="12">
        <f t="shared" si="15"/>
        <v>0.97182531580755005</v>
      </c>
      <c r="Y14" s="4">
        <f t="shared" si="4"/>
        <v>4.3864588669213056E-2</v>
      </c>
      <c r="Z14" s="12">
        <f t="shared" si="15"/>
        <v>1.4813657362192643</v>
      </c>
      <c r="AA14" s="12">
        <f t="shared" si="15"/>
        <v>1.4813657362192649</v>
      </c>
      <c r="AB14" s="12">
        <f t="shared" si="15"/>
        <v>19.988190958107673</v>
      </c>
      <c r="AC14" s="12">
        <f t="shared" si="15"/>
        <v>9.0477130320933092</v>
      </c>
      <c r="AD14" s="12">
        <f t="shared" si="15"/>
        <v>10.988630487917955</v>
      </c>
      <c r="AE14" s="12">
        <f t="shared" si="15"/>
        <v>0</v>
      </c>
      <c r="AF14" s="12">
        <f t="shared" si="15"/>
        <v>20.543314673581218</v>
      </c>
      <c r="AG14" s="12">
        <f t="shared" si="15"/>
        <v>10.283481900601567</v>
      </c>
      <c r="AH14" s="12">
        <f t="shared" si="15"/>
        <v>10.369560153534854</v>
      </c>
      <c r="AI14" s="20">
        <f t="shared" si="15"/>
        <v>7.0230886371657692E-3</v>
      </c>
      <c r="AJ14" s="20">
        <f t="shared" si="15"/>
        <v>1.726167511605033E-2</v>
      </c>
      <c r="AK14" s="20">
        <f>STDEV(AK4:AK12)</f>
        <v>7.4668477390228295E-3</v>
      </c>
      <c r="AL14" s="20">
        <f>STDEV(AL4:AL12)</f>
        <v>5.356683548799139E-3</v>
      </c>
      <c r="AM14" s="20">
        <f t="shared" si="15"/>
        <v>5.0436941133103989E-3</v>
      </c>
      <c r="AN14" s="20">
        <f t="shared" si="15"/>
        <v>1.7361111111111114E-3</v>
      </c>
      <c r="AO14" s="20">
        <f t="shared" si="15"/>
        <v>6.3741526912103504E-3</v>
      </c>
      <c r="AP14" s="20">
        <f t="shared" si="15"/>
        <v>1.6736847481367119E-2</v>
      </c>
      <c r="AQ14" s="20">
        <f>STDEV(AQ4:AQ12)</f>
        <v>7.8140001988973376E-3</v>
      </c>
      <c r="AR14" s="20">
        <f>STDEV(AR4:AR12)</f>
        <v>7.7407975033360957E-3</v>
      </c>
      <c r="AS14" s="20">
        <f t="shared" si="15"/>
        <v>2.6443656617583015E-3</v>
      </c>
      <c r="AT14" s="20">
        <f t="shared" si="15"/>
        <v>1.0416666666666662E-3</v>
      </c>
      <c r="AU14" s="38">
        <f>STDEVPA(AU4:AU12)</f>
        <v>3.6502214920488156E-2</v>
      </c>
      <c r="AV14" s="38">
        <f>STDEVPA(AV4:AV12)</f>
        <v>3.8223349207394064E-2</v>
      </c>
      <c r="AW14" s="25">
        <f t="shared" si="14"/>
        <v>-1.7211342869059079E-3</v>
      </c>
      <c r="AX14" s="22">
        <f>STDEVPA(AX4:AX12)</f>
        <v>3.6502214920488156E-2</v>
      </c>
      <c r="AY14" s="22">
        <f>STDEVPA(AY4:AY11)</f>
        <v>4.028666314230063E-2</v>
      </c>
      <c r="AZ14" s="25">
        <f t="shared" si="10"/>
        <v>-3.7844482218124739E-3</v>
      </c>
    </row>
    <row r="15" spans="1:56" ht="15" thickBot="1" x14ac:dyDescent="0.4">
      <c r="A15" s="13" t="s">
        <v>29</v>
      </c>
      <c r="B15" s="14"/>
      <c r="C15" s="14"/>
      <c r="D15" s="14"/>
      <c r="E15" s="14"/>
      <c r="F15" s="14"/>
      <c r="G15" s="19">
        <f>_xlfn.T.TEST(H4:H12,G4:G12,2,1)</f>
        <v>4.422125029114334E-3</v>
      </c>
      <c r="H15" s="14"/>
      <c r="I15" s="14"/>
      <c r="J15" s="14"/>
      <c r="K15" s="14"/>
      <c r="L15" s="19">
        <f>_xlfn.T.TEST(N4:N12,L4:L12,2,1)</f>
        <v>0.53995071182639698</v>
      </c>
      <c r="M15" s="19"/>
      <c r="N15" s="14"/>
      <c r="O15" s="14"/>
      <c r="P15" s="19">
        <f>_xlfn.T.TEST(Q4:Q12,P4:P12,2,1)</f>
        <v>0.45603383443321488</v>
      </c>
      <c r="Q15" s="14"/>
      <c r="R15" s="14">
        <f>_xlfn.T.TEST(S4:S12,R4:R12,2,1)</f>
        <v>0.45431416768147359</v>
      </c>
      <c r="S15" s="14"/>
      <c r="T15" s="14"/>
      <c r="U15" s="19">
        <f>_xlfn.T.TEST(V4:V12,U4:U12,2,1)</f>
        <v>0.6511490400779355</v>
      </c>
      <c r="V15" s="14"/>
      <c r="W15" s="19">
        <f>_xlfn.T.TEST(X4:X12,W4:W12,2,1)</f>
        <v>3.5265203475079956E-2</v>
      </c>
      <c r="X15" s="14"/>
      <c r="Y15" s="14"/>
      <c r="Z15" s="17">
        <f>_xlfn.T.TEST(AE4:AE12,Z4:Z12,2,1)</f>
        <v>3.8398295201030663E-2</v>
      </c>
      <c r="AA15" s="26"/>
      <c r="AB15" s="18">
        <f>_xlfn.T.TEST(AF4:AF12,AB4:AB12,2,1)</f>
        <v>2.9608184931350512E-4</v>
      </c>
      <c r="AC15" s="18">
        <f>_xlfn.T.TEST(AG4:AG12,AC4:AC12,2,1)</f>
        <v>6.1662072706109158E-4</v>
      </c>
      <c r="AD15" s="16">
        <f>_xlfn.T.TEST(AH4:AH12,AD4:AD12,2,1)</f>
        <v>0.22801177932595776</v>
      </c>
      <c r="AE15" s="14">
        <f>_xlfn.T.TEST(AE4:AE12,Z4:Z12,2,1)</f>
        <v>3.8398295201030663E-2</v>
      </c>
      <c r="AF15" s="14"/>
      <c r="AG15" s="24"/>
      <c r="AH15" s="14"/>
      <c r="AI15" s="14"/>
      <c r="AJ15" s="14"/>
      <c r="AK15" s="14">
        <f>_xlfn.T.TEST(AQ4:AQ12,AK4:AK12,2,1)</f>
        <v>3.7048740096908109E-4</v>
      </c>
      <c r="AL15" s="14"/>
      <c r="AM15" s="14"/>
      <c r="AN15" s="14"/>
      <c r="AO15" s="14"/>
      <c r="AP15" s="14"/>
      <c r="AQ15" s="14"/>
      <c r="AR15" s="14"/>
      <c r="AS15" s="14"/>
      <c r="AT15" s="27"/>
      <c r="AU15" s="40"/>
      <c r="AV15" s="40"/>
      <c r="AW15" s="27"/>
      <c r="AX15" s="27" t="s">
        <v>18</v>
      </c>
      <c r="AY15" s="19">
        <f>_xlfn.T.TEST(AX4:AX12,AY4:AY12,2,1)</f>
        <v>2.8556925423268639E-2</v>
      </c>
      <c r="AZ15" s="15" t="s">
        <v>19</v>
      </c>
    </row>
    <row r="16" spans="1:56" x14ac:dyDescent="0.35">
      <c r="K16" t="s">
        <v>30</v>
      </c>
      <c r="L16" s="32">
        <f>L13/K13</f>
        <v>0.93862612612612606</v>
      </c>
      <c r="M16" s="23"/>
      <c r="AF16" s="23"/>
    </row>
    <row r="17" spans="1:51" x14ac:dyDescent="0.35">
      <c r="K17" t="s">
        <v>30</v>
      </c>
      <c r="L17" s="33">
        <f>N13/K13</f>
        <v>0.93581081081081074</v>
      </c>
      <c r="M17" s="23"/>
      <c r="AF17" s="12"/>
      <c r="AG17" s="12"/>
      <c r="AX17" s="23"/>
      <c r="AY17" s="23"/>
    </row>
    <row r="19" spans="1:51" x14ac:dyDescent="0.35">
      <c r="AY19" s="23"/>
    </row>
    <row r="20" spans="1:51" x14ac:dyDescent="0.35">
      <c r="A20" s="3"/>
      <c r="B20" t="s">
        <v>51</v>
      </c>
      <c r="R20" s="1"/>
      <c r="S20" s="1"/>
      <c r="T20" s="1"/>
    </row>
    <row r="21" spans="1:51" x14ac:dyDescent="0.35">
      <c r="A21" s="4"/>
      <c r="B21" t="s">
        <v>52</v>
      </c>
      <c r="R21" s="34"/>
      <c r="S21" s="34"/>
      <c r="T21" s="34"/>
    </row>
    <row r="22" spans="1:51" x14ac:dyDescent="0.35">
      <c r="R22" s="34"/>
      <c r="S22" s="34"/>
      <c r="T22" s="34"/>
    </row>
    <row r="23" spans="1:51" x14ac:dyDescent="0.35">
      <c r="R23" s="34"/>
      <c r="S23" s="34"/>
      <c r="T23" s="34"/>
    </row>
    <row r="24" spans="1:51" x14ac:dyDescent="0.35">
      <c r="R24" s="34"/>
      <c r="S24" s="34"/>
      <c r="T24" s="34"/>
    </row>
    <row r="25" spans="1:51" x14ac:dyDescent="0.35">
      <c r="R25" s="34"/>
      <c r="S25" s="34"/>
      <c r="T25" s="34"/>
    </row>
    <row r="26" spans="1:51" x14ac:dyDescent="0.35">
      <c r="R26" s="34"/>
      <c r="S26" s="34"/>
      <c r="T26" s="34"/>
    </row>
    <row r="27" spans="1:51" x14ac:dyDescent="0.35">
      <c r="R27" s="34"/>
      <c r="S27" s="34"/>
      <c r="T27" s="34"/>
    </row>
    <row r="28" spans="1:51" x14ac:dyDescent="0.35">
      <c r="R28" s="34"/>
      <c r="S28" s="34"/>
      <c r="T28" s="34"/>
    </row>
    <row r="29" spans="1:51" x14ac:dyDescent="0.35">
      <c r="R29" s="34"/>
      <c r="S29" s="34"/>
      <c r="T29" s="34"/>
    </row>
    <row r="30" spans="1:51" x14ac:dyDescent="0.35">
      <c r="R30" s="34"/>
      <c r="S30" s="34"/>
      <c r="T30" s="34"/>
    </row>
  </sheetData>
  <mergeCells count="3">
    <mergeCell ref="AI2:AN2"/>
    <mergeCell ref="AO2:AT2"/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BD4A-3C38-491F-AC5A-A20DE54F4ECC}">
  <dimension ref="A1:C13"/>
  <sheetViews>
    <sheetView tabSelected="1" workbookViewId="0">
      <selection activeCell="E10" sqref="E10"/>
    </sheetView>
  </sheetViews>
  <sheetFormatPr baseColWidth="10" defaultRowHeight="14.5" x14ac:dyDescent="0.35"/>
  <sheetData>
    <row r="1" spans="1:3" x14ac:dyDescent="0.35">
      <c r="A1" t="s">
        <v>62</v>
      </c>
      <c r="B1" t="s">
        <v>63</v>
      </c>
      <c r="C1" t="s">
        <v>64</v>
      </c>
    </row>
    <row r="2" spans="1:3" x14ac:dyDescent="0.35">
      <c r="A2" s="6">
        <v>2.2916666666666669E-2</v>
      </c>
      <c r="B2" s="7">
        <v>2.4305555555555556E-2</v>
      </c>
      <c r="C2" s="25">
        <f>B2-A2</f>
        <v>1.3888888888888874E-3</v>
      </c>
    </row>
    <row r="3" spans="1:3" x14ac:dyDescent="0.35">
      <c r="A3" s="6">
        <v>2.4999999999999998E-2</v>
      </c>
      <c r="B3" s="7">
        <v>2.6388888888888889E-2</v>
      </c>
      <c r="C3" s="25">
        <f t="shared" ref="C3:C10" si="0">B3-A3</f>
        <v>1.3888888888888909E-3</v>
      </c>
    </row>
    <row r="4" spans="1:3" x14ac:dyDescent="0.35">
      <c r="A4" s="6">
        <v>2.7777777777777776E-2</v>
      </c>
      <c r="B4" s="7">
        <v>2.5694444444444447E-2</v>
      </c>
      <c r="C4" s="25">
        <f t="shared" si="0"/>
        <v>-2.0833333333333294E-3</v>
      </c>
    </row>
    <row r="5" spans="1:3" x14ac:dyDescent="0.35">
      <c r="A5" s="6">
        <v>2.361111111111111E-2</v>
      </c>
      <c r="B5" s="7">
        <v>2.6388888888888889E-2</v>
      </c>
      <c r="C5" s="25">
        <f t="shared" si="0"/>
        <v>2.7777777777777783E-3</v>
      </c>
    </row>
    <row r="6" spans="1:3" x14ac:dyDescent="0.35">
      <c r="A6" s="10">
        <v>2.2916666666666669E-2</v>
      </c>
      <c r="B6" s="9">
        <v>2.6388888888888889E-2</v>
      </c>
      <c r="C6" s="25">
        <f t="shared" si="0"/>
        <v>3.4722222222222203E-3</v>
      </c>
    </row>
    <row r="7" spans="1:3" x14ac:dyDescent="0.35">
      <c r="A7" s="6">
        <v>2.6388888888888889E-2</v>
      </c>
      <c r="B7" s="7">
        <v>2.6388888888888889E-2</v>
      </c>
      <c r="C7" s="25">
        <f t="shared" si="0"/>
        <v>0</v>
      </c>
    </row>
    <row r="8" spans="1:3" x14ac:dyDescent="0.35">
      <c r="A8" s="6">
        <v>2.5694444444444447E-2</v>
      </c>
      <c r="B8" s="7">
        <v>2.7083333333333334E-2</v>
      </c>
      <c r="C8" s="25">
        <f t="shared" si="0"/>
        <v>1.3888888888888874E-3</v>
      </c>
    </row>
    <row r="9" spans="1:3" x14ac:dyDescent="0.35">
      <c r="A9" s="6">
        <v>2.5694444444444447E-2</v>
      </c>
      <c r="B9" s="7">
        <v>2.7083333333333334E-2</v>
      </c>
      <c r="C9" s="25">
        <f t="shared" si="0"/>
        <v>1.3888888888888874E-3</v>
      </c>
    </row>
    <row r="10" spans="1:3" x14ac:dyDescent="0.35">
      <c r="A10" s="6">
        <v>2.4305555555555556E-2</v>
      </c>
      <c r="B10" s="7">
        <v>2.5694444444444447E-2</v>
      </c>
      <c r="C10" s="25">
        <f t="shared" si="0"/>
        <v>1.3888888888888909E-3</v>
      </c>
    </row>
    <row r="11" spans="1:3" x14ac:dyDescent="0.35">
      <c r="A11" s="25">
        <f>AVERAGE(A2:A10)</f>
        <v>2.4922839506172838E-2</v>
      </c>
      <c r="B11" s="25">
        <f>AVERAGE(B2:B10)</f>
        <v>2.615740740740741E-2</v>
      </c>
      <c r="C11" s="25">
        <f>AVERAGE(C2:C10)</f>
        <v>1.2345679012345681E-3</v>
      </c>
    </row>
    <row r="13" spans="1:3" x14ac:dyDescent="0.35">
      <c r="A13">
        <f>_xlfn.T.TEST(B2:B10,A2:A10,2,1)</f>
        <v>4.7410377872198782E-2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Main data</vt:lpstr>
      <vt:lpstr>First 200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Øyvind Torvik</dc:creator>
  <cp:lastModifiedBy>Per Øyvind Torvik</cp:lastModifiedBy>
  <dcterms:created xsi:type="dcterms:W3CDTF">2019-04-03T12:53:53Z</dcterms:created>
  <dcterms:modified xsi:type="dcterms:W3CDTF">2020-03-17T09:56:15Z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b303ab-7198-40dd-8c74-47e8ccb3836e_Enabled">
    <vt:lpwstr>True</vt:lpwstr>
  </property>
  <property fmtid="{D5CDD505-2E9C-101B-9397-08002B2CF9AE}" pid="3" name="MSIP_Label_43b303ab-7198-40dd-8c74-47e8ccb3836e_SiteId">
    <vt:lpwstr>fed13d9f-21df-485d-909a-231f3c6d16f0</vt:lpwstr>
  </property>
  <property fmtid="{D5CDD505-2E9C-101B-9397-08002B2CF9AE}" pid="4" name="MSIP_Label_43b303ab-7198-40dd-8c74-47e8ccb3836e_Owner">
    <vt:lpwstr>01701763@nord.no</vt:lpwstr>
  </property>
  <property fmtid="{D5CDD505-2E9C-101B-9397-08002B2CF9AE}" pid="5" name="MSIP_Label_43b303ab-7198-40dd-8c74-47e8ccb3836e_SetDate">
    <vt:lpwstr>2019-04-03T13:04:07.6264417Z</vt:lpwstr>
  </property>
  <property fmtid="{D5CDD505-2E9C-101B-9397-08002B2CF9AE}" pid="6" name="MSIP_Label_43b303ab-7198-40dd-8c74-47e8ccb3836e_Name">
    <vt:lpwstr>Public</vt:lpwstr>
  </property>
  <property fmtid="{D5CDD505-2E9C-101B-9397-08002B2CF9AE}" pid="7" name="MSIP_Label_43b303ab-7198-40dd-8c74-47e8ccb3836e_Application">
    <vt:lpwstr>Microsoft Azure Information Protection</vt:lpwstr>
  </property>
  <property fmtid="{D5CDD505-2E9C-101B-9397-08002B2CF9AE}" pid="8" name="MSIP_Label_43b303ab-7198-40dd-8c74-47e8ccb3836e_Extended_MSFT_Method">
    <vt:lpwstr>Automatic</vt:lpwstr>
  </property>
  <property fmtid="{D5CDD505-2E9C-101B-9397-08002B2CF9AE}" pid="9" name="Sensitivity">
    <vt:lpwstr>Public</vt:lpwstr>
  </property>
</Properties>
</file>