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cademic\Ongoing works\In prep - submitted manuscripts\Red Sea review shallow water benthics subm\Submission files - Discover Oceans\Revision\"/>
    </mc:Choice>
  </mc:AlternateContent>
  <xr:revisionPtr revIDLastSave="0" documentId="13_ncr:1_{A85DD8CF-1929-4E29-9C76-26424FA7AEB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updated 06 2025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74" i="3" l="1"/>
  <c r="J173" i="3"/>
  <c r="J172" i="3"/>
  <c r="J171" i="3"/>
  <c r="J143" i="3"/>
  <c r="J142" i="3"/>
  <c r="J141" i="3"/>
  <c r="J140" i="3"/>
  <c r="K96" i="3"/>
  <c r="K95" i="3"/>
  <c r="K94" i="3"/>
  <c r="K93" i="3"/>
  <c r="J97" i="3"/>
  <c r="J35" i="3"/>
  <c r="J34" i="3"/>
  <c r="J33" i="3"/>
  <c r="J32" i="3"/>
  <c r="K74" i="3"/>
  <c r="K73" i="3"/>
  <c r="K72" i="3"/>
  <c r="K71" i="3"/>
  <c r="I175" i="3"/>
  <c r="I144" i="3"/>
  <c r="K114" i="3"/>
  <c r="K113" i="3"/>
  <c r="K112" i="3"/>
  <c r="J115" i="3"/>
  <c r="J75" i="3"/>
  <c r="J10" i="3"/>
  <c r="J9" i="3"/>
  <c r="K115" i="3" l="1"/>
  <c r="K97" i="3"/>
  <c r="J144" i="3"/>
  <c r="J175" i="3"/>
  <c r="K75" i="3"/>
  <c r="J37" i="3"/>
</calcChain>
</file>

<file path=xl/sharedStrings.xml><?xml version="1.0" encoding="utf-8"?>
<sst xmlns="http://schemas.openxmlformats.org/spreadsheetml/2006/main" count="812" uniqueCount="212">
  <si>
    <t>Year</t>
  </si>
  <si>
    <t>Author</t>
  </si>
  <si>
    <t>Country</t>
  </si>
  <si>
    <t>PDF available</t>
  </si>
  <si>
    <t>Said R.</t>
  </si>
  <si>
    <t>no</t>
  </si>
  <si>
    <t>Gulf of Aqaba</t>
  </si>
  <si>
    <t>Reiss et al.</t>
  </si>
  <si>
    <t>Israel</t>
  </si>
  <si>
    <t>yes</t>
  </si>
  <si>
    <t>Hottinger et al.</t>
  </si>
  <si>
    <t>Egypt</t>
  </si>
  <si>
    <t>Haunold et al.</t>
  </si>
  <si>
    <t>Abu-Zied et al.</t>
  </si>
  <si>
    <t>Azazi et al.</t>
  </si>
  <si>
    <t>Gulf of Suez</t>
  </si>
  <si>
    <t>Citation</t>
  </si>
  <si>
    <t>Marie, P., 1941. Sur la Familles des Foraminiferes des depots litteraux actuels de la Mer Rouge et de Djibouti, Mem. Soc. Linn. Normandie.</t>
  </si>
  <si>
    <t>Marie P.</t>
  </si>
  <si>
    <t>Djibouti</t>
  </si>
  <si>
    <t>Said, R., 1949. Foraminifera of the northern Red Sea. Cushman Lab. Foram Res., Spec. Pub. 26, 1–44.</t>
  </si>
  <si>
    <t>Northern Red Sea-west</t>
  </si>
  <si>
    <t>Southern Red Sea-west</t>
  </si>
  <si>
    <t>Northern Red Sea-east</t>
  </si>
  <si>
    <t>Said, R., 1950a. The distribution of foraminifera in the northern Red Sea. Cushman Lab. Foram Res., Spec. Pub. 1, 9.</t>
  </si>
  <si>
    <t>1950a</t>
  </si>
  <si>
    <t>Said, R., 1950b. Additional Foraminifera from the northern Red Sea. Cushman Lab. Foram Res., Spec. Pub. 1, 4–9.</t>
  </si>
  <si>
    <t>1950b</t>
  </si>
  <si>
    <t>Reiss, Z., Leutenegger, S., Hottinger, L., Fermont, W.J.J., Meulenkamp, J.E., Thomas, E., Hansen, H.J.S., Buchardt, B., Larsen, A.R., Drooger, C.W., 1977. Depth-relations of recent larger foraminifera in the Gulf of Aqaba-Elat. Utr. Micropaleontol Bull 15, 1–244.</t>
  </si>
  <si>
    <t>Reiss, Z., Gvirtzman, G., 1966. Borelis from Israel. Eclogae Geol. Helv. 50, 438–447.</t>
  </si>
  <si>
    <t>Comments</t>
  </si>
  <si>
    <t>Hottinger, L., Halicz, E., Reiss, Z., 1993. Recent Foraminiferida from the Gulf of Aqaba, Red Sea. Slovenska Akademija Znanosti in Umetnosti, Ljubljana.</t>
  </si>
  <si>
    <t>Erez, J., Gill, D., 1977. Multivariate analysis of biogenic constituents in recent sediments off Ras Burka, Gulf of Elat, Red Sea. J. Int. Assoc. Math. Geol. 9, 77–98. https://doi.org/10.1007/bf02312497</t>
  </si>
  <si>
    <t>Erez J. &amp; Gill D.</t>
  </si>
  <si>
    <t>Pawlowski, J., Lee, J.J., 1991. Taxonomic notes on some tiny, shallow water foraminifera from the northern Gulf of Elat (Red Sea). Micropaleontology 37, 149–162. https://doi.org/10.2307/1485555</t>
  </si>
  <si>
    <t>Pawlowski J. &amp; Lee J. J.</t>
  </si>
  <si>
    <t>Haunold, T.G., Baal, C., Piller, W.E., 1997. Benthic foraminiferal associations in the Northern Bay of Safaga, Red Sea, Egypt. Mar. Micropaleontol. 29, 185–210. https://doi.org/10.1016/S0377-8398(96)00031-X</t>
  </si>
  <si>
    <t>Anan H. S.</t>
  </si>
  <si>
    <t>Youssef et al.</t>
  </si>
  <si>
    <t>Saudi Arabia</t>
  </si>
  <si>
    <t>Madkour H. A. &amp; Ali M.Y.</t>
  </si>
  <si>
    <t>Youssef, M., El-Sorogy, A., Al-Kahtany, K. and Saleh, M., 2021. Benthic Foraminifera as Bio-indicators of Coastal Marine Environmental Contamination in the Red Sea-Gulf of Aqaba, Saudi Arabia. Bulletin of Environmental Contamination and Toxicology, 106, pp.1033-1043.</t>
  </si>
  <si>
    <t xml:space="preserve">Youssef et al. </t>
  </si>
  <si>
    <t>El-Kahawy et al.</t>
  </si>
  <si>
    <t>El-Menhawey et al.</t>
  </si>
  <si>
    <t>Bahafzallah, A.B.K., 1979. Recent benthic foraminifera from Jiddah Bay, Red Sea (Saudi Arabia).</t>
  </si>
  <si>
    <t>Bahafzallah A. B. K.</t>
  </si>
  <si>
    <t xml:space="preserve">Saudi Arabia </t>
  </si>
  <si>
    <t>Central Red Sea-east</t>
  </si>
  <si>
    <t xml:space="preserve">Bahafzallah A. B. K. &amp; El-Askary M. A. </t>
  </si>
  <si>
    <t>Montaggioni et al.</t>
  </si>
  <si>
    <t>Abou Auf M. A. &amp; El-Shater A.</t>
  </si>
  <si>
    <t>Youssef, M., 2015. Heavy metals contamination and distribution of benthic foraminifera from the Red Sea coastal area, Jeddah, Saudi Arabia. Oceanologia, 57(3), pp.236-250.</t>
  </si>
  <si>
    <t>Youssef M.</t>
  </si>
  <si>
    <t>Abu-Zied R. H. &amp; Orif M.I.</t>
  </si>
  <si>
    <t>1992a</t>
  </si>
  <si>
    <t>Abou Ouf M. &amp; El-Shater A.</t>
  </si>
  <si>
    <t xml:space="preserve">Abou Auf M. A. </t>
  </si>
  <si>
    <t xml:space="preserve">Gheith A. M. and Abou Auf M. A. </t>
  </si>
  <si>
    <t>Al-Dubai, T.A., Abu-Zied, R.H., Basaham, A.S., 2017. Diversity and distribution of benthic foraminifera in the Al-Kharrar Lagoon, eastern Red Sea coast, Saudi Arabia. Micropaleontology 63, 275–303. https://doi.org/10.47894/mpal.63.5.02</t>
  </si>
  <si>
    <t>Al-Dubai et al.</t>
  </si>
  <si>
    <t xml:space="preserve">Yusuf N. Y. </t>
  </si>
  <si>
    <t xml:space="preserve">Abu-Zied R. H. &amp; Hariri M. S. </t>
  </si>
  <si>
    <t>Hariri M. S.</t>
  </si>
  <si>
    <t>Abu-Zied &amp; Bantan R. A.</t>
  </si>
  <si>
    <t>Abou-Ouf, M., Rao, N.V.N. and Taj, R.J., 1988. Benthic foraminifera from littoral sediments of Al Lith-Al Qunfidhah coast, southeastern Red Sea.</t>
  </si>
  <si>
    <t>Abou-Ouf et al.</t>
  </si>
  <si>
    <t>1992b</t>
  </si>
  <si>
    <t>Abou Ouf M. A.</t>
  </si>
  <si>
    <t>Southern Red Sea-east</t>
  </si>
  <si>
    <t>Almogi-Labin et al.</t>
  </si>
  <si>
    <t>Arz et al.</t>
  </si>
  <si>
    <t>Ash-Mor et al.</t>
  </si>
  <si>
    <t>Badawi et al.</t>
  </si>
  <si>
    <t>Edelman-Furstenberg et al.</t>
  </si>
  <si>
    <t xml:space="preserve">Gupta A. K. </t>
  </si>
  <si>
    <t xml:space="preserve">Halicz E. &amp; Reiss Z. </t>
  </si>
  <si>
    <t>Locke S. and Thunell R. C.</t>
  </si>
  <si>
    <t>Rohling et al.</t>
  </si>
  <si>
    <t>Sergiou et al.</t>
  </si>
  <si>
    <t xml:space="preserve">Dullo W. C. </t>
  </si>
  <si>
    <t>El-Sorogy et al.</t>
  </si>
  <si>
    <t>Hughes et al.</t>
  </si>
  <si>
    <t>Hughes G. W. &amp; Johnson R. S.</t>
  </si>
  <si>
    <t>Central Red Sea-west</t>
  </si>
  <si>
    <t>Kora et al.</t>
  </si>
  <si>
    <t>Parker et al.</t>
  </si>
  <si>
    <t>Stainforth R. M</t>
  </si>
  <si>
    <t>BadrElDin et al.</t>
  </si>
  <si>
    <r>
      <t>BadrElDin, A.M., Makbool, M.M.A., ElSabrouti, M.A. and Hallock, P., 2022. Distribution and Diversity of Benthic Foraminifera in the Coastal Area of Al-Bawadi Island, Southern Red Sea. </t>
    </r>
    <r>
      <rPr>
        <i/>
        <sz val="12"/>
        <rFont val="Calibri"/>
        <family val="2"/>
        <scheme val="minor"/>
      </rPr>
      <t>Journal of Foraminiferal Research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52</t>
    </r>
    <r>
      <rPr>
        <sz val="12"/>
        <rFont val="Calibri"/>
        <family val="2"/>
        <scheme val="minor"/>
      </rPr>
      <t>(4), pp.264-277.</t>
    </r>
  </si>
  <si>
    <t xml:space="preserve">Al-Zubieri et al. </t>
  </si>
  <si>
    <t>Yemen</t>
  </si>
  <si>
    <t>Madkour Abbas Hashem</t>
  </si>
  <si>
    <t>El-Halaby O.</t>
  </si>
  <si>
    <t>El-Kahawy R. M. &amp; Mabrouk M. S.</t>
  </si>
  <si>
    <t>Madkour H. and Youssef M.</t>
  </si>
  <si>
    <t>Aref M.  Madkour H.</t>
  </si>
  <si>
    <t>Ouda k. &amp; Obaidalla N.</t>
  </si>
  <si>
    <t>YUSUF, N.Y., 1984. DISTRIBUTIDN OF BENTHIC FORAMINIFERA IN THE SEDIMENTS OF EASTERN RED SEA BETWEEN JEDDAH AND YANBU. Colective Reprints Marine Scienes-Ceased lssuerg, 17(1), pp.1-2.</t>
  </si>
  <si>
    <t>Hottinger L.</t>
  </si>
  <si>
    <t>Perelis-Grossowicz et al.</t>
  </si>
  <si>
    <t>Oron et al.</t>
  </si>
  <si>
    <t>Mohamed, M.A.E.W., Madkour, H.A. and El-Taher, A., 2013. Recent benthic foraminifera in the saline pool and its surrounding areas at Ras Shukier and Gulf of Suez, Egypt.</t>
  </si>
  <si>
    <t xml:space="preserve"> Mohamed et al.</t>
  </si>
  <si>
    <t xml:space="preserve">Gulf of Suez </t>
  </si>
  <si>
    <t>Pavlopoulos et al.</t>
  </si>
  <si>
    <t>Bantan et al.</t>
  </si>
  <si>
    <t>Ghandour et al.</t>
  </si>
  <si>
    <t>Sudan</t>
  </si>
  <si>
    <t>Hemleben et al.</t>
  </si>
  <si>
    <r>
      <t>Hemleben, C., Meischner, D., Zahn, R., Almogi‐Labin, A., Erlenkeuser, H. and Hiller, B., 1996. Three hundred eighty thousand year long stable isotope and faunal records from the Red Sea: Influence of global sea level change on hydrography. </t>
    </r>
    <r>
      <rPr>
        <i/>
        <sz val="12"/>
        <rFont val="Calibri"/>
        <family val="2"/>
        <scheme val="minor"/>
      </rPr>
      <t>Paleoceanography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11</t>
    </r>
    <r>
      <rPr>
        <sz val="12"/>
        <rFont val="Calibri"/>
        <family val="2"/>
        <scheme val="minor"/>
      </rPr>
      <t>(2), pp.147-156.</t>
    </r>
  </si>
  <si>
    <t>TOT</t>
  </si>
  <si>
    <t>*</t>
  </si>
  <si>
    <t>no recent sediment because of disturbance of the uppermost layer</t>
  </si>
  <si>
    <t>focus only on glacial sediment</t>
  </si>
  <si>
    <t>coastal sabkha</t>
  </si>
  <si>
    <r>
      <t>Stainforth, R.M., 1949. Foraminifera in the upper Tertiary of Egypt. </t>
    </r>
    <r>
      <rPr>
        <i/>
        <sz val="12"/>
        <rFont val="Calibri"/>
        <family val="2"/>
        <scheme val="minor"/>
      </rPr>
      <t>Journal of Paleontology</t>
    </r>
    <r>
      <rPr>
        <sz val="12"/>
        <rFont val="Calibri"/>
        <family val="2"/>
        <scheme val="minor"/>
      </rPr>
      <t>, pp.419-422.</t>
    </r>
  </si>
  <si>
    <r>
      <t>Said, R., 1955. Foraminifera from some" Pliocene" rocks of Egypt. </t>
    </r>
    <r>
      <rPr>
        <i/>
        <sz val="12"/>
        <rFont val="Calibri"/>
        <family val="2"/>
        <scheme val="minor"/>
      </rPr>
      <t>Journal of the Washington Academy of Sciences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45</t>
    </r>
    <r>
      <rPr>
        <sz val="12"/>
        <rFont val="Calibri"/>
        <family val="2"/>
        <scheme val="minor"/>
      </rPr>
      <t>(1), pp.8-13.</t>
    </r>
  </si>
  <si>
    <r>
      <t>Azazi, G., Takayanagi, Y. and Saito, T., 1990. Recent seafloor benthonic foraminiferal analysis from the Gulf of Suez, Egypt. In </t>
    </r>
    <r>
      <rPr>
        <i/>
        <sz val="12"/>
        <rFont val="Calibri"/>
        <family val="2"/>
        <scheme val="minor"/>
      </rPr>
      <t>Studies in Benthic Foraminifera: Proceedings of the Fourth International Symposium on Benthic Foraminifera, Sendai</t>
    </r>
    <r>
      <rPr>
        <sz val="12"/>
        <rFont val="Calibri"/>
        <family val="2"/>
        <scheme val="minor"/>
      </rPr>
      <t> (pp. 135-149).</t>
    </r>
  </si>
  <si>
    <r>
      <t>Badawi, A. and El-Menhawey, W., 2016. Tolerance of benthic foraminifera to anthropogenic stressors from three sites of the Egyptian coasts. </t>
    </r>
    <r>
      <rPr>
        <i/>
        <sz val="12"/>
        <rFont val="Calibri"/>
        <family val="2"/>
        <scheme val="minor"/>
      </rPr>
      <t>The Egyptian Journal of Aquatic Research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42</t>
    </r>
    <r>
      <rPr>
        <sz val="12"/>
        <rFont val="Calibri"/>
        <family val="2"/>
        <scheme val="minor"/>
      </rPr>
      <t>(1), pp.49-56.</t>
    </r>
  </si>
  <si>
    <r>
      <t>El-Kahawy, R., El-Shafeiy, M., Helal, S.A., Aboul-Ela, N. and El-Wahab, M.A., 2018. Morphological deformities of benthic foraminifera in response to nearshore pollution of the Red Sea, Egypt. </t>
    </r>
    <r>
      <rPr>
        <i/>
        <sz val="12"/>
        <rFont val="Calibri"/>
        <family val="2"/>
        <scheme val="minor"/>
      </rPr>
      <t>Environmental monitoring and assessment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190</t>
    </r>
    <r>
      <rPr>
        <sz val="12"/>
        <rFont val="Calibri"/>
        <family val="2"/>
        <scheme val="minor"/>
      </rPr>
      <t>, pp.1-22.</t>
    </r>
  </si>
  <si>
    <r>
      <t>Reiss, Z., Luz, B., Almogi-Labin, A., Halicz, E., Winter, A., Wolf, M. and Ross, D.A., 1980. Late Quaternary Paleoceanography of the Gulf of Aqaba (Elat), Red Sea1. </t>
    </r>
    <r>
      <rPr>
        <i/>
        <sz val="12"/>
        <rFont val="Calibri"/>
        <family val="2"/>
        <scheme val="minor"/>
      </rPr>
      <t>Quaternary research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14</t>
    </r>
    <r>
      <rPr>
        <sz val="12"/>
        <rFont val="Calibri"/>
        <family val="2"/>
        <scheme val="minor"/>
      </rPr>
      <t>(3), pp.294-308.</t>
    </r>
  </si>
  <si>
    <r>
      <t>Halicz, E. and Reiss, Z., 1981. Paleoecological Relations of Foraminifera in a Desert‐Enclosed Sea‐The Gulf of Aqaba (Elat), Red Sea. </t>
    </r>
    <r>
      <rPr>
        <i/>
        <sz val="12"/>
        <rFont val="Calibri"/>
        <family val="2"/>
        <scheme val="minor"/>
      </rPr>
      <t>Marine Ecology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>(1), pp.15-34.</t>
    </r>
  </si>
  <si>
    <r>
      <t>Reiss, Z. and Hottinger, L., 1984. The Gulf of Aqaba (Elat). </t>
    </r>
    <r>
      <rPr>
        <i/>
        <sz val="12"/>
        <rFont val="Calibri"/>
        <family val="2"/>
        <scheme val="minor"/>
      </rPr>
      <t>Ecological studies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50</t>
    </r>
    <r>
      <rPr>
        <sz val="12"/>
        <rFont val="Calibri"/>
        <family val="2"/>
        <scheme val="minor"/>
      </rPr>
      <t>.</t>
    </r>
  </si>
  <si>
    <r>
      <t>Locke, S. and Thunell, R.C., 1988. Paleoceanographic record of the last glacial/interglacial cycle in the Red Sea and Gulf of Aden. </t>
    </r>
    <r>
      <rPr>
        <i/>
        <sz val="12"/>
        <rFont val="Calibri"/>
        <family val="2"/>
        <scheme val="minor"/>
      </rPr>
      <t>Palaeogeography, Palaeoclimatology, Palaeoecology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64</t>
    </r>
    <r>
      <rPr>
        <sz val="12"/>
        <rFont val="Calibri"/>
        <family val="2"/>
        <scheme val="minor"/>
      </rPr>
      <t>(3-4), pp.163-187.</t>
    </r>
  </si>
  <si>
    <r>
      <t>Dullo, W.C., 1990. Facies, fossil record, and age of Pleistocene reefs from the Red Sea (Saudi Arabia). </t>
    </r>
    <r>
      <rPr>
        <i/>
        <sz val="12"/>
        <rFont val="Calibri"/>
        <family val="2"/>
        <scheme val="minor"/>
      </rPr>
      <t>Facies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22</t>
    </r>
    <r>
      <rPr>
        <sz val="12"/>
        <rFont val="Calibri"/>
        <family val="2"/>
        <scheme val="minor"/>
      </rPr>
      <t>(1), pp.1-45.</t>
    </r>
  </si>
  <si>
    <r>
      <t>Hughes, G.W., Filatoff, J. and Al-Husseini, M.I., 1995. New biostratigraphic constraints on Saudi Arabian Red Sea pre-and syn-rift sequences. </t>
    </r>
    <r>
      <rPr>
        <i/>
        <sz val="12"/>
        <rFont val="Calibri"/>
        <family val="2"/>
        <scheme val="minor"/>
      </rPr>
      <t>Middle East petroleum geosciences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94</t>
    </r>
    <r>
      <rPr>
        <sz val="12"/>
        <rFont val="Calibri"/>
        <family val="2"/>
        <scheme val="minor"/>
      </rPr>
      <t>, pp.517-528.</t>
    </r>
  </si>
  <si>
    <r>
      <t>Hughes, G.W.A.G. and Johnson, R.S., 2005. Lithostratigraphy of the Red Sea region. </t>
    </r>
    <r>
      <rPr>
        <i/>
        <sz val="12"/>
        <rFont val="Calibri"/>
        <family val="2"/>
        <scheme val="minor"/>
      </rPr>
      <t>GeoArabia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10</t>
    </r>
    <r>
      <rPr>
        <sz val="12"/>
        <rFont val="Calibri"/>
        <family val="2"/>
        <scheme val="minor"/>
      </rPr>
      <t>(3), pp.49-126.</t>
    </r>
  </si>
  <si>
    <r>
      <t>Hottinger, L., 2008. The role of biogenous carbonate production in the ecology of shallow benthic communities in oligotrophic waterbodies. </t>
    </r>
    <r>
      <rPr>
        <i/>
        <sz val="12"/>
        <rFont val="Calibri"/>
        <family val="2"/>
        <scheme val="minor"/>
      </rPr>
      <t>Aqaba-Eilat, the Improbable Gulf, Environment, Biodiversity and Preservation. Magnes Press, Jerusalem</t>
    </r>
    <r>
      <rPr>
        <sz val="12"/>
        <rFont val="Calibri"/>
        <family val="2"/>
        <scheme val="minor"/>
      </rPr>
      <t>, pp.153-176.</t>
    </r>
  </si>
  <si>
    <r>
      <t>Perelis-Grossowicz, L., Edelman-Furstenberg, Y. and Almogi-Labin, A., 2008. Characteristics of the shallow-water benthic foraminifera of the northern Gulf of Elat. </t>
    </r>
    <r>
      <rPr>
        <i/>
        <sz val="12"/>
        <rFont val="Calibri"/>
        <family val="2"/>
        <scheme val="minor"/>
      </rPr>
      <t>Aqaba-Eilat, the Improbable Gulf. Environment, Biodiversity and Preservation. Hebrew University Magnes Press. Jerusalem</t>
    </r>
    <r>
      <rPr>
        <sz val="12"/>
        <rFont val="Calibri"/>
        <family val="2"/>
        <scheme val="minor"/>
      </rPr>
      <t>, pp.439-458.</t>
    </r>
  </si>
  <si>
    <r>
      <t>Oron, S., Angel, D., Goodman-Tchernov, B., Merkado, G., Kiflawi, M. and Abramovich, S., 2014. Benthic foraminiferal response to the removal of aquaculture fish cages in the Gulf of Aqaba-Eilat, Red Sea. </t>
    </r>
    <r>
      <rPr>
        <i/>
        <sz val="12"/>
        <rFont val="Calibri"/>
        <family val="2"/>
        <scheme val="minor"/>
      </rPr>
      <t>Marine Micropaleontology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107</t>
    </r>
    <r>
      <rPr>
        <sz val="12"/>
        <rFont val="Calibri"/>
        <family val="2"/>
        <scheme val="minor"/>
      </rPr>
      <t>, pp.8-17.</t>
    </r>
  </si>
  <si>
    <r>
      <t>Ash-Mor, A., Almogi-Labin, A., Ben-Avraham, Z., Kanari, M. and Bookman, R., 2023. Shelf inhabiting foraminifera as a tool for understanding late quaternary mass transport processes in the Northern Gulf of Eilat/Aqaba, Red Sea. </t>
    </r>
    <r>
      <rPr>
        <i/>
        <sz val="12"/>
        <rFont val="Calibri"/>
        <family val="2"/>
        <scheme val="minor"/>
      </rPr>
      <t>Marine Geology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456</t>
    </r>
    <r>
      <rPr>
        <sz val="12"/>
        <rFont val="Calibri"/>
        <family val="2"/>
        <scheme val="minor"/>
      </rPr>
      <t>, p.106988.</t>
    </r>
  </si>
  <si>
    <r>
      <t>Anan, H.S., 1984. Littoral recent foraminifera from the Qosseir-Marsa Alam Strecht of the Red Sea coast, Egypt. </t>
    </r>
    <r>
      <rPr>
        <i/>
        <sz val="12"/>
        <rFont val="Calibri"/>
        <family val="2"/>
        <scheme val="minor"/>
      </rPr>
      <t>Revue de paléobiologie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3</t>
    </r>
    <r>
      <rPr>
        <sz val="12"/>
        <rFont val="Calibri"/>
        <family val="2"/>
        <scheme val="minor"/>
      </rPr>
      <t>(2), pp.235-242.</t>
    </r>
  </si>
  <si>
    <r>
      <t>Ouda, K. and Obaidalla, N., 1998. Ecology and distribution of recent subtidal foraminifera along the Egyptian Red Sea shore, between Mersa Alam and Ras Banas. </t>
    </r>
    <r>
      <rPr>
        <i/>
        <sz val="12"/>
        <rFont val="Calibri"/>
        <family val="2"/>
        <scheme val="minor"/>
      </rPr>
      <t>Revista española de micropaleontología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30</t>
    </r>
    <r>
      <rPr>
        <sz val="12"/>
        <rFont val="Calibri"/>
        <family val="2"/>
        <scheme val="minor"/>
      </rPr>
      <t>(3), pp.11-34.</t>
    </r>
  </si>
  <si>
    <r>
      <t>El-Halaby, O., 1999. Taxonomy and ecology of recent foraminiferal species in the Hurghada offshore area. </t>
    </r>
    <r>
      <rPr>
        <i/>
        <sz val="12"/>
        <rFont val="Calibri"/>
        <family val="2"/>
        <scheme val="minor"/>
      </rPr>
      <t>Annals. Geological Survey of Egypt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22</t>
    </r>
    <r>
      <rPr>
        <sz val="12"/>
        <rFont val="Calibri"/>
        <family val="2"/>
        <scheme val="minor"/>
      </rPr>
      <t>, pp.193-249.</t>
    </r>
  </si>
  <si>
    <r>
      <t>Aref, M. and Madkour, H., 2000. Recent benthic foraminifera of the Egyptian Red Sea coast, their taxonomy, ecology and cooperative studies with that of the Eastern Mediterranean Sea. </t>
    </r>
    <r>
      <rPr>
        <i/>
        <sz val="12"/>
        <rFont val="Calibri"/>
        <family val="2"/>
        <scheme val="minor"/>
      </rPr>
      <t>J. Geol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44</t>
    </r>
    <r>
      <rPr>
        <sz val="12"/>
        <rFont val="Calibri"/>
        <family val="2"/>
        <scheme val="minor"/>
      </rPr>
      <t>(1), pp.257-286.</t>
    </r>
  </si>
  <si>
    <r>
      <t>Badawi, A., Schmiedl, G. and Hemleben, C., 2005. Impact of late Quaternary environmental changes on deep-sea benthic foraminiferal faunas of the Red Sea. </t>
    </r>
    <r>
      <rPr>
        <i/>
        <sz val="12"/>
        <rFont val="Calibri"/>
        <family val="2"/>
        <scheme val="minor"/>
      </rPr>
      <t>Marine Micropaleontology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58</t>
    </r>
    <r>
      <rPr>
        <sz val="12"/>
        <rFont val="Calibri"/>
        <family val="2"/>
        <scheme val="minor"/>
      </rPr>
      <t>(1), pp.13-30.</t>
    </r>
  </si>
  <si>
    <r>
      <t>Arz, H.W., Lamy, F. and Pätzold, J., 2006. A pronounced dry event recorded around 4.2 ka in brine sediments from the northern Red Sea. </t>
    </r>
    <r>
      <rPr>
        <i/>
        <sz val="12"/>
        <rFont val="Calibri"/>
        <family val="2"/>
        <scheme val="minor"/>
      </rPr>
      <t>Quaternary Research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66</t>
    </r>
    <r>
      <rPr>
        <sz val="12"/>
        <rFont val="Calibri"/>
        <family val="2"/>
        <scheme val="minor"/>
      </rPr>
      <t>(3), pp.432-441.</t>
    </r>
  </si>
  <si>
    <r>
      <t>Abu-Zied, R.H., Keatings, K.W. and Flower, R.J., 2007. Environmental controls on foraminifera in Lake Qarun, Egypt. </t>
    </r>
    <r>
      <rPr>
        <i/>
        <sz val="12"/>
        <rFont val="Calibri"/>
        <family val="2"/>
        <scheme val="minor"/>
      </rPr>
      <t>The Journal of Foraminiferal Research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37</t>
    </r>
    <r>
      <rPr>
        <sz val="12"/>
        <rFont val="Calibri"/>
        <family val="2"/>
        <scheme val="minor"/>
      </rPr>
      <t>(2), pp.136-149.</t>
    </r>
  </si>
  <si>
    <r>
      <t>Madkour, H.A. and Ali, M.Y., 2009. Heavy metals in the benthic foraminifera from the coastal lagoons, Red Sea, Egypt: indicators of anthropogenic impact on environment (case study). </t>
    </r>
    <r>
      <rPr>
        <i/>
        <sz val="12"/>
        <rFont val="Calibri"/>
        <family val="2"/>
        <scheme val="minor"/>
      </rPr>
      <t>Environmental geology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58</t>
    </r>
    <r>
      <rPr>
        <sz val="12"/>
        <rFont val="Calibri"/>
        <family val="2"/>
        <scheme val="minor"/>
      </rPr>
      <t>, pp.543-553.</t>
    </r>
  </si>
  <si>
    <r>
      <t>Madkour, H. and Youssef, M., 2011. Distribution and diversity of benthic foraminifera from the coastal lagoons along the Egyptian Red Sea. </t>
    </r>
    <r>
      <rPr>
        <i/>
        <sz val="12"/>
        <rFont val="Calibri"/>
        <family val="2"/>
        <scheme val="minor"/>
      </rPr>
      <t>Egypt. J. Aquat. Res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37</t>
    </r>
    <r>
      <rPr>
        <sz val="12"/>
        <rFont val="Calibri"/>
        <family val="2"/>
        <scheme val="minor"/>
      </rPr>
      <t>(1), pp.41-58.</t>
    </r>
  </si>
  <si>
    <r>
      <t>Parker, J.H., Gischler, E. and Eisenhauer, A., 2012. Biodiversity of foraminifera from Late Pleistocene to Holocene coral reefs, South Sinai, Egypt. </t>
    </r>
    <r>
      <rPr>
        <i/>
        <sz val="12"/>
        <rFont val="Calibri"/>
        <family val="2"/>
        <scheme val="minor"/>
      </rPr>
      <t>Marine Micropaleontology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86</t>
    </r>
    <r>
      <rPr>
        <sz val="12"/>
        <rFont val="Calibri"/>
        <family val="2"/>
        <scheme val="minor"/>
      </rPr>
      <t>, pp.59-75.</t>
    </r>
  </si>
  <si>
    <r>
      <t>Madkour, H., 2013. Recent benthic foraminifera of shallow marine environment from the Egyptian Red Sea coast. </t>
    </r>
    <r>
      <rPr>
        <i/>
        <sz val="12"/>
        <rFont val="Calibri"/>
        <family val="2"/>
        <scheme val="minor"/>
      </rPr>
      <t>Global Advanced Research Journal of Geology and Mining Research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>(1), pp.5-14.</t>
    </r>
  </si>
  <si>
    <r>
      <t>Youssef, M., Madkour, H., Mansour, A., Alharbi, W. and El-Taher, A., 2017. Invertebrate shells (mollusca, foraminifera) as pollution indicators, Red Sea Coast, Egypt. </t>
    </r>
    <r>
      <rPr>
        <i/>
        <sz val="12"/>
        <rFont val="Calibri"/>
        <family val="2"/>
        <scheme val="minor"/>
      </rPr>
      <t>Journal of African Earth Sciences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133</t>
    </r>
    <r>
      <rPr>
        <sz val="12"/>
        <rFont val="Calibri"/>
        <family val="2"/>
        <scheme val="minor"/>
      </rPr>
      <t>, pp.74-85.</t>
    </r>
  </si>
  <si>
    <r>
      <t>El-Menhawey, W., Kholeif, S.E., Elshanawany, R. and Ibrahim, M.I., 2020. Benthic foraminifera as bio-indicator of Mangrove ecosystem quality: A case study from Abu Ghoson area, Red Sea Coast, Egypt. </t>
    </r>
    <r>
      <rPr>
        <i/>
        <sz val="12"/>
        <rFont val="Calibri"/>
        <family val="2"/>
        <scheme val="minor"/>
      </rPr>
      <t>Regional Studies in Marine Science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40</t>
    </r>
    <r>
      <rPr>
        <sz val="12"/>
        <rFont val="Calibri"/>
        <family val="2"/>
        <scheme val="minor"/>
      </rPr>
      <t>, p.101506.</t>
    </r>
  </si>
  <si>
    <r>
      <t>El-Kahawy, R.M. and Mabrouk, M.S., 2023. Benthic foraminifera as bioindicators for the heavy metals in the severely polluted Hurghada Bay, Red Sea coast, Egypt. </t>
    </r>
    <r>
      <rPr>
        <i/>
        <sz val="12"/>
        <rFont val="Calibri"/>
        <family val="2"/>
        <scheme val="minor"/>
      </rPr>
      <t>Environmental Science and Pollution Research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30</t>
    </r>
    <r>
      <rPr>
        <sz val="12"/>
        <rFont val="Calibri"/>
        <family val="2"/>
        <scheme val="minor"/>
      </rPr>
      <t>(27), pp.70437-70457.</t>
    </r>
  </si>
  <si>
    <r>
      <t>Arz, H.W., Pätzold, J., Müller, P.J. and Moammar, M.O., 2003. Influence of Northern Hemisphere climate and global sea level rise on the restricted Red Sea marine environment during termination I. </t>
    </r>
    <r>
      <rPr>
        <i/>
        <sz val="12"/>
        <rFont val="Calibri"/>
        <family val="2"/>
        <scheme val="minor"/>
      </rPr>
      <t>Paleoceanography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18</t>
    </r>
    <r>
      <rPr>
        <sz val="12"/>
        <rFont val="Calibri"/>
        <family val="2"/>
        <scheme val="minor"/>
      </rPr>
      <t>(2).</t>
    </r>
  </si>
  <si>
    <r>
      <t>Arz, H.W., Lamy, F., Ganopolski, A., Nowaczyk, N. and Pätzold, J., 2007. Dominant Northern Hemisphere climate control over millennial-scale glacial sea-level variability. </t>
    </r>
    <r>
      <rPr>
        <i/>
        <sz val="12"/>
        <rFont val="Calibri"/>
        <family val="2"/>
        <scheme val="minor"/>
      </rPr>
      <t>Quaternary Science Reviews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26</t>
    </r>
    <r>
      <rPr>
        <sz val="12"/>
        <rFont val="Calibri"/>
        <family val="2"/>
        <scheme val="minor"/>
      </rPr>
      <t>(3-4), pp.312-321.</t>
    </r>
  </si>
  <si>
    <r>
      <t>El-Sorogy, A.S., Youssef, M. and Al-Malky, M., 2020. Late Pleistocene reef fauna from the Red Sea coast, Northwest Saudi Arabia. </t>
    </r>
    <r>
      <rPr>
        <i/>
        <sz val="12"/>
        <rFont val="Calibri"/>
        <family val="2"/>
        <scheme val="minor"/>
      </rPr>
      <t>Historical Biology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32</t>
    </r>
    <r>
      <rPr>
        <sz val="12"/>
        <rFont val="Calibri"/>
        <family val="2"/>
        <scheme val="minor"/>
      </rPr>
      <t>(7), pp.996-1009.</t>
    </r>
  </si>
  <si>
    <r>
      <t>Gupta, A.K., 1994. Taxonomy and bathymetric distribution of Holocene deep-sea benthic foraminifera in the Indian Ocean and the Red Sea. </t>
    </r>
    <r>
      <rPr>
        <i/>
        <sz val="12"/>
        <rFont val="Calibri"/>
        <family val="2"/>
        <scheme val="minor"/>
      </rPr>
      <t>Micropaleontology</t>
    </r>
    <r>
      <rPr>
        <sz val="12"/>
        <rFont val="Calibri"/>
        <family val="2"/>
        <scheme val="minor"/>
      </rPr>
      <t>, pp.351-367.</t>
    </r>
  </si>
  <si>
    <r>
      <t>Almogi-Labin, A., Hemleben, C., Meischner, D. and Erlenkeuser, H., 1996. Response of Red Sea deep-water agglutinated foraminifera to water-mass changes during the Late Quaternary. </t>
    </r>
    <r>
      <rPr>
        <i/>
        <sz val="12"/>
        <rFont val="Calibri"/>
        <family val="2"/>
        <scheme val="minor"/>
      </rPr>
      <t>Marine Micropaleontology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28</t>
    </r>
    <r>
      <rPr>
        <sz val="12"/>
        <rFont val="Calibri"/>
        <family val="2"/>
        <scheme val="minor"/>
      </rPr>
      <t>(3-4), pp.283-297.</t>
    </r>
  </si>
  <si>
    <r>
      <t>Rohling, E.J., Fenton, M.J.J.F., Jorissen, F.J., Bertrand, P., Ganssen, G. and Caulet, J.P., 1998. Magnitudes of sea-level lowstands of the past 500,000 years. </t>
    </r>
    <r>
      <rPr>
        <i/>
        <sz val="12"/>
        <rFont val="Calibri"/>
        <family val="2"/>
        <scheme val="minor"/>
      </rPr>
      <t>Nature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394</t>
    </r>
    <r>
      <rPr>
        <sz val="12"/>
        <rFont val="Calibri"/>
        <family val="2"/>
        <scheme val="minor"/>
      </rPr>
      <t>(6689), pp.162-165.</t>
    </r>
  </si>
  <si>
    <r>
      <t>Edelman-Furstenberg, Y., Scherbacher, M., Hemleben, C. and Almogi-Labin, A., 2001. Deep-sea benthic foraminifera from the central Red Sea. </t>
    </r>
    <r>
      <rPr>
        <i/>
        <sz val="12"/>
        <rFont val="Calibri"/>
        <family val="2"/>
        <scheme val="minor"/>
      </rPr>
      <t>The Journal of Foraminiferal Research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31</t>
    </r>
    <r>
      <rPr>
        <sz val="12"/>
        <rFont val="Calibri"/>
        <family val="2"/>
        <scheme val="minor"/>
      </rPr>
      <t>(1), pp.48-59.</t>
    </r>
  </si>
  <si>
    <r>
      <t>Mahmoud, K., Salah, A. and Heba, E.D., 2013. Microfacies and environmental interpretation of the Pliocene-Pleistocene carbonates in the Marsa Alam area, Red Sea coastal plain, Egypt. </t>
    </r>
    <r>
      <rPr>
        <i/>
        <sz val="12"/>
        <rFont val="Calibri"/>
        <family val="2"/>
        <scheme val="minor"/>
      </rPr>
      <t>Journal of Environmental Sciences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42</t>
    </r>
    <r>
      <rPr>
        <sz val="12"/>
        <rFont val="Calibri"/>
        <family val="2"/>
        <scheme val="minor"/>
      </rPr>
      <t>(1), pp.155-182.</t>
    </r>
  </si>
  <si>
    <r>
      <t>Bahafzallah, A. A. K., and M. A. El-Askary. "Sedimentological and micropaleontological investigations of the beach sands around Jeddah, Saudi Arabia." </t>
    </r>
    <r>
      <rPr>
        <i/>
        <sz val="12"/>
        <rFont val="Calibri"/>
        <family val="2"/>
        <scheme val="minor"/>
      </rPr>
      <t>Bull. Fac. Earth Sci., KAU</t>
    </r>
    <r>
      <rPr>
        <sz val="12"/>
        <rFont val="Calibri"/>
        <family val="2"/>
        <scheme val="minor"/>
      </rPr>
      <t> 4 (1981): 25-42.</t>
    </r>
  </si>
  <si>
    <r>
      <t>Montaggioni, L.F., Behairy, A.K.A., El-Sayed, M.K. and Yusuf, N., 1986. The modern reef complex, Jeddah area, Red Sea: a facies model for carbonate sedimentation on embryonic passive margins. </t>
    </r>
    <r>
      <rPr>
        <i/>
        <sz val="12"/>
        <rFont val="Calibri"/>
        <family val="2"/>
        <scheme val="minor"/>
      </rPr>
      <t>Coral Reefs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5</t>
    </r>
    <r>
      <rPr>
        <sz val="12"/>
        <rFont val="Calibri"/>
        <family val="2"/>
        <scheme val="minor"/>
      </rPr>
      <t>, pp.127-150.</t>
    </r>
  </si>
  <si>
    <r>
      <t>ABOU AUF, M.A. and El-Shater, A., 1991. The Relationship Between The Environmental Conditions of the Jeddah Coast, Red Sea, &amp; Benthic Foraminifera. </t>
    </r>
    <r>
      <rPr>
        <i/>
        <sz val="12"/>
        <rFont val="Calibri"/>
        <family val="2"/>
        <scheme val="minor"/>
      </rPr>
      <t>Marine Scienes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>(1).</t>
    </r>
  </si>
  <si>
    <r>
      <t>Abou Ouf, M., 1992a. Benthic foraminifera in carbonate facies of a coastal sabkha, Red Sea coast, Saudi Arabia. </t>
    </r>
    <r>
      <rPr>
        <i/>
        <sz val="12"/>
        <rFont val="Calibri"/>
        <family val="2"/>
        <scheme val="minor"/>
      </rPr>
      <t>Marine geology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104</t>
    </r>
    <r>
      <rPr>
        <sz val="12"/>
        <rFont val="Calibri"/>
        <family val="2"/>
        <scheme val="minor"/>
      </rPr>
      <t>(1-4), pp.187-191.</t>
    </r>
  </si>
  <si>
    <r>
      <t>Abou Ouf, M. and El-Shater, A., 1993. Black benthic foraminifera in carbonate facies of a coastal sabkha, Saudi Arabian Red Sea coast. </t>
    </r>
    <r>
      <rPr>
        <i/>
        <sz val="12"/>
        <rFont val="Calibri"/>
        <family val="2"/>
        <scheme val="minor"/>
      </rPr>
      <t>J. KAU: Mar. Sci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4</t>
    </r>
    <r>
      <rPr>
        <sz val="12"/>
        <rFont val="Calibri"/>
        <family val="2"/>
        <scheme val="minor"/>
      </rPr>
      <t>, pp.133-141.</t>
    </r>
  </si>
  <si>
    <r>
      <t>Abou Auf, M.A., 1996. Variation of benthic foraminiferal assemblages in different microenvironments along the shore zone north of the Rabigh Coast, eastern Red Sea, Saudi Arabia. </t>
    </r>
    <r>
      <rPr>
        <i/>
        <sz val="12"/>
        <rFont val="Calibri"/>
        <family val="2"/>
        <scheme val="minor"/>
      </rPr>
      <t>Neues Jahrbuch für Geologie und Paläontologie-Monatshefte</t>
    </r>
    <r>
      <rPr>
        <sz val="12"/>
        <rFont val="Calibri"/>
        <family val="2"/>
        <scheme val="minor"/>
      </rPr>
      <t>, pp.129-139.</t>
    </r>
  </si>
  <si>
    <r>
      <t>GHEITH, A.G. and aUF, M.A.A., 1996. Textural characteristics, mineralogy and fauna in the shore zone sediments at Rabigh and Sharm Al-Kharrar, eastern Red Sea, Saudi Arabia. </t>
    </r>
    <r>
      <rPr>
        <i/>
        <sz val="12"/>
        <rFont val="Calibri"/>
        <family val="2"/>
        <scheme val="minor"/>
      </rPr>
      <t>Marine Scienes-Ceased lssuerg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17</t>
    </r>
    <r>
      <rPr>
        <sz val="12"/>
        <rFont val="Calibri"/>
        <family val="2"/>
        <scheme val="minor"/>
      </rPr>
      <t>(1), pp.1-2.</t>
    </r>
  </si>
  <si>
    <r>
      <t>Hariri, M.S., 2008. Effect of hydrographic conditions on the ecology of benthic foraminifera in two different hypersaline lagoons, eastern Red Sea coast, Kingdom of Saudi Arabia. </t>
    </r>
    <r>
      <rPr>
        <i/>
        <sz val="12"/>
        <rFont val="Calibri"/>
        <family val="2"/>
        <scheme val="minor"/>
      </rPr>
      <t>JKAU: Mar Sci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19</t>
    </r>
    <r>
      <rPr>
        <sz val="12"/>
        <rFont val="Calibri"/>
        <family val="2"/>
        <scheme val="minor"/>
      </rPr>
      <t>, pp.3-13.</t>
    </r>
  </si>
  <si>
    <r>
      <t>Abu-Zied, R.H. and Bantan, R.A., 2013. Hypersaline benthic foraminifera from the Shuaiba Lagoon, eastern Red Sea, Saudi Arabia: Their environmental controls and usefulness in sea-level reconstruction. </t>
    </r>
    <r>
      <rPr>
        <i/>
        <sz val="12"/>
        <rFont val="Calibri"/>
        <family val="2"/>
        <scheme val="minor"/>
      </rPr>
      <t>Marine Micropaleontology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103</t>
    </r>
    <r>
      <rPr>
        <sz val="12"/>
        <rFont val="Calibri"/>
        <family val="2"/>
        <scheme val="minor"/>
      </rPr>
      <t>, pp.51-67.</t>
    </r>
  </si>
  <si>
    <r>
      <t>Abu-Zied, R.H., Basaham, A.S. and El Sayed, M.A., 2013. Effect of municipal wastewaters on bottom sediment geochemistry and benthic foraminifera of two Red Sea coastal inlets, Jeddah, Saudi Arabia. </t>
    </r>
    <r>
      <rPr>
        <i/>
        <sz val="12"/>
        <rFont val="Calibri"/>
        <family val="2"/>
        <scheme val="minor"/>
      </rPr>
      <t>Environmental earth sciences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68</t>
    </r>
    <r>
      <rPr>
        <sz val="12"/>
        <rFont val="Calibri"/>
        <family val="2"/>
        <scheme val="minor"/>
      </rPr>
      <t>, pp.451-469.</t>
    </r>
  </si>
  <si>
    <r>
      <t>Abu-Zied, R.H., Al-Dubai, T.A. and Bantan, R.A., 2016. Environmental conditions of shallow waters alongside the southern Corniche of Jeddah based on benthic foraminifera, physico-chemical parameters and heavy metals. </t>
    </r>
    <r>
      <rPr>
        <i/>
        <sz val="12"/>
        <rFont val="Calibri"/>
        <family val="2"/>
        <scheme val="minor"/>
      </rPr>
      <t>The Journal of Foraminiferal Research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46</t>
    </r>
    <r>
      <rPr>
        <sz val="12"/>
        <rFont val="Calibri"/>
        <family val="2"/>
        <scheme val="minor"/>
      </rPr>
      <t>(2), pp.149-170.</t>
    </r>
  </si>
  <si>
    <r>
      <t>Abu-Zied, R.H. and Hariri, M.S., 2016. Geochemistry and benthic foraminifera of the nearshore sediments from Yanbu to Al-Lith, eastern Red Sea coast, Saudi Arabia. </t>
    </r>
    <r>
      <rPr>
        <i/>
        <sz val="12"/>
        <rFont val="Calibri"/>
        <family val="2"/>
        <scheme val="minor"/>
      </rPr>
      <t>Arabian Journal of Geosciences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9</t>
    </r>
    <r>
      <rPr>
        <sz val="12"/>
        <rFont val="Calibri"/>
        <family val="2"/>
        <scheme val="minor"/>
      </rPr>
      <t>, pp.1-16.</t>
    </r>
  </si>
  <si>
    <r>
      <t>Abu-Zied, R.H. and Orif, M.I., 2019. Recent environmental changes of Al-Salam Lagoon as inferred from core sediment geochemistry and benthic foraminifera, Jeddah City, Saudi Arabia. </t>
    </r>
    <r>
      <rPr>
        <i/>
        <sz val="12"/>
        <rFont val="Calibri"/>
        <family val="2"/>
        <scheme val="minor"/>
      </rPr>
      <t>Environmental Earth Sciences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78</t>
    </r>
    <r>
      <rPr>
        <sz val="12"/>
        <rFont val="Calibri"/>
        <family val="2"/>
        <scheme val="minor"/>
      </rPr>
      <t>, pp.1-12.</t>
    </r>
  </si>
  <si>
    <r>
      <t>Bantan, R.A., Abu-Zied, R.H. and Al-Dubai, T.A., 2019. Late holocene environmental changes in a sediment core from Al-Kharrar Lagoon, eastern Red Sea Coast, Saudi Arabia. </t>
    </r>
    <r>
      <rPr>
        <i/>
        <sz val="12"/>
        <rFont val="Calibri"/>
        <family val="2"/>
        <scheme val="minor"/>
      </rPr>
      <t>Arabian Journal for Science and Engineering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44</t>
    </r>
    <r>
      <rPr>
        <sz val="12"/>
        <rFont val="Calibri"/>
        <family val="2"/>
        <scheme val="minor"/>
      </rPr>
      <t>, pp.6557-6570.</t>
    </r>
  </si>
  <si>
    <r>
      <t>Ghandour, I.M., Al-Zubieri, A.G., Basaham, A.S., Mannaa, A.A., Al-Dubai, T.A. and Jones, B.G., 2021. Mid-late Holocene paleoenvironmental and sea level reconstruction on the Al Lith Red Sea coast, Saudi Arabia. </t>
    </r>
    <r>
      <rPr>
        <i/>
        <sz val="12"/>
        <rFont val="Calibri"/>
        <family val="2"/>
        <scheme val="minor"/>
      </rPr>
      <t>Frontiers in Marine Science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8</t>
    </r>
    <r>
      <rPr>
        <sz val="12"/>
        <rFont val="Calibri"/>
        <family val="2"/>
        <scheme val="minor"/>
      </rPr>
      <t>, p.677010.</t>
    </r>
  </si>
  <si>
    <r>
      <t>Al-Dubai, T.A., Bantan, R.A., Abu-Zied, R.H., Al-Zubieri, A.G. and Jones, B.G., 2022. Distribution of Benthic Foraminifera in Intertidal Sabkha of Al-Kharrar Lagoon, Saudi Arabia: Tools to Study Past Sea-Level Changes. </t>
    </r>
    <r>
      <rPr>
        <i/>
        <sz val="12"/>
        <rFont val="Calibri"/>
        <family val="2"/>
        <scheme val="minor"/>
      </rPr>
      <t>Frontiers in Marine Science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9</t>
    </r>
    <r>
      <rPr>
        <sz val="12"/>
        <rFont val="Calibri"/>
        <family val="2"/>
        <scheme val="minor"/>
      </rPr>
      <t>, p.843758.</t>
    </r>
  </si>
  <si>
    <r>
      <t>Al-Zubieri, A.G., Almazwaghi, M.A., Al-Dubai, T.A., Ghandour, I.M., Alharbi, M.A., Alsulami, L.S., Antoni, S. and Aljahdali, M.H., 2022. Benthic Foraminiferal Distribution and their Environmental Significance of Selected Red Sea Coastal Ecosystems, Saudi Arabia. </t>
    </r>
    <r>
      <rPr>
        <i/>
        <sz val="12"/>
        <rFont val="Calibri"/>
        <family val="2"/>
        <scheme val="minor"/>
      </rPr>
      <t>Journal of King Abdulaziz University: Marine Sciences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32</t>
    </r>
    <r>
      <rPr>
        <sz val="12"/>
        <rFont val="Calibri"/>
        <family val="2"/>
        <scheme val="minor"/>
      </rPr>
      <t>(1).</t>
    </r>
  </si>
  <si>
    <r>
      <t>Abu-Zied, R.H., Bantan, R.A., Basaham, A.S., El Mamoney, M.H. and Al-Washmi, H.A., 2011. Composition, distribution, and taphonomy of nearshore benthic foraminifera of the Farasan Islands, southern Red Sea, Saudi Arabia. </t>
    </r>
    <r>
      <rPr>
        <i/>
        <sz val="12"/>
        <rFont val="Calibri"/>
        <family val="2"/>
        <scheme val="minor"/>
      </rPr>
      <t>The Journal of Foraminiferal Research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41</t>
    </r>
    <r>
      <rPr>
        <sz val="12"/>
        <rFont val="Calibri"/>
        <family val="2"/>
        <scheme val="minor"/>
      </rPr>
      <t>(4), pp.349-362.</t>
    </r>
  </si>
  <si>
    <r>
      <t>Pavlopoulos, K., Koukousioura, O., Triantaphyllou, M., Vandarakis, D., de Procé, S.M., Chondraki, V., Fouache, E. and Kapsimalis, V., 2018. Geomorphological changes in the coastal area of Farasan Al-Kabir Island (Saudi Arabia) since mid Holocene based on a multi-proxy approach. </t>
    </r>
    <r>
      <rPr>
        <i/>
        <sz val="12"/>
        <rFont val="Calibri"/>
        <family val="2"/>
        <scheme val="minor"/>
      </rPr>
      <t>Quaternary International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493</t>
    </r>
    <r>
      <rPr>
        <sz val="12"/>
        <rFont val="Calibri"/>
        <family val="2"/>
        <scheme val="minor"/>
      </rPr>
      <t>, pp.198-211.</t>
    </r>
  </si>
  <si>
    <r>
      <t>Sergiou, S., Geraga, M., Rohling, E.J., Rodríguez-Sanz, L., Prandekou, A., Noti, A., Paraschos, F., Sakellariou, D. and Bailey, G., 2022. The evolution of seafloor environmental conditions in the southern Red Sea continental shelf during the last 30 ka. </t>
    </r>
    <r>
      <rPr>
        <i/>
        <sz val="12"/>
        <rFont val="Calibri"/>
        <family val="2"/>
        <scheme val="minor"/>
      </rPr>
      <t>Marine Micropaleontology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177</t>
    </r>
    <r>
      <rPr>
        <sz val="12"/>
        <rFont val="Calibri"/>
        <family val="2"/>
        <scheme val="minor"/>
      </rPr>
      <t>, p.102181.</t>
    </r>
  </si>
  <si>
    <r>
      <t>ABOU AUF, M.A., 1992. Foraminiferal Distribution in Recent Sediments of Jizan Shelf, Red Sea, Saudi Arabia. </t>
    </r>
    <r>
      <rPr>
        <i/>
        <sz val="12"/>
        <rFont val="Calibri"/>
        <family val="2"/>
        <scheme val="minor"/>
      </rPr>
      <t>Marine Scienes</t>
    </r>
    <r>
      <rPr>
        <sz val="12"/>
        <rFont val="Calibri"/>
        <family val="2"/>
        <scheme val="minor"/>
      </rPr>
      <t>, </t>
    </r>
    <r>
      <rPr>
        <i/>
        <sz val="12"/>
        <rFont val="Calibri"/>
        <family val="2"/>
        <scheme val="minor"/>
      </rPr>
      <t>3</t>
    </r>
    <r>
      <rPr>
        <sz val="12"/>
        <rFont val="Calibri"/>
        <family val="2"/>
        <scheme val="minor"/>
      </rPr>
      <t>(1).</t>
    </r>
  </si>
  <si>
    <r>
      <t>Bracchi, V.A., Purkis, S.J., Marchese, F., Nolan, M.K., Terraneo, T.I., Vimercati, S., Chimienti, G., Rodrigue, M., Eweida, A. and Benzoni, F., 2023. Mesophotic foraminiferal-algal nodules play a role in the Red Sea carbonate budget. </t>
    </r>
    <r>
      <rPr>
        <i/>
        <sz val="12"/>
        <color rgb="FF222222"/>
        <rFont val="Calibri"/>
        <family val="2"/>
        <scheme val="minor"/>
      </rPr>
      <t>Communications Earth &amp; Environment</t>
    </r>
    <r>
      <rPr>
        <sz val="12"/>
        <color rgb="FF222222"/>
        <rFont val="Calibri"/>
        <family val="2"/>
        <scheme val="minor"/>
      </rPr>
      <t>, </t>
    </r>
    <r>
      <rPr>
        <i/>
        <sz val="12"/>
        <color rgb="FF222222"/>
        <rFont val="Calibri"/>
        <family val="2"/>
        <scheme val="minor"/>
      </rPr>
      <t>4</t>
    </r>
    <r>
      <rPr>
        <sz val="12"/>
        <color rgb="FF222222"/>
        <rFont val="Calibri"/>
        <family val="2"/>
        <scheme val="minor"/>
      </rPr>
      <t>(1), p.288.</t>
    </r>
  </si>
  <si>
    <r>
      <t>Schmiedl, G., Milker, Y. and Mackensen, A., 2023. Climate forcing of regional deep-sea biodiversity documented by benthic foraminifera. </t>
    </r>
    <r>
      <rPr>
        <i/>
        <sz val="12"/>
        <color rgb="FF222222"/>
        <rFont val="Calibri"/>
        <family val="2"/>
        <scheme val="minor"/>
      </rPr>
      <t>Earth-Science Reviews</t>
    </r>
    <r>
      <rPr>
        <sz val="12"/>
        <color rgb="FF222222"/>
        <rFont val="Calibri"/>
        <family val="2"/>
        <scheme val="minor"/>
      </rPr>
      <t>, p.104540.</t>
    </r>
  </si>
  <si>
    <t>Bracchi et al.</t>
  </si>
  <si>
    <t>Schmiedl et al.</t>
  </si>
  <si>
    <t>Northen Red Sea-east</t>
  </si>
  <si>
    <t>%</t>
  </si>
  <si>
    <t>Ghandour, I. M., El-Kahawy, R. M., Murgulet, D., Bantan, R. A., Althagafi, A. A., Al-Mur, B. A., &amp; Aljahdali, M. H. (2024). Benthic foraminifera as ecological quality status biomonitors in sharm Obhur, Red Sea Coast, Saudi Arabia. Egyptian Journal of Aquatic Research</t>
  </si>
  <si>
    <t>Öǧretmen et al.</t>
  </si>
  <si>
    <t>Felesteen et al. 1994</t>
  </si>
  <si>
    <r>
      <t>Winter, A., Almogi-Labin, A., Erez, Y., Halicz, E., Luz, B., &amp; Reiss, Z. (1983). Salinity tolerance of marine organisms deduced from Red Sea Quaternary record. </t>
    </r>
    <r>
      <rPr>
        <i/>
        <sz val="12"/>
        <color rgb="FF222222"/>
        <rFont val="Calibri"/>
        <family val="2"/>
        <scheme val="minor"/>
      </rPr>
      <t>Marine Geology</t>
    </r>
    <r>
      <rPr>
        <sz val="12"/>
        <color rgb="FF222222"/>
        <rFont val="Calibri"/>
        <family val="2"/>
        <scheme val="minor"/>
      </rPr>
      <t>, </t>
    </r>
    <r>
      <rPr>
        <i/>
        <sz val="12"/>
        <color rgb="FF222222"/>
        <rFont val="Calibri"/>
        <family val="2"/>
        <scheme val="minor"/>
      </rPr>
      <t>53</t>
    </r>
    <r>
      <rPr>
        <sz val="12"/>
        <color rgb="FF222222"/>
        <rFont val="Calibri"/>
        <family val="2"/>
        <scheme val="minor"/>
      </rPr>
      <t>, M17–M22.</t>
    </r>
  </si>
  <si>
    <t>Winter et al.</t>
  </si>
  <si>
    <t>Merkado, G., Holzmann, M., Apothéloz-Perret-Gentil, L., Pawlowski, J., Abdu, U., Almogi-Labin, A., Hyams-Kaphzan, O., Bakhrat, A., &amp; Abramovich, S. (2013). Molecular evidence for lessepsian invasion of soritids (larger symbiont bearing benthic foraminifera). PLoS ONE, 8(9).</t>
  </si>
  <si>
    <t>Merkado et al.</t>
  </si>
  <si>
    <r>
      <t>Felesteen, A., Kheidr, E., &amp; Abul Magd, K. (1994). The Neogene-Quaternary sequence of Ras Banas Peninsula: stratigraphical studies. </t>
    </r>
    <r>
      <rPr>
        <i/>
        <sz val="12"/>
        <color rgb="FF222222"/>
        <rFont val="Calibri"/>
        <family val="2"/>
        <scheme val="minor"/>
      </rPr>
      <t>Egyptian Journal of Geology</t>
    </r>
    <r>
      <rPr>
        <sz val="12"/>
        <color rgb="FF222222"/>
        <rFont val="Calibri"/>
        <family val="2"/>
        <scheme val="minor"/>
      </rPr>
      <t>, </t>
    </r>
    <r>
      <rPr>
        <i/>
        <sz val="12"/>
        <color rgb="FF222222"/>
        <rFont val="Calibri"/>
        <family val="2"/>
        <scheme val="minor"/>
      </rPr>
      <t>38</t>
    </r>
    <r>
      <rPr>
        <sz val="12"/>
        <color rgb="FF222222"/>
        <rFont val="Calibri"/>
        <family val="2"/>
        <scheme val="minor"/>
      </rPr>
      <t>(1), 267–287.</t>
    </r>
  </si>
  <si>
    <r>
      <t>Öǧretmen, N., Angulo-Preckler, C., Aranda, M., Duarte, C. M., &amp; Westphal, H. (2024). The Northern Red Sea (Shushah Island) Coral Health Inferred from Benthic Foraminifers. </t>
    </r>
    <r>
      <rPr>
        <i/>
        <sz val="12"/>
        <color rgb="FF222222"/>
        <rFont val="Calibri"/>
        <family val="2"/>
        <scheme val="minor"/>
      </rPr>
      <t>Diversity</t>
    </r>
    <r>
      <rPr>
        <sz val="12"/>
        <color rgb="FF222222"/>
        <rFont val="Calibri"/>
        <family val="2"/>
        <scheme val="minor"/>
      </rPr>
      <t>, </t>
    </r>
    <r>
      <rPr>
        <i/>
        <sz val="12"/>
        <color rgb="FF222222"/>
        <rFont val="Calibri"/>
        <family val="2"/>
        <scheme val="minor"/>
      </rPr>
      <t>16</t>
    </r>
    <r>
      <rPr>
        <sz val="12"/>
        <color rgb="FF222222"/>
        <rFont val="Calibri"/>
        <family val="2"/>
        <scheme val="minor"/>
      </rPr>
      <t>(463), 1–9.</t>
    </r>
  </si>
  <si>
    <r>
      <t xml:space="preserve">Hubert-Huard, R., Milker, Y. and Schmiedl, G. (2025) ‘Deep-sea benthic foraminifera respond to rapid environmental changes in the Central Red Sea during the Last Glacial Period’, </t>
    </r>
    <r>
      <rPr>
        <i/>
        <sz val="12"/>
        <color theme="1"/>
        <rFont val="Calibri"/>
        <family val="2"/>
        <scheme val="minor"/>
      </rPr>
      <t>Marine Micropaleontology</t>
    </r>
    <r>
      <rPr>
        <sz val="12"/>
        <color theme="1"/>
        <rFont val="Calibri"/>
        <family val="2"/>
        <scheme val="minor"/>
      </rPr>
      <t>, 197–198, p. 102474.</t>
    </r>
  </si>
  <si>
    <t>Hubert-Huard et al.</t>
  </si>
  <si>
    <t>Stuhr et al.</t>
  </si>
  <si>
    <r>
      <t xml:space="preserve">Stuhr, M.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(2025) ‘Seagrass-rafted large benthic foraminifera transported into the Deep Red Sea’, </t>
    </r>
    <r>
      <rPr>
        <i/>
        <sz val="12"/>
        <color theme="1"/>
        <rFont val="Calibri"/>
        <family val="2"/>
        <scheme val="minor"/>
      </rPr>
      <t>Scientific Reports</t>
    </r>
    <r>
      <rPr>
        <sz val="12"/>
        <color theme="1"/>
        <rFont val="Calibri"/>
        <family val="2"/>
        <scheme val="minor"/>
      </rPr>
      <t xml:space="preserve">, 15(1). </t>
    </r>
  </si>
  <si>
    <t>Area</t>
  </si>
  <si>
    <r>
      <t xml:space="preserve">Pensa, T.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(2025) ‘Evolution of carbonate platforms in the Northeast Red Sea during the last 23 million years’, </t>
    </r>
    <r>
      <rPr>
        <i/>
        <sz val="12"/>
        <color theme="1"/>
        <rFont val="Calibri"/>
        <family val="2"/>
        <scheme val="minor"/>
      </rPr>
      <t>Scientific Reports</t>
    </r>
    <r>
      <rPr>
        <sz val="12"/>
        <color theme="1"/>
        <rFont val="Calibri"/>
        <family val="2"/>
        <scheme val="minor"/>
      </rPr>
      <t xml:space="preserve">, 15(1). </t>
    </r>
  </si>
  <si>
    <t>Pensa et al.</t>
  </si>
  <si>
    <r>
      <t xml:space="preserve">Westphal, H.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(2025) ‘Depth diagnostic mesophotic assemblages in the Northern Red Sea (Saudi Arabia) as analog to the Cenozoic fossil record’, </t>
    </r>
    <r>
      <rPr>
        <i/>
        <sz val="12"/>
        <color theme="1"/>
        <rFont val="Calibri"/>
        <family val="2"/>
        <scheme val="minor"/>
      </rPr>
      <t>Coral Reefs</t>
    </r>
    <r>
      <rPr>
        <sz val="12"/>
        <color theme="1"/>
        <rFont val="Calibri"/>
        <family val="2"/>
        <scheme val="minor"/>
      </rPr>
      <t xml:space="preserve">, 44(2), pp. 609–627. </t>
    </r>
  </si>
  <si>
    <t>Westphal et al.</t>
  </si>
  <si>
    <r>
      <t xml:space="preserve">Makled, W.A., El Garhy, M.M. and Mahmoud, A. (2024) ‘Bio-monitoring of coral reef health based on benthic foraminifera in Makadi Lagoon, Hurghada, Red Sea coast, Egypt: Application of the standard foram index’, </t>
    </r>
    <r>
      <rPr>
        <i/>
        <sz val="12"/>
        <color theme="1"/>
        <rFont val="Calibri"/>
        <family val="2"/>
        <scheme val="minor"/>
      </rPr>
      <t>Journal of African Earth Sciences</t>
    </r>
    <r>
      <rPr>
        <sz val="12"/>
        <color theme="1"/>
        <rFont val="Calibri"/>
        <family val="2"/>
        <scheme val="minor"/>
      </rPr>
      <t>, 218, p. 105370. doi:10.1016/j.jafrearsci.2024.105370.</t>
    </r>
  </si>
  <si>
    <t>Makled et al.</t>
  </si>
  <si>
    <r>
      <t xml:space="preserve">BadrElDin, A.M. and Hallock, P. (2024) ‘Benthic foraminifers in coastal habitats of Ras Mohamed Nature Reserve, southern sinai, Red Sea, Egypt’, </t>
    </r>
    <r>
      <rPr>
        <i/>
        <sz val="12"/>
        <color theme="1"/>
        <rFont val="Calibri"/>
        <family val="2"/>
        <scheme val="minor"/>
      </rPr>
      <t>Journal of Micropalaeontology</t>
    </r>
    <r>
      <rPr>
        <sz val="12"/>
        <color theme="1"/>
        <rFont val="Calibri"/>
        <family val="2"/>
        <scheme val="minor"/>
      </rPr>
      <t xml:space="preserve">, 43(2), pp. 239–267. </t>
    </r>
  </si>
  <si>
    <r>
      <t xml:space="preserve">Fares, I.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(2025) ‘Benthic foraminiferal distribution in the Red Sea coastal sediments, Shalateen area, Egypt: Environmental biomonitoring implications’, </t>
    </r>
    <r>
      <rPr>
        <i/>
        <sz val="12"/>
        <color theme="1"/>
        <rFont val="Calibri"/>
        <family val="2"/>
        <scheme val="minor"/>
      </rPr>
      <t>Journal of King Abdulaziz University: Marine Sciences</t>
    </r>
    <r>
      <rPr>
        <sz val="12"/>
        <color theme="1"/>
        <rFont val="Calibri"/>
        <family val="2"/>
        <scheme val="minor"/>
      </rPr>
      <t xml:space="preserve">, 34(2). </t>
    </r>
  </si>
  <si>
    <t>Fares et al.</t>
  </si>
  <si>
    <r>
      <t xml:space="preserve">Makled, W.A. and Atiek, S.E. (2024) ‘Bio-monitoring of coral reef health based on benthic foraminifera in Soma Bay, Safaga, Red Sea coast-egypt: Application of standard foram index’, </t>
    </r>
    <r>
      <rPr>
        <i/>
        <sz val="12"/>
        <color theme="1"/>
        <rFont val="Calibri"/>
        <family val="2"/>
        <scheme val="minor"/>
      </rPr>
      <t>Egyptian Journal of Petroleum</t>
    </r>
    <r>
      <rPr>
        <sz val="12"/>
        <color theme="1"/>
        <rFont val="Calibri"/>
        <family val="2"/>
        <scheme val="minor"/>
      </rPr>
      <t xml:space="preserve">, 33(4). </t>
    </r>
  </si>
  <si>
    <t>Makled &amp; Atiek</t>
  </si>
  <si>
    <r>
      <t xml:space="preserve">Al-Kahtany, K., Youssef, M. and El-Sorogy, A. (2023) ‘Benthic foraminifera as bioindicators of anthropogenic pollution in the Red Sea coast, Saudi Arabia’, </t>
    </r>
    <r>
      <rPr>
        <i/>
        <sz val="12"/>
        <color theme="1"/>
        <rFont val="Calibri"/>
        <family val="2"/>
        <scheme val="minor"/>
      </rPr>
      <t>Journal of King Saud University - Science</t>
    </r>
    <r>
      <rPr>
        <sz val="12"/>
        <color theme="1"/>
        <rFont val="Calibri"/>
        <family val="2"/>
        <scheme val="minor"/>
      </rPr>
      <t>, 35(1), p. 102383. doi:10.1016/j.jksus.2022.102383.</t>
    </r>
  </si>
  <si>
    <t>Al-Kahtany et al.</t>
  </si>
  <si>
    <t xml:space="preserve">Kumar, A. (2024) Source and distribution of palynomorphs in southern Red Sea coastal environments of Saudi Arabia; their palaeoenvironmental and palaeoecological inferences </t>
  </si>
  <si>
    <t>Kumar</t>
  </si>
  <si>
    <t xml:space="preserve"> it uses only recent samples (referred as to Holocene but it speaks about boreholes)</t>
  </si>
  <si>
    <t>it uses only recent samples (referred as to Holocene but it speaks about boreholes)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</si>
</sst>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Calibri "/>
    </font>
    <font>
      <sz val="12"/>
      <name val="Calibri"/>
      <family val="2"/>
      <scheme val="minor"/>
    </font>
    <font>
      <sz val="12"/>
      <color rgb="FF222222"/>
      <name val="Calibri"/>
      <family val="2"/>
      <scheme val="minor"/>
    </font>
    <font>
      <i/>
      <sz val="12"/>
      <color rgb="FF222222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5757"/>
        <bgColor indexed="64"/>
      </patternFill>
    </fill>
    <fill>
      <patternFill patternType="solid">
        <fgColor rgb="FF0085FE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/>
    </xf>
    <xf numFmtId="0" fontId="0" fillId="3" borderId="0" xfId="0" applyFill="1"/>
    <xf numFmtId="0" fontId="0" fillId="4" borderId="0" xfId="0" applyFill="1" applyAlignment="1">
      <alignment horizontal="center"/>
    </xf>
    <xf numFmtId="0" fontId="0" fillId="4" borderId="0" xfId="0" applyFill="1" applyAlignment="1">
      <alignment horizontal="left"/>
    </xf>
    <xf numFmtId="0" fontId="0" fillId="4" borderId="0" xfId="0" applyFill="1"/>
    <xf numFmtId="0" fontId="3" fillId="3" borderId="0" xfId="0" applyFont="1" applyFill="1"/>
    <xf numFmtId="0" fontId="0" fillId="5" borderId="0" xfId="0" applyFill="1" applyAlignment="1">
      <alignment horizontal="left"/>
    </xf>
    <xf numFmtId="0" fontId="3" fillId="4" borderId="0" xfId="0" applyFont="1" applyFill="1"/>
    <xf numFmtId="0" fontId="3" fillId="6" borderId="0" xfId="0" applyFont="1" applyFill="1"/>
    <xf numFmtId="0" fontId="0" fillId="6" borderId="0" xfId="0" applyFill="1" applyAlignment="1">
      <alignment horizontal="center"/>
    </xf>
    <xf numFmtId="0" fontId="0" fillId="6" borderId="0" xfId="0" applyFill="1" applyAlignment="1">
      <alignment horizontal="left"/>
    </xf>
    <xf numFmtId="0" fontId="0" fillId="6" borderId="0" xfId="0" applyFill="1"/>
    <xf numFmtId="0" fontId="3" fillId="0" borderId="0" xfId="0" applyFont="1"/>
    <xf numFmtId="0" fontId="3" fillId="7" borderId="0" xfId="0" applyFont="1" applyFill="1"/>
    <xf numFmtId="0" fontId="0" fillId="7" borderId="0" xfId="0" applyFill="1" applyAlignment="1">
      <alignment horizontal="center"/>
    </xf>
    <xf numFmtId="0" fontId="0" fillId="7" borderId="0" xfId="0" applyFill="1" applyAlignment="1">
      <alignment horizontal="left"/>
    </xf>
    <xf numFmtId="0" fontId="0" fillId="7" borderId="0" xfId="0" applyFill="1"/>
    <xf numFmtId="0" fontId="2" fillId="6" borderId="0" xfId="0" applyFont="1" applyFill="1"/>
    <xf numFmtId="0" fontId="2" fillId="6" borderId="0" xfId="0" applyFont="1" applyFill="1" applyAlignment="1">
      <alignment horizontal="center"/>
    </xf>
    <xf numFmtId="0" fontId="2" fillId="6" borderId="0" xfId="0" applyFont="1" applyFill="1" applyAlignment="1">
      <alignment horizontal="left"/>
    </xf>
    <xf numFmtId="0" fontId="2" fillId="4" borderId="0" xfId="0" applyFont="1" applyFill="1"/>
    <xf numFmtId="0" fontId="2" fillId="4" borderId="0" xfId="0" applyFont="1" applyFill="1" applyAlignment="1">
      <alignment horizontal="center"/>
    </xf>
    <xf numFmtId="0" fontId="2" fillId="4" borderId="0" xfId="0" applyFont="1" applyFill="1" applyAlignment="1">
      <alignment horizontal="left"/>
    </xf>
    <xf numFmtId="0" fontId="2" fillId="7" borderId="0" xfId="0" applyFont="1" applyFill="1"/>
    <xf numFmtId="0" fontId="2" fillId="7" borderId="0" xfId="0" applyFont="1" applyFill="1" applyAlignment="1">
      <alignment horizontal="center"/>
    </xf>
    <xf numFmtId="0" fontId="2" fillId="7" borderId="0" xfId="0" applyFont="1" applyFill="1" applyAlignment="1">
      <alignment horizontal="left"/>
    </xf>
    <xf numFmtId="0" fontId="2" fillId="0" borderId="0" xfId="0" applyFont="1"/>
    <xf numFmtId="0" fontId="2" fillId="3" borderId="0" xfId="0" applyFont="1" applyFill="1" applyAlignment="1">
      <alignment horizontal="left"/>
    </xf>
    <xf numFmtId="0" fontId="2" fillId="3" borderId="0" xfId="0" applyFont="1" applyFill="1"/>
    <xf numFmtId="0" fontId="2" fillId="3" borderId="0" xfId="0" applyFont="1" applyFill="1" applyAlignment="1">
      <alignment horizontal="justify" vertical="top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horizontal="justify"/>
    </xf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8" borderId="0" xfId="0" applyFill="1" applyAlignment="1">
      <alignment horizontal="center"/>
    </xf>
    <xf numFmtId="0" fontId="1" fillId="8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3" fillId="7" borderId="0" xfId="0" applyFont="1" applyFill="1" applyAlignment="1">
      <alignment vertical="center"/>
    </xf>
    <xf numFmtId="0" fontId="0" fillId="9" borderId="0" xfId="0" applyFill="1"/>
    <xf numFmtId="0" fontId="0" fillId="9" borderId="0" xfId="0" applyFill="1" applyAlignment="1">
      <alignment horizontal="center"/>
    </xf>
    <xf numFmtId="0" fontId="3" fillId="9" borderId="0" xfId="0" applyFont="1" applyFill="1" applyAlignment="1">
      <alignment vertical="center"/>
    </xf>
    <xf numFmtId="0" fontId="0" fillId="9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3" fillId="3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5FE"/>
      <color rgb="FFFF5757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Gulf of Suez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48B2-9142-BB2B-032B2280FDAD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8B2-9142-BB2B-032B2280FDAD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 baseline="0">
                        <a:solidFill>
                          <a:schemeClr val="tx1"/>
                        </a:solidFill>
                      </a:rPr>
                      <a:t>64.3 %</a:t>
                    </a:r>
                    <a:endParaRPr lang="en-US">
                      <a:solidFill>
                        <a:schemeClr val="tx1"/>
                      </a:solidFill>
                    </a:endParaRPr>
                  </a:p>
                </c:rich>
              </c:tx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48B2-9142-BB2B-032B2280FDAD}"/>
                </c:ext>
              </c:extLst>
            </c:dLbl>
            <c:dLbl>
              <c:idx val="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>
                        <a:solidFill>
                          <a:schemeClr val="tx1"/>
                        </a:solidFill>
                      </a:rPr>
                      <a:t>35.7 %</a:t>
                    </a:r>
                    <a:endParaRPr lang="en-US">
                      <a:solidFill>
                        <a:schemeClr val="tx1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48B2-9142-BB2B-032B2280FD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'updated 06 2025'!$J$9:$J$10</c:f>
              <c:numCache>
                <c:formatCode>General</c:formatCode>
                <c:ptCount val="2"/>
                <c:pt idx="0">
                  <c:v>64.285714285714292</c:v>
                </c:pt>
                <c:pt idx="1">
                  <c:v>35.714285714285715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B2-9142-BB2B-032B2280FDAD}"/>
            </c:ext>
          </c:extLst>
        </c:ser>
        <c:dLbls>
          <c:dLblPos val="ctr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Gulf of Aqaba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E992-5149-9962-60EECDD58EDC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A-E992-5149-9962-60EECDD58EDC}"/>
              </c:ext>
            </c:extLst>
          </c:dPt>
          <c:dPt>
            <c:idx val="2"/>
            <c:bubble3D val="0"/>
            <c:spPr>
              <a:solidFill>
                <a:srgbClr val="FF5757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E992-5149-9962-60EECDD58EDC}"/>
              </c:ext>
            </c:extLst>
          </c:dPt>
          <c:dPt>
            <c:idx val="3"/>
            <c:bubble3D val="0"/>
            <c:spPr>
              <a:solidFill>
                <a:srgbClr val="0085FE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C-E992-5149-9962-60EECDD58ED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57.9</a:t>
                    </a:r>
                    <a:r>
                      <a:rPr lang="en-US" baseline="0"/>
                      <a:t> </a:t>
                    </a:r>
                    <a:r>
                      <a:rPr lang="en-US"/>
                      <a:t>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E992-5149-9962-60EECDD58ED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21.0</a:t>
                    </a:r>
                    <a:r>
                      <a:rPr lang="en-US" baseline="0"/>
                      <a:t> </a:t>
                    </a:r>
                    <a:r>
                      <a:rPr lang="en-US"/>
                      <a:t>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E992-5149-9962-60EECDD58ED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7.9</a:t>
                    </a:r>
                    <a:r>
                      <a:rPr lang="en-US" baseline="0"/>
                      <a:t> </a:t>
                    </a:r>
                    <a:r>
                      <a:rPr lang="en-US"/>
                      <a:t>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E992-5149-9962-60EECDD58ED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13.2 %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E992-5149-9962-60EECDD58E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'updated 06 2025'!$J$32:$J$35</c:f>
              <c:numCache>
                <c:formatCode>General</c:formatCode>
                <c:ptCount val="4"/>
                <c:pt idx="0">
                  <c:v>55.813953488372093</c:v>
                </c:pt>
                <c:pt idx="1">
                  <c:v>20.930232558139537</c:v>
                </c:pt>
                <c:pt idx="2">
                  <c:v>6.9767441860465116</c:v>
                </c:pt>
                <c:pt idx="3">
                  <c:v>16.279069767441861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92-5149-9962-60EECDD58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Northern Red Sea-</a:t>
            </a:r>
            <a:r>
              <a:rPr lang="en-GB" baseline="0"/>
              <a:t>west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1A6D-A941-AC35-CDF39B5346AA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1A6D-A941-AC35-CDF39B5346AA}"/>
              </c:ext>
            </c:extLst>
          </c:dPt>
          <c:dPt>
            <c:idx val="2"/>
            <c:bubble3D val="0"/>
            <c:spPr>
              <a:solidFill>
                <a:srgbClr val="FF5757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1A6D-A941-AC35-CDF39B5346AA}"/>
              </c:ext>
            </c:extLst>
          </c:dPt>
          <c:dPt>
            <c:idx val="3"/>
            <c:bubble3D val="0"/>
            <c:spPr>
              <a:solidFill>
                <a:srgbClr val="0085FE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1A6D-A941-AC35-CDF39B5346AA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72.9 %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1A6D-A941-AC35-CDF39B5346AA}"/>
                </c:ext>
              </c:extLst>
            </c:dLbl>
            <c:dLbl>
              <c:idx val="1"/>
              <c:layout>
                <c:manualLayout>
                  <c:x val="6.7612203435168591E-2"/>
                  <c:y val="-0.1216081523528046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2.0 %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1A6D-A941-AC35-CDF39B5346A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14.6</a:t>
                    </a:r>
                    <a:r>
                      <a:rPr lang="en-US" baseline="0"/>
                      <a:t> </a:t>
                    </a:r>
                    <a:r>
                      <a:rPr lang="en-US"/>
                      <a:t>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1A6D-A941-AC35-CDF39B5346A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10.4 %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1A6D-A941-AC35-CDF39B5346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'updated 06 2025'!$K$71:$K$74</c:f>
              <c:numCache>
                <c:formatCode>General</c:formatCode>
                <c:ptCount val="4"/>
                <c:pt idx="0">
                  <c:v>74.137931034482762</c:v>
                </c:pt>
                <c:pt idx="1">
                  <c:v>5.1724137931034484</c:v>
                </c:pt>
                <c:pt idx="2">
                  <c:v>12.068965517241379</c:v>
                </c:pt>
                <c:pt idx="3">
                  <c:v>8.6206896551724146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A6D-A941-AC35-CDF39B534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Northern Red Sea-</a:t>
            </a:r>
            <a:r>
              <a:rPr lang="en-GB" baseline="0"/>
              <a:t>east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27B-8C47-B20A-5282112AEEAE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27B-8C47-B20A-5282112AEEAE}"/>
              </c:ext>
            </c:extLst>
          </c:dPt>
          <c:dPt>
            <c:idx val="2"/>
            <c:bubble3D val="0"/>
            <c:spPr>
              <a:solidFill>
                <a:srgbClr val="FF5757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E27B-8C47-B20A-5282112AEEAE}"/>
              </c:ext>
            </c:extLst>
          </c:dPt>
          <c:dPt>
            <c:idx val="3"/>
            <c:bubble3D val="0"/>
            <c:spPr>
              <a:solidFill>
                <a:srgbClr val="0085FE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E27B-8C47-B20A-5282112AEEA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'updated 06 2025'!$K$93:$K$96</c:f>
              <c:numCache>
                <c:formatCode>General</c:formatCode>
                <c:ptCount val="4"/>
                <c:pt idx="0">
                  <c:v>20</c:v>
                </c:pt>
                <c:pt idx="1">
                  <c:v>40</c:v>
                </c:pt>
                <c:pt idx="2">
                  <c:v>24</c:v>
                </c:pt>
                <c:pt idx="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27B-8C47-B20A-5282112AE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Southern Red Sea-west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03C0-0C4D-AD6D-5E447DF3BC5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100%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03C0-0C4D-AD6D-5E447DF3BC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'updated 06 2025'!$J$154</c:f>
              <c:numCache>
                <c:formatCode>General</c:formatCode>
                <c:ptCount val="1"/>
                <c:pt idx="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3C0-0C4D-AD6D-5E447DF3B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Central Red Sea-west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110E-564F-BADA-DB01D18C0CEE}"/>
              </c:ext>
            </c:extLst>
          </c:dPt>
          <c:dPt>
            <c:idx val="1"/>
            <c:bubble3D val="0"/>
            <c:spPr>
              <a:solidFill>
                <a:srgbClr val="FF5757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110E-564F-BADA-DB01D18C0CEE}"/>
              </c:ext>
            </c:extLst>
          </c:dPt>
          <c:dPt>
            <c:idx val="2"/>
            <c:bubble3D val="0"/>
            <c:spPr>
              <a:solidFill>
                <a:srgbClr val="0085FE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110E-564F-BADA-DB01D18C0CEE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14.3 %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110E-564F-BADA-DB01D18C0CE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35.7</a:t>
                    </a:r>
                    <a:r>
                      <a:rPr lang="en-US" baseline="0"/>
                      <a:t> 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110E-564F-BADA-DB01D18C0CE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50.0 %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110E-564F-BADA-DB01D18C0C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'updated 06 2025'!$K$112:$K$114</c:f>
              <c:numCache>
                <c:formatCode>General</c:formatCode>
                <c:ptCount val="3"/>
                <c:pt idx="0">
                  <c:v>14.285714285714285</c:v>
                </c:pt>
                <c:pt idx="1">
                  <c:v>35.714285714285715</c:v>
                </c:pt>
                <c:pt idx="2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10E-564F-BADA-DB01D18C0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Central Red Sea-east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5AD4-3440-AECE-8A434CEBAC8A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5AD4-3440-AECE-8A434CEBAC8A}"/>
              </c:ext>
            </c:extLst>
          </c:dPt>
          <c:dPt>
            <c:idx val="2"/>
            <c:bubble3D val="0"/>
            <c:spPr>
              <a:solidFill>
                <a:srgbClr val="FF5757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5AD4-3440-AECE-8A434CEBAC8A}"/>
              </c:ext>
            </c:extLst>
          </c:dPt>
          <c:dPt>
            <c:idx val="3"/>
            <c:bubble3D val="0"/>
            <c:spPr>
              <a:solidFill>
                <a:srgbClr val="0085FE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8-5AD4-3440-AECE-8A434CEBAC8A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B9BC8255-77A3-0D43-996C-8F8CFB6A93B0}" type="VALUE">
                      <a:rPr lang="en-US"/>
                      <a:pPr/>
                      <a:t>[VALUE]</a:t>
                    </a:fld>
                    <a:r>
                      <a:rPr lang="en-US"/>
                      <a:t> 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5AD4-3440-AECE-8A434CEBAC8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26.8 %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5AD4-3440-AECE-8A434CEBAC8A}"/>
                </c:ext>
              </c:extLst>
            </c:dLbl>
            <c:dLbl>
              <c:idx val="2"/>
              <c:layout>
                <c:manualLayout>
                  <c:x val="6.2502856018706046E-2"/>
                  <c:y val="5.285118356295105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3.6 %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5AD4-3440-AECE-8A434CEBAC8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7.1%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5AD4-3440-AECE-8A434CEBAC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val>
            <c:numRef>
              <c:f>'updated 06 2025'!$J$140:$J$143</c:f>
              <c:numCache>
                <c:formatCode>General</c:formatCode>
                <c:ptCount val="4"/>
                <c:pt idx="0">
                  <c:v>61.666666666666671</c:v>
                </c:pt>
                <c:pt idx="1">
                  <c:v>25</c:v>
                </c:pt>
                <c:pt idx="2">
                  <c:v>3.3333333333333335</c:v>
                </c:pt>
                <c:pt idx="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AD4-3440-AECE-8A434CEBA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Southern Red Sea-east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I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spPr>
            <a:solidFill>
              <a:srgbClr val="00B050"/>
            </a:solidFill>
          </c:spPr>
          <c:dPt>
            <c:idx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8C05-CE48-BCC2-A71C204D8552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8C05-CE48-BCC2-A71C204D8552}"/>
              </c:ext>
            </c:extLst>
          </c:dPt>
          <c:dPt>
            <c:idx val="2"/>
            <c:bubble3D val="0"/>
            <c:spPr>
              <a:solidFill>
                <a:srgbClr val="FF5757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8-8C05-CE48-BCC2-A71C204D8552}"/>
              </c:ext>
            </c:extLst>
          </c:dPt>
          <c:dPt>
            <c:idx val="3"/>
            <c:bubble3D val="0"/>
            <c:spPr>
              <a:solidFill>
                <a:srgbClr val="0085FE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8C05-CE48-BCC2-A71C204D8552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33.3 %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8C05-CE48-BCC2-A71C204D855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25.0 %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8C05-CE48-BCC2-A71C204D855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16.7 %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8C05-CE48-BCC2-A71C204D855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25.0 %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8C05-CE48-BCC2-A71C204D85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'updated 06 2025'!$J$171:$J$174</c:f>
              <c:numCache>
                <c:formatCode>General</c:formatCode>
                <c:ptCount val="4"/>
                <c:pt idx="0">
                  <c:v>38.461538461538467</c:v>
                </c:pt>
                <c:pt idx="1">
                  <c:v>23.076923076923077</c:v>
                </c:pt>
                <c:pt idx="2">
                  <c:v>15.384615384615385</c:v>
                </c:pt>
                <c:pt idx="3">
                  <c:v>23.076923076923077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05-CE48-BCC2-A71C204D8552}"/>
            </c:ext>
          </c:extLst>
        </c:ser>
        <c:ser>
          <c:idx val="1"/>
          <c:order val="1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F725-6A49-89C7-C88C022A48B0}"/>
              </c:ext>
            </c:extLst>
          </c:dPt>
          <c:val>
            <c:numRef>
              <c:f>'updated 06 2025'!$J$172</c:f>
              <c:numCache>
                <c:formatCode>General</c:formatCode>
                <c:ptCount val="1"/>
                <c:pt idx="0">
                  <c:v>23.076923076923077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C05-CE48-BCC2-A71C204D8552}"/>
            </c:ext>
          </c:extLst>
        </c:ser>
        <c:ser>
          <c:idx val="2"/>
          <c:order val="2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F725-6A49-89C7-C88C022A48B0}"/>
              </c:ext>
            </c:extLst>
          </c:dPt>
          <c:val>
            <c:numRef>
              <c:f>'updated 06 2025'!$J$173</c:f>
              <c:numCache>
                <c:formatCode>General</c:formatCode>
                <c:ptCount val="1"/>
                <c:pt idx="0">
                  <c:v>15.384615384615385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C05-CE48-BCC2-A71C204D8552}"/>
            </c:ext>
          </c:extLst>
        </c:ser>
        <c:ser>
          <c:idx val="3"/>
          <c:order val="3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F725-6A49-89C7-C88C022A48B0}"/>
              </c:ext>
            </c:extLst>
          </c:dPt>
          <c:val>
            <c:numRef>
              <c:f>'updated 06 2025'!$J$174</c:f>
              <c:numCache>
                <c:formatCode>General</c:formatCode>
                <c:ptCount val="1"/>
                <c:pt idx="0">
                  <c:v>23.076923076923077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C05-CE48-BCC2-A71C204D8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506060</xdr:colOff>
      <xdr:row>3</xdr:row>
      <xdr:rowOff>125988</xdr:rowOff>
    </xdr:from>
    <xdr:to>
      <xdr:col>26</xdr:col>
      <xdr:colOff>245858</xdr:colOff>
      <xdr:row>14</xdr:row>
      <xdr:rowOff>147675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23764781" y="539476"/>
          <a:ext cx="3815612" cy="22958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Categories</a:t>
          </a:r>
          <a:r>
            <a:rPr lang="en-US" sz="1100" baseline="0"/>
            <a:t>:</a:t>
          </a:r>
        </a:p>
        <a:p>
          <a:endParaRPr lang="en-US" sz="1100" baseline="0"/>
        </a:p>
        <a:p>
          <a:r>
            <a:rPr lang="en-US" sz="1100" baseline="0"/>
            <a:t>-</a:t>
          </a:r>
          <a:r>
            <a:rPr lang="en-US" sz="1100" baseline="0">
              <a:solidFill>
                <a:srgbClr val="00B050"/>
              </a:solidFill>
            </a:rPr>
            <a:t>shallow recent </a:t>
          </a:r>
          <a:endParaRPr lang="en-US" sz="1100" baseline="0"/>
        </a:p>
        <a:p>
          <a:r>
            <a:rPr lang="en-US" sz="1100" baseline="0"/>
            <a:t>-</a:t>
          </a:r>
          <a:r>
            <a:rPr lang="en-US" sz="1100" baseline="0">
              <a:solidFill>
                <a:srgbClr val="FF9900"/>
              </a:solidFill>
            </a:rPr>
            <a:t>shallow fossil </a:t>
          </a:r>
          <a:endParaRPr lang="en-US" sz="1100" baseline="0"/>
        </a:p>
        <a:p>
          <a:r>
            <a:rPr lang="en-US" sz="1100" baseline="0"/>
            <a:t>-</a:t>
          </a:r>
          <a:r>
            <a:rPr lang="en-US" sz="1100" baseline="0">
              <a:solidFill>
                <a:srgbClr val="FF5757"/>
              </a:solidFill>
            </a:rPr>
            <a:t>deep recent </a:t>
          </a:r>
          <a:endParaRPr lang="en-US" sz="1100" baseline="0">
            <a:solidFill>
              <a:schemeClr val="dk1"/>
            </a:solidFill>
          </a:endParaRPr>
        </a:p>
        <a:p>
          <a:r>
            <a:rPr lang="en-US" sz="1100" baseline="0"/>
            <a:t>-</a:t>
          </a:r>
          <a:r>
            <a:rPr lang="en-US" sz="1100" baseline="0">
              <a:solidFill>
                <a:srgbClr val="0085FE"/>
              </a:solidFill>
            </a:rPr>
            <a:t>deep-fossil</a:t>
          </a:r>
          <a:r>
            <a:rPr lang="en-US" sz="1100" baseline="0"/>
            <a:t> </a:t>
          </a:r>
        </a:p>
        <a:p>
          <a:endParaRPr lang="en-US" sz="1100" baseline="0"/>
        </a:p>
        <a:p>
          <a:r>
            <a:rPr lang="en-US" sz="1100" baseline="0"/>
            <a:t>note:</a:t>
          </a:r>
        </a:p>
        <a:p>
          <a:r>
            <a:rPr lang="en-US" sz="1100" baseline="0"/>
            <a:t>* refers to studies that are assigned to two different categories. </a:t>
          </a:r>
          <a:endParaRPr lang="en-US" sz="1100"/>
        </a:p>
      </xdr:txBody>
    </xdr:sp>
    <xdr:clientData/>
  </xdr:twoCellAnchor>
  <xdr:twoCellAnchor>
    <xdr:from>
      <xdr:col>11</xdr:col>
      <xdr:colOff>76200</xdr:colOff>
      <xdr:row>2</xdr:row>
      <xdr:rowOff>46567</xdr:rowOff>
    </xdr:from>
    <xdr:to>
      <xdr:col>17</xdr:col>
      <xdr:colOff>609600</xdr:colOff>
      <xdr:row>15</xdr:row>
      <xdr:rowOff>148167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A3DFF79-6574-6774-DEA0-A13B6B8208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335280</xdr:colOff>
      <xdr:row>18</xdr:row>
      <xdr:rowOff>193040</xdr:rowOff>
    </xdr:from>
    <xdr:to>
      <xdr:col>19</xdr:col>
      <xdr:colOff>111760</xdr:colOff>
      <xdr:row>34</xdr:row>
      <xdr:rowOff>182880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15CEF6B4-3FA5-DAF1-C399-47CB26CA73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437930</xdr:colOff>
      <xdr:row>58</xdr:row>
      <xdr:rowOff>0</xdr:rowOff>
    </xdr:from>
    <xdr:to>
      <xdr:col>21</xdr:col>
      <xdr:colOff>214409</xdr:colOff>
      <xdr:row>74</xdr:row>
      <xdr:rowOff>33634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AB2BD86C-528A-C347-A1DF-2A88A15B09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340731</xdr:colOff>
      <xdr:row>79</xdr:row>
      <xdr:rowOff>0</xdr:rowOff>
    </xdr:from>
    <xdr:to>
      <xdr:col>21</xdr:col>
      <xdr:colOff>122729</xdr:colOff>
      <xdr:row>101</xdr:row>
      <xdr:rowOff>49122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42A31971-2479-344C-98E6-A7986EA275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201505</xdr:colOff>
      <xdr:row>145</xdr:row>
      <xdr:rowOff>128140</xdr:rowOff>
    </xdr:from>
    <xdr:to>
      <xdr:col>19</xdr:col>
      <xdr:colOff>309920</xdr:colOff>
      <xdr:row>165</xdr:row>
      <xdr:rowOff>22385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4E99B4D0-86D4-9446-9696-32E921D857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165100</xdr:colOff>
      <xdr:row>106</xdr:row>
      <xdr:rowOff>63500</xdr:rowOff>
    </xdr:from>
    <xdr:to>
      <xdr:col>19</xdr:col>
      <xdr:colOff>620198</xdr:colOff>
      <xdr:row>121</xdr:row>
      <xdr:rowOff>97135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98CE0C63-EF41-CE49-9584-E41B2C3D89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6685</xdr:colOff>
      <xdr:row>127</xdr:row>
      <xdr:rowOff>0</xdr:rowOff>
    </xdr:from>
    <xdr:to>
      <xdr:col>19</xdr:col>
      <xdr:colOff>461783</xdr:colOff>
      <xdr:row>142</xdr:row>
      <xdr:rowOff>33635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D4DC5040-169F-2344-9CF8-5F7995F0E6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237067</xdr:colOff>
      <xdr:row>170</xdr:row>
      <xdr:rowOff>177800</xdr:rowOff>
    </xdr:from>
    <xdr:to>
      <xdr:col>19</xdr:col>
      <xdr:colOff>345483</xdr:colOff>
      <xdr:row>188</xdr:row>
      <xdr:rowOff>74286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339B7FF8-BB9B-294F-A7F6-DB5F88CB90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75"/>
  <sheetViews>
    <sheetView tabSelected="1" zoomScale="55" zoomScaleNormal="55" workbookViewId="0">
      <selection activeCell="T23" sqref="T23"/>
    </sheetView>
  </sheetViews>
  <sheetFormatPr defaultColWidth="8.796875" defaultRowHeight="15.6" x14ac:dyDescent="0.3"/>
  <cols>
    <col min="1" max="1" width="124.5" style="31" customWidth="1"/>
    <col min="2" max="2" width="9.19921875" style="1"/>
    <col min="4" max="4" width="12.19921875" style="1" bestFit="1" customWidth="1"/>
    <col min="5" max="5" width="12" bestFit="1" customWidth="1"/>
    <col min="6" max="6" width="19.796875" style="1" bestFit="1" customWidth="1"/>
    <col min="7" max="7" width="9.19921875" style="1"/>
  </cols>
  <sheetData>
    <row r="1" spans="1:10" s="1" customFormat="1" x14ac:dyDescent="0.3">
      <c r="A1" s="40" t="s">
        <v>16</v>
      </c>
      <c r="B1" s="39" t="s">
        <v>0</v>
      </c>
      <c r="C1" s="39" t="s">
        <v>1</v>
      </c>
      <c r="D1" s="39" t="s">
        <v>3</v>
      </c>
      <c r="E1" s="39" t="s">
        <v>2</v>
      </c>
      <c r="F1" s="39" t="s">
        <v>194</v>
      </c>
      <c r="G1" s="39" t="s">
        <v>30</v>
      </c>
      <c r="H1" s="41"/>
    </row>
    <row r="2" spans="1:10" x14ac:dyDescent="0.3">
      <c r="A2" s="31" t="s">
        <v>15</v>
      </c>
    </row>
    <row r="3" spans="1:10" x14ac:dyDescent="0.3">
      <c r="A3" s="32" t="s">
        <v>20</v>
      </c>
      <c r="B3" s="4">
        <v>1949</v>
      </c>
      <c r="C3" s="5" t="s">
        <v>4</v>
      </c>
      <c r="D3" s="4" t="s">
        <v>9</v>
      </c>
      <c r="E3" s="6"/>
      <c r="F3" s="4" t="s">
        <v>15</v>
      </c>
    </row>
    <row r="4" spans="1:10" x14ac:dyDescent="0.3">
      <c r="A4" s="25" t="s">
        <v>116</v>
      </c>
      <c r="B4" s="7">
        <v>1949</v>
      </c>
      <c r="C4" s="8" t="s">
        <v>87</v>
      </c>
      <c r="D4" s="7" t="s">
        <v>9</v>
      </c>
      <c r="E4" s="9" t="s">
        <v>11</v>
      </c>
      <c r="F4" s="7" t="s">
        <v>15</v>
      </c>
    </row>
    <row r="5" spans="1:10" x14ac:dyDescent="0.3">
      <c r="A5" s="25" t="s">
        <v>117</v>
      </c>
      <c r="B5" s="7">
        <v>1955</v>
      </c>
      <c r="C5" s="8" t="s">
        <v>4</v>
      </c>
      <c r="D5" s="7" t="s">
        <v>9</v>
      </c>
      <c r="E5" s="9" t="s">
        <v>11</v>
      </c>
      <c r="F5" s="7" t="s">
        <v>15</v>
      </c>
    </row>
    <row r="6" spans="1:10" x14ac:dyDescent="0.3">
      <c r="A6" s="33" t="s">
        <v>118</v>
      </c>
      <c r="B6" s="4">
        <v>1990</v>
      </c>
      <c r="C6" s="5" t="s">
        <v>14</v>
      </c>
      <c r="D6" s="4" t="s">
        <v>5</v>
      </c>
      <c r="E6" s="6" t="s">
        <v>11</v>
      </c>
      <c r="F6" s="4" t="s">
        <v>15</v>
      </c>
      <c r="J6" t="s">
        <v>180</v>
      </c>
    </row>
    <row r="7" spans="1:10" x14ac:dyDescent="0.3">
      <c r="A7" s="33" t="s">
        <v>102</v>
      </c>
      <c r="B7" s="4">
        <v>2013</v>
      </c>
      <c r="C7" s="5" t="s">
        <v>103</v>
      </c>
      <c r="D7" s="4" t="s">
        <v>9</v>
      </c>
      <c r="E7" s="6" t="s">
        <v>11</v>
      </c>
      <c r="F7" s="4" t="s">
        <v>15</v>
      </c>
      <c r="H7" s="14"/>
      <c r="I7">
        <v>0</v>
      </c>
      <c r="J7">
        <v>0</v>
      </c>
    </row>
    <row r="8" spans="1:10" x14ac:dyDescent="0.3">
      <c r="A8" s="33" t="s">
        <v>119</v>
      </c>
      <c r="B8" s="4">
        <v>2016</v>
      </c>
      <c r="C8" s="5" t="s">
        <v>73</v>
      </c>
      <c r="D8" s="4" t="s">
        <v>9</v>
      </c>
      <c r="E8" s="6" t="s">
        <v>11</v>
      </c>
      <c r="F8" s="4" t="s">
        <v>104</v>
      </c>
      <c r="G8" s="1" t="s">
        <v>112</v>
      </c>
      <c r="H8" s="19"/>
      <c r="I8">
        <v>0</v>
      </c>
      <c r="J8">
        <v>0</v>
      </c>
    </row>
    <row r="9" spans="1:10" x14ac:dyDescent="0.3">
      <c r="A9" s="25" t="s">
        <v>119</v>
      </c>
      <c r="B9" s="7">
        <v>2016</v>
      </c>
      <c r="C9" s="8" t="s">
        <v>73</v>
      </c>
      <c r="D9" s="7" t="s">
        <v>9</v>
      </c>
      <c r="E9" s="9" t="s">
        <v>11</v>
      </c>
      <c r="F9" s="7" t="s">
        <v>104</v>
      </c>
      <c r="G9" s="1" t="s">
        <v>112</v>
      </c>
      <c r="H9" s="6"/>
      <c r="I9">
        <v>4.5</v>
      </c>
      <c r="J9">
        <f>(4.5/7)*100</f>
        <v>64.285714285714292</v>
      </c>
    </row>
    <row r="10" spans="1:10" x14ac:dyDescent="0.3">
      <c r="A10" s="33" t="s">
        <v>120</v>
      </c>
      <c r="B10" s="4">
        <v>2018</v>
      </c>
      <c r="C10" s="5" t="s">
        <v>43</v>
      </c>
      <c r="D10" s="4" t="s">
        <v>9</v>
      </c>
      <c r="E10" s="6" t="s">
        <v>11</v>
      </c>
      <c r="F10" s="4" t="s">
        <v>15</v>
      </c>
      <c r="H10" s="9"/>
      <c r="I10">
        <v>2.5</v>
      </c>
      <c r="J10">
        <f>(2.5/7)*100</f>
        <v>35.714285714285715</v>
      </c>
    </row>
    <row r="11" spans="1:10" x14ac:dyDescent="0.3">
      <c r="H11" t="s">
        <v>111</v>
      </c>
      <c r="I11">
        <v>7</v>
      </c>
    </row>
    <row r="15" spans="1:10" x14ac:dyDescent="0.3">
      <c r="A15" s="31" t="s">
        <v>6</v>
      </c>
    </row>
    <row r="16" spans="1:10" x14ac:dyDescent="0.3">
      <c r="A16" s="32" t="s">
        <v>20</v>
      </c>
      <c r="B16" s="4">
        <v>1949</v>
      </c>
      <c r="C16" s="5" t="s">
        <v>4</v>
      </c>
      <c r="D16" s="4" t="s">
        <v>9</v>
      </c>
      <c r="E16" s="6"/>
      <c r="F16" s="4" t="s">
        <v>6</v>
      </c>
    </row>
    <row r="17" spans="1:10" x14ac:dyDescent="0.3">
      <c r="A17" s="27" t="s">
        <v>29</v>
      </c>
      <c r="B17" s="7">
        <v>1966</v>
      </c>
      <c r="C17" s="8" t="s">
        <v>7</v>
      </c>
      <c r="D17" s="7" t="s">
        <v>9</v>
      </c>
      <c r="E17" s="9" t="s">
        <v>8</v>
      </c>
      <c r="F17" s="7" t="s">
        <v>6</v>
      </c>
      <c r="G17" s="1" t="s">
        <v>112</v>
      </c>
    </row>
    <row r="18" spans="1:10" x14ac:dyDescent="0.3">
      <c r="A18" s="32" t="s">
        <v>29</v>
      </c>
      <c r="B18" s="4">
        <v>1966</v>
      </c>
      <c r="C18" s="5" t="s">
        <v>7</v>
      </c>
      <c r="D18" s="4" t="s">
        <v>9</v>
      </c>
      <c r="E18" s="6" t="s">
        <v>8</v>
      </c>
      <c r="F18" s="4" t="s">
        <v>6</v>
      </c>
      <c r="G18" s="1" t="s">
        <v>112</v>
      </c>
    </row>
    <row r="19" spans="1:10" x14ac:dyDescent="0.3">
      <c r="A19" s="33" t="s">
        <v>32</v>
      </c>
      <c r="B19" s="4">
        <v>1977</v>
      </c>
      <c r="C19" s="5" t="s">
        <v>33</v>
      </c>
      <c r="D19" s="4" t="s">
        <v>9</v>
      </c>
      <c r="E19" s="6"/>
      <c r="F19" s="4" t="s">
        <v>6</v>
      </c>
    </row>
    <row r="20" spans="1:10" x14ac:dyDescent="0.3">
      <c r="A20" s="32" t="s">
        <v>28</v>
      </c>
      <c r="B20" s="4">
        <v>1977</v>
      </c>
      <c r="C20" s="5" t="s">
        <v>7</v>
      </c>
      <c r="D20" s="4" t="s">
        <v>9</v>
      </c>
      <c r="E20" s="6"/>
      <c r="F20" s="4" t="s">
        <v>6</v>
      </c>
    </row>
    <row r="21" spans="1:10" x14ac:dyDescent="0.3">
      <c r="A21" s="22" t="s">
        <v>121</v>
      </c>
      <c r="B21" s="14">
        <v>1980</v>
      </c>
      <c r="C21" s="15" t="s">
        <v>7</v>
      </c>
      <c r="D21" s="14" t="s">
        <v>9</v>
      </c>
      <c r="E21" s="16"/>
      <c r="F21" s="14" t="s">
        <v>6</v>
      </c>
      <c r="G21" s="1" t="s">
        <v>112</v>
      </c>
    </row>
    <row r="22" spans="1:10" x14ac:dyDescent="0.3">
      <c r="A22" s="28" t="s">
        <v>121</v>
      </c>
      <c r="B22" s="19">
        <v>1980</v>
      </c>
      <c r="C22" s="20" t="s">
        <v>7</v>
      </c>
      <c r="D22" s="19" t="s">
        <v>9</v>
      </c>
      <c r="E22" s="21"/>
      <c r="F22" s="19" t="s">
        <v>6</v>
      </c>
      <c r="G22" s="1" t="s">
        <v>112</v>
      </c>
    </row>
    <row r="23" spans="1:10" x14ac:dyDescent="0.3">
      <c r="A23" s="22" t="s">
        <v>122</v>
      </c>
      <c r="B23" s="14">
        <v>1981</v>
      </c>
      <c r="C23" s="15" t="s">
        <v>76</v>
      </c>
      <c r="D23" s="14" t="s">
        <v>9</v>
      </c>
      <c r="E23" s="16"/>
      <c r="F23" s="14" t="s">
        <v>6</v>
      </c>
      <c r="G23" s="1" t="s">
        <v>112</v>
      </c>
    </row>
    <row r="24" spans="1:10" x14ac:dyDescent="0.3">
      <c r="A24" s="28" t="s">
        <v>122</v>
      </c>
      <c r="B24" s="19">
        <v>1981</v>
      </c>
      <c r="C24" s="20" t="s">
        <v>76</v>
      </c>
      <c r="D24" s="19" t="s">
        <v>9</v>
      </c>
      <c r="E24" s="21"/>
      <c r="F24" s="19" t="s">
        <v>6</v>
      </c>
      <c r="G24" s="1" t="s">
        <v>112</v>
      </c>
    </row>
    <row r="25" spans="1:10" x14ac:dyDescent="0.3">
      <c r="A25" s="42" t="s">
        <v>184</v>
      </c>
      <c r="B25" s="19">
        <v>1983</v>
      </c>
      <c r="C25" s="20" t="s">
        <v>185</v>
      </c>
      <c r="D25" s="19" t="s">
        <v>9</v>
      </c>
      <c r="E25" s="21"/>
      <c r="F25" s="19" t="s">
        <v>6</v>
      </c>
    </row>
    <row r="26" spans="1:10" x14ac:dyDescent="0.3">
      <c r="A26" s="33" t="s">
        <v>123</v>
      </c>
      <c r="B26" s="4">
        <v>1984</v>
      </c>
      <c r="C26" s="5" t="s">
        <v>7</v>
      </c>
      <c r="D26" s="4" t="s">
        <v>5</v>
      </c>
      <c r="E26" s="6"/>
      <c r="F26" s="4" t="s">
        <v>6</v>
      </c>
    </row>
    <row r="27" spans="1:10" x14ac:dyDescent="0.3">
      <c r="A27" s="22" t="s">
        <v>124</v>
      </c>
      <c r="B27" s="14">
        <v>1988</v>
      </c>
      <c r="C27" s="15" t="s">
        <v>77</v>
      </c>
      <c r="D27" s="14" t="s">
        <v>9</v>
      </c>
      <c r="E27" s="16"/>
      <c r="F27" s="14" t="s">
        <v>6</v>
      </c>
      <c r="G27" s="1" t="s">
        <v>112</v>
      </c>
    </row>
    <row r="28" spans="1:10" x14ac:dyDescent="0.3">
      <c r="A28" s="28" t="s">
        <v>124</v>
      </c>
      <c r="B28" s="19">
        <v>1988</v>
      </c>
      <c r="C28" s="20" t="s">
        <v>77</v>
      </c>
      <c r="D28" s="19" t="s">
        <v>9</v>
      </c>
      <c r="E28" s="21"/>
      <c r="F28" s="19" t="s">
        <v>6</v>
      </c>
      <c r="G28" s="1" t="s">
        <v>112</v>
      </c>
    </row>
    <row r="29" spans="1:10" x14ac:dyDescent="0.3">
      <c r="A29" s="25" t="s">
        <v>125</v>
      </c>
      <c r="B29" s="7">
        <v>1990</v>
      </c>
      <c r="C29" s="8" t="s">
        <v>80</v>
      </c>
      <c r="D29" s="7" t="s">
        <v>9</v>
      </c>
      <c r="E29" s="9" t="s">
        <v>39</v>
      </c>
      <c r="F29" s="7" t="s">
        <v>6</v>
      </c>
    </row>
    <row r="30" spans="1:10" x14ac:dyDescent="0.3">
      <c r="A30" s="32" t="s">
        <v>34</v>
      </c>
      <c r="B30" s="4">
        <v>1991</v>
      </c>
      <c r="C30" s="5" t="s">
        <v>35</v>
      </c>
      <c r="D30" s="4" t="s">
        <v>9</v>
      </c>
      <c r="E30" s="6"/>
      <c r="F30" s="4" t="s">
        <v>6</v>
      </c>
    </row>
    <row r="31" spans="1:10" ht="19.8" customHeight="1" x14ac:dyDescent="0.3">
      <c r="A31" s="34" t="s">
        <v>31</v>
      </c>
      <c r="B31" s="4">
        <v>1993</v>
      </c>
      <c r="C31" s="5" t="s">
        <v>10</v>
      </c>
      <c r="D31" s="4" t="s">
        <v>9</v>
      </c>
      <c r="E31" s="6"/>
      <c r="F31" s="4" t="s">
        <v>6</v>
      </c>
      <c r="J31" t="s">
        <v>180</v>
      </c>
    </row>
    <row r="32" spans="1:10" x14ac:dyDescent="0.3">
      <c r="A32" s="25" t="s">
        <v>126</v>
      </c>
      <c r="B32" s="7">
        <v>1995</v>
      </c>
      <c r="C32" s="8" t="s">
        <v>82</v>
      </c>
      <c r="D32" s="7" t="s">
        <v>5</v>
      </c>
      <c r="E32" s="9" t="s">
        <v>39</v>
      </c>
      <c r="F32" s="7" t="s">
        <v>6</v>
      </c>
      <c r="H32" s="6"/>
      <c r="I32">
        <v>12</v>
      </c>
      <c r="J32">
        <f>(12/21.5)*100</f>
        <v>55.813953488372093</v>
      </c>
    </row>
    <row r="33" spans="1:10" x14ac:dyDescent="0.3">
      <c r="A33" s="25" t="s">
        <v>127</v>
      </c>
      <c r="B33" s="7">
        <v>2005</v>
      </c>
      <c r="C33" s="8" t="s">
        <v>83</v>
      </c>
      <c r="D33" s="7" t="s">
        <v>9</v>
      </c>
      <c r="E33" s="9" t="s">
        <v>39</v>
      </c>
      <c r="F33" s="7" t="s">
        <v>6</v>
      </c>
      <c r="H33" s="9"/>
      <c r="I33">
        <v>4.5</v>
      </c>
      <c r="J33">
        <f>(4.5/21.5)*100</f>
        <v>20.930232558139537</v>
      </c>
    </row>
    <row r="34" spans="1:10" x14ac:dyDescent="0.3">
      <c r="A34" s="33" t="s">
        <v>128</v>
      </c>
      <c r="B34" s="4">
        <v>2008</v>
      </c>
      <c r="C34" s="5" t="s">
        <v>99</v>
      </c>
      <c r="D34" s="4" t="s">
        <v>5</v>
      </c>
      <c r="E34" s="6"/>
      <c r="F34" s="4" t="s">
        <v>6</v>
      </c>
      <c r="H34" s="14"/>
      <c r="I34">
        <v>1.5</v>
      </c>
      <c r="J34">
        <f>(1.5/21.5)*100</f>
        <v>6.9767441860465116</v>
      </c>
    </row>
    <row r="35" spans="1:10" x14ac:dyDescent="0.3">
      <c r="A35" s="33" t="s">
        <v>129</v>
      </c>
      <c r="B35" s="4">
        <v>2008</v>
      </c>
      <c r="C35" s="5" t="s">
        <v>100</v>
      </c>
      <c r="D35" s="4" t="s">
        <v>5</v>
      </c>
      <c r="E35" s="6"/>
      <c r="F35" s="4" t="s">
        <v>6</v>
      </c>
      <c r="H35" s="19"/>
      <c r="I35">
        <v>3.5</v>
      </c>
      <c r="J35">
        <f>(3.5/21.5)*100</f>
        <v>16.279069767441861</v>
      </c>
    </row>
    <row r="36" spans="1:10" x14ac:dyDescent="0.3">
      <c r="A36" s="10" t="s">
        <v>186</v>
      </c>
      <c r="B36" s="4">
        <v>2013</v>
      </c>
      <c r="C36" s="5" t="s">
        <v>187</v>
      </c>
      <c r="D36" s="4" t="s">
        <v>9</v>
      </c>
      <c r="E36" s="6" t="s">
        <v>8</v>
      </c>
      <c r="F36" s="4" t="s">
        <v>6</v>
      </c>
      <c r="H36" s="1"/>
    </row>
    <row r="37" spans="1:10" x14ac:dyDescent="0.3">
      <c r="A37" s="33" t="s">
        <v>130</v>
      </c>
      <c r="B37" s="4">
        <v>2014</v>
      </c>
      <c r="C37" s="5" t="s">
        <v>101</v>
      </c>
      <c r="D37" s="4" t="s">
        <v>9</v>
      </c>
      <c r="E37" s="6" t="s">
        <v>8</v>
      </c>
      <c r="F37" s="4" t="s">
        <v>6</v>
      </c>
      <c r="H37" t="s">
        <v>111</v>
      </c>
      <c r="I37">
        <v>21.5</v>
      </c>
      <c r="J37">
        <f>SUM(J32:J35)</f>
        <v>100</v>
      </c>
    </row>
    <row r="38" spans="1:10" ht="16.2" customHeight="1" x14ac:dyDescent="0.3">
      <c r="A38" s="35" t="s">
        <v>41</v>
      </c>
      <c r="B38" s="4">
        <v>2021</v>
      </c>
      <c r="C38" s="5" t="s">
        <v>38</v>
      </c>
      <c r="D38" s="4" t="s">
        <v>9</v>
      </c>
      <c r="E38" s="6" t="s">
        <v>39</v>
      </c>
      <c r="F38" s="4" t="s">
        <v>6</v>
      </c>
    </row>
    <row r="39" spans="1:10" x14ac:dyDescent="0.3">
      <c r="A39" s="28" t="s">
        <v>131</v>
      </c>
      <c r="B39" s="19">
        <v>2023</v>
      </c>
      <c r="C39" s="20" t="s">
        <v>72</v>
      </c>
      <c r="D39" s="19" t="s">
        <v>9</v>
      </c>
      <c r="E39" s="21"/>
      <c r="F39" s="19" t="s">
        <v>6</v>
      </c>
      <c r="G39" s="2" t="s">
        <v>113</v>
      </c>
    </row>
    <row r="40" spans="1:10" x14ac:dyDescent="0.3">
      <c r="A40" s="10" t="s">
        <v>175</v>
      </c>
      <c r="B40" s="4">
        <v>2023</v>
      </c>
      <c r="C40" s="6" t="s">
        <v>177</v>
      </c>
      <c r="D40" s="4" t="s">
        <v>9</v>
      </c>
      <c r="E40" s="6" t="s">
        <v>39</v>
      </c>
      <c r="F40" s="4" t="s">
        <v>6</v>
      </c>
      <c r="G40" s="1" t="s">
        <v>112</v>
      </c>
    </row>
    <row r="41" spans="1:10" x14ac:dyDescent="0.3">
      <c r="A41" s="12" t="s">
        <v>175</v>
      </c>
      <c r="B41" s="7">
        <v>2023</v>
      </c>
      <c r="C41" s="9" t="s">
        <v>177</v>
      </c>
      <c r="D41" s="7" t="s">
        <v>9</v>
      </c>
      <c r="E41" s="9" t="s">
        <v>39</v>
      </c>
      <c r="F41" s="7" t="s">
        <v>6</v>
      </c>
      <c r="G41" s="1" t="s">
        <v>112</v>
      </c>
    </row>
    <row r="42" spans="1:10" x14ac:dyDescent="0.3">
      <c r="A42" s="43" t="s">
        <v>195</v>
      </c>
      <c r="B42" s="44">
        <v>2025</v>
      </c>
      <c r="C42" s="43" t="s">
        <v>196</v>
      </c>
      <c r="D42" s="44" t="s">
        <v>9</v>
      </c>
      <c r="E42" s="43" t="s">
        <v>39</v>
      </c>
      <c r="F42" s="44" t="s">
        <v>6</v>
      </c>
      <c r="G42" s="1" t="s">
        <v>112</v>
      </c>
    </row>
    <row r="43" spans="1:10" x14ac:dyDescent="0.3">
      <c r="A43" s="17"/>
      <c r="G43" s="2"/>
    </row>
    <row r="45" spans="1:10" x14ac:dyDescent="0.3">
      <c r="A45" s="31" t="s">
        <v>21</v>
      </c>
    </row>
    <row r="46" spans="1:10" x14ac:dyDescent="0.3">
      <c r="A46" s="32" t="s">
        <v>17</v>
      </c>
      <c r="B46" s="4">
        <v>1941</v>
      </c>
      <c r="C46" s="5" t="s">
        <v>18</v>
      </c>
      <c r="D46" s="4" t="s">
        <v>5</v>
      </c>
      <c r="E46" s="6" t="s">
        <v>11</v>
      </c>
      <c r="F46" s="4" t="s">
        <v>21</v>
      </c>
    </row>
    <row r="47" spans="1:10" x14ac:dyDescent="0.3">
      <c r="A47" s="32" t="s">
        <v>20</v>
      </c>
      <c r="B47" s="4">
        <v>1949</v>
      </c>
      <c r="C47" s="5" t="s">
        <v>4</v>
      </c>
      <c r="D47" s="4" t="s">
        <v>9</v>
      </c>
      <c r="E47" s="6"/>
      <c r="F47" s="4" t="s">
        <v>21</v>
      </c>
    </row>
    <row r="48" spans="1:10" ht="17.25" customHeight="1" x14ac:dyDescent="0.3">
      <c r="A48" s="36" t="s">
        <v>24</v>
      </c>
      <c r="B48" s="4" t="s">
        <v>25</v>
      </c>
      <c r="C48" s="5" t="s">
        <v>4</v>
      </c>
      <c r="D48" s="4" t="s">
        <v>5</v>
      </c>
      <c r="E48" s="6"/>
      <c r="F48" s="4" t="s">
        <v>21</v>
      </c>
    </row>
    <row r="49" spans="1:7" x14ac:dyDescent="0.3">
      <c r="A49" s="32" t="s">
        <v>26</v>
      </c>
      <c r="B49" s="4" t="s">
        <v>27</v>
      </c>
      <c r="C49" s="5" t="s">
        <v>4</v>
      </c>
      <c r="D49" s="4" t="s">
        <v>5</v>
      </c>
      <c r="E49" s="6"/>
      <c r="F49" s="4" t="s">
        <v>21</v>
      </c>
    </row>
    <row r="50" spans="1:7" x14ac:dyDescent="0.3">
      <c r="A50" s="22" t="s">
        <v>121</v>
      </c>
      <c r="B50" s="14">
        <v>1980</v>
      </c>
      <c r="C50" s="15" t="s">
        <v>7</v>
      </c>
      <c r="D50" s="14" t="s">
        <v>9</v>
      </c>
      <c r="E50" s="16"/>
      <c r="F50" s="14" t="s">
        <v>21</v>
      </c>
      <c r="G50" s="1" t="s">
        <v>112</v>
      </c>
    </row>
    <row r="51" spans="1:7" x14ac:dyDescent="0.3">
      <c r="A51" s="28" t="s">
        <v>121</v>
      </c>
      <c r="B51" s="19">
        <v>1980</v>
      </c>
      <c r="C51" s="20" t="s">
        <v>7</v>
      </c>
      <c r="D51" s="19" t="s">
        <v>9</v>
      </c>
      <c r="E51" s="21"/>
      <c r="F51" s="19" t="s">
        <v>21</v>
      </c>
      <c r="G51" s="1" t="s">
        <v>112</v>
      </c>
    </row>
    <row r="52" spans="1:7" x14ac:dyDescent="0.3">
      <c r="A52" s="22" t="s">
        <v>122</v>
      </c>
      <c r="B52" s="14">
        <v>1981</v>
      </c>
      <c r="C52" s="15" t="s">
        <v>76</v>
      </c>
      <c r="D52" s="14" t="s">
        <v>9</v>
      </c>
      <c r="E52" s="16"/>
      <c r="F52" s="14" t="s">
        <v>21</v>
      </c>
      <c r="G52" s="1" t="s">
        <v>112</v>
      </c>
    </row>
    <row r="53" spans="1:7" x14ac:dyDescent="0.3">
      <c r="A53" s="28" t="s">
        <v>122</v>
      </c>
      <c r="B53" s="19">
        <v>1981</v>
      </c>
      <c r="C53" s="20" t="s">
        <v>76</v>
      </c>
      <c r="D53" s="19" t="s">
        <v>9</v>
      </c>
      <c r="E53" s="21"/>
      <c r="F53" s="19" t="s">
        <v>21</v>
      </c>
      <c r="G53" s="1" t="s">
        <v>112</v>
      </c>
    </row>
    <row r="54" spans="1:7" x14ac:dyDescent="0.3">
      <c r="A54" s="33" t="s">
        <v>132</v>
      </c>
      <c r="B54" s="4">
        <v>1984</v>
      </c>
      <c r="C54" s="5" t="s">
        <v>37</v>
      </c>
      <c r="D54" s="4" t="s">
        <v>9</v>
      </c>
      <c r="E54" s="6" t="s">
        <v>11</v>
      </c>
      <c r="F54" s="4" t="s">
        <v>21</v>
      </c>
    </row>
    <row r="55" spans="1:7" x14ac:dyDescent="0.3">
      <c r="A55" s="45" t="s">
        <v>188</v>
      </c>
      <c r="B55" s="44">
        <v>1994</v>
      </c>
      <c r="C55" s="46" t="s">
        <v>183</v>
      </c>
      <c r="D55" s="44" t="s">
        <v>9</v>
      </c>
      <c r="E55" s="43" t="s">
        <v>11</v>
      </c>
      <c r="F55" s="44" t="s">
        <v>21</v>
      </c>
    </row>
    <row r="56" spans="1:7" x14ac:dyDescent="0.3">
      <c r="A56" s="33" t="s">
        <v>36</v>
      </c>
      <c r="B56" s="4">
        <v>1997</v>
      </c>
      <c r="C56" s="5" t="s">
        <v>12</v>
      </c>
      <c r="D56" s="4" t="s">
        <v>9</v>
      </c>
      <c r="E56" s="6" t="s">
        <v>11</v>
      </c>
      <c r="F56" s="4" t="s">
        <v>21</v>
      </c>
    </row>
    <row r="57" spans="1:7" x14ac:dyDescent="0.3">
      <c r="A57" s="22" t="s">
        <v>124</v>
      </c>
      <c r="B57" s="14">
        <v>1988</v>
      </c>
      <c r="C57" s="15" t="s">
        <v>77</v>
      </c>
      <c r="D57" s="14" t="s">
        <v>9</v>
      </c>
      <c r="E57" s="16"/>
      <c r="F57" s="14" t="s">
        <v>21</v>
      </c>
      <c r="G57" s="1" t="s">
        <v>112</v>
      </c>
    </row>
    <row r="58" spans="1:7" x14ac:dyDescent="0.3">
      <c r="A58" s="28" t="s">
        <v>124</v>
      </c>
      <c r="B58" s="19">
        <v>1988</v>
      </c>
      <c r="C58" s="20" t="s">
        <v>77</v>
      </c>
      <c r="D58" s="19" t="s">
        <v>9</v>
      </c>
      <c r="E58" s="21"/>
      <c r="F58" s="19" t="s">
        <v>21</v>
      </c>
      <c r="G58" s="1" t="s">
        <v>112</v>
      </c>
    </row>
    <row r="59" spans="1:7" x14ac:dyDescent="0.3">
      <c r="A59" s="33" t="s">
        <v>133</v>
      </c>
      <c r="B59" s="4">
        <v>1998</v>
      </c>
      <c r="C59" s="5" t="s">
        <v>97</v>
      </c>
      <c r="D59" s="4" t="s">
        <v>9</v>
      </c>
      <c r="E59" s="6" t="s">
        <v>11</v>
      </c>
      <c r="F59" s="4" t="s">
        <v>21</v>
      </c>
    </row>
    <row r="60" spans="1:7" x14ac:dyDescent="0.3">
      <c r="A60" s="33" t="s">
        <v>134</v>
      </c>
      <c r="B60" s="4">
        <v>1999</v>
      </c>
      <c r="C60" s="5" t="s">
        <v>93</v>
      </c>
      <c r="D60" s="4" t="s">
        <v>5</v>
      </c>
      <c r="E60" s="6" t="s">
        <v>11</v>
      </c>
      <c r="F60" s="4" t="s">
        <v>21</v>
      </c>
    </row>
    <row r="61" spans="1:7" x14ac:dyDescent="0.3">
      <c r="A61" s="33" t="s">
        <v>135</v>
      </c>
      <c r="B61" s="4">
        <v>2000</v>
      </c>
      <c r="C61" s="5" t="s">
        <v>96</v>
      </c>
      <c r="D61" s="4" t="s">
        <v>5</v>
      </c>
      <c r="E61" s="6" t="s">
        <v>11</v>
      </c>
      <c r="F61" s="4" t="s">
        <v>21</v>
      </c>
    </row>
    <row r="62" spans="1:7" x14ac:dyDescent="0.3">
      <c r="A62" s="22" t="s">
        <v>136</v>
      </c>
      <c r="B62" s="14">
        <v>2005</v>
      </c>
      <c r="C62" s="15" t="s">
        <v>73</v>
      </c>
      <c r="D62" s="14" t="s">
        <v>9</v>
      </c>
      <c r="E62" s="16" t="s">
        <v>11</v>
      </c>
      <c r="F62" s="14" t="s">
        <v>21</v>
      </c>
      <c r="G62" s="1" t="s">
        <v>112</v>
      </c>
    </row>
    <row r="63" spans="1:7" x14ac:dyDescent="0.3">
      <c r="A63" s="28" t="s">
        <v>136</v>
      </c>
      <c r="B63" s="19">
        <v>2005</v>
      </c>
      <c r="C63" s="20" t="s">
        <v>73</v>
      </c>
      <c r="D63" s="19" t="s">
        <v>9</v>
      </c>
      <c r="E63" s="21" t="s">
        <v>11</v>
      </c>
      <c r="F63" s="19" t="s">
        <v>21</v>
      </c>
      <c r="G63" s="1" t="s">
        <v>112</v>
      </c>
    </row>
    <row r="64" spans="1:7" x14ac:dyDescent="0.3">
      <c r="A64" s="22" t="s">
        <v>137</v>
      </c>
      <c r="B64" s="14">
        <v>2006</v>
      </c>
      <c r="C64" s="15" t="s">
        <v>71</v>
      </c>
      <c r="D64" s="14" t="s">
        <v>9</v>
      </c>
      <c r="E64" s="16" t="s">
        <v>11</v>
      </c>
      <c r="F64" s="14" t="s">
        <v>21</v>
      </c>
      <c r="G64" s="2" t="s">
        <v>113</v>
      </c>
    </row>
    <row r="65" spans="1:11" x14ac:dyDescent="0.3">
      <c r="A65" s="33" t="s">
        <v>138</v>
      </c>
      <c r="B65" s="4">
        <v>2007</v>
      </c>
      <c r="C65" s="5" t="s">
        <v>13</v>
      </c>
      <c r="D65" s="4" t="s">
        <v>9</v>
      </c>
      <c r="E65" s="6" t="s">
        <v>11</v>
      </c>
      <c r="F65" s="4" t="s">
        <v>21</v>
      </c>
    </row>
    <row r="66" spans="1:11" x14ac:dyDescent="0.3">
      <c r="A66" s="33" t="s">
        <v>139</v>
      </c>
      <c r="B66" s="4">
        <v>2009</v>
      </c>
      <c r="C66" s="5" t="s">
        <v>40</v>
      </c>
      <c r="D66" s="4" t="s">
        <v>9</v>
      </c>
      <c r="E66" s="6" t="s">
        <v>11</v>
      </c>
      <c r="F66" s="4" t="s">
        <v>21</v>
      </c>
    </row>
    <row r="67" spans="1:11" x14ac:dyDescent="0.3">
      <c r="A67" s="33" t="s">
        <v>140</v>
      </c>
      <c r="B67" s="4">
        <v>2011</v>
      </c>
      <c r="C67" s="5" t="s">
        <v>95</v>
      </c>
      <c r="D67" s="4" t="s">
        <v>5</v>
      </c>
      <c r="E67" s="6" t="s">
        <v>11</v>
      </c>
      <c r="F67" s="4" t="s">
        <v>21</v>
      </c>
    </row>
    <row r="68" spans="1:11" x14ac:dyDescent="0.3">
      <c r="A68" s="33" t="s">
        <v>141</v>
      </c>
      <c r="B68" s="4">
        <v>2012</v>
      </c>
      <c r="C68" s="5" t="s">
        <v>86</v>
      </c>
      <c r="D68" s="4" t="s">
        <v>9</v>
      </c>
      <c r="E68" s="6" t="s">
        <v>11</v>
      </c>
      <c r="F68" s="4" t="s">
        <v>21</v>
      </c>
      <c r="G68" s="1" t="s">
        <v>112</v>
      </c>
    </row>
    <row r="69" spans="1:11" x14ac:dyDescent="0.3">
      <c r="A69" s="25" t="s">
        <v>141</v>
      </c>
      <c r="B69" s="7">
        <v>2012</v>
      </c>
      <c r="C69" s="8" t="s">
        <v>86</v>
      </c>
      <c r="D69" s="7" t="s">
        <v>9</v>
      </c>
      <c r="E69" s="9" t="s">
        <v>11</v>
      </c>
      <c r="F69" s="7" t="s">
        <v>21</v>
      </c>
      <c r="G69" s="1" t="s">
        <v>112</v>
      </c>
    </row>
    <row r="70" spans="1:11" x14ac:dyDescent="0.3">
      <c r="A70" s="33" t="s">
        <v>142</v>
      </c>
      <c r="B70" s="4">
        <v>2013</v>
      </c>
      <c r="C70" s="5" t="s">
        <v>92</v>
      </c>
      <c r="D70" s="4" t="s">
        <v>9</v>
      </c>
      <c r="E70" s="6" t="s">
        <v>11</v>
      </c>
      <c r="F70" s="4" t="s">
        <v>21</v>
      </c>
      <c r="K70" t="s">
        <v>180</v>
      </c>
    </row>
    <row r="71" spans="1:11" x14ac:dyDescent="0.3">
      <c r="A71" s="33" t="s">
        <v>143</v>
      </c>
      <c r="B71" s="4">
        <v>2017</v>
      </c>
      <c r="C71" s="5" t="s">
        <v>42</v>
      </c>
      <c r="D71" s="4" t="s">
        <v>9</v>
      </c>
      <c r="E71" s="6" t="s">
        <v>11</v>
      </c>
      <c r="F71" s="4" t="s">
        <v>21</v>
      </c>
      <c r="I71" s="6"/>
      <c r="J71">
        <v>21.5</v>
      </c>
      <c r="K71">
        <f>(21.5/29)*100</f>
        <v>74.137931034482762</v>
      </c>
    </row>
    <row r="72" spans="1:11" x14ac:dyDescent="0.3">
      <c r="A72" s="33" t="s">
        <v>120</v>
      </c>
      <c r="B72" s="4">
        <v>2018</v>
      </c>
      <c r="C72" s="5" t="s">
        <v>43</v>
      </c>
      <c r="D72" s="4" t="s">
        <v>9</v>
      </c>
      <c r="E72" s="6" t="s">
        <v>11</v>
      </c>
      <c r="F72" s="4" t="s">
        <v>21</v>
      </c>
      <c r="I72" s="9"/>
      <c r="J72">
        <v>1.5</v>
      </c>
      <c r="K72">
        <f>(1.5/29)*100</f>
        <v>5.1724137931034484</v>
      </c>
    </row>
    <row r="73" spans="1:11" x14ac:dyDescent="0.3">
      <c r="A73" s="33" t="s">
        <v>144</v>
      </c>
      <c r="B73" s="4">
        <v>2020</v>
      </c>
      <c r="C73" s="5" t="s">
        <v>44</v>
      </c>
      <c r="D73" s="4" t="s">
        <v>9</v>
      </c>
      <c r="E73" s="6" t="s">
        <v>11</v>
      </c>
      <c r="F73" s="4" t="s">
        <v>21</v>
      </c>
      <c r="I73" s="14"/>
      <c r="J73">
        <v>3.5</v>
      </c>
      <c r="K73">
        <f>(3.5/29)*100</f>
        <v>12.068965517241379</v>
      </c>
    </row>
    <row r="74" spans="1:11" x14ac:dyDescent="0.3">
      <c r="A74" s="33" t="s">
        <v>145</v>
      </c>
      <c r="B74" s="4">
        <v>2023</v>
      </c>
      <c r="C74" s="5" t="s">
        <v>94</v>
      </c>
      <c r="D74" s="4" t="s">
        <v>9</v>
      </c>
      <c r="E74" s="6" t="s">
        <v>11</v>
      </c>
      <c r="F74" s="4" t="s">
        <v>21</v>
      </c>
      <c r="I74" s="19"/>
      <c r="J74">
        <v>2.5</v>
      </c>
      <c r="K74">
        <f>(2.5/29)*100</f>
        <v>8.6206896551724146</v>
      </c>
    </row>
    <row r="75" spans="1:11" x14ac:dyDescent="0.3">
      <c r="A75" s="13" t="s">
        <v>176</v>
      </c>
      <c r="B75" s="14">
        <v>2023</v>
      </c>
      <c r="C75" s="16" t="s">
        <v>178</v>
      </c>
      <c r="D75" s="14" t="s">
        <v>9</v>
      </c>
      <c r="E75" s="16" t="s">
        <v>11</v>
      </c>
      <c r="F75" s="14" t="s">
        <v>21</v>
      </c>
      <c r="G75" s="1" t="s">
        <v>112</v>
      </c>
      <c r="I75" t="s">
        <v>111</v>
      </c>
      <c r="J75">
        <f>SUM(J71:J74)</f>
        <v>29</v>
      </c>
      <c r="K75">
        <f>SUM(K71:K74)</f>
        <v>100</v>
      </c>
    </row>
    <row r="76" spans="1:11" x14ac:dyDescent="0.3">
      <c r="A76" s="18" t="s">
        <v>176</v>
      </c>
      <c r="B76" s="19">
        <v>2023</v>
      </c>
      <c r="C76" s="21" t="s">
        <v>178</v>
      </c>
      <c r="D76" s="19" t="s">
        <v>9</v>
      </c>
      <c r="E76" s="21" t="s">
        <v>11</v>
      </c>
      <c r="F76" s="19" t="s">
        <v>21</v>
      </c>
      <c r="G76" s="1" t="s">
        <v>112</v>
      </c>
    </row>
    <row r="77" spans="1:11" x14ac:dyDescent="0.3">
      <c r="A77" s="6" t="s">
        <v>199</v>
      </c>
      <c r="B77" s="4">
        <v>2024</v>
      </c>
      <c r="C77" s="6" t="s">
        <v>200</v>
      </c>
      <c r="D77" s="4" t="s">
        <v>9</v>
      </c>
      <c r="E77" s="6" t="s">
        <v>11</v>
      </c>
      <c r="F77" s="4" t="s">
        <v>21</v>
      </c>
    </row>
    <row r="78" spans="1:11" x14ac:dyDescent="0.3">
      <c r="A78" s="6" t="s">
        <v>201</v>
      </c>
      <c r="B78" s="4">
        <v>2024</v>
      </c>
      <c r="C78" s="6" t="s">
        <v>88</v>
      </c>
      <c r="D78" s="4" t="s">
        <v>9</v>
      </c>
      <c r="E78" s="6" t="s">
        <v>11</v>
      </c>
      <c r="F78" s="4" t="s">
        <v>21</v>
      </c>
    </row>
    <row r="79" spans="1:11" x14ac:dyDescent="0.3">
      <c r="A79" s="6" t="s">
        <v>204</v>
      </c>
      <c r="B79" s="4">
        <v>2024</v>
      </c>
      <c r="C79" s="6" t="s">
        <v>205</v>
      </c>
      <c r="D79" s="4" t="s">
        <v>9</v>
      </c>
      <c r="E79" s="6" t="s">
        <v>11</v>
      </c>
      <c r="F79" s="4" t="s">
        <v>21</v>
      </c>
    </row>
    <row r="80" spans="1:11" x14ac:dyDescent="0.3">
      <c r="A80" s="6" t="s">
        <v>202</v>
      </c>
      <c r="B80" s="4">
        <v>2025</v>
      </c>
      <c r="C80" s="6" t="s">
        <v>203</v>
      </c>
      <c r="D80" s="4" t="s">
        <v>5</v>
      </c>
      <c r="E80" s="6" t="s">
        <v>11</v>
      </c>
      <c r="F80" s="4" t="s">
        <v>21</v>
      </c>
    </row>
    <row r="82" spans="1:11" x14ac:dyDescent="0.3">
      <c r="A82" s="31" t="s">
        <v>23</v>
      </c>
    </row>
    <row r="83" spans="1:11" x14ac:dyDescent="0.3">
      <c r="A83" s="25" t="s">
        <v>125</v>
      </c>
      <c r="B83" s="7">
        <v>1990</v>
      </c>
      <c r="C83" s="8" t="s">
        <v>80</v>
      </c>
      <c r="D83" s="7" t="s">
        <v>9</v>
      </c>
      <c r="E83" s="9" t="s">
        <v>39</v>
      </c>
      <c r="F83" s="7" t="s">
        <v>23</v>
      </c>
    </row>
    <row r="84" spans="1:11" x14ac:dyDescent="0.3">
      <c r="A84" s="25" t="s">
        <v>126</v>
      </c>
      <c r="B84" s="7">
        <v>1995</v>
      </c>
      <c r="C84" s="8" t="s">
        <v>82</v>
      </c>
      <c r="D84" s="7" t="s">
        <v>5</v>
      </c>
      <c r="E84" s="9" t="s">
        <v>39</v>
      </c>
      <c r="F84" s="7" t="s">
        <v>23</v>
      </c>
    </row>
    <row r="85" spans="1:11" x14ac:dyDescent="0.3">
      <c r="A85" s="22" t="s">
        <v>146</v>
      </c>
      <c r="B85" s="14">
        <v>2003</v>
      </c>
      <c r="C85" s="15" t="s">
        <v>71</v>
      </c>
      <c r="D85" s="14" t="s">
        <v>9</v>
      </c>
      <c r="E85" s="16" t="s">
        <v>47</v>
      </c>
      <c r="F85" s="14" t="s">
        <v>23</v>
      </c>
      <c r="G85" s="1" t="s">
        <v>112</v>
      </c>
    </row>
    <row r="86" spans="1:11" x14ac:dyDescent="0.3">
      <c r="A86" s="28" t="s">
        <v>146</v>
      </c>
      <c r="B86" s="19">
        <v>2003</v>
      </c>
      <c r="C86" s="20" t="s">
        <v>71</v>
      </c>
      <c r="D86" s="19" t="s">
        <v>9</v>
      </c>
      <c r="E86" s="21" t="s">
        <v>47</v>
      </c>
      <c r="F86" s="19" t="s">
        <v>23</v>
      </c>
      <c r="G86" s="1" t="s">
        <v>112</v>
      </c>
    </row>
    <row r="87" spans="1:11" x14ac:dyDescent="0.3">
      <c r="A87" s="25" t="s">
        <v>127</v>
      </c>
      <c r="B87" s="7">
        <v>2005</v>
      </c>
      <c r="C87" s="8" t="s">
        <v>83</v>
      </c>
      <c r="D87" s="7" t="s">
        <v>9</v>
      </c>
      <c r="E87" s="9" t="s">
        <v>39</v>
      </c>
      <c r="F87" s="7" t="s">
        <v>23</v>
      </c>
    </row>
    <row r="88" spans="1:11" x14ac:dyDescent="0.3">
      <c r="A88" s="28" t="s">
        <v>147</v>
      </c>
      <c r="B88" s="19">
        <v>2007</v>
      </c>
      <c r="C88" s="20" t="s">
        <v>71</v>
      </c>
      <c r="D88" s="19" t="s">
        <v>9</v>
      </c>
      <c r="E88" s="21" t="s">
        <v>39</v>
      </c>
      <c r="F88" s="19" t="s">
        <v>23</v>
      </c>
      <c r="G88" s="2" t="s">
        <v>114</v>
      </c>
    </row>
    <row r="89" spans="1:11" x14ac:dyDescent="0.3">
      <c r="A89" s="25" t="s">
        <v>148</v>
      </c>
      <c r="B89" s="7">
        <v>2020</v>
      </c>
      <c r="C89" s="8" t="s">
        <v>81</v>
      </c>
      <c r="D89" s="7" t="s">
        <v>9</v>
      </c>
      <c r="E89" s="9" t="s">
        <v>39</v>
      </c>
      <c r="F89" s="7" t="s">
        <v>23</v>
      </c>
    </row>
    <row r="90" spans="1:11" x14ac:dyDescent="0.3">
      <c r="A90" s="6" t="s">
        <v>206</v>
      </c>
      <c r="B90" s="4">
        <v>2023</v>
      </c>
      <c r="C90" s="5" t="s">
        <v>207</v>
      </c>
      <c r="D90" s="4" t="s">
        <v>9</v>
      </c>
      <c r="E90" s="6" t="s">
        <v>39</v>
      </c>
      <c r="F90" s="4" t="s">
        <v>23</v>
      </c>
    </row>
    <row r="91" spans="1:11" x14ac:dyDescent="0.3">
      <c r="A91" s="10" t="s">
        <v>175</v>
      </c>
      <c r="B91" s="4">
        <v>2023</v>
      </c>
      <c r="C91" s="6" t="s">
        <v>177</v>
      </c>
      <c r="D91" s="4" t="s">
        <v>9</v>
      </c>
      <c r="E91" s="6" t="s">
        <v>39</v>
      </c>
      <c r="F91" s="4" t="s">
        <v>23</v>
      </c>
      <c r="G91" s="1" t="s">
        <v>112</v>
      </c>
      <c r="K91" t="s">
        <v>180</v>
      </c>
    </row>
    <row r="92" spans="1:11" x14ac:dyDescent="0.3">
      <c r="A92" s="12" t="s">
        <v>175</v>
      </c>
      <c r="B92" s="7">
        <v>2023</v>
      </c>
      <c r="C92" s="9" t="s">
        <v>177</v>
      </c>
      <c r="D92" s="7" t="s">
        <v>9</v>
      </c>
      <c r="E92" s="9" t="s">
        <v>39</v>
      </c>
      <c r="F92" s="7" t="s">
        <v>23</v>
      </c>
      <c r="G92" s="1" t="s">
        <v>112</v>
      </c>
    </row>
    <row r="93" spans="1:11" x14ac:dyDescent="0.3">
      <c r="A93" s="13" t="s">
        <v>176</v>
      </c>
      <c r="B93" s="14">
        <v>2023</v>
      </c>
      <c r="C93" s="16" t="s">
        <v>178</v>
      </c>
      <c r="D93" s="14" t="s">
        <v>9</v>
      </c>
      <c r="E93" s="16" t="s">
        <v>39</v>
      </c>
      <c r="F93" s="14" t="s">
        <v>179</v>
      </c>
      <c r="G93" s="1" t="s">
        <v>112</v>
      </c>
      <c r="I93" s="6"/>
      <c r="J93">
        <v>2.5</v>
      </c>
      <c r="K93">
        <f>(2.5/12.5)*100</f>
        <v>20</v>
      </c>
    </row>
    <row r="94" spans="1:11" x14ac:dyDescent="0.3">
      <c r="A94" s="18" t="s">
        <v>176</v>
      </c>
      <c r="B94" s="19">
        <v>2023</v>
      </c>
      <c r="C94" s="21" t="s">
        <v>178</v>
      </c>
      <c r="D94" s="19" t="s">
        <v>9</v>
      </c>
      <c r="E94" s="21" t="s">
        <v>39</v>
      </c>
      <c r="F94" s="19" t="s">
        <v>23</v>
      </c>
      <c r="G94" s="1" t="s">
        <v>112</v>
      </c>
      <c r="I94" s="9"/>
      <c r="J94">
        <v>5</v>
      </c>
      <c r="K94">
        <f>(5/12.5)*100</f>
        <v>40</v>
      </c>
    </row>
    <row r="95" spans="1:11" x14ac:dyDescent="0.3">
      <c r="A95" s="48" t="s">
        <v>189</v>
      </c>
      <c r="B95" s="4">
        <v>2024</v>
      </c>
      <c r="C95" s="6" t="s">
        <v>182</v>
      </c>
      <c r="D95" s="4" t="s">
        <v>9</v>
      </c>
      <c r="E95" s="6" t="s">
        <v>39</v>
      </c>
      <c r="F95" s="4" t="s">
        <v>23</v>
      </c>
      <c r="I95" s="14"/>
      <c r="J95">
        <v>3</v>
      </c>
      <c r="K95">
        <f>(3/12.5)*100</f>
        <v>24</v>
      </c>
    </row>
    <row r="96" spans="1:11" x14ac:dyDescent="0.3">
      <c r="A96" s="3" t="s">
        <v>193</v>
      </c>
      <c r="B96" s="47">
        <v>2025</v>
      </c>
      <c r="C96" s="3" t="s">
        <v>192</v>
      </c>
      <c r="D96" s="47" t="s">
        <v>9</v>
      </c>
      <c r="E96" s="3" t="s">
        <v>39</v>
      </c>
      <c r="F96" s="47" t="s">
        <v>23</v>
      </c>
      <c r="I96" s="19"/>
      <c r="J96">
        <v>2</v>
      </c>
      <c r="K96">
        <f>(2/12.5)*100</f>
        <v>16</v>
      </c>
    </row>
    <row r="97" spans="1:11" x14ac:dyDescent="0.3">
      <c r="A97" s="43" t="s">
        <v>195</v>
      </c>
      <c r="B97" s="44">
        <v>2025</v>
      </c>
      <c r="C97" s="43" t="s">
        <v>196</v>
      </c>
      <c r="D97" s="44" t="s">
        <v>9</v>
      </c>
      <c r="E97" s="43" t="s">
        <v>39</v>
      </c>
      <c r="F97" s="44" t="s">
        <v>23</v>
      </c>
      <c r="G97" s="1" t="s">
        <v>112</v>
      </c>
      <c r="I97" t="s">
        <v>111</v>
      </c>
      <c r="J97">
        <f>SUM(J93:J96)</f>
        <v>12.5</v>
      </c>
      <c r="K97">
        <f>SUM(K93:K96)</f>
        <v>100</v>
      </c>
    </row>
    <row r="98" spans="1:11" x14ac:dyDescent="0.3">
      <c r="A98" s="3" t="s">
        <v>197</v>
      </c>
      <c r="B98" s="47">
        <v>2025</v>
      </c>
      <c r="C98" s="3" t="s">
        <v>198</v>
      </c>
      <c r="D98" s="47" t="s">
        <v>9</v>
      </c>
      <c r="E98" s="3" t="s">
        <v>39</v>
      </c>
      <c r="F98" s="47" t="s">
        <v>23</v>
      </c>
    </row>
    <row r="99" spans="1:11" x14ac:dyDescent="0.3">
      <c r="A99" s="17"/>
    </row>
    <row r="100" spans="1:11" x14ac:dyDescent="0.3">
      <c r="A100" s="31" t="s">
        <v>84</v>
      </c>
    </row>
    <row r="101" spans="1:11" x14ac:dyDescent="0.3">
      <c r="A101" s="22" t="s">
        <v>124</v>
      </c>
      <c r="B101" s="14">
        <v>1988</v>
      </c>
      <c r="C101" s="15" t="s">
        <v>77</v>
      </c>
      <c r="D101" s="14" t="s">
        <v>9</v>
      </c>
      <c r="E101" s="16"/>
      <c r="F101" s="14" t="s">
        <v>84</v>
      </c>
      <c r="G101" s="1" t="s">
        <v>112</v>
      </c>
    </row>
    <row r="102" spans="1:11" x14ac:dyDescent="0.3">
      <c r="A102" s="28" t="s">
        <v>124</v>
      </c>
      <c r="B102" s="19">
        <v>1988</v>
      </c>
      <c r="C102" s="20" t="s">
        <v>77</v>
      </c>
      <c r="D102" s="19" t="s">
        <v>9</v>
      </c>
      <c r="E102" s="21"/>
      <c r="F102" s="19" t="s">
        <v>84</v>
      </c>
      <c r="G102" s="1" t="s">
        <v>112</v>
      </c>
    </row>
    <row r="103" spans="1:11" x14ac:dyDescent="0.3">
      <c r="A103" s="28" t="s">
        <v>149</v>
      </c>
      <c r="B103" s="19">
        <v>1994</v>
      </c>
      <c r="C103" s="20" t="s">
        <v>75</v>
      </c>
      <c r="D103" s="19" t="s">
        <v>9</v>
      </c>
      <c r="E103" s="21" t="s">
        <v>108</v>
      </c>
      <c r="F103" s="19" t="s">
        <v>84</v>
      </c>
      <c r="G103" s="11" t="s">
        <v>211</v>
      </c>
    </row>
    <row r="104" spans="1:11" x14ac:dyDescent="0.3">
      <c r="A104" s="22" t="s">
        <v>150</v>
      </c>
      <c r="B104" s="14">
        <v>1996</v>
      </c>
      <c r="C104" s="15" t="s">
        <v>70</v>
      </c>
      <c r="D104" s="14" t="s">
        <v>9</v>
      </c>
      <c r="E104" s="16" t="s">
        <v>108</v>
      </c>
      <c r="F104" s="14" t="s">
        <v>84</v>
      </c>
      <c r="G104" s="1" t="s">
        <v>112</v>
      </c>
    </row>
    <row r="105" spans="1:11" x14ac:dyDescent="0.3">
      <c r="A105" s="28" t="s">
        <v>150</v>
      </c>
      <c r="B105" s="19">
        <v>1996</v>
      </c>
      <c r="C105" s="20" t="s">
        <v>70</v>
      </c>
      <c r="D105" s="19" t="s">
        <v>9</v>
      </c>
      <c r="E105" s="21" t="s">
        <v>108</v>
      </c>
      <c r="F105" s="19" t="s">
        <v>84</v>
      </c>
      <c r="G105" s="1" t="s">
        <v>112</v>
      </c>
    </row>
    <row r="106" spans="1:11" x14ac:dyDescent="0.3">
      <c r="A106" s="22" t="s">
        <v>110</v>
      </c>
      <c r="B106" s="23">
        <v>1996</v>
      </c>
      <c r="C106" s="24" t="s">
        <v>109</v>
      </c>
      <c r="D106" s="23" t="s">
        <v>9</v>
      </c>
      <c r="E106" s="22" t="s">
        <v>108</v>
      </c>
      <c r="F106" s="23" t="s">
        <v>84</v>
      </c>
      <c r="G106" s="1" t="s">
        <v>112</v>
      </c>
    </row>
    <row r="107" spans="1:11" x14ac:dyDescent="0.3">
      <c r="A107" s="28" t="s">
        <v>110</v>
      </c>
      <c r="B107" s="29">
        <v>1996</v>
      </c>
      <c r="C107" s="30" t="s">
        <v>109</v>
      </c>
      <c r="D107" s="29" t="s">
        <v>9</v>
      </c>
      <c r="E107" s="28" t="s">
        <v>108</v>
      </c>
      <c r="F107" s="29" t="s">
        <v>84</v>
      </c>
      <c r="G107" s="1" t="s">
        <v>112</v>
      </c>
    </row>
    <row r="108" spans="1:11" x14ac:dyDescent="0.3">
      <c r="A108" s="22" t="s">
        <v>151</v>
      </c>
      <c r="B108" s="14">
        <v>1998</v>
      </c>
      <c r="C108" s="15" t="s">
        <v>78</v>
      </c>
      <c r="D108" s="14" t="s">
        <v>9</v>
      </c>
      <c r="E108" s="16" t="s">
        <v>108</v>
      </c>
      <c r="F108" s="14" t="s">
        <v>84</v>
      </c>
      <c r="G108" s="1" t="s">
        <v>112</v>
      </c>
    </row>
    <row r="109" spans="1:11" x14ac:dyDescent="0.3">
      <c r="A109" s="28" t="s">
        <v>151</v>
      </c>
      <c r="B109" s="19">
        <v>1998</v>
      </c>
      <c r="C109" s="20" t="s">
        <v>78</v>
      </c>
      <c r="D109" s="19" t="s">
        <v>9</v>
      </c>
      <c r="E109" s="21" t="s">
        <v>108</v>
      </c>
      <c r="F109" s="19" t="s">
        <v>84</v>
      </c>
      <c r="G109" s="1" t="s">
        <v>112</v>
      </c>
    </row>
    <row r="110" spans="1:11" x14ac:dyDescent="0.3">
      <c r="A110" s="22" t="s">
        <v>152</v>
      </c>
      <c r="B110" s="14">
        <v>2001</v>
      </c>
      <c r="C110" s="15" t="s">
        <v>74</v>
      </c>
      <c r="D110" s="14" t="s">
        <v>9</v>
      </c>
      <c r="E110" s="16" t="s">
        <v>108</v>
      </c>
      <c r="F110" s="14" t="s">
        <v>84</v>
      </c>
      <c r="G110" s="1" t="s">
        <v>112</v>
      </c>
      <c r="K110" t="s">
        <v>180</v>
      </c>
    </row>
    <row r="111" spans="1:11" x14ac:dyDescent="0.3">
      <c r="A111" s="28" t="s">
        <v>152</v>
      </c>
      <c r="B111" s="19">
        <v>2001</v>
      </c>
      <c r="C111" s="20" t="s">
        <v>74</v>
      </c>
      <c r="D111" s="19" t="s">
        <v>9</v>
      </c>
      <c r="E111" s="21" t="s">
        <v>108</v>
      </c>
      <c r="F111" s="19" t="s">
        <v>84</v>
      </c>
      <c r="G111" s="1" t="s">
        <v>112</v>
      </c>
      <c r="I111" s="6"/>
      <c r="J111">
        <v>0</v>
      </c>
      <c r="K111">
        <v>0</v>
      </c>
    </row>
    <row r="112" spans="1:11" x14ac:dyDescent="0.3">
      <c r="A112" s="25" t="s">
        <v>153</v>
      </c>
      <c r="B112" s="7">
        <v>2013</v>
      </c>
      <c r="C112" s="8" t="s">
        <v>85</v>
      </c>
      <c r="D112" s="7" t="s">
        <v>9</v>
      </c>
      <c r="E112" s="9" t="s">
        <v>11</v>
      </c>
      <c r="F112" s="7" t="s">
        <v>84</v>
      </c>
      <c r="I112" s="9"/>
      <c r="J112">
        <v>1</v>
      </c>
      <c r="K112">
        <f>(1/7)*100</f>
        <v>14.285714285714285</v>
      </c>
    </row>
    <row r="113" spans="1:11" x14ac:dyDescent="0.3">
      <c r="I113" s="14"/>
      <c r="J113">
        <v>2.5</v>
      </c>
      <c r="K113">
        <f>(2.5/7)*100</f>
        <v>35.714285714285715</v>
      </c>
    </row>
    <row r="114" spans="1:11" x14ac:dyDescent="0.3">
      <c r="I114" s="19"/>
      <c r="J114">
        <v>3.5</v>
      </c>
      <c r="K114">
        <f>(3.5/7)*100</f>
        <v>50</v>
      </c>
    </row>
    <row r="115" spans="1:11" x14ac:dyDescent="0.3">
      <c r="A115" s="31" t="s">
        <v>48</v>
      </c>
      <c r="I115" t="s">
        <v>111</v>
      </c>
      <c r="J115">
        <f>SUM(J111:J114)</f>
        <v>7</v>
      </c>
      <c r="K115">
        <f>SUM(K112:K114)</f>
        <v>100</v>
      </c>
    </row>
    <row r="116" spans="1:11" x14ac:dyDescent="0.3">
      <c r="A116" s="33" t="s">
        <v>45</v>
      </c>
      <c r="B116" s="4">
        <v>1979</v>
      </c>
      <c r="C116" s="5" t="s">
        <v>46</v>
      </c>
      <c r="D116" s="4" t="s">
        <v>9</v>
      </c>
      <c r="E116" s="6" t="s">
        <v>47</v>
      </c>
      <c r="F116" s="4" t="s">
        <v>48</v>
      </c>
    </row>
    <row r="117" spans="1:11" x14ac:dyDescent="0.3">
      <c r="A117" s="33" t="s">
        <v>154</v>
      </c>
      <c r="B117" s="4">
        <v>1981</v>
      </c>
      <c r="C117" s="5" t="s">
        <v>49</v>
      </c>
      <c r="D117" s="4" t="s">
        <v>5</v>
      </c>
      <c r="E117" s="6" t="s">
        <v>47</v>
      </c>
      <c r="F117" s="4" t="s">
        <v>48</v>
      </c>
    </row>
    <row r="118" spans="1:11" x14ac:dyDescent="0.3">
      <c r="A118" s="33" t="s">
        <v>98</v>
      </c>
      <c r="B118" s="4">
        <v>1984</v>
      </c>
      <c r="C118" s="5" t="s">
        <v>61</v>
      </c>
      <c r="D118" s="4" t="s">
        <v>9</v>
      </c>
      <c r="E118" s="6" t="s">
        <v>47</v>
      </c>
      <c r="F118" s="4" t="s">
        <v>48</v>
      </c>
    </row>
    <row r="119" spans="1:11" x14ac:dyDescent="0.3">
      <c r="A119" s="33" t="s">
        <v>155</v>
      </c>
      <c r="B119" s="4">
        <v>1986</v>
      </c>
      <c r="C119" s="5" t="s">
        <v>50</v>
      </c>
      <c r="D119" s="4" t="s">
        <v>9</v>
      </c>
      <c r="E119" s="6" t="s">
        <v>47</v>
      </c>
      <c r="F119" s="4" t="s">
        <v>48</v>
      </c>
    </row>
    <row r="120" spans="1:11" x14ac:dyDescent="0.3">
      <c r="A120" s="33" t="s">
        <v>65</v>
      </c>
      <c r="B120" s="4">
        <v>1988</v>
      </c>
      <c r="C120" s="5" t="s">
        <v>66</v>
      </c>
      <c r="D120" s="4" t="s">
        <v>9</v>
      </c>
      <c r="E120" s="6" t="s">
        <v>47</v>
      </c>
      <c r="F120" s="4" t="s">
        <v>48</v>
      </c>
    </row>
    <row r="121" spans="1:11" x14ac:dyDescent="0.3">
      <c r="A121" s="22" t="s">
        <v>124</v>
      </c>
      <c r="B121" s="14">
        <v>1988</v>
      </c>
      <c r="C121" s="15" t="s">
        <v>77</v>
      </c>
      <c r="D121" s="14" t="s">
        <v>9</v>
      </c>
      <c r="E121" s="16"/>
      <c r="F121" s="14" t="s">
        <v>48</v>
      </c>
      <c r="G121" s="1" t="s">
        <v>112</v>
      </c>
    </row>
    <row r="122" spans="1:11" x14ac:dyDescent="0.3">
      <c r="A122" s="28" t="s">
        <v>124</v>
      </c>
      <c r="B122" s="19">
        <v>1988</v>
      </c>
      <c r="C122" s="20" t="s">
        <v>77</v>
      </c>
      <c r="D122" s="19" t="s">
        <v>9</v>
      </c>
      <c r="E122" s="21"/>
      <c r="F122" s="19" t="s">
        <v>48</v>
      </c>
      <c r="G122" s="1" t="s">
        <v>112</v>
      </c>
    </row>
    <row r="123" spans="1:11" x14ac:dyDescent="0.3">
      <c r="A123" s="25" t="s">
        <v>125</v>
      </c>
      <c r="B123" s="7">
        <v>1990</v>
      </c>
      <c r="C123" s="8" t="s">
        <v>80</v>
      </c>
      <c r="D123" s="7" t="s">
        <v>9</v>
      </c>
      <c r="E123" s="9" t="s">
        <v>39</v>
      </c>
      <c r="F123" s="7" t="s">
        <v>48</v>
      </c>
    </row>
    <row r="124" spans="1:11" x14ac:dyDescent="0.3">
      <c r="A124" s="33" t="s">
        <v>156</v>
      </c>
      <c r="B124" s="4">
        <v>1991</v>
      </c>
      <c r="C124" s="5" t="s">
        <v>51</v>
      </c>
      <c r="D124" s="4" t="s">
        <v>9</v>
      </c>
      <c r="E124" s="6" t="s">
        <v>47</v>
      </c>
      <c r="F124" s="4" t="s">
        <v>48</v>
      </c>
    </row>
    <row r="125" spans="1:11" x14ac:dyDescent="0.3">
      <c r="A125" s="25" t="s">
        <v>157</v>
      </c>
      <c r="B125" s="7" t="s">
        <v>55</v>
      </c>
      <c r="C125" s="8" t="s">
        <v>68</v>
      </c>
      <c r="D125" s="7" t="s">
        <v>9</v>
      </c>
      <c r="E125" s="9" t="s">
        <v>47</v>
      </c>
      <c r="F125" s="7" t="s">
        <v>48</v>
      </c>
      <c r="G125" s="2" t="s">
        <v>115</v>
      </c>
    </row>
    <row r="126" spans="1:11" x14ac:dyDescent="0.3">
      <c r="A126" s="25" t="s">
        <v>158</v>
      </c>
      <c r="B126" s="7">
        <v>1993</v>
      </c>
      <c r="C126" s="8" t="s">
        <v>56</v>
      </c>
      <c r="D126" s="7" t="s">
        <v>9</v>
      </c>
      <c r="E126" s="9" t="s">
        <v>47</v>
      </c>
      <c r="F126" s="7" t="s">
        <v>48</v>
      </c>
      <c r="G126" s="2" t="s">
        <v>115</v>
      </c>
    </row>
    <row r="127" spans="1:11" x14ac:dyDescent="0.3">
      <c r="A127" s="28" t="s">
        <v>149</v>
      </c>
      <c r="B127" s="19">
        <v>1994</v>
      </c>
      <c r="C127" s="20" t="s">
        <v>75</v>
      </c>
      <c r="D127" s="19" t="s">
        <v>9</v>
      </c>
      <c r="E127" s="21" t="s">
        <v>108</v>
      </c>
      <c r="F127" s="19" t="s">
        <v>48</v>
      </c>
      <c r="G127" s="11" t="s">
        <v>211</v>
      </c>
    </row>
    <row r="128" spans="1:11" x14ac:dyDescent="0.3">
      <c r="A128" s="25" t="s">
        <v>126</v>
      </c>
      <c r="B128" s="7">
        <v>1995</v>
      </c>
      <c r="C128" s="8" t="s">
        <v>82</v>
      </c>
      <c r="D128" s="7" t="s">
        <v>5</v>
      </c>
      <c r="E128" s="9" t="s">
        <v>39</v>
      </c>
      <c r="F128" s="7" t="s">
        <v>48</v>
      </c>
    </row>
    <row r="129" spans="1:10" x14ac:dyDescent="0.3">
      <c r="A129" s="33" t="s">
        <v>159</v>
      </c>
      <c r="B129" s="4">
        <v>1996</v>
      </c>
      <c r="C129" s="5" t="s">
        <v>57</v>
      </c>
      <c r="D129" s="4" t="s">
        <v>9</v>
      </c>
      <c r="E129" s="6" t="s">
        <v>47</v>
      </c>
      <c r="F129" s="4" t="s">
        <v>48</v>
      </c>
    </row>
    <row r="130" spans="1:10" x14ac:dyDescent="0.3">
      <c r="A130" s="33" t="s">
        <v>160</v>
      </c>
      <c r="B130" s="4">
        <v>1996</v>
      </c>
      <c r="C130" s="5" t="s">
        <v>58</v>
      </c>
      <c r="D130" s="4" t="s">
        <v>9</v>
      </c>
      <c r="E130" s="6" t="s">
        <v>47</v>
      </c>
      <c r="F130" s="4" t="s">
        <v>48</v>
      </c>
    </row>
    <row r="131" spans="1:10" x14ac:dyDescent="0.3">
      <c r="A131" s="22" t="s">
        <v>152</v>
      </c>
      <c r="B131" s="14">
        <v>2001</v>
      </c>
      <c r="C131" s="15" t="s">
        <v>74</v>
      </c>
      <c r="D131" s="14" t="s">
        <v>9</v>
      </c>
      <c r="E131" s="16" t="s">
        <v>108</v>
      </c>
      <c r="F131" s="14" t="s">
        <v>48</v>
      </c>
      <c r="G131" s="1" t="s">
        <v>112</v>
      </c>
    </row>
    <row r="132" spans="1:10" x14ac:dyDescent="0.3">
      <c r="A132" s="28" t="s">
        <v>152</v>
      </c>
      <c r="B132" s="19">
        <v>2001</v>
      </c>
      <c r="C132" s="20" t="s">
        <v>74</v>
      </c>
      <c r="D132" s="19" t="s">
        <v>9</v>
      </c>
      <c r="E132" s="21" t="s">
        <v>108</v>
      </c>
      <c r="F132" s="19" t="s">
        <v>48</v>
      </c>
      <c r="G132" s="1" t="s">
        <v>112</v>
      </c>
    </row>
    <row r="133" spans="1:10" x14ac:dyDescent="0.3">
      <c r="A133" s="25" t="s">
        <v>127</v>
      </c>
      <c r="B133" s="7">
        <v>2005</v>
      </c>
      <c r="C133" s="8" t="s">
        <v>83</v>
      </c>
      <c r="D133" s="7" t="s">
        <v>9</v>
      </c>
      <c r="E133" s="9" t="s">
        <v>39</v>
      </c>
      <c r="F133" s="7" t="s">
        <v>48</v>
      </c>
    </row>
    <row r="134" spans="1:10" x14ac:dyDescent="0.3">
      <c r="A134" s="33" t="s">
        <v>161</v>
      </c>
      <c r="B134" s="4">
        <v>2008</v>
      </c>
      <c r="C134" s="5" t="s">
        <v>63</v>
      </c>
      <c r="D134" s="4" t="s">
        <v>9</v>
      </c>
      <c r="E134" s="6" t="s">
        <v>47</v>
      </c>
      <c r="F134" s="4" t="s">
        <v>48</v>
      </c>
    </row>
    <row r="135" spans="1:10" x14ac:dyDescent="0.3">
      <c r="A135" s="33" t="s">
        <v>162</v>
      </c>
      <c r="B135" s="4">
        <v>2013</v>
      </c>
      <c r="C135" s="5" t="s">
        <v>64</v>
      </c>
      <c r="D135" s="4" t="s">
        <v>9</v>
      </c>
      <c r="E135" s="6" t="s">
        <v>47</v>
      </c>
      <c r="F135" s="4" t="s">
        <v>48</v>
      </c>
    </row>
    <row r="136" spans="1:10" x14ac:dyDescent="0.3">
      <c r="A136" s="33" t="s">
        <v>163</v>
      </c>
      <c r="B136" s="4">
        <v>2013</v>
      </c>
      <c r="C136" s="5" t="s">
        <v>13</v>
      </c>
      <c r="D136" s="4" t="s">
        <v>9</v>
      </c>
      <c r="E136" s="6" t="s">
        <v>47</v>
      </c>
      <c r="F136" s="4" t="s">
        <v>48</v>
      </c>
    </row>
    <row r="137" spans="1:10" x14ac:dyDescent="0.3">
      <c r="A137" s="33" t="s">
        <v>52</v>
      </c>
      <c r="B137" s="4">
        <v>2015</v>
      </c>
      <c r="C137" s="5" t="s">
        <v>53</v>
      </c>
      <c r="D137" s="4" t="s">
        <v>9</v>
      </c>
      <c r="E137" s="6" t="s">
        <v>47</v>
      </c>
      <c r="F137" s="4" t="s">
        <v>48</v>
      </c>
    </row>
    <row r="138" spans="1:10" x14ac:dyDescent="0.3">
      <c r="A138" s="33" t="s">
        <v>164</v>
      </c>
      <c r="B138" s="4">
        <v>2016</v>
      </c>
      <c r="C138" s="5" t="s">
        <v>13</v>
      </c>
      <c r="D138" s="4" t="s">
        <v>9</v>
      </c>
      <c r="E138" s="6" t="s">
        <v>47</v>
      </c>
      <c r="F138" s="4" t="s">
        <v>48</v>
      </c>
    </row>
    <row r="139" spans="1:10" x14ac:dyDescent="0.3">
      <c r="A139" s="33" t="s">
        <v>165</v>
      </c>
      <c r="B139" s="4">
        <v>2016</v>
      </c>
      <c r="C139" s="5" t="s">
        <v>62</v>
      </c>
      <c r="D139" s="4" t="s">
        <v>9</v>
      </c>
      <c r="E139" s="6" t="s">
        <v>47</v>
      </c>
      <c r="F139" s="4" t="s">
        <v>48</v>
      </c>
      <c r="J139" t="s">
        <v>180</v>
      </c>
    </row>
    <row r="140" spans="1:10" x14ac:dyDescent="0.3">
      <c r="A140" s="33" t="s">
        <v>59</v>
      </c>
      <c r="B140" s="4">
        <v>2017</v>
      </c>
      <c r="C140" s="5" t="s">
        <v>60</v>
      </c>
      <c r="D140" s="4" t="s">
        <v>9</v>
      </c>
      <c r="E140" s="6" t="s">
        <v>47</v>
      </c>
      <c r="F140" s="4" t="s">
        <v>48</v>
      </c>
      <c r="H140" s="6"/>
      <c r="I140">
        <v>18.5</v>
      </c>
      <c r="J140">
        <f>(18.5/30)*100</f>
        <v>61.666666666666671</v>
      </c>
    </row>
    <row r="141" spans="1:10" x14ac:dyDescent="0.3">
      <c r="A141" s="33" t="s">
        <v>166</v>
      </c>
      <c r="B141" s="4">
        <v>2019</v>
      </c>
      <c r="C141" s="5" t="s">
        <v>54</v>
      </c>
      <c r="D141" s="4" t="s">
        <v>9</v>
      </c>
      <c r="E141" s="6" t="s">
        <v>47</v>
      </c>
      <c r="F141" s="4" t="s">
        <v>48</v>
      </c>
      <c r="G141" s="1" t="s">
        <v>112</v>
      </c>
      <c r="H141" s="9"/>
      <c r="I141">
        <v>7.5</v>
      </c>
      <c r="J141">
        <f>(7.5/30)*100</f>
        <v>25</v>
      </c>
    </row>
    <row r="142" spans="1:10" x14ac:dyDescent="0.3">
      <c r="A142" s="25" t="s">
        <v>166</v>
      </c>
      <c r="B142" s="7">
        <v>2019</v>
      </c>
      <c r="C142" s="8" t="s">
        <v>54</v>
      </c>
      <c r="D142" s="7" t="s">
        <v>9</v>
      </c>
      <c r="E142" s="9" t="s">
        <v>47</v>
      </c>
      <c r="F142" s="7" t="s">
        <v>48</v>
      </c>
      <c r="G142" s="1" t="s">
        <v>112</v>
      </c>
      <c r="H142" s="14"/>
      <c r="I142">
        <v>1</v>
      </c>
      <c r="J142">
        <f>(1/30)*100</f>
        <v>3.3333333333333335</v>
      </c>
    </row>
    <row r="143" spans="1:10" x14ac:dyDescent="0.3">
      <c r="A143" s="25" t="s">
        <v>167</v>
      </c>
      <c r="B143" s="7">
        <v>2019</v>
      </c>
      <c r="C143" s="8" t="s">
        <v>106</v>
      </c>
      <c r="D143" s="7" t="s">
        <v>9</v>
      </c>
      <c r="E143" s="9" t="s">
        <v>39</v>
      </c>
      <c r="F143" s="7" t="s">
        <v>48</v>
      </c>
      <c r="H143" s="19"/>
      <c r="I143">
        <v>3</v>
      </c>
      <c r="J143">
        <f>(3/30)*100</f>
        <v>10</v>
      </c>
    </row>
    <row r="144" spans="1:10" x14ac:dyDescent="0.3">
      <c r="A144" s="25" t="s">
        <v>168</v>
      </c>
      <c r="B144" s="7">
        <v>2021</v>
      </c>
      <c r="C144" s="8" t="s">
        <v>107</v>
      </c>
      <c r="D144" s="7" t="s">
        <v>9</v>
      </c>
      <c r="E144" s="9" t="s">
        <v>39</v>
      </c>
      <c r="F144" s="7" t="s">
        <v>48</v>
      </c>
      <c r="H144" t="s">
        <v>111</v>
      </c>
      <c r="I144">
        <f>SUM(I140:I143)</f>
        <v>30</v>
      </c>
      <c r="J144">
        <f>SUM(J140:J143)</f>
        <v>100</v>
      </c>
    </row>
    <row r="145" spans="1:10" x14ac:dyDescent="0.3">
      <c r="A145" s="33" t="s">
        <v>169</v>
      </c>
      <c r="B145" s="4">
        <v>2022</v>
      </c>
      <c r="C145" s="5" t="s">
        <v>60</v>
      </c>
      <c r="D145" s="4" t="s">
        <v>9</v>
      </c>
      <c r="E145" s="6" t="s">
        <v>47</v>
      </c>
      <c r="F145" s="4" t="s">
        <v>48</v>
      </c>
      <c r="G145" s="38"/>
    </row>
    <row r="146" spans="1:10" x14ac:dyDescent="0.3">
      <c r="A146" s="33" t="s">
        <v>170</v>
      </c>
      <c r="B146" s="4">
        <v>2022</v>
      </c>
      <c r="C146" s="5" t="s">
        <v>90</v>
      </c>
      <c r="D146" s="4" t="s">
        <v>9</v>
      </c>
      <c r="E146" s="6" t="s">
        <v>39</v>
      </c>
      <c r="F146" s="4" t="s">
        <v>48</v>
      </c>
    </row>
    <row r="147" spans="1:10" x14ac:dyDescent="0.3">
      <c r="A147" s="10" t="s">
        <v>181</v>
      </c>
      <c r="B147" s="4">
        <v>2024</v>
      </c>
      <c r="C147" s="5" t="s">
        <v>107</v>
      </c>
      <c r="D147" s="4" t="s">
        <v>9</v>
      </c>
      <c r="E147" s="6" t="s">
        <v>39</v>
      </c>
      <c r="F147" s="4" t="s">
        <v>48</v>
      </c>
    </row>
    <row r="148" spans="1:10" x14ac:dyDescent="0.3">
      <c r="A148" s="21" t="s">
        <v>190</v>
      </c>
      <c r="B148" s="19">
        <v>2025</v>
      </c>
      <c r="C148" s="21" t="s">
        <v>191</v>
      </c>
      <c r="D148" s="19" t="s">
        <v>9</v>
      </c>
      <c r="E148" s="21" t="s">
        <v>108</v>
      </c>
      <c r="F148" s="19" t="s">
        <v>48</v>
      </c>
    </row>
    <row r="149" spans="1:10" x14ac:dyDescent="0.3">
      <c r="A149"/>
    </row>
    <row r="150" spans="1:10" x14ac:dyDescent="0.3">
      <c r="A150"/>
    </row>
    <row r="151" spans="1:10" x14ac:dyDescent="0.3">
      <c r="A151" s="31" t="s">
        <v>22</v>
      </c>
    </row>
    <row r="152" spans="1:10" x14ac:dyDescent="0.3">
      <c r="A152" s="32" t="s">
        <v>17</v>
      </c>
      <c r="B152" s="4">
        <v>1941</v>
      </c>
      <c r="C152" s="5" t="s">
        <v>18</v>
      </c>
      <c r="D152" s="4" t="s">
        <v>5</v>
      </c>
      <c r="E152" s="6" t="s">
        <v>19</v>
      </c>
      <c r="F152" s="4" t="s">
        <v>22</v>
      </c>
    </row>
    <row r="153" spans="1:10" x14ac:dyDescent="0.3">
      <c r="J153" t="s">
        <v>180</v>
      </c>
    </row>
    <row r="154" spans="1:10" x14ac:dyDescent="0.3">
      <c r="H154" s="6"/>
      <c r="I154">
        <v>1</v>
      </c>
      <c r="J154">
        <v>100</v>
      </c>
    </row>
    <row r="155" spans="1:10" x14ac:dyDescent="0.3">
      <c r="H155" t="s">
        <v>111</v>
      </c>
    </row>
    <row r="156" spans="1:10" x14ac:dyDescent="0.3">
      <c r="A156" s="31" t="s">
        <v>69</v>
      </c>
    </row>
    <row r="157" spans="1:10" x14ac:dyDescent="0.3">
      <c r="A157" s="22" t="s">
        <v>124</v>
      </c>
      <c r="B157" s="14">
        <v>1988</v>
      </c>
      <c r="C157" s="15" t="s">
        <v>77</v>
      </c>
      <c r="D157" s="14" t="s">
        <v>9</v>
      </c>
      <c r="E157" s="16"/>
      <c r="F157" s="14" t="s">
        <v>69</v>
      </c>
      <c r="G157" s="1" t="s">
        <v>112</v>
      </c>
    </row>
    <row r="158" spans="1:10" x14ac:dyDescent="0.3">
      <c r="A158" s="28" t="s">
        <v>124</v>
      </c>
      <c r="B158" s="19">
        <v>1988</v>
      </c>
      <c r="C158" s="20" t="s">
        <v>77</v>
      </c>
      <c r="D158" s="19" t="s">
        <v>9</v>
      </c>
      <c r="E158" s="21"/>
      <c r="F158" s="19" t="s">
        <v>69</v>
      </c>
      <c r="G158" s="1" t="s">
        <v>112</v>
      </c>
    </row>
    <row r="159" spans="1:10" x14ac:dyDescent="0.3">
      <c r="A159" s="33" t="s">
        <v>174</v>
      </c>
      <c r="B159" s="4" t="s">
        <v>67</v>
      </c>
      <c r="C159" s="5" t="s">
        <v>68</v>
      </c>
      <c r="D159" s="4" t="s">
        <v>9</v>
      </c>
      <c r="E159" s="6" t="s">
        <v>47</v>
      </c>
      <c r="F159" s="4" t="s">
        <v>69</v>
      </c>
    </row>
    <row r="160" spans="1:10" x14ac:dyDescent="0.3">
      <c r="A160" s="28" t="s">
        <v>149</v>
      </c>
      <c r="B160" s="19">
        <v>1994</v>
      </c>
      <c r="C160" s="20" t="s">
        <v>75</v>
      </c>
      <c r="D160" s="19" t="s">
        <v>9</v>
      </c>
      <c r="E160" s="21" t="s">
        <v>108</v>
      </c>
      <c r="F160" s="19" t="s">
        <v>69</v>
      </c>
      <c r="G160" s="11" t="s">
        <v>210</v>
      </c>
    </row>
    <row r="161" spans="1:10" x14ac:dyDescent="0.3">
      <c r="A161" s="25" t="s">
        <v>126</v>
      </c>
      <c r="B161" s="26">
        <v>1995</v>
      </c>
      <c r="C161" s="27" t="s">
        <v>82</v>
      </c>
      <c r="D161" s="26" t="s">
        <v>5</v>
      </c>
      <c r="E161" s="25" t="s">
        <v>39</v>
      </c>
      <c r="F161" s="26" t="s">
        <v>69</v>
      </c>
    </row>
    <row r="162" spans="1:10" x14ac:dyDescent="0.3">
      <c r="A162" s="22" t="s">
        <v>136</v>
      </c>
      <c r="B162" s="14">
        <v>2005</v>
      </c>
      <c r="C162" s="15" t="s">
        <v>73</v>
      </c>
      <c r="D162" s="14" t="s">
        <v>9</v>
      </c>
      <c r="E162" s="16" t="s">
        <v>11</v>
      </c>
      <c r="F162" s="14" t="s">
        <v>69</v>
      </c>
      <c r="G162" s="1" t="s">
        <v>112</v>
      </c>
    </row>
    <row r="163" spans="1:10" x14ac:dyDescent="0.3">
      <c r="A163" s="28" t="s">
        <v>136</v>
      </c>
      <c r="B163" s="19">
        <v>2005</v>
      </c>
      <c r="C163" s="20" t="s">
        <v>73</v>
      </c>
      <c r="D163" s="19" t="s">
        <v>9</v>
      </c>
      <c r="E163" s="21" t="s">
        <v>11</v>
      </c>
      <c r="F163" s="19" t="s">
        <v>69</v>
      </c>
      <c r="G163" s="1" t="s">
        <v>112</v>
      </c>
    </row>
    <row r="164" spans="1:10" x14ac:dyDescent="0.3">
      <c r="A164" s="25" t="s">
        <v>127</v>
      </c>
      <c r="B164" s="26">
        <v>2005</v>
      </c>
      <c r="C164" s="27" t="s">
        <v>83</v>
      </c>
      <c r="D164" s="26" t="s">
        <v>9</v>
      </c>
      <c r="E164" s="25" t="s">
        <v>39</v>
      </c>
      <c r="F164" s="26" t="s">
        <v>69</v>
      </c>
    </row>
    <row r="165" spans="1:10" x14ac:dyDescent="0.3">
      <c r="A165" s="33" t="s">
        <v>171</v>
      </c>
      <c r="B165" s="4">
        <v>2011</v>
      </c>
      <c r="C165" s="5" t="s">
        <v>13</v>
      </c>
      <c r="D165" s="4" t="s">
        <v>9</v>
      </c>
      <c r="E165" s="6" t="s">
        <v>47</v>
      </c>
      <c r="F165" s="4" t="s">
        <v>69</v>
      </c>
    </row>
    <row r="166" spans="1:10" x14ac:dyDescent="0.3">
      <c r="A166" s="25" t="s">
        <v>172</v>
      </c>
      <c r="B166" s="7">
        <v>2018</v>
      </c>
      <c r="C166" s="8" t="s">
        <v>105</v>
      </c>
      <c r="D166" s="7" t="s">
        <v>9</v>
      </c>
      <c r="E166" s="9" t="s">
        <v>39</v>
      </c>
      <c r="F166" s="7" t="s">
        <v>69</v>
      </c>
    </row>
    <row r="167" spans="1:10" x14ac:dyDescent="0.3">
      <c r="A167" s="33" t="s">
        <v>170</v>
      </c>
      <c r="B167" s="4">
        <v>2022</v>
      </c>
      <c r="C167" s="5" t="s">
        <v>90</v>
      </c>
      <c r="D167" s="4" t="s">
        <v>9</v>
      </c>
      <c r="E167" s="6" t="s">
        <v>39</v>
      </c>
      <c r="F167" s="4" t="s">
        <v>69</v>
      </c>
    </row>
    <row r="168" spans="1:10" x14ac:dyDescent="0.3">
      <c r="A168" s="33" t="s">
        <v>89</v>
      </c>
      <c r="B168" s="37">
        <v>2022</v>
      </c>
      <c r="C168" s="32" t="s">
        <v>88</v>
      </c>
      <c r="D168" s="37" t="s">
        <v>9</v>
      </c>
      <c r="E168" s="33" t="s">
        <v>91</v>
      </c>
      <c r="F168" s="4" t="s">
        <v>69</v>
      </c>
    </row>
    <row r="169" spans="1:10" x14ac:dyDescent="0.3">
      <c r="A169" s="22" t="s">
        <v>173</v>
      </c>
      <c r="B169" s="14">
        <v>2022</v>
      </c>
      <c r="C169" s="15" t="s">
        <v>79</v>
      </c>
      <c r="D169" s="14" t="s">
        <v>9</v>
      </c>
      <c r="E169" s="16" t="s">
        <v>39</v>
      </c>
      <c r="F169" s="14" t="s">
        <v>69</v>
      </c>
      <c r="G169" s="1" t="s">
        <v>112</v>
      </c>
    </row>
    <row r="170" spans="1:10" x14ac:dyDescent="0.3">
      <c r="A170" s="28" t="s">
        <v>173</v>
      </c>
      <c r="B170" s="19">
        <v>2022</v>
      </c>
      <c r="C170" s="20" t="s">
        <v>79</v>
      </c>
      <c r="D170" s="19" t="s">
        <v>9</v>
      </c>
      <c r="E170" s="21" t="s">
        <v>39</v>
      </c>
      <c r="F170" s="19" t="s">
        <v>69</v>
      </c>
      <c r="G170" s="1" t="s">
        <v>112</v>
      </c>
      <c r="J170" t="s">
        <v>180</v>
      </c>
    </row>
    <row r="171" spans="1:10" x14ac:dyDescent="0.3">
      <c r="A171" s="13" t="s">
        <v>176</v>
      </c>
      <c r="B171" s="14">
        <v>2023</v>
      </c>
      <c r="C171" s="16" t="s">
        <v>178</v>
      </c>
      <c r="D171" s="14" t="s">
        <v>9</v>
      </c>
      <c r="E171" s="16" t="s">
        <v>91</v>
      </c>
      <c r="F171" s="14" t="s">
        <v>69</v>
      </c>
      <c r="G171" s="1" t="s">
        <v>112</v>
      </c>
      <c r="H171" s="6"/>
      <c r="I171">
        <v>5</v>
      </c>
      <c r="J171">
        <f>(5/13)*100</f>
        <v>38.461538461538467</v>
      </c>
    </row>
    <row r="172" spans="1:10" x14ac:dyDescent="0.3">
      <c r="A172" s="18" t="s">
        <v>176</v>
      </c>
      <c r="B172" s="19">
        <v>2023</v>
      </c>
      <c r="C172" s="21" t="s">
        <v>178</v>
      </c>
      <c r="D172" s="19" t="s">
        <v>9</v>
      </c>
      <c r="E172" s="21" t="s">
        <v>91</v>
      </c>
      <c r="F172" s="19" t="s">
        <v>69</v>
      </c>
      <c r="G172" s="1" t="s">
        <v>112</v>
      </c>
      <c r="H172" s="9"/>
      <c r="I172">
        <v>3</v>
      </c>
      <c r="J172">
        <f>(3/13)*100</f>
        <v>23.076923076923077</v>
      </c>
    </row>
    <row r="173" spans="1:10" x14ac:dyDescent="0.3">
      <c r="A173" s="33" t="s">
        <v>208</v>
      </c>
      <c r="B173" s="4">
        <v>2024</v>
      </c>
      <c r="C173" s="6" t="s">
        <v>209</v>
      </c>
      <c r="D173" s="4" t="s">
        <v>9</v>
      </c>
      <c r="E173" s="6" t="s">
        <v>39</v>
      </c>
      <c r="F173" s="4" t="s">
        <v>69</v>
      </c>
      <c r="H173" s="14"/>
      <c r="I173">
        <v>2</v>
      </c>
      <c r="J173">
        <f>(2/13)*100</f>
        <v>15.384615384615385</v>
      </c>
    </row>
    <row r="174" spans="1:10" x14ac:dyDescent="0.3">
      <c r="H174" s="19"/>
      <c r="I174">
        <v>3</v>
      </c>
      <c r="J174">
        <f>(3/13)*100</f>
        <v>23.076923076923077</v>
      </c>
    </row>
    <row r="175" spans="1:10" x14ac:dyDescent="0.3">
      <c r="H175" t="s">
        <v>111</v>
      </c>
      <c r="I175">
        <f>SUM(I171:I174)</f>
        <v>13</v>
      </c>
      <c r="J175">
        <f>SUM(J171:J174)</f>
        <v>100.00000000000001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updated 06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Giovenzana</dc:creator>
  <cp:lastModifiedBy>Author</cp:lastModifiedBy>
  <dcterms:created xsi:type="dcterms:W3CDTF">2023-07-24T08:05:14Z</dcterms:created>
  <dcterms:modified xsi:type="dcterms:W3CDTF">2025-06-20T14:25:42Z</dcterms:modified>
</cp:coreProperties>
</file>