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.helsinki.fi\home\y\yangji\Documents\Projects\ForestNavigator\Construction\Manuscript-substitution method\Resubmission to JIE\Resubmission_Oct\Resubmission 2025-11-13\Revision 2026\Submission\Submit\"/>
    </mc:Choice>
  </mc:AlternateContent>
  <xr:revisionPtr revIDLastSave="0" documentId="13_ncr:1_{FB5E114E-1B9D-4219-8AA5-DC09F9DA5F3E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CoverSheet" sheetId="43" r:id="rId1"/>
    <sheet name="Table S1" sheetId="16" r:id="rId2"/>
    <sheet name="Table S2" sheetId="42" r:id="rId3"/>
    <sheet name="Table S3" sheetId="46" r:id="rId4"/>
    <sheet name="Table S4" sheetId="47" r:id="rId5"/>
    <sheet name="Table S5" sheetId="48" r:id="rId6"/>
    <sheet name="Table S6" sheetId="4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46" l="1"/>
  <c r="F11" i="46"/>
  <c r="E11" i="46"/>
  <c r="D11" i="46"/>
  <c r="C11" i="46"/>
  <c r="D11" i="42"/>
  <c r="E11" i="42"/>
  <c r="F11" i="42"/>
  <c r="G11" i="42"/>
  <c r="C11" i="42"/>
  <c r="H34" i="16" l="1"/>
  <c r="H33" i="16"/>
  <c r="H32" i="16"/>
  <c r="H31" i="16"/>
  <c r="H30" i="16"/>
  <c r="H29" i="16"/>
  <c r="H28" i="16"/>
  <c r="H49" i="16"/>
  <c r="H48" i="16"/>
  <c r="H47" i="16"/>
  <c r="H46" i="16"/>
  <c r="H45" i="16"/>
  <c r="G44" i="16"/>
  <c r="F44" i="16"/>
  <c r="G43" i="16"/>
  <c r="F43" i="16"/>
  <c r="G42" i="16"/>
  <c r="F42" i="16"/>
  <c r="G41" i="16"/>
  <c r="F41" i="16"/>
  <c r="H40" i="16"/>
  <c r="H39" i="16"/>
  <c r="H38" i="16"/>
  <c r="H27" i="16"/>
  <c r="H26" i="16"/>
  <c r="H25" i="16"/>
  <c r="H24" i="16"/>
  <c r="H37" i="16"/>
  <c r="H36" i="16"/>
  <c r="H35" i="16"/>
  <c r="H23" i="16"/>
  <c r="H22" i="16"/>
  <c r="H21" i="16"/>
  <c r="H20" i="16"/>
  <c r="H19" i="16"/>
  <c r="H18" i="16"/>
  <c r="H17" i="16"/>
  <c r="H16" i="16"/>
  <c r="H15" i="16"/>
  <c r="H14" i="16"/>
  <c r="H13" i="16"/>
  <c r="H12" i="16"/>
  <c r="H11" i="16"/>
  <c r="H10" i="16"/>
  <c r="H9" i="16"/>
  <c r="H8" i="16"/>
  <c r="H7" i="16"/>
  <c r="H6" i="16"/>
  <c r="H5" i="16"/>
  <c r="H4" i="16"/>
  <c r="H3" i="16"/>
  <c r="H43" i="16" l="1"/>
  <c r="H44" i="16"/>
  <c r="H41" i="16"/>
  <c r="H42" i="16"/>
</calcChain>
</file>

<file path=xl/sharedStrings.xml><?xml version="1.0" encoding="utf-8"?>
<sst xmlns="http://schemas.openxmlformats.org/spreadsheetml/2006/main" count="415" uniqueCount="105">
  <si>
    <t>Concrete</t>
  </si>
  <si>
    <t>Steel</t>
  </si>
  <si>
    <t>CLT</t>
  </si>
  <si>
    <t>Total</t>
  </si>
  <si>
    <t>usable ﬂoor area</t>
  </si>
  <si>
    <t>Gustavsson et al 2006</t>
  </si>
  <si>
    <t>Dodoo 2019</t>
  </si>
  <si>
    <t>Unit</t>
  </si>
  <si>
    <t>Brick</t>
  </si>
  <si>
    <t>Light frame</t>
  </si>
  <si>
    <t>Massive frame</t>
  </si>
  <si>
    <t>Multi-storey residential buildings</t>
  </si>
  <si>
    <t>Literature</t>
  </si>
  <si>
    <t>GWP of wooden buildings</t>
  </si>
  <si>
    <t>Timber modular system</t>
  </si>
  <si>
    <t>Beam-and-column structure</t>
  </si>
  <si>
    <t>Hafner and Schäfer 2017</t>
  </si>
  <si>
    <t>Hafner and Ruter 2018</t>
  </si>
  <si>
    <t>M1_porous concrete</t>
  </si>
  <si>
    <t>M2_perforated brick + insulating plaster</t>
  </si>
  <si>
    <t>M3_perforated brick + mineral wool</t>
  </si>
  <si>
    <t>2.7_M1_Porous concrete</t>
  </si>
  <si>
    <t>2.7_M3_Perforated brick + mineral wool(þfacing brick*)</t>
  </si>
  <si>
    <t>2.7_M2_Perforated brick + insulating plaster</t>
  </si>
  <si>
    <t>Reinforced concrete framing structural</t>
  </si>
  <si>
    <t>Takano et al 2014</t>
  </si>
  <si>
    <t>LWT</t>
  </si>
  <si>
    <t>timber frame</t>
  </si>
  <si>
    <t>M_1_reinforced concrete</t>
  </si>
  <si>
    <t>M_2_brick</t>
  </si>
  <si>
    <t>M_3_brick</t>
  </si>
  <si>
    <t>1.2_M1_Perforated brick + insulating plaster</t>
  </si>
  <si>
    <t>RC</t>
  </si>
  <si>
    <t>Aircrete</t>
  </si>
  <si>
    <t>Concrete frame</t>
  </si>
  <si>
    <t>Building categories</t>
  </si>
  <si>
    <t>Functional unit</t>
  </si>
  <si>
    <t>GWP of mineral buildings</t>
  </si>
  <si>
    <t>Carbon content in wooden buildings</t>
  </si>
  <si>
    <t>Carbon content in mineral buildings</t>
  </si>
  <si>
    <t>single/two family house</t>
  </si>
  <si>
    <t>1.2_M2_Sand-lime-brick + ETICS</t>
  </si>
  <si>
    <t>multi-story residential buildings</t>
  </si>
  <si>
    <t>multi-story residential buildings (Walludden building in Sweden)</t>
  </si>
  <si>
    <t>multi-story residential buildings (Viikki building in Finland)</t>
  </si>
  <si>
    <t>Andersen et al. 2022</t>
  </si>
  <si>
    <t>Use of 1 average m2 of a mid-rise apartment building with 5 to 8 stories and apartment sizes ranging from 1 to 4 rooms for 100 years in the Scandinavian countries</t>
  </si>
  <si>
    <t xml:space="preserve">Ref: light timber framing structural </t>
  </si>
  <si>
    <t>massive timber building structure</t>
  </si>
  <si>
    <t>detached house</t>
  </si>
  <si>
    <t>1 net heated ﬂoor area</t>
  </si>
  <si>
    <t>Baseline scenario</t>
  </si>
  <si>
    <t>Scenario 1</t>
  </si>
  <si>
    <t>Scenario 2</t>
  </si>
  <si>
    <t>Scenario 3</t>
  </si>
  <si>
    <t>Scenario 4</t>
  </si>
  <si>
    <t xml:space="preserve">Medium frame </t>
  </si>
  <si>
    <t xml:space="preserve">Detached/semi-detached residential buildings </t>
  </si>
  <si>
    <t>Medium &amp; massive frame</t>
  </si>
  <si>
    <t>Brick &amp; stone frame</t>
  </si>
  <si>
    <t>2024 Journal of Industrial Ecology – www.wileyonlinelibrary.com/journal/jie</t>
  </si>
  <si>
    <r>
      <t xml:space="preserve">           </t>
    </r>
    <r>
      <rPr>
        <sz val="10.5"/>
        <color rgb="FF000000"/>
        <rFont val="Arial Rounded MT Bold"/>
        <family val="2"/>
      </rPr>
      <t>SUPPORTING INFORMATION FOR:</t>
    </r>
  </si>
  <si>
    <t xml:space="preserve">This supporting information provides additional information for the data and parameters used for the modeling and figures in the article. </t>
  </si>
  <si>
    <t>Wood Frame (Coal energy)</t>
  </si>
  <si>
    <t>Concrete Frame (Coal energy)</t>
  </si>
  <si>
    <t>Wood Frame (NG energy)</t>
  </si>
  <si>
    <t>Concrete Frame (NG energy)</t>
  </si>
  <si>
    <t xml:space="preserve"> GHG difference</t>
  </si>
  <si>
    <t>Difference in carbon content</t>
  </si>
  <si>
    <t>Wood consumptions, million tones</t>
  </si>
  <si>
    <t>Yang, J., Schulte, M. &amp; Hurmekoski, E. (2026) Substitution impacts of wood construction in the EU: Connecting building level substitution to upstream wood flows. Journal of Industrial Ecology.</t>
  </si>
  <si>
    <t xml:space="preserve">Table S2. Floor area distributions under different scenarios. </t>
  </si>
  <si>
    <t>Table S1. LCA study samples.</t>
  </si>
  <si>
    <t xml:space="preserve">Table S3. Wood consumption under different scenarios. </t>
  </si>
  <si>
    <t>Wood flow</t>
  </si>
  <si>
    <t>Substitution impact</t>
  </si>
  <si>
    <t>Total wood supply, Mt</t>
  </si>
  <si>
    <t>Table S4. Substitution impacts based on component-level and building-level approaches</t>
  </si>
  <si>
    <t xml:space="preserve">Table S6. Net substitution impacts and wood consumption change </t>
  </si>
  <si>
    <t xml:space="preserve">Table S5. Substitution impacts based on the integrated approach and wood flows </t>
  </si>
  <si>
    <t>Scenario 1-Baseline</t>
  </si>
  <si>
    <t>Scenario 2-Baseline</t>
  </si>
  <si>
    <t>Scenario 3-Baseline</t>
  </si>
  <si>
    <t>Scenario 4-Baseline</t>
  </si>
  <si>
    <t>Net substitution impacts based on component-level approach, Mt CO2eq</t>
  </si>
  <si>
    <r>
      <t>Additional wood supply = Overall additional wood use in wooden buildings (</t>
    </r>
    <r>
      <rPr>
        <b/>
        <sz val="11"/>
        <color theme="1"/>
        <rFont val="Calibri"/>
        <family val="2"/>
      </rPr>
      <t>∆</t>
    </r>
    <r>
      <rPr>
        <b/>
        <sz val="11"/>
        <color theme="1"/>
        <rFont val="Calibri"/>
        <family val="2"/>
        <scheme val="minor"/>
      </rPr>
      <t>W</t>
    </r>
    <r>
      <rPr>
        <b/>
        <vertAlign val="subscript"/>
        <sz val="11"/>
        <color theme="1"/>
        <rFont val="Calibri"/>
        <family val="2"/>
        <scheme val="minor"/>
      </rPr>
      <t>w_a</t>
    </r>
    <r>
      <rPr>
        <b/>
        <sz val="11"/>
        <color theme="1"/>
        <rFont val="Calibri"/>
        <family val="2"/>
        <scheme val="minor"/>
      </rPr>
      <t>, Mt)</t>
    </r>
  </si>
  <si>
    <r>
      <t>Net substitution impacts based on integrated approach, Mt 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eq</t>
    </r>
  </si>
  <si>
    <r>
      <t>Total floor area, million 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</si>
  <si>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Additional wood as substitute used in wooden buildings (W</t>
    </r>
    <r>
      <rPr>
        <vertAlign val="subscript"/>
        <sz val="11"/>
        <color theme="1"/>
        <rFont val="Calibri"/>
        <family val="2"/>
        <scheme val="minor"/>
      </rPr>
      <t>w_a</t>
    </r>
    <r>
      <rPr>
        <sz val="11"/>
        <color theme="1"/>
        <rFont val="Calibri"/>
        <family val="2"/>
        <scheme val="minor"/>
      </rPr>
      <t>, Mt)</t>
    </r>
  </si>
  <si>
    <r>
      <t>Wood used in mineral buildings (W</t>
    </r>
    <r>
      <rPr>
        <vertAlign val="subscript"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, Mt)</t>
    </r>
  </si>
  <si>
    <r>
      <t>Wood used in wooden buildings equals to that in mineral alternatives (W</t>
    </r>
    <r>
      <rPr>
        <vertAlign val="subscript"/>
        <sz val="11"/>
        <color theme="1"/>
        <rFont val="Calibri"/>
        <family val="2"/>
        <scheme val="minor"/>
      </rPr>
      <t>w_m</t>
    </r>
    <r>
      <rPr>
        <sz val="11"/>
        <color theme="1"/>
        <rFont val="Calibri"/>
        <family val="2"/>
        <scheme val="minor"/>
      </rPr>
      <t>, Mt)</t>
    </r>
  </si>
  <si>
    <r>
      <t>Substitution impact based on component-level approach, Mt 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eq</t>
    </r>
  </si>
  <si>
    <r>
      <t>Substitution impact based on building-level approach, Mt 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eq</t>
    </r>
  </si>
  <si>
    <r>
      <t>Additional substitution impact compared to Baseline scenario, Mt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eq</t>
    </r>
  </si>
  <si>
    <r>
      <t>Total floor area, million m</t>
    </r>
    <r>
      <rPr>
        <vertAlign val="superscript"/>
        <sz val="11"/>
        <color rgb="FF000000"/>
        <rFont val="Calibri"/>
        <family val="2"/>
        <scheme val="minor"/>
      </rPr>
      <t>2</t>
    </r>
  </si>
  <si>
    <r>
      <t>kg 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eq/m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GEA</t>
    </r>
  </si>
  <si>
    <r>
      <t>kg C/m</t>
    </r>
    <r>
      <rPr>
        <vertAlign val="superscript"/>
        <sz val="11"/>
        <rFont val="Calibri"/>
        <family val="2"/>
        <scheme val="minor"/>
      </rPr>
      <t>2</t>
    </r>
  </si>
  <si>
    <r>
      <t>kg 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eq/m</t>
    </r>
    <r>
      <rPr>
        <vertAlign val="superscript"/>
        <sz val="11"/>
        <rFont val="Calibri"/>
        <family val="2"/>
        <scheme val="minor"/>
      </rPr>
      <t>2</t>
    </r>
  </si>
  <si>
    <r>
      <t>1 m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GEA </t>
    </r>
  </si>
  <si>
    <r>
      <t>tC/m</t>
    </r>
    <r>
      <rPr>
        <vertAlign val="superscript"/>
        <sz val="11"/>
        <rFont val="Calibri"/>
        <family val="2"/>
        <scheme val="minor"/>
      </rPr>
      <t>2</t>
    </r>
  </si>
  <si>
    <r>
      <t>Substitution impact of  Baseline scenario relative to a counterfactual reference, Mt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eq</t>
    </r>
  </si>
  <si>
    <t>Tabble S1. LCA study samples.</t>
  </si>
  <si>
    <r>
      <t>Substitution impact based on the integrated approach, Mt 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eq</t>
    </r>
  </si>
  <si>
    <t>Building frames of wooden buildings</t>
  </si>
  <si>
    <t>Building frames of mineral buildings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</si>
</sst>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name val="Arial"/>
      <family val="2"/>
    </font>
    <font>
      <sz val="14"/>
      <color rgb="FF000000"/>
      <name val="Arial"/>
      <family val="2"/>
    </font>
    <font>
      <sz val="10.5"/>
      <color rgb="FF000000"/>
      <name val="Arial Rounded MT Bold"/>
      <family val="2"/>
    </font>
    <font>
      <sz val="11"/>
      <color rgb="FF000000"/>
      <name val="Arial"/>
      <family val="2"/>
    </font>
    <font>
      <vertAlign val="subscript"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Fill="1"/>
    <xf numFmtId="0" fontId="6" fillId="0" borderId="0" xfId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1" fillId="0" borderId="0" xfId="0" applyFont="1" applyAlignment="1">
      <alignment horizontal="left" vertical="center"/>
    </xf>
    <xf numFmtId="0" fontId="0" fillId="2" borderId="0" xfId="0" applyFill="1"/>
    <xf numFmtId="0" fontId="1" fillId="2" borderId="0" xfId="0" applyFont="1" applyFill="1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2" fontId="7" fillId="2" borderId="0" xfId="0" applyNumberFormat="1" applyFont="1" applyFill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2" fontId="7" fillId="2" borderId="2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2" fontId="0" fillId="2" borderId="0" xfId="0" applyNumberFormat="1" applyFill="1" applyAlignment="1">
      <alignment horizontal="center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2" xfId="0" applyFont="1" applyFill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2" xfId="0" applyFont="1" applyFill="1" applyBorder="1" applyAlignment="1">
      <alignment vertical="center"/>
    </xf>
    <xf numFmtId="2" fontId="0" fillId="0" borderId="0" xfId="0" applyNumberFormat="1"/>
    <xf numFmtId="0" fontId="0" fillId="0" borderId="0" xfId="0" applyAlignment="1">
      <alignment wrapText="1"/>
    </xf>
    <xf numFmtId="2" fontId="0" fillId="0" borderId="7" xfId="0" applyNumberFormat="1" applyBorder="1"/>
    <xf numFmtId="2" fontId="0" fillId="0" borderId="0" xfId="0" applyNumberFormat="1" applyBorder="1"/>
    <xf numFmtId="2" fontId="0" fillId="0" borderId="8" xfId="0" applyNumberFormat="1" applyBorder="1"/>
    <xf numFmtId="2" fontId="0" fillId="0" borderId="10" xfId="0" applyNumberFormat="1" applyBorder="1"/>
    <xf numFmtId="0" fontId="0" fillId="0" borderId="11" xfId="0" applyBorder="1"/>
    <xf numFmtId="0" fontId="0" fillId="0" borderId="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14" xfId="0" applyFont="1" applyBorder="1" applyAlignment="1">
      <alignment vertical="center" wrapText="1"/>
    </xf>
    <xf numFmtId="0" fontId="1" fillId="0" borderId="3" xfId="0" applyFont="1" applyBorder="1"/>
    <xf numFmtId="2" fontId="0" fillId="0" borderId="15" xfId="0" applyNumberFormat="1" applyBorder="1"/>
    <xf numFmtId="0" fontId="1" fillId="0" borderId="16" xfId="0" applyFont="1" applyBorder="1"/>
    <xf numFmtId="2" fontId="0" fillId="0" borderId="17" xfId="0" applyNumberFormat="1" applyBorder="1"/>
    <xf numFmtId="2" fontId="0" fillId="0" borderId="2" xfId="0" applyNumberFormat="1" applyBorder="1"/>
    <xf numFmtId="2" fontId="0" fillId="0" borderId="18" xfId="0" applyNumberFormat="1" applyBorder="1"/>
    <xf numFmtId="2" fontId="0" fillId="0" borderId="19" xfId="0" applyNumberFormat="1" applyBorder="1"/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2" fontId="0" fillId="0" borderId="22" xfId="0" applyNumberFormat="1" applyBorder="1"/>
    <xf numFmtId="2" fontId="0" fillId="0" borderId="23" xfId="0" applyNumberFormat="1" applyBorder="1"/>
    <xf numFmtId="2" fontId="0" fillId="0" borderId="24" xfId="0" applyNumberFormat="1" applyBorder="1"/>
    <xf numFmtId="2" fontId="0" fillId="0" borderId="9" xfId="0" applyNumberFormat="1" applyBorder="1"/>
    <xf numFmtId="2" fontId="0" fillId="0" borderId="4" xfId="0" applyNumberFormat="1" applyBorder="1"/>
    <xf numFmtId="0" fontId="0" fillId="0" borderId="5" xfId="0" applyBorder="1"/>
    <xf numFmtId="2" fontId="0" fillId="0" borderId="25" xfId="0" applyNumberFormat="1" applyBorder="1"/>
    <xf numFmtId="0" fontId="0" fillId="0" borderId="11" xfId="0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26" xfId="0" applyFont="1" applyBorder="1"/>
    <xf numFmtId="0" fontId="1" fillId="0" borderId="1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3" xfId="0" applyFont="1" applyBorder="1" applyAlignment="1">
      <alignment wrapText="1"/>
    </xf>
    <xf numFmtId="2" fontId="0" fillId="0" borderId="6" xfId="0" applyNumberFormat="1" applyBorder="1"/>
    <xf numFmtId="0" fontId="0" fillId="0" borderId="20" xfId="0" applyBorder="1" applyAlignment="1">
      <alignment wrapText="1"/>
    </xf>
    <xf numFmtId="0" fontId="0" fillId="0" borderId="10" xfId="0" applyBorder="1"/>
    <xf numFmtId="0" fontId="0" fillId="0" borderId="23" xfId="0" applyBorder="1"/>
    <xf numFmtId="0" fontId="1" fillId="0" borderId="14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" xfId="0" applyFont="1" applyBorder="1"/>
    <xf numFmtId="0" fontId="4" fillId="0" borderId="21" xfId="0" applyFont="1" applyBorder="1"/>
    <xf numFmtId="0" fontId="3" fillId="0" borderId="3" xfId="0" applyFont="1" applyFill="1" applyBorder="1"/>
    <xf numFmtId="0" fontId="3" fillId="0" borderId="0" xfId="0" applyFont="1" applyFill="1" applyBorder="1"/>
    <xf numFmtId="2" fontId="3" fillId="0" borderId="0" xfId="0" applyNumberFormat="1" applyFont="1" applyFill="1" applyBorder="1"/>
    <xf numFmtId="0" fontId="3" fillId="0" borderId="22" xfId="0" applyFont="1" applyFill="1" applyBorder="1"/>
    <xf numFmtId="0" fontId="3" fillId="0" borderId="16" xfId="0" applyFont="1" applyFill="1" applyBorder="1"/>
    <xf numFmtId="0" fontId="3" fillId="0" borderId="2" xfId="0" applyFont="1" applyFill="1" applyBorder="1"/>
    <xf numFmtId="2" fontId="3" fillId="0" borderId="2" xfId="0" applyNumberFormat="1" applyFont="1" applyFill="1" applyBorder="1"/>
    <xf numFmtId="0" fontId="3" fillId="0" borderId="24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DB2C3"/>
      <color rgb="FFD38D9E"/>
      <color rgb="FF59A593"/>
      <color rgb="FF356D83"/>
      <color rgb="FF629DCE"/>
      <color rgb="FFC97589"/>
      <color rgb="FFA33B63"/>
      <color rgb="FFBC546D"/>
      <color rgb="FFDB864D"/>
      <color rgb="FFC471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</xdr:colOff>
      <xdr:row>8</xdr:row>
      <xdr:rowOff>120650</xdr:rowOff>
    </xdr:from>
    <xdr:to>
      <xdr:col>8</xdr:col>
      <xdr:colOff>95250</xdr:colOff>
      <xdr:row>10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F69375-39F8-424D-8AFE-9B2D6BE7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4350" y="1835150"/>
          <a:ext cx="3136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101600</xdr:rowOff>
    </xdr:from>
    <xdr:to>
      <xdr:col>7</xdr:col>
      <xdr:colOff>254000</xdr:colOff>
      <xdr:row>4</xdr:row>
      <xdr:rowOff>0</xdr:rowOff>
    </xdr:to>
    <xdr:pic>
      <xdr:nvPicPr>
        <xdr:cNvPr id="3" name="Picture 2" descr="esupp new graphic">
          <a:extLst>
            <a:ext uri="{FF2B5EF4-FFF2-40B4-BE49-F238E27FC236}">
              <a16:creationId xmlns:a16="http://schemas.microsoft.com/office/drawing/2014/main" id="{0FE6DA02-E0E1-4B20-98BF-05BEF716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55880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6</xdr:row>
      <xdr:rowOff>114300</xdr:rowOff>
    </xdr:from>
    <xdr:to>
      <xdr:col>4</xdr:col>
      <xdr:colOff>342900</xdr:colOff>
      <xdr:row>7</xdr:row>
      <xdr:rowOff>25400</xdr:rowOff>
    </xdr:to>
    <xdr:pic>
      <xdr:nvPicPr>
        <xdr:cNvPr id="4" name="Object 5" hidden="1">
          <a:extLst>
            <a:ext uri="{FF2B5EF4-FFF2-40B4-BE49-F238E27FC236}">
              <a16:creationId xmlns:a16="http://schemas.microsoft.com/office/drawing/2014/main" id="{74F692A8-3426-41BE-83E5-1B702F7B0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68450"/>
          <a:ext cx="3390900" cy="95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wileyonlinelibrary.com/journal/ji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13383-B228-4038-92CA-BA84930235E5}">
  <dimension ref="A1:M17"/>
  <sheetViews>
    <sheetView workbookViewId="0">
      <selection activeCell="I19" sqref="I19"/>
    </sheetView>
  </sheetViews>
  <sheetFormatPr defaultColWidth="10.88671875" defaultRowHeight="14.4" x14ac:dyDescent="0.3"/>
  <cols>
    <col min="1" max="16384" width="10.88671875" style="3"/>
  </cols>
  <sheetData>
    <row r="1" spans="1:13" x14ac:dyDescent="0.3">
      <c r="A1" s="7" t="s">
        <v>60</v>
      </c>
      <c r="B1" s="8"/>
      <c r="C1" s="8"/>
      <c r="D1" s="8"/>
      <c r="E1" s="8"/>
      <c r="F1" s="8"/>
      <c r="G1" s="8"/>
      <c r="H1" s="1"/>
      <c r="I1" s="1"/>
      <c r="J1" s="1"/>
      <c r="K1" s="1"/>
      <c r="L1" s="1"/>
      <c r="M1" s="1"/>
    </row>
    <row r="2" spans="1:13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7.399999999999999" x14ac:dyDescent="0.3">
      <c r="A3" s="9" t="s">
        <v>61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7.399999999999999" x14ac:dyDescent="0.3">
      <c r="A4" s="9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7.399999999999999" x14ac:dyDescent="0.3">
      <c r="A5" s="29" t="s">
        <v>70</v>
      </c>
      <c r="B5" s="29"/>
      <c r="C5" s="29"/>
      <c r="D5" s="29"/>
      <c r="E5" s="29"/>
      <c r="F5" s="29"/>
      <c r="G5" s="29"/>
      <c r="H5" s="29"/>
      <c r="I5" s="29"/>
      <c r="J5" s="10"/>
      <c r="K5" s="10"/>
      <c r="L5" s="10"/>
      <c r="M5" s="10"/>
    </row>
    <row r="6" spans="1:13" x14ac:dyDescent="0.3">
      <c r="A6" s="29"/>
      <c r="B6" s="29"/>
      <c r="C6" s="29"/>
      <c r="D6" s="29"/>
      <c r="E6" s="29"/>
      <c r="F6" s="29"/>
      <c r="G6" s="29"/>
      <c r="H6" s="29"/>
      <c r="I6" s="29"/>
    </row>
    <row r="7" spans="1:13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9" customHeight="1" x14ac:dyDescent="0.3">
      <c r="A8" s="30" t="s">
        <v>62</v>
      </c>
      <c r="B8" s="30"/>
      <c r="C8" s="30"/>
      <c r="D8" s="30"/>
      <c r="E8" s="30"/>
      <c r="F8" s="30"/>
      <c r="G8" s="30"/>
      <c r="H8" s="30"/>
      <c r="I8" s="11"/>
      <c r="J8" s="11"/>
      <c r="K8" s="11"/>
      <c r="L8" s="11"/>
      <c r="M8" s="11"/>
    </row>
    <row r="9" spans="1:13" ht="42.45" customHeight="1" x14ac:dyDescent="0.3">
      <c r="A9" s="30"/>
      <c r="B9" s="30"/>
      <c r="C9" s="30"/>
      <c r="D9" s="30"/>
      <c r="E9" s="30"/>
      <c r="F9" s="30"/>
      <c r="G9" s="30"/>
      <c r="H9" s="30"/>
      <c r="I9" s="11"/>
      <c r="J9" s="11"/>
      <c r="K9" s="11"/>
      <c r="L9" s="11"/>
      <c r="M9" s="11"/>
    </row>
    <row r="10" spans="1:13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2" spans="1:13" x14ac:dyDescent="0.3">
      <c r="A12" s="3" t="s">
        <v>72</v>
      </c>
    </row>
    <row r="13" spans="1:13" x14ac:dyDescent="0.3">
      <c r="A13" s="3" t="s">
        <v>71</v>
      </c>
    </row>
    <row r="14" spans="1:13" x14ac:dyDescent="0.3">
      <c r="A14" s="3" t="s">
        <v>73</v>
      </c>
    </row>
    <row r="15" spans="1:13" x14ac:dyDescent="0.3">
      <c r="A15" s="3" t="s">
        <v>77</v>
      </c>
    </row>
    <row r="16" spans="1:13" x14ac:dyDescent="0.3">
      <c r="A16" s="3" t="s">
        <v>79</v>
      </c>
    </row>
    <row r="17" spans="1:1" x14ac:dyDescent="0.3">
      <c r="A17" s="3" t="s">
        <v>78</v>
      </c>
    </row>
  </sheetData>
  <mergeCells count="2">
    <mergeCell ref="A5:I6"/>
    <mergeCell ref="A8:H9"/>
  </mergeCells>
  <hyperlinks>
    <hyperlink ref="A1" r:id="rId1" display="2017 Journal of Industrial Ecology – www.wileyonlinelibrary.com/journal/jie" xr:uid="{0757319E-1B70-4A1E-BA28-C1FE75677F8A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00CC7-A9B9-43DE-8AE0-ECA8CF82AA1B}">
  <dimension ref="A1:M51"/>
  <sheetViews>
    <sheetView workbookViewId="0">
      <selection activeCell="O5" sqref="O5"/>
    </sheetView>
  </sheetViews>
  <sheetFormatPr defaultColWidth="8.77734375" defaultRowHeight="14.4" x14ac:dyDescent="0.3"/>
  <cols>
    <col min="1" max="1" width="21.109375" style="5" customWidth="1"/>
    <col min="2" max="2" width="23" style="5" customWidth="1"/>
    <col min="3" max="3" width="18.109375" style="5" customWidth="1"/>
    <col min="4" max="4" width="22.109375" style="5" customWidth="1"/>
    <col min="5" max="5" width="10.77734375" style="5" customWidth="1"/>
    <col min="6" max="6" width="11.33203125" style="5" customWidth="1"/>
    <col min="7" max="7" width="10.5546875" style="5" customWidth="1"/>
    <col min="8" max="8" width="10" style="5" customWidth="1"/>
    <col min="9" max="9" width="12" style="5" customWidth="1"/>
    <col min="10" max="10" width="14.21875" style="5" customWidth="1"/>
    <col min="11" max="11" width="10.5546875" style="5" customWidth="1"/>
    <col min="12" max="12" width="11.109375" style="5" customWidth="1"/>
    <col min="13" max="13" width="7.77734375" style="5" customWidth="1"/>
    <col min="14" max="16384" width="8.77734375" style="5"/>
  </cols>
  <sheetData>
    <row r="1" spans="1:13" ht="15" thickBot="1" x14ac:dyDescent="0.35">
      <c r="A1" s="2" t="s">
        <v>101</v>
      </c>
    </row>
    <row r="2" spans="1:13" s="2" customFormat="1" x14ac:dyDescent="0.3">
      <c r="A2" s="75" t="s">
        <v>12</v>
      </c>
      <c r="B2" s="76" t="s">
        <v>35</v>
      </c>
      <c r="C2" s="76" t="s">
        <v>103</v>
      </c>
      <c r="D2" s="76" t="s">
        <v>104</v>
      </c>
      <c r="E2" s="76" t="s">
        <v>36</v>
      </c>
      <c r="F2" s="76" t="s">
        <v>13</v>
      </c>
      <c r="G2" s="76" t="s">
        <v>37</v>
      </c>
      <c r="H2" s="76" t="s">
        <v>67</v>
      </c>
      <c r="I2" s="76" t="s">
        <v>7</v>
      </c>
      <c r="J2" s="76" t="s">
        <v>38</v>
      </c>
      <c r="K2" s="76" t="s">
        <v>39</v>
      </c>
      <c r="L2" s="76" t="s">
        <v>68</v>
      </c>
      <c r="M2" s="77" t="s">
        <v>7</v>
      </c>
    </row>
    <row r="3" spans="1:13" s="6" customFormat="1" ht="16.8" x14ac:dyDescent="0.35">
      <c r="A3" s="78" t="s">
        <v>17</v>
      </c>
      <c r="B3" s="79" t="s">
        <v>40</v>
      </c>
      <c r="C3" s="79" t="s">
        <v>2</v>
      </c>
      <c r="D3" s="79" t="s">
        <v>28</v>
      </c>
      <c r="E3" s="79" t="s">
        <v>98</v>
      </c>
      <c r="F3" s="79">
        <v>108</v>
      </c>
      <c r="G3" s="79">
        <v>215</v>
      </c>
      <c r="H3" s="79">
        <f t="shared" ref="H3:H40" si="0">F3-G3</f>
        <v>-107</v>
      </c>
      <c r="I3" s="79" t="s">
        <v>95</v>
      </c>
      <c r="J3" s="80">
        <v>6.2727272727272729E-2</v>
      </c>
      <c r="K3" s="80">
        <v>5.4545454545454541E-3</v>
      </c>
      <c r="L3" s="80">
        <v>5.7272727272727274E-2</v>
      </c>
      <c r="M3" s="81" t="s">
        <v>99</v>
      </c>
    </row>
    <row r="4" spans="1:13" s="6" customFormat="1" ht="16.8" x14ac:dyDescent="0.35">
      <c r="A4" s="78" t="s">
        <v>17</v>
      </c>
      <c r="B4" s="79" t="s">
        <v>40</v>
      </c>
      <c r="C4" s="79" t="s">
        <v>2</v>
      </c>
      <c r="D4" s="79" t="s">
        <v>29</v>
      </c>
      <c r="E4" s="79" t="s">
        <v>98</v>
      </c>
      <c r="F4" s="79">
        <v>108</v>
      </c>
      <c r="G4" s="79">
        <v>205</v>
      </c>
      <c r="H4" s="79">
        <f t="shared" si="0"/>
        <v>-97</v>
      </c>
      <c r="I4" s="79" t="s">
        <v>95</v>
      </c>
      <c r="J4" s="80">
        <v>6.2727272727272729E-2</v>
      </c>
      <c r="K4" s="80">
        <v>5.4545454545454541E-3</v>
      </c>
      <c r="L4" s="80">
        <v>5.7272727272727274E-2</v>
      </c>
      <c r="M4" s="81" t="s">
        <v>99</v>
      </c>
    </row>
    <row r="5" spans="1:13" s="6" customFormat="1" ht="16.8" x14ac:dyDescent="0.35">
      <c r="A5" s="78" t="s">
        <v>17</v>
      </c>
      <c r="B5" s="79" t="s">
        <v>40</v>
      </c>
      <c r="C5" s="79" t="s">
        <v>2</v>
      </c>
      <c r="D5" s="79" t="s">
        <v>30</v>
      </c>
      <c r="E5" s="79" t="s">
        <v>98</v>
      </c>
      <c r="F5" s="79">
        <v>108</v>
      </c>
      <c r="G5" s="79">
        <v>248</v>
      </c>
      <c r="H5" s="79">
        <f t="shared" si="0"/>
        <v>-140</v>
      </c>
      <c r="I5" s="79" t="s">
        <v>95</v>
      </c>
      <c r="J5" s="80">
        <v>6.2727272727272729E-2</v>
      </c>
      <c r="K5" s="80">
        <v>4.0909090909090912E-3</v>
      </c>
      <c r="L5" s="80">
        <v>5.8636363636363639E-2</v>
      </c>
      <c r="M5" s="81" t="s">
        <v>99</v>
      </c>
    </row>
    <row r="6" spans="1:13" s="6" customFormat="1" ht="16.8" x14ac:dyDescent="0.35">
      <c r="A6" s="78" t="s">
        <v>17</v>
      </c>
      <c r="B6" s="79" t="s">
        <v>40</v>
      </c>
      <c r="C6" s="79" t="s">
        <v>2</v>
      </c>
      <c r="D6" s="79" t="s">
        <v>28</v>
      </c>
      <c r="E6" s="79" t="s">
        <v>98</v>
      </c>
      <c r="F6" s="79">
        <v>148</v>
      </c>
      <c r="G6" s="79">
        <v>215</v>
      </c>
      <c r="H6" s="79">
        <f t="shared" si="0"/>
        <v>-67</v>
      </c>
      <c r="I6" s="79" t="s">
        <v>95</v>
      </c>
      <c r="J6" s="80">
        <v>7.9090909090909087E-2</v>
      </c>
      <c r="K6" s="80">
        <v>5.4545454545454541E-3</v>
      </c>
      <c r="L6" s="80">
        <v>7.3636363636363639E-2</v>
      </c>
      <c r="M6" s="81" t="s">
        <v>99</v>
      </c>
    </row>
    <row r="7" spans="1:13" s="6" customFormat="1" ht="16.8" x14ac:dyDescent="0.35">
      <c r="A7" s="78" t="s">
        <v>17</v>
      </c>
      <c r="B7" s="79" t="s">
        <v>40</v>
      </c>
      <c r="C7" s="79" t="s">
        <v>2</v>
      </c>
      <c r="D7" s="79" t="s">
        <v>29</v>
      </c>
      <c r="E7" s="79" t="s">
        <v>98</v>
      </c>
      <c r="F7" s="79">
        <v>148</v>
      </c>
      <c r="G7" s="79">
        <v>205</v>
      </c>
      <c r="H7" s="79">
        <f t="shared" si="0"/>
        <v>-57</v>
      </c>
      <c r="I7" s="79" t="s">
        <v>95</v>
      </c>
      <c r="J7" s="80">
        <v>7.9090909090909087E-2</v>
      </c>
      <c r="K7" s="80">
        <v>5.4545454545454541E-3</v>
      </c>
      <c r="L7" s="80">
        <v>7.3636363636363639E-2</v>
      </c>
      <c r="M7" s="81" t="s">
        <v>99</v>
      </c>
    </row>
    <row r="8" spans="1:13" s="6" customFormat="1" ht="16.8" x14ac:dyDescent="0.35">
      <c r="A8" s="78" t="s">
        <v>17</v>
      </c>
      <c r="B8" s="79" t="s">
        <v>40</v>
      </c>
      <c r="C8" s="79" t="s">
        <v>2</v>
      </c>
      <c r="D8" s="79" t="s">
        <v>30</v>
      </c>
      <c r="E8" s="79" t="s">
        <v>98</v>
      </c>
      <c r="F8" s="79">
        <v>148</v>
      </c>
      <c r="G8" s="79">
        <v>248</v>
      </c>
      <c r="H8" s="79">
        <f t="shared" si="0"/>
        <v>-100</v>
      </c>
      <c r="I8" s="79" t="s">
        <v>95</v>
      </c>
      <c r="J8" s="80">
        <v>7.9090909090909087E-2</v>
      </c>
      <c r="K8" s="80">
        <v>4.0909090909090912E-3</v>
      </c>
      <c r="L8" s="80">
        <v>7.4999999999999997E-2</v>
      </c>
      <c r="M8" s="81" t="s">
        <v>99</v>
      </c>
    </row>
    <row r="9" spans="1:13" s="6" customFormat="1" ht="16.8" x14ac:dyDescent="0.35">
      <c r="A9" s="78" t="s">
        <v>17</v>
      </c>
      <c r="B9" s="79" t="s">
        <v>40</v>
      </c>
      <c r="C9" s="79" t="s">
        <v>2</v>
      </c>
      <c r="D9" s="79" t="s">
        <v>28</v>
      </c>
      <c r="E9" s="79" t="s">
        <v>98</v>
      </c>
      <c r="F9" s="79">
        <v>140</v>
      </c>
      <c r="G9" s="79">
        <v>215</v>
      </c>
      <c r="H9" s="79">
        <f t="shared" si="0"/>
        <v>-75</v>
      </c>
      <c r="I9" s="79" t="s">
        <v>95</v>
      </c>
      <c r="J9" s="80">
        <v>7.9090909090909087E-2</v>
      </c>
      <c r="K9" s="80">
        <v>5.4545454545454541E-3</v>
      </c>
      <c r="L9" s="80">
        <v>7.3636363636363639E-2</v>
      </c>
      <c r="M9" s="81" t="s">
        <v>99</v>
      </c>
    </row>
    <row r="10" spans="1:13" s="6" customFormat="1" ht="16.8" x14ac:dyDescent="0.35">
      <c r="A10" s="78" t="s">
        <v>17</v>
      </c>
      <c r="B10" s="79" t="s">
        <v>40</v>
      </c>
      <c r="C10" s="79" t="s">
        <v>2</v>
      </c>
      <c r="D10" s="79" t="s">
        <v>29</v>
      </c>
      <c r="E10" s="79" t="s">
        <v>98</v>
      </c>
      <c r="F10" s="79">
        <v>140</v>
      </c>
      <c r="G10" s="79">
        <v>205</v>
      </c>
      <c r="H10" s="79">
        <f t="shared" si="0"/>
        <v>-65</v>
      </c>
      <c r="I10" s="79" t="s">
        <v>95</v>
      </c>
      <c r="J10" s="80">
        <v>7.9090909090909087E-2</v>
      </c>
      <c r="K10" s="80">
        <v>5.4545454545454541E-3</v>
      </c>
      <c r="L10" s="80">
        <v>7.3636363636363639E-2</v>
      </c>
      <c r="M10" s="81" t="s">
        <v>99</v>
      </c>
    </row>
    <row r="11" spans="1:13" s="6" customFormat="1" ht="16.8" x14ac:dyDescent="0.35">
      <c r="A11" s="78" t="s">
        <v>17</v>
      </c>
      <c r="B11" s="79" t="s">
        <v>40</v>
      </c>
      <c r="C11" s="79" t="s">
        <v>2</v>
      </c>
      <c r="D11" s="79" t="s">
        <v>30</v>
      </c>
      <c r="E11" s="79" t="s">
        <v>98</v>
      </c>
      <c r="F11" s="79">
        <v>140</v>
      </c>
      <c r="G11" s="79">
        <v>248</v>
      </c>
      <c r="H11" s="79">
        <f t="shared" si="0"/>
        <v>-108</v>
      </c>
      <c r="I11" s="79" t="s">
        <v>95</v>
      </c>
      <c r="J11" s="80">
        <v>7.9090909090909087E-2</v>
      </c>
      <c r="K11" s="80">
        <v>4.0909090909090912E-3</v>
      </c>
      <c r="L11" s="80">
        <v>7.4999999999999997E-2</v>
      </c>
      <c r="M11" s="81" t="s">
        <v>99</v>
      </c>
    </row>
    <row r="12" spans="1:13" s="6" customFormat="1" ht="16.8" x14ac:dyDescent="0.35">
      <c r="A12" s="78" t="s">
        <v>17</v>
      </c>
      <c r="B12" s="79" t="s">
        <v>40</v>
      </c>
      <c r="C12" s="79" t="s">
        <v>27</v>
      </c>
      <c r="D12" s="79" t="s">
        <v>28</v>
      </c>
      <c r="E12" s="79" t="s">
        <v>98</v>
      </c>
      <c r="F12" s="79">
        <v>135</v>
      </c>
      <c r="G12" s="79">
        <v>215</v>
      </c>
      <c r="H12" s="79">
        <f t="shared" si="0"/>
        <v>-80</v>
      </c>
      <c r="I12" s="79" t="s">
        <v>95</v>
      </c>
      <c r="J12" s="80">
        <v>0.03</v>
      </c>
      <c r="K12" s="80">
        <v>5.4545454545454541E-3</v>
      </c>
      <c r="L12" s="80">
        <v>2.4545454545454544E-2</v>
      </c>
      <c r="M12" s="81" t="s">
        <v>99</v>
      </c>
    </row>
    <row r="13" spans="1:13" s="6" customFormat="1" ht="16.8" x14ac:dyDescent="0.35">
      <c r="A13" s="78" t="s">
        <v>17</v>
      </c>
      <c r="B13" s="79" t="s">
        <v>40</v>
      </c>
      <c r="C13" s="79" t="s">
        <v>27</v>
      </c>
      <c r="D13" s="79" t="s">
        <v>29</v>
      </c>
      <c r="E13" s="79" t="s">
        <v>98</v>
      </c>
      <c r="F13" s="79">
        <v>135</v>
      </c>
      <c r="G13" s="79">
        <v>205</v>
      </c>
      <c r="H13" s="79">
        <f t="shared" si="0"/>
        <v>-70</v>
      </c>
      <c r="I13" s="79" t="s">
        <v>95</v>
      </c>
      <c r="J13" s="80">
        <v>0.03</v>
      </c>
      <c r="K13" s="80">
        <v>5.4545454545454541E-3</v>
      </c>
      <c r="L13" s="80">
        <v>2.4545454545454544E-2</v>
      </c>
      <c r="M13" s="81" t="s">
        <v>99</v>
      </c>
    </row>
    <row r="14" spans="1:13" s="6" customFormat="1" ht="16.8" x14ac:dyDescent="0.35">
      <c r="A14" s="78" t="s">
        <v>17</v>
      </c>
      <c r="B14" s="79" t="s">
        <v>40</v>
      </c>
      <c r="C14" s="79" t="s">
        <v>27</v>
      </c>
      <c r="D14" s="79" t="s">
        <v>30</v>
      </c>
      <c r="E14" s="79" t="s">
        <v>98</v>
      </c>
      <c r="F14" s="79">
        <v>135</v>
      </c>
      <c r="G14" s="79">
        <v>248</v>
      </c>
      <c r="H14" s="79">
        <f t="shared" si="0"/>
        <v>-113</v>
      </c>
      <c r="I14" s="79" t="s">
        <v>95</v>
      </c>
      <c r="J14" s="80">
        <v>0.03</v>
      </c>
      <c r="K14" s="80">
        <v>4.0909090909090912E-3</v>
      </c>
      <c r="L14" s="80">
        <v>2.5909090909090909E-2</v>
      </c>
      <c r="M14" s="81" t="s">
        <v>99</v>
      </c>
    </row>
    <row r="15" spans="1:13" s="6" customFormat="1" ht="16.8" x14ac:dyDescent="0.35">
      <c r="A15" s="78" t="s">
        <v>17</v>
      </c>
      <c r="B15" s="79" t="s">
        <v>40</v>
      </c>
      <c r="C15" s="79" t="s">
        <v>27</v>
      </c>
      <c r="D15" s="79" t="s">
        <v>28</v>
      </c>
      <c r="E15" s="79" t="s">
        <v>98</v>
      </c>
      <c r="F15" s="79">
        <v>125</v>
      </c>
      <c r="G15" s="79">
        <v>215</v>
      </c>
      <c r="H15" s="79">
        <f t="shared" si="0"/>
        <v>-90</v>
      </c>
      <c r="I15" s="79" t="s">
        <v>95</v>
      </c>
      <c r="J15" s="80">
        <v>3.4090909090909095E-2</v>
      </c>
      <c r="K15" s="80">
        <v>5.4545454545454541E-3</v>
      </c>
      <c r="L15" s="80">
        <v>2.863636363636364E-2</v>
      </c>
      <c r="M15" s="81" t="s">
        <v>99</v>
      </c>
    </row>
    <row r="16" spans="1:13" s="6" customFormat="1" ht="16.8" x14ac:dyDescent="0.35">
      <c r="A16" s="78" t="s">
        <v>17</v>
      </c>
      <c r="B16" s="79" t="s">
        <v>40</v>
      </c>
      <c r="C16" s="79" t="s">
        <v>27</v>
      </c>
      <c r="D16" s="79" t="s">
        <v>29</v>
      </c>
      <c r="E16" s="79" t="s">
        <v>98</v>
      </c>
      <c r="F16" s="79">
        <v>125</v>
      </c>
      <c r="G16" s="79">
        <v>205</v>
      </c>
      <c r="H16" s="79">
        <f t="shared" si="0"/>
        <v>-80</v>
      </c>
      <c r="I16" s="79" t="s">
        <v>95</v>
      </c>
      <c r="J16" s="80">
        <v>3.4090909090909095E-2</v>
      </c>
      <c r="K16" s="80">
        <v>5.4545454545454541E-3</v>
      </c>
      <c r="L16" s="80">
        <v>2.863636363636364E-2</v>
      </c>
      <c r="M16" s="81" t="s">
        <v>99</v>
      </c>
    </row>
    <row r="17" spans="1:13" s="6" customFormat="1" ht="16.8" x14ac:dyDescent="0.35">
      <c r="A17" s="78" t="s">
        <v>17</v>
      </c>
      <c r="B17" s="79" t="s">
        <v>40</v>
      </c>
      <c r="C17" s="79" t="s">
        <v>27</v>
      </c>
      <c r="D17" s="79" t="s">
        <v>30</v>
      </c>
      <c r="E17" s="79" t="s">
        <v>98</v>
      </c>
      <c r="F17" s="79">
        <v>125</v>
      </c>
      <c r="G17" s="79">
        <v>248</v>
      </c>
      <c r="H17" s="79">
        <f t="shared" si="0"/>
        <v>-123</v>
      </c>
      <c r="I17" s="79" t="s">
        <v>95</v>
      </c>
      <c r="J17" s="80">
        <v>3.4090909090909095E-2</v>
      </c>
      <c r="K17" s="80">
        <v>4.0909090909090912E-3</v>
      </c>
      <c r="L17" s="80">
        <v>3.0000000000000006E-2</v>
      </c>
      <c r="M17" s="81" t="s">
        <v>99</v>
      </c>
    </row>
    <row r="18" spans="1:13" s="6" customFormat="1" ht="16.8" x14ac:dyDescent="0.35">
      <c r="A18" s="78" t="s">
        <v>17</v>
      </c>
      <c r="B18" s="79" t="s">
        <v>40</v>
      </c>
      <c r="C18" s="79" t="s">
        <v>27</v>
      </c>
      <c r="D18" s="79" t="s">
        <v>28</v>
      </c>
      <c r="E18" s="79" t="s">
        <v>98</v>
      </c>
      <c r="F18" s="79">
        <v>170</v>
      </c>
      <c r="G18" s="79">
        <v>215</v>
      </c>
      <c r="H18" s="79">
        <f t="shared" si="0"/>
        <v>-45</v>
      </c>
      <c r="I18" s="79" t="s">
        <v>95</v>
      </c>
      <c r="J18" s="80">
        <v>3.8181818181818178E-2</v>
      </c>
      <c r="K18" s="80">
        <v>5.4545454545454541E-3</v>
      </c>
      <c r="L18" s="80">
        <v>3.2727272727272723E-2</v>
      </c>
      <c r="M18" s="81" t="s">
        <v>99</v>
      </c>
    </row>
    <row r="19" spans="1:13" s="6" customFormat="1" ht="16.8" x14ac:dyDescent="0.35">
      <c r="A19" s="78" t="s">
        <v>17</v>
      </c>
      <c r="B19" s="79" t="s">
        <v>40</v>
      </c>
      <c r="C19" s="79" t="s">
        <v>27</v>
      </c>
      <c r="D19" s="79" t="s">
        <v>29</v>
      </c>
      <c r="E19" s="79" t="s">
        <v>98</v>
      </c>
      <c r="F19" s="79">
        <v>170</v>
      </c>
      <c r="G19" s="79">
        <v>205</v>
      </c>
      <c r="H19" s="79">
        <f t="shared" si="0"/>
        <v>-35</v>
      </c>
      <c r="I19" s="79" t="s">
        <v>95</v>
      </c>
      <c r="J19" s="80">
        <v>3.8181818181818178E-2</v>
      </c>
      <c r="K19" s="80">
        <v>5.4545454545454541E-3</v>
      </c>
      <c r="L19" s="80">
        <v>3.2727272727272723E-2</v>
      </c>
      <c r="M19" s="81" t="s">
        <v>99</v>
      </c>
    </row>
    <row r="20" spans="1:13" s="6" customFormat="1" ht="16.8" x14ac:dyDescent="0.35">
      <c r="A20" s="78" t="s">
        <v>17</v>
      </c>
      <c r="B20" s="79" t="s">
        <v>40</v>
      </c>
      <c r="C20" s="79" t="s">
        <v>27</v>
      </c>
      <c r="D20" s="79" t="s">
        <v>30</v>
      </c>
      <c r="E20" s="79" t="s">
        <v>98</v>
      </c>
      <c r="F20" s="79">
        <v>170</v>
      </c>
      <c r="G20" s="79">
        <v>248</v>
      </c>
      <c r="H20" s="79">
        <f t="shared" si="0"/>
        <v>-78</v>
      </c>
      <c r="I20" s="79" t="s">
        <v>95</v>
      </c>
      <c r="J20" s="80">
        <v>3.8181818181818178E-2</v>
      </c>
      <c r="K20" s="80">
        <v>4.0909090909090912E-3</v>
      </c>
      <c r="L20" s="80">
        <v>3.4090909090909088E-2</v>
      </c>
      <c r="M20" s="81" t="s">
        <v>99</v>
      </c>
    </row>
    <row r="21" spans="1:13" s="6" customFormat="1" ht="16.8" x14ac:dyDescent="0.35">
      <c r="A21" s="78" t="s">
        <v>17</v>
      </c>
      <c r="B21" s="79" t="s">
        <v>40</v>
      </c>
      <c r="C21" s="79" t="s">
        <v>27</v>
      </c>
      <c r="D21" s="79" t="s">
        <v>28</v>
      </c>
      <c r="E21" s="79" t="s">
        <v>98</v>
      </c>
      <c r="F21" s="79">
        <v>148</v>
      </c>
      <c r="G21" s="79">
        <v>215</v>
      </c>
      <c r="H21" s="79">
        <f t="shared" si="0"/>
        <v>-67</v>
      </c>
      <c r="I21" s="79" t="s">
        <v>95</v>
      </c>
      <c r="J21" s="80">
        <v>4.3636363636363633E-2</v>
      </c>
      <c r="K21" s="80">
        <v>5.4545454545454541E-3</v>
      </c>
      <c r="L21" s="80">
        <v>3.8181818181818178E-2</v>
      </c>
      <c r="M21" s="81" t="s">
        <v>99</v>
      </c>
    </row>
    <row r="22" spans="1:13" s="6" customFormat="1" ht="16.8" x14ac:dyDescent="0.35">
      <c r="A22" s="78" t="s">
        <v>17</v>
      </c>
      <c r="B22" s="79" t="s">
        <v>40</v>
      </c>
      <c r="C22" s="79" t="s">
        <v>27</v>
      </c>
      <c r="D22" s="79" t="s">
        <v>29</v>
      </c>
      <c r="E22" s="79" t="s">
        <v>98</v>
      </c>
      <c r="F22" s="79">
        <v>148</v>
      </c>
      <c r="G22" s="79">
        <v>205</v>
      </c>
      <c r="H22" s="79">
        <f t="shared" si="0"/>
        <v>-57</v>
      </c>
      <c r="I22" s="79" t="s">
        <v>95</v>
      </c>
      <c r="J22" s="80">
        <v>4.3636363636363633E-2</v>
      </c>
      <c r="K22" s="80">
        <v>5.4545454545454541E-3</v>
      </c>
      <c r="L22" s="80">
        <v>3.8181818181818178E-2</v>
      </c>
      <c r="M22" s="81" t="s">
        <v>99</v>
      </c>
    </row>
    <row r="23" spans="1:13" s="6" customFormat="1" ht="16.8" x14ac:dyDescent="0.35">
      <c r="A23" s="78" t="s">
        <v>17</v>
      </c>
      <c r="B23" s="79" t="s">
        <v>40</v>
      </c>
      <c r="C23" s="79" t="s">
        <v>27</v>
      </c>
      <c r="D23" s="79" t="s">
        <v>30</v>
      </c>
      <c r="E23" s="79" t="s">
        <v>98</v>
      </c>
      <c r="F23" s="79">
        <v>148</v>
      </c>
      <c r="G23" s="79">
        <v>248</v>
      </c>
      <c r="H23" s="79">
        <f t="shared" si="0"/>
        <v>-100</v>
      </c>
      <c r="I23" s="79" t="s">
        <v>95</v>
      </c>
      <c r="J23" s="80">
        <v>4.3636363636363633E-2</v>
      </c>
      <c r="K23" s="80">
        <v>4.0909090909090912E-3</v>
      </c>
      <c r="L23" s="80">
        <v>3.9545454545454543E-2</v>
      </c>
      <c r="M23" s="81" t="s">
        <v>99</v>
      </c>
    </row>
    <row r="24" spans="1:13" s="6" customFormat="1" ht="16.8" x14ac:dyDescent="0.35">
      <c r="A24" s="78" t="s">
        <v>16</v>
      </c>
      <c r="B24" s="79" t="s">
        <v>40</v>
      </c>
      <c r="C24" s="79" t="s">
        <v>27</v>
      </c>
      <c r="D24" s="79" t="s">
        <v>31</v>
      </c>
      <c r="E24" s="79" t="s">
        <v>98</v>
      </c>
      <c r="F24" s="79">
        <v>130</v>
      </c>
      <c r="G24" s="79">
        <v>300</v>
      </c>
      <c r="H24" s="79">
        <f t="shared" si="0"/>
        <v>-170</v>
      </c>
      <c r="I24" s="79" t="s">
        <v>95</v>
      </c>
      <c r="J24" s="80">
        <v>0.03</v>
      </c>
      <c r="K24" s="80">
        <v>5.4545454545454541E-3</v>
      </c>
      <c r="L24" s="80">
        <v>2.4545454545454544E-2</v>
      </c>
      <c r="M24" s="81" t="s">
        <v>99</v>
      </c>
    </row>
    <row r="25" spans="1:13" s="6" customFormat="1" ht="16.8" x14ac:dyDescent="0.35">
      <c r="A25" s="78" t="s">
        <v>16</v>
      </c>
      <c r="B25" s="79" t="s">
        <v>40</v>
      </c>
      <c r="C25" s="79" t="s">
        <v>27</v>
      </c>
      <c r="D25" s="79" t="s">
        <v>41</v>
      </c>
      <c r="E25" s="79" t="s">
        <v>98</v>
      </c>
      <c r="F25" s="79">
        <v>130</v>
      </c>
      <c r="G25" s="79">
        <v>230</v>
      </c>
      <c r="H25" s="79">
        <f t="shared" si="0"/>
        <v>-100</v>
      </c>
      <c r="I25" s="79" t="s">
        <v>95</v>
      </c>
      <c r="J25" s="80">
        <v>0.03</v>
      </c>
      <c r="K25" s="80">
        <v>6.8181818181818187E-3</v>
      </c>
      <c r="L25" s="80">
        <v>2.3181818181818178E-2</v>
      </c>
      <c r="M25" s="81" t="s">
        <v>99</v>
      </c>
    </row>
    <row r="26" spans="1:13" s="6" customFormat="1" ht="16.8" x14ac:dyDescent="0.35">
      <c r="A26" s="78" t="s">
        <v>16</v>
      </c>
      <c r="B26" s="79" t="s">
        <v>40</v>
      </c>
      <c r="C26" s="79" t="s">
        <v>2</v>
      </c>
      <c r="D26" s="79" t="s">
        <v>31</v>
      </c>
      <c r="E26" s="79" t="s">
        <v>98</v>
      </c>
      <c r="F26" s="79">
        <v>145</v>
      </c>
      <c r="G26" s="79">
        <v>300</v>
      </c>
      <c r="H26" s="79">
        <f t="shared" si="0"/>
        <v>-155</v>
      </c>
      <c r="I26" s="79" t="s">
        <v>95</v>
      </c>
      <c r="J26" s="80">
        <v>7.9090909090909087E-2</v>
      </c>
      <c r="K26" s="80">
        <v>5.4545454545454541E-3</v>
      </c>
      <c r="L26" s="80">
        <v>7.3636363636363639E-2</v>
      </c>
      <c r="M26" s="81" t="s">
        <v>99</v>
      </c>
    </row>
    <row r="27" spans="1:13" s="6" customFormat="1" ht="16.8" x14ac:dyDescent="0.35">
      <c r="A27" s="78" t="s">
        <v>16</v>
      </c>
      <c r="B27" s="79" t="s">
        <v>40</v>
      </c>
      <c r="C27" s="79" t="s">
        <v>2</v>
      </c>
      <c r="D27" s="79" t="s">
        <v>41</v>
      </c>
      <c r="E27" s="79" t="s">
        <v>98</v>
      </c>
      <c r="F27" s="79">
        <v>145</v>
      </c>
      <c r="G27" s="79">
        <v>230</v>
      </c>
      <c r="H27" s="79">
        <f t="shared" si="0"/>
        <v>-85</v>
      </c>
      <c r="I27" s="79" t="s">
        <v>95</v>
      </c>
      <c r="J27" s="80">
        <v>7.9090909090909087E-2</v>
      </c>
      <c r="K27" s="80">
        <v>6.8181818181818187E-3</v>
      </c>
      <c r="L27" s="80">
        <v>7.2272727272727266E-2</v>
      </c>
      <c r="M27" s="81" t="s">
        <v>99</v>
      </c>
    </row>
    <row r="28" spans="1:13" s="6" customFormat="1" ht="16.8" x14ac:dyDescent="0.35">
      <c r="A28" s="78" t="s">
        <v>25</v>
      </c>
      <c r="B28" s="79" t="s">
        <v>49</v>
      </c>
      <c r="C28" s="79" t="s">
        <v>26</v>
      </c>
      <c r="D28" s="79" t="s">
        <v>32</v>
      </c>
      <c r="E28" s="79" t="s">
        <v>50</v>
      </c>
      <c r="F28" s="79">
        <v>122</v>
      </c>
      <c r="G28" s="79">
        <v>221</v>
      </c>
      <c r="H28" s="79">
        <f>F28-G28</f>
        <v>-99</v>
      </c>
      <c r="I28" s="79" t="s">
        <v>97</v>
      </c>
      <c r="J28" s="80">
        <v>5.5909090909090908E-2</v>
      </c>
      <c r="K28" s="80">
        <v>1.4999999999999999E-2</v>
      </c>
      <c r="L28" s="80">
        <v>4.0909090909090909E-2</v>
      </c>
      <c r="M28" s="81" t="s">
        <v>99</v>
      </c>
    </row>
    <row r="29" spans="1:13" s="6" customFormat="1" ht="16.8" x14ac:dyDescent="0.35">
      <c r="A29" s="78" t="s">
        <v>25</v>
      </c>
      <c r="B29" s="79" t="s">
        <v>49</v>
      </c>
      <c r="C29" s="79" t="s">
        <v>26</v>
      </c>
      <c r="D29" s="79" t="s">
        <v>33</v>
      </c>
      <c r="E29" s="79" t="s">
        <v>50</v>
      </c>
      <c r="F29" s="79">
        <v>122</v>
      </c>
      <c r="G29" s="79">
        <v>256</v>
      </c>
      <c r="H29" s="79">
        <f t="shared" ref="H29:H34" si="1">F29-G29</f>
        <v>-134</v>
      </c>
      <c r="I29" s="79" t="s">
        <v>97</v>
      </c>
      <c r="J29" s="80">
        <v>5.5909090909090908E-2</v>
      </c>
      <c r="K29" s="80">
        <v>1.4454545454545454E-2</v>
      </c>
      <c r="L29" s="80">
        <v>4.1454545454545452E-2</v>
      </c>
      <c r="M29" s="81" t="s">
        <v>99</v>
      </c>
    </row>
    <row r="30" spans="1:13" s="6" customFormat="1" ht="16.8" x14ac:dyDescent="0.35">
      <c r="A30" s="78" t="s">
        <v>25</v>
      </c>
      <c r="B30" s="79" t="s">
        <v>49</v>
      </c>
      <c r="C30" s="79" t="s">
        <v>26</v>
      </c>
      <c r="D30" s="79" t="s">
        <v>8</v>
      </c>
      <c r="E30" s="79" t="s">
        <v>50</v>
      </c>
      <c r="F30" s="79">
        <v>122</v>
      </c>
      <c r="G30" s="79">
        <v>263</v>
      </c>
      <c r="H30" s="79">
        <f t="shared" si="1"/>
        <v>-141</v>
      </c>
      <c r="I30" s="79" t="s">
        <v>97</v>
      </c>
      <c r="J30" s="80">
        <v>5.5909090909090908E-2</v>
      </c>
      <c r="K30" s="80">
        <v>1.4454545454545454E-2</v>
      </c>
      <c r="L30" s="80">
        <v>4.1454545454545452E-2</v>
      </c>
      <c r="M30" s="81" t="s">
        <v>99</v>
      </c>
    </row>
    <row r="31" spans="1:13" s="6" customFormat="1" ht="16.8" x14ac:dyDescent="0.35">
      <c r="A31" s="78" t="s">
        <v>25</v>
      </c>
      <c r="B31" s="79" t="s">
        <v>49</v>
      </c>
      <c r="C31" s="79" t="s">
        <v>26</v>
      </c>
      <c r="D31" s="79" t="s">
        <v>1</v>
      </c>
      <c r="E31" s="79" t="s">
        <v>50</v>
      </c>
      <c r="F31" s="79">
        <v>122</v>
      </c>
      <c r="G31" s="79">
        <v>159</v>
      </c>
      <c r="H31" s="79">
        <f t="shared" si="1"/>
        <v>-37</v>
      </c>
      <c r="I31" s="79" t="s">
        <v>97</v>
      </c>
      <c r="J31" s="80">
        <v>5.5909090909090908E-2</v>
      </c>
      <c r="K31" s="80">
        <v>1.4181818181818183E-2</v>
      </c>
      <c r="L31" s="80">
        <v>4.1727272727272724E-2</v>
      </c>
      <c r="M31" s="81" t="s">
        <v>99</v>
      </c>
    </row>
    <row r="32" spans="1:13" s="6" customFormat="1" ht="16.8" x14ac:dyDescent="0.35">
      <c r="A32" s="78" t="s">
        <v>25</v>
      </c>
      <c r="B32" s="79" t="s">
        <v>49</v>
      </c>
      <c r="C32" s="79" t="s">
        <v>2</v>
      </c>
      <c r="D32" s="79" t="s">
        <v>32</v>
      </c>
      <c r="E32" s="79" t="s">
        <v>50</v>
      </c>
      <c r="F32" s="79">
        <v>186</v>
      </c>
      <c r="G32" s="79">
        <v>221</v>
      </c>
      <c r="H32" s="79">
        <f t="shared" si="1"/>
        <v>-35</v>
      </c>
      <c r="I32" s="79" t="s">
        <v>97</v>
      </c>
      <c r="J32" s="80">
        <v>9.4909090909090901E-2</v>
      </c>
      <c r="K32" s="80">
        <v>1.4999999999999999E-2</v>
      </c>
      <c r="L32" s="80">
        <v>7.9909090909090902E-2</v>
      </c>
      <c r="M32" s="81" t="s">
        <v>99</v>
      </c>
    </row>
    <row r="33" spans="1:13" s="6" customFormat="1" ht="16.8" x14ac:dyDescent="0.35">
      <c r="A33" s="78" t="s">
        <v>25</v>
      </c>
      <c r="B33" s="79" t="s">
        <v>49</v>
      </c>
      <c r="C33" s="79" t="s">
        <v>2</v>
      </c>
      <c r="D33" s="79" t="s">
        <v>33</v>
      </c>
      <c r="E33" s="79" t="s">
        <v>50</v>
      </c>
      <c r="F33" s="79">
        <v>186</v>
      </c>
      <c r="G33" s="79">
        <v>256</v>
      </c>
      <c r="H33" s="79">
        <f t="shared" si="1"/>
        <v>-70</v>
      </c>
      <c r="I33" s="79" t="s">
        <v>97</v>
      </c>
      <c r="J33" s="80">
        <v>9.4909090909090901E-2</v>
      </c>
      <c r="K33" s="80">
        <v>1.4454545454545454E-2</v>
      </c>
      <c r="L33" s="80">
        <v>8.0454545454545445E-2</v>
      </c>
      <c r="M33" s="81" t="s">
        <v>99</v>
      </c>
    </row>
    <row r="34" spans="1:13" s="6" customFormat="1" ht="16.8" x14ac:dyDescent="0.35">
      <c r="A34" s="78" t="s">
        <v>25</v>
      </c>
      <c r="B34" s="79" t="s">
        <v>49</v>
      </c>
      <c r="C34" s="79" t="s">
        <v>2</v>
      </c>
      <c r="D34" s="79" t="s">
        <v>8</v>
      </c>
      <c r="E34" s="79" t="s">
        <v>50</v>
      </c>
      <c r="F34" s="79">
        <v>186</v>
      </c>
      <c r="G34" s="79">
        <v>263</v>
      </c>
      <c r="H34" s="79">
        <f t="shared" si="1"/>
        <v>-77</v>
      </c>
      <c r="I34" s="79" t="s">
        <v>97</v>
      </c>
      <c r="J34" s="80">
        <v>9.4909090909090901E-2</v>
      </c>
      <c r="K34" s="80">
        <v>1.4454545454545454E-2</v>
      </c>
      <c r="L34" s="80">
        <v>8.0454545454545445E-2</v>
      </c>
      <c r="M34" s="81" t="s">
        <v>99</v>
      </c>
    </row>
    <row r="35" spans="1:13" s="6" customFormat="1" ht="16.8" x14ac:dyDescent="0.35">
      <c r="A35" s="78" t="s">
        <v>17</v>
      </c>
      <c r="B35" s="79" t="s">
        <v>42</v>
      </c>
      <c r="C35" s="79" t="s">
        <v>2</v>
      </c>
      <c r="D35" s="79" t="s">
        <v>18</v>
      </c>
      <c r="E35" s="79" t="s">
        <v>98</v>
      </c>
      <c r="F35" s="79">
        <v>130</v>
      </c>
      <c r="G35" s="79">
        <v>230</v>
      </c>
      <c r="H35" s="79">
        <f>F35-G35</f>
        <v>-100</v>
      </c>
      <c r="I35" s="79" t="s">
        <v>95</v>
      </c>
      <c r="J35" s="80">
        <v>5.8636363636363639E-2</v>
      </c>
      <c r="K35" s="80">
        <v>1.3636363636363635E-3</v>
      </c>
      <c r="L35" s="80">
        <v>5.7272727272727274E-2</v>
      </c>
      <c r="M35" s="81" t="s">
        <v>99</v>
      </c>
    </row>
    <row r="36" spans="1:13" s="6" customFormat="1" ht="16.8" x14ac:dyDescent="0.35">
      <c r="A36" s="78" t="s">
        <v>17</v>
      </c>
      <c r="B36" s="79" t="s">
        <v>42</v>
      </c>
      <c r="C36" s="79" t="s">
        <v>2</v>
      </c>
      <c r="D36" s="79" t="s">
        <v>19</v>
      </c>
      <c r="E36" s="79" t="s">
        <v>98</v>
      </c>
      <c r="F36" s="79">
        <v>130</v>
      </c>
      <c r="G36" s="79">
        <v>230</v>
      </c>
      <c r="H36" s="79">
        <f>F36-G36</f>
        <v>-100</v>
      </c>
      <c r="I36" s="79" t="s">
        <v>95</v>
      </c>
      <c r="J36" s="80">
        <v>5.8636363636363639E-2</v>
      </c>
      <c r="K36" s="80">
        <v>2.1818181818181815E-3</v>
      </c>
      <c r="L36" s="80">
        <v>5.6454545454545459E-2</v>
      </c>
      <c r="M36" s="81" t="s">
        <v>99</v>
      </c>
    </row>
    <row r="37" spans="1:13" s="6" customFormat="1" ht="16.8" x14ac:dyDescent="0.35">
      <c r="A37" s="78" t="s">
        <v>17</v>
      </c>
      <c r="B37" s="79" t="s">
        <v>42</v>
      </c>
      <c r="C37" s="79" t="s">
        <v>2</v>
      </c>
      <c r="D37" s="79" t="s">
        <v>20</v>
      </c>
      <c r="E37" s="79" t="s">
        <v>98</v>
      </c>
      <c r="F37" s="79">
        <v>130</v>
      </c>
      <c r="G37" s="79">
        <v>210</v>
      </c>
      <c r="H37" s="79">
        <f>F37-G37</f>
        <v>-80</v>
      </c>
      <c r="I37" s="79" t="s">
        <v>95</v>
      </c>
      <c r="J37" s="80">
        <v>5.8636363636363639E-2</v>
      </c>
      <c r="K37" s="80">
        <v>1.3636363636363635E-3</v>
      </c>
      <c r="L37" s="80">
        <v>5.7272727272727274E-2</v>
      </c>
      <c r="M37" s="81" t="s">
        <v>99</v>
      </c>
    </row>
    <row r="38" spans="1:13" s="6" customFormat="1" ht="16.8" x14ac:dyDescent="0.35">
      <c r="A38" s="78" t="s">
        <v>16</v>
      </c>
      <c r="B38" s="79" t="s">
        <v>42</v>
      </c>
      <c r="C38" s="79" t="s">
        <v>2</v>
      </c>
      <c r="D38" s="79" t="s">
        <v>21</v>
      </c>
      <c r="E38" s="79" t="s">
        <v>98</v>
      </c>
      <c r="F38" s="79">
        <v>145</v>
      </c>
      <c r="G38" s="79">
        <v>200</v>
      </c>
      <c r="H38" s="79">
        <f t="shared" si="0"/>
        <v>-55</v>
      </c>
      <c r="I38" s="79" t="s">
        <v>95</v>
      </c>
      <c r="J38" s="80">
        <v>4.9090909090909095E-2</v>
      </c>
      <c r="K38" s="80">
        <v>1.3636363636363635E-3</v>
      </c>
      <c r="L38" s="80">
        <v>4.7727272727272729E-2</v>
      </c>
      <c r="M38" s="81" t="s">
        <v>99</v>
      </c>
    </row>
    <row r="39" spans="1:13" s="6" customFormat="1" ht="16.8" x14ac:dyDescent="0.35">
      <c r="A39" s="78" t="s">
        <v>16</v>
      </c>
      <c r="B39" s="79" t="s">
        <v>42</v>
      </c>
      <c r="C39" s="79" t="s">
        <v>2</v>
      </c>
      <c r="D39" s="79" t="s">
        <v>23</v>
      </c>
      <c r="E39" s="79" t="s">
        <v>98</v>
      </c>
      <c r="F39" s="79">
        <v>145</v>
      </c>
      <c r="G39" s="79">
        <v>200</v>
      </c>
      <c r="H39" s="79">
        <f t="shared" si="0"/>
        <v>-55</v>
      </c>
      <c r="I39" s="79" t="s">
        <v>95</v>
      </c>
      <c r="J39" s="80">
        <v>4.9090909090909095E-2</v>
      </c>
      <c r="K39" s="80">
        <v>1.3636363636363635E-3</v>
      </c>
      <c r="L39" s="80">
        <v>4.7727272727272729E-2</v>
      </c>
      <c r="M39" s="81" t="s">
        <v>99</v>
      </c>
    </row>
    <row r="40" spans="1:13" s="6" customFormat="1" ht="16.8" x14ac:dyDescent="0.35">
      <c r="A40" s="78" t="s">
        <v>16</v>
      </c>
      <c r="B40" s="79" t="s">
        <v>42</v>
      </c>
      <c r="C40" s="79" t="s">
        <v>2</v>
      </c>
      <c r="D40" s="79" t="s">
        <v>22</v>
      </c>
      <c r="E40" s="79" t="s">
        <v>98</v>
      </c>
      <c r="F40" s="79">
        <v>145</v>
      </c>
      <c r="G40" s="79">
        <v>180</v>
      </c>
      <c r="H40" s="79">
        <f t="shared" si="0"/>
        <v>-35</v>
      </c>
      <c r="I40" s="79" t="s">
        <v>95</v>
      </c>
      <c r="J40" s="80">
        <v>4.9090909090909095E-2</v>
      </c>
      <c r="K40" s="80">
        <v>5.4545454545454537E-4</v>
      </c>
      <c r="L40" s="80">
        <v>4.8545454545454551E-2</v>
      </c>
      <c r="M40" s="81" t="s">
        <v>99</v>
      </c>
    </row>
    <row r="41" spans="1:13" s="6" customFormat="1" ht="16.2" x14ac:dyDescent="0.3">
      <c r="A41" s="78" t="s">
        <v>5</v>
      </c>
      <c r="B41" s="79" t="s">
        <v>43</v>
      </c>
      <c r="C41" s="79" t="s">
        <v>63</v>
      </c>
      <c r="D41" s="79" t="s">
        <v>64</v>
      </c>
      <c r="E41" s="79" t="s">
        <v>4</v>
      </c>
      <c r="F41" s="80">
        <f>55.6*1000/1190</f>
        <v>46.72268907563025</v>
      </c>
      <c r="G41" s="80">
        <f>90.4*1000/1190</f>
        <v>75.966386554621849</v>
      </c>
      <c r="H41" s="80">
        <f>F41-G41</f>
        <v>-29.243697478991599</v>
      </c>
      <c r="I41" s="79" t="s">
        <v>96</v>
      </c>
      <c r="J41" s="80">
        <v>4.1176470588235294E-2</v>
      </c>
      <c r="K41" s="80">
        <v>2.9411764705882353E-2</v>
      </c>
      <c r="L41" s="80">
        <v>1.1764705882352941E-2</v>
      </c>
      <c r="M41" s="81" t="s">
        <v>99</v>
      </c>
    </row>
    <row r="42" spans="1:13" s="6" customFormat="1" ht="16.2" x14ac:dyDescent="0.3">
      <c r="A42" s="78" t="s">
        <v>5</v>
      </c>
      <c r="B42" s="79" t="s">
        <v>43</v>
      </c>
      <c r="C42" s="79" t="s">
        <v>65</v>
      </c>
      <c r="D42" s="79" t="s">
        <v>66</v>
      </c>
      <c r="E42" s="79" t="s">
        <v>4</v>
      </c>
      <c r="F42" s="80">
        <f>43.3*1000/1190</f>
        <v>36.386554621848738</v>
      </c>
      <c r="G42" s="80">
        <f>74.2*1000/1190</f>
        <v>62.352941176470587</v>
      </c>
      <c r="H42" s="80">
        <f t="shared" ref="H42:H44" si="2">F42-G42</f>
        <v>-25.966386554621849</v>
      </c>
      <c r="I42" s="79" t="s">
        <v>96</v>
      </c>
      <c r="J42" s="80">
        <v>4.1176470588235294E-2</v>
      </c>
      <c r="K42" s="80">
        <v>2.9411764705882353E-2</v>
      </c>
      <c r="L42" s="80">
        <v>1.1764705882352941E-2</v>
      </c>
      <c r="M42" s="81" t="s">
        <v>99</v>
      </c>
    </row>
    <row r="43" spans="1:13" s="6" customFormat="1" ht="16.2" x14ac:dyDescent="0.3">
      <c r="A43" s="78" t="s">
        <v>5</v>
      </c>
      <c r="B43" s="79" t="s">
        <v>44</v>
      </c>
      <c r="C43" s="79" t="s">
        <v>63</v>
      </c>
      <c r="D43" s="79" t="s">
        <v>64</v>
      </c>
      <c r="E43" s="79" t="s">
        <v>4</v>
      </c>
      <c r="F43" s="80">
        <f>65.7*1000/1175</f>
        <v>55.914893617021278</v>
      </c>
      <c r="G43" s="80">
        <f>105.4*1000/1175</f>
        <v>89.702127659574472</v>
      </c>
      <c r="H43" s="80">
        <f t="shared" si="2"/>
        <v>-33.787234042553195</v>
      </c>
      <c r="I43" s="79" t="s">
        <v>96</v>
      </c>
      <c r="J43" s="80">
        <v>6.1702127659574467E-2</v>
      </c>
      <c r="K43" s="80">
        <v>1.3617021276595745E-2</v>
      </c>
      <c r="L43" s="80">
        <v>4.8085106382978721E-2</v>
      </c>
      <c r="M43" s="81" t="s">
        <v>99</v>
      </c>
    </row>
    <row r="44" spans="1:13" s="6" customFormat="1" ht="16.2" x14ac:dyDescent="0.3">
      <c r="A44" s="78" t="s">
        <v>5</v>
      </c>
      <c r="B44" s="79" t="s">
        <v>44</v>
      </c>
      <c r="C44" s="79" t="s">
        <v>65</v>
      </c>
      <c r="D44" s="79" t="s">
        <v>66</v>
      </c>
      <c r="E44" s="79" t="s">
        <v>4</v>
      </c>
      <c r="F44" s="80">
        <f>50.4*1000/1175</f>
        <v>42.893617021276597</v>
      </c>
      <c r="G44" s="80">
        <f>90.7*1000/1175</f>
        <v>77.191489361702125</v>
      </c>
      <c r="H44" s="80">
        <f t="shared" si="2"/>
        <v>-34.297872340425528</v>
      </c>
      <c r="I44" s="79" t="s">
        <v>96</v>
      </c>
      <c r="J44" s="80">
        <v>6.1702127659574467E-2</v>
      </c>
      <c r="K44" s="80">
        <v>1.3617021276595745E-2</v>
      </c>
      <c r="L44" s="80">
        <v>4.8085106382978721E-2</v>
      </c>
      <c r="M44" s="81" t="s">
        <v>99</v>
      </c>
    </row>
    <row r="45" spans="1:13" s="6" customFormat="1" ht="16.8" x14ac:dyDescent="0.35">
      <c r="A45" s="78" t="s">
        <v>45</v>
      </c>
      <c r="B45" s="79" t="s">
        <v>42</v>
      </c>
      <c r="C45" s="79" t="s">
        <v>2</v>
      </c>
      <c r="D45" s="79" t="s">
        <v>0</v>
      </c>
      <c r="E45" s="79" t="s">
        <v>46</v>
      </c>
      <c r="F45" s="79">
        <v>350</v>
      </c>
      <c r="G45" s="79">
        <v>500</v>
      </c>
      <c r="H45" s="79">
        <f>F45-G45</f>
        <v>-150</v>
      </c>
      <c r="I45" s="79" t="s">
        <v>97</v>
      </c>
      <c r="J45" s="80">
        <v>94.25</v>
      </c>
      <c r="K45" s="80">
        <v>18.600000000000001</v>
      </c>
      <c r="L45" s="80">
        <v>75.650000000000006</v>
      </c>
      <c r="M45" s="81" t="s">
        <v>96</v>
      </c>
    </row>
    <row r="46" spans="1:13" s="6" customFormat="1" ht="16.8" x14ac:dyDescent="0.35">
      <c r="A46" s="78" t="s">
        <v>6</v>
      </c>
      <c r="B46" s="79" t="s">
        <v>42</v>
      </c>
      <c r="C46" s="79" t="s">
        <v>47</v>
      </c>
      <c r="D46" s="79" t="s">
        <v>24</v>
      </c>
      <c r="E46" s="79"/>
      <c r="F46" s="79">
        <v>156</v>
      </c>
      <c r="G46" s="79">
        <v>254</v>
      </c>
      <c r="H46" s="79">
        <f>F46-G46</f>
        <v>-98</v>
      </c>
      <c r="I46" s="79" t="s">
        <v>97</v>
      </c>
      <c r="J46" s="80">
        <v>47.807017543859651</v>
      </c>
      <c r="K46" s="80">
        <v>35.526315789473685</v>
      </c>
      <c r="L46" s="80">
        <v>12.280701754385966</v>
      </c>
      <c r="M46" s="81" t="s">
        <v>96</v>
      </c>
    </row>
    <row r="47" spans="1:13" s="6" customFormat="1" ht="16.8" x14ac:dyDescent="0.35">
      <c r="A47" s="78" t="s">
        <v>6</v>
      </c>
      <c r="B47" s="79" t="s">
        <v>42</v>
      </c>
      <c r="C47" s="79" t="s">
        <v>48</v>
      </c>
      <c r="D47" s="79" t="s">
        <v>24</v>
      </c>
      <c r="E47" s="79"/>
      <c r="F47" s="79">
        <v>125</v>
      </c>
      <c r="G47" s="79">
        <v>254</v>
      </c>
      <c r="H47" s="79">
        <f t="shared" ref="H47:H49" si="3">F47-G47</f>
        <v>-129</v>
      </c>
      <c r="I47" s="79" t="s">
        <v>97</v>
      </c>
      <c r="J47" s="80">
        <v>61.84210526315789</v>
      </c>
      <c r="K47" s="80">
        <v>35.526315789473685</v>
      </c>
      <c r="L47" s="80">
        <v>26.315789473684205</v>
      </c>
      <c r="M47" s="81" t="s">
        <v>96</v>
      </c>
    </row>
    <row r="48" spans="1:13" s="6" customFormat="1" ht="16.8" x14ac:dyDescent="0.35">
      <c r="A48" s="78" t="s">
        <v>6</v>
      </c>
      <c r="B48" s="79" t="s">
        <v>42</v>
      </c>
      <c r="C48" s="79" t="s">
        <v>15</v>
      </c>
      <c r="D48" s="79" t="s">
        <v>24</v>
      </c>
      <c r="E48" s="79"/>
      <c r="F48" s="79">
        <v>148</v>
      </c>
      <c r="G48" s="79">
        <v>254</v>
      </c>
      <c r="H48" s="79">
        <f t="shared" si="3"/>
        <v>-106</v>
      </c>
      <c r="I48" s="79" t="s">
        <v>97</v>
      </c>
      <c r="J48" s="80">
        <v>54.385964912280706</v>
      </c>
      <c r="K48" s="80">
        <v>35.526315789473685</v>
      </c>
      <c r="L48" s="80">
        <v>18.859649122807021</v>
      </c>
      <c r="M48" s="81" t="s">
        <v>96</v>
      </c>
    </row>
    <row r="49" spans="1:13" s="6" customFormat="1" ht="17.399999999999999" thickBot="1" x14ac:dyDescent="0.4">
      <c r="A49" s="82" t="s">
        <v>6</v>
      </c>
      <c r="B49" s="83" t="s">
        <v>42</v>
      </c>
      <c r="C49" s="83" t="s">
        <v>14</v>
      </c>
      <c r="D49" s="83" t="s">
        <v>24</v>
      </c>
      <c r="E49" s="83"/>
      <c r="F49" s="83">
        <v>139</v>
      </c>
      <c r="G49" s="83">
        <v>254</v>
      </c>
      <c r="H49" s="83">
        <f t="shared" si="3"/>
        <v>-115</v>
      </c>
      <c r="I49" s="83" t="s">
        <v>97</v>
      </c>
      <c r="J49" s="84">
        <v>48.684210526315788</v>
      </c>
      <c r="K49" s="84">
        <v>35.526315789473685</v>
      </c>
      <c r="L49" s="84">
        <v>13.157894736842103</v>
      </c>
      <c r="M49" s="85" t="s">
        <v>96</v>
      </c>
    </row>
    <row r="50" spans="1:13" s="6" customFormat="1" x14ac:dyDescent="0.3"/>
    <row r="51" spans="1:13" s="6" customFormat="1" x14ac:dyDescent="0.3"/>
  </sheetData>
  <phoneticPr fontId="18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3E2A0-2370-438B-9C36-22190076C86E}">
  <dimension ref="A1:G11"/>
  <sheetViews>
    <sheetView workbookViewId="0">
      <selection activeCell="D20" sqref="D20"/>
    </sheetView>
  </sheetViews>
  <sheetFormatPr defaultRowHeight="14.4" x14ac:dyDescent="0.3"/>
  <cols>
    <col min="1" max="1" width="18.77734375" customWidth="1"/>
    <col min="2" max="2" width="12.21875" customWidth="1"/>
    <col min="3" max="4" width="13.77734375" customWidth="1"/>
    <col min="5" max="7" width="13.6640625" customWidth="1"/>
  </cols>
  <sheetData>
    <row r="1" spans="1:7" s="3" customFormat="1" ht="15" thickBot="1" x14ac:dyDescent="0.35">
      <c r="A1" s="12" t="s">
        <v>71</v>
      </c>
    </row>
    <row r="2" spans="1:7" ht="16.2" x14ac:dyDescent="0.3">
      <c r="A2" s="13"/>
      <c r="B2" s="13"/>
      <c r="C2" s="31" t="s">
        <v>94</v>
      </c>
      <c r="D2" s="31"/>
      <c r="E2" s="31"/>
      <c r="F2" s="31"/>
      <c r="G2" s="31"/>
    </row>
    <row r="3" spans="1:7" s="4" customFormat="1" ht="19.95" customHeight="1" thickBot="1" x14ac:dyDescent="0.35">
      <c r="A3" s="14"/>
      <c r="B3" s="14"/>
      <c r="C3" s="15" t="s">
        <v>51</v>
      </c>
      <c r="D3" s="16" t="s">
        <v>52</v>
      </c>
      <c r="E3" s="16" t="s">
        <v>53</v>
      </c>
      <c r="F3" s="16" t="s">
        <v>54</v>
      </c>
      <c r="G3" s="16" t="s">
        <v>55</v>
      </c>
    </row>
    <row r="4" spans="1:7" x14ac:dyDescent="0.3">
      <c r="A4" s="32" t="s">
        <v>11</v>
      </c>
      <c r="B4" s="17" t="s">
        <v>9</v>
      </c>
      <c r="C4" s="18">
        <v>3.80977661734146</v>
      </c>
      <c r="D4" s="18">
        <v>0.76195532346829209</v>
      </c>
      <c r="E4" s="18">
        <v>3.80977661734146</v>
      </c>
      <c r="F4" s="18">
        <v>7.61955323468292</v>
      </c>
      <c r="G4" s="18">
        <v>1.5239106469365842</v>
      </c>
    </row>
    <row r="5" spans="1:7" x14ac:dyDescent="0.3">
      <c r="A5" s="33"/>
      <c r="B5" s="19" t="s">
        <v>56</v>
      </c>
      <c r="C5" s="20">
        <v>0.99054192050877965</v>
      </c>
      <c r="D5" s="20">
        <v>3.0478212938731684</v>
      </c>
      <c r="E5" s="20">
        <v>0.99054192050877965</v>
      </c>
      <c r="F5" s="20">
        <v>1.9810838410175593</v>
      </c>
      <c r="G5" s="20">
        <v>6.0956425877463367</v>
      </c>
    </row>
    <row r="6" spans="1:7" x14ac:dyDescent="0.3">
      <c r="A6" s="33"/>
      <c r="B6" s="19" t="s">
        <v>10</v>
      </c>
      <c r="C6" s="20">
        <v>2.8192346968326802</v>
      </c>
      <c r="D6" s="20">
        <v>3.80977661734146</v>
      </c>
      <c r="E6" s="20">
        <v>2.8192346968326802</v>
      </c>
      <c r="F6" s="20">
        <v>5.6384693936653605</v>
      </c>
      <c r="G6" s="20">
        <v>7.61955323468292</v>
      </c>
    </row>
    <row r="7" spans="1:7" ht="15" thickBot="1" x14ac:dyDescent="0.35">
      <c r="A7" s="33"/>
      <c r="B7" s="21" t="s">
        <v>34</v>
      </c>
      <c r="C7" s="22">
        <v>70.261225381729304</v>
      </c>
      <c r="D7" s="22">
        <v>70.261225381729304</v>
      </c>
      <c r="E7" s="22">
        <v>70.261225381729304</v>
      </c>
      <c r="F7" s="22">
        <v>62.641672147046386</v>
      </c>
      <c r="G7" s="22">
        <v>62.641672147046386</v>
      </c>
    </row>
    <row r="8" spans="1:7" x14ac:dyDescent="0.3">
      <c r="A8" s="34" t="s">
        <v>57</v>
      </c>
      <c r="B8" s="19" t="s">
        <v>9</v>
      </c>
      <c r="C8" s="20">
        <v>7.0590646266003318</v>
      </c>
      <c r="D8" s="20">
        <v>7.0590646266003318</v>
      </c>
      <c r="E8" s="20">
        <v>4.4119153916252074</v>
      </c>
      <c r="F8" s="20">
        <v>14.118129253200664</v>
      </c>
      <c r="G8" s="20">
        <v>8.8238307832504148</v>
      </c>
    </row>
    <row r="9" spans="1:7" x14ac:dyDescent="0.3">
      <c r="A9" s="34"/>
      <c r="B9" s="19" t="s">
        <v>58</v>
      </c>
      <c r="C9" s="20">
        <v>1.764766156650083</v>
      </c>
      <c r="D9" s="20">
        <v>1.764766156650083</v>
      </c>
      <c r="E9" s="20">
        <v>4.4119153916252074</v>
      </c>
      <c r="F9" s="20">
        <v>3.5295323133001659</v>
      </c>
      <c r="G9" s="20">
        <v>8.8238307832504148</v>
      </c>
    </row>
    <row r="10" spans="1:7" ht="15" thickBot="1" x14ac:dyDescent="0.35">
      <c r="A10" s="35"/>
      <c r="B10" s="21" t="s">
        <v>59</v>
      </c>
      <c r="C10" s="22">
        <v>37.17350700633861</v>
      </c>
      <c r="D10" s="22">
        <v>37.17350700633861</v>
      </c>
      <c r="E10" s="22">
        <v>37.17350700633861</v>
      </c>
      <c r="F10" s="22">
        <v>28.349676223088196</v>
      </c>
      <c r="G10" s="22">
        <v>28.349676223088196</v>
      </c>
    </row>
    <row r="11" spans="1:7" x14ac:dyDescent="0.3">
      <c r="A11" s="13"/>
      <c r="B11" s="23" t="s">
        <v>3</v>
      </c>
      <c r="C11" s="24">
        <f>SUM(C4:C10)</f>
        <v>123.87811640600125</v>
      </c>
      <c r="D11" s="24">
        <f t="shared" ref="D11:G11" si="0">SUM(D4:D10)</f>
        <v>123.87811640600125</v>
      </c>
      <c r="E11" s="24">
        <f t="shared" si="0"/>
        <v>123.87811640600125</v>
      </c>
      <c r="F11" s="24">
        <f t="shared" si="0"/>
        <v>123.87811640600125</v>
      </c>
      <c r="G11" s="24">
        <f t="shared" si="0"/>
        <v>123.87811640600125</v>
      </c>
    </row>
  </sheetData>
  <mergeCells count="3">
    <mergeCell ref="C2:G2"/>
    <mergeCell ref="A4:A7"/>
    <mergeCell ref="A8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C080A-2B34-462D-9195-7B0B888A1DA1}">
  <dimension ref="A1:G13"/>
  <sheetViews>
    <sheetView workbookViewId="0">
      <selection activeCell="E22" sqref="E22"/>
    </sheetView>
  </sheetViews>
  <sheetFormatPr defaultRowHeight="14.4" x14ac:dyDescent="0.3"/>
  <cols>
    <col min="2" max="2" width="11.109375" customWidth="1"/>
  </cols>
  <sheetData>
    <row r="1" spans="1:7" ht="15" thickBot="1" x14ac:dyDescent="0.35">
      <c r="A1" s="12" t="s">
        <v>73</v>
      </c>
      <c r="B1" s="3"/>
      <c r="C1" s="3"/>
      <c r="D1" s="3"/>
      <c r="E1" s="3"/>
      <c r="F1" s="3"/>
      <c r="G1" s="3"/>
    </row>
    <row r="2" spans="1:7" x14ac:dyDescent="0.3">
      <c r="A2" s="13"/>
      <c r="B2" s="13"/>
      <c r="C2" s="31" t="s">
        <v>69</v>
      </c>
      <c r="D2" s="31"/>
      <c r="E2" s="31"/>
      <c r="F2" s="31"/>
      <c r="G2" s="31"/>
    </row>
    <row r="3" spans="1:7" ht="29.4" thickBot="1" x14ac:dyDescent="0.35">
      <c r="A3" s="14"/>
      <c r="B3" s="14"/>
      <c r="C3" s="15" t="s">
        <v>51</v>
      </c>
      <c r="D3" s="16" t="s">
        <v>52</v>
      </c>
      <c r="E3" s="16" t="s">
        <v>53</v>
      </c>
      <c r="F3" s="16" t="s">
        <v>54</v>
      </c>
      <c r="G3" s="16" t="s">
        <v>55</v>
      </c>
    </row>
    <row r="4" spans="1:7" x14ac:dyDescent="0.3">
      <c r="A4" s="32" t="s">
        <v>11</v>
      </c>
      <c r="B4" s="25" t="s">
        <v>9</v>
      </c>
      <c r="C4" s="18">
        <v>0.34</v>
      </c>
      <c r="D4" s="18">
        <v>6.8187381897177463E-2</v>
      </c>
      <c r="E4" s="18">
        <v>0.34093690948588723</v>
      </c>
      <c r="F4" s="18">
        <v>0.68187381897177446</v>
      </c>
      <c r="G4" s="18">
        <v>0.13637476379435493</v>
      </c>
    </row>
    <row r="5" spans="1:7" x14ac:dyDescent="0.3">
      <c r="A5" s="33"/>
      <c r="B5" s="27" t="s">
        <v>56</v>
      </c>
      <c r="C5" s="20">
        <v>0.1</v>
      </c>
      <c r="D5" s="20">
        <v>0.31715628384044192</v>
      </c>
      <c r="E5" s="20">
        <v>0.10307579224814362</v>
      </c>
      <c r="F5" s="20">
        <v>0.20615158449628723</v>
      </c>
      <c r="G5" s="20">
        <v>0.63431256768088384</v>
      </c>
    </row>
    <row r="6" spans="1:7" x14ac:dyDescent="0.3">
      <c r="A6" s="33"/>
      <c r="B6" s="27" t="s">
        <v>10</v>
      </c>
      <c r="C6" s="20">
        <v>0.35</v>
      </c>
      <c r="D6" s="20">
        <v>0.47386001566493074</v>
      </c>
      <c r="E6" s="20">
        <v>0.35065641159204874</v>
      </c>
      <c r="F6" s="20">
        <v>0.70131282318409749</v>
      </c>
      <c r="G6" s="20">
        <v>0.94772003132986149</v>
      </c>
    </row>
    <row r="7" spans="1:7" ht="15" thickBot="1" x14ac:dyDescent="0.35">
      <c r="A7" s="33"/>
      <c r="B7" s="28" t="s">
        <v>34</v>
      </c>
      <c r="C7" s="22">
        <v>3.79</v>
      </c>
      <c r="D7" s="22">
        <v>3.7948087828671997</v>
      </c>
      <c r="E7" s="22">
        <v>3.7948087828671997</v>
      </c>
      <c r="F7" s="22">
        <v>3.3832767126619752</v>
      </c>
      <c r="G7" s="22">
        <v>3.3832767126619752</v>
      </c>
    </row>
    <row r="8" spans="1:7" x14ac:dyDescent="0.3">
      <c r="A8" s="34" t="s">
        <v>57</v>
      </c>
      <c r="B8" s="27" t="s">
        <v>9</v>
      </c>
      <c r="C8" s="20">
        <v>0.85</v>
      </c>
      <c r="D8" s="20">
        <v>0.8452523983891238</v>
      </c>
      <c r="E8" s="20">
        <v>0.52828274899320227</v>
      </c>
      <c r="F8" s="20">
        <v>1.6905047967782476</v>
      </c>
      <c r="G8" s="20">
        <v>1.0565654979864045</v>
      </c>
    </row>
    <row r="9" spans="1:7" x14ac:dyDescent="0.3">
      <c r="A9" s="34"/>
      <c r="B9" s="27" t="s">
        <v>58</v>
      </c>
      <c r="C9" s="20">
        <v>0.37</v>
      </c>
      <c r="D9" s="20">
        <v>0.37278920293076356</v>
      </c>
      <c r="E9" s="20">
        <v>0.9319730073269088</v>
      </c>
      <c r="F9" s="20">
        <v>0.74557840586152713</v>
      </c>
      <c r="G9" s="20">
        <v>1.8639460146538176</v>
      </c>
    </row>
    <row r="10" spans="1:7" ht="15" thickBot="1" x14ac:dyDescent="0.35">
      <c r="A10" s="35"/>
      <c r="B10" s="28" t="s">
        <v>59</v>
      </c>
      <c r="C10" s="22">
        <v>1.55</v>
      </c>
      <c r="D10" s="22">
        <v>1.5467896265337495</v>
      </c>
      <c r="E10" s="22">
        <v>1.5467896265337495</v>
      </c>
      <c r="F10" s="22">
        <v>1.1796300276426999</v>
      </c>
      <c r="G10" s="22">
        <v>1.1796300276426999</v>
      </c>
    </row>
    <row r="11" spans="1:7" x14ac:dyDescent="0.3">
      <c r="A11" s="13"/>
      <c r="B11" s="26" t="s">
        <v>3</v>
      </c>
      <c r="C11" s="24">
        <f>SUM(C4:C10)</f>
        <v>7.35</v>
      </c>
      <c r="D11" s="24">
        <f t="shared" ref="D11:G11" si="0">SUM(D4:D10)</f>
        <v>7.4188436921233869</v>
      </c>
      <c r="E11" s="24">
        <f t="shared" si="0"/>
        <v>7.5965232790471404</v>
      </c>
      <c r="F11" s="24">
        <f t="shared" si="0"/>
        <v>8.5883281695966094</v>
      </c>
      <c r="G11" s="24">
        <f t="shared" si="0"/>
        <v>9.201825615749998</v>
      </c>
    </row>
    <row r="13" spans="1:7" x14ac:dyDescent="0.3">
      <c r="C13" s="36"/>
      <c r="D13" s="36"/>
      <c r="E13" s="36"/>
      <c r="F13" s="36"/>
      <c r="G13" s="36"/>
    </row>
  </sheetData>
  <mergeCells count="3">
    <mergeCell ref="C2:G2"/>
    <mergeCell ref="A4:A7"/>
    <mergeCell ref="A8:A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C6633-E475-41FF-B6E9-F363E1326A70}">
  <dimension ref="A1:E7"/>
  <sheetViews>
    <sheetView workbookViewId="0">
      <selection activeCell="E17" sqref="E17"/>
    </sheetView>
  </sheetViews>
  <sheetFormatPr defaultRowHeight="14.4" x14ac:dyDescent="0.3"/>
  <cols>
    <col min="1" max="1" width="14.88671875" customWidth="1"/>
    <col min="2" max="2" width="25.5546875" customWidth="1"/>
    <col min="3" max="3" width="30.77734375" customWidth="1"/>
    <col min="4" max="5" width="25.5546875" customWidth="1"/>
  </cols>
  <sheetData>
    <row r="1" spans="1:5" s="3" customFormat="1" ht="15" thickBot="1" x14ac:dyDescent="0.35">
      <c r="A1" s="4" t="s">
        <v>77</v>
      </c>
    </row>
    <row r="2" spans="1:5" ht="42" customHeight="1" x14ac:dyDescent="0.35">
      <c r="A2" s="42"/>
      <c r="B2" s="54" t="s">
        <v>91</v>
      </c>
      <c r="C2" s="44" t="s">
        <v>100</v>
      </c>
      <c r="D2" s="43" t="s">
        <v>93</v>
      </c>
      <c r="E2" s="55" t="s">
        <v>92</v>
      </c>
    </row>
    <row r="3" spans="1:5" x14ac:dyDescent="0.3">
      <c r="A3" s="47" t="s">
        <v>51</v>
      </c>
      <c r="B3" s="59">
        <v>-2.8089195354567273</v>
      </c>
      <c r="C3" s="60">
        <v>-0.48439144435428155</v>
      </c>
      <c r="D3" s="61">
        <v>0</v>
      </c>
      <c r="E3" s="62">
        <v>-0.48439144435428155</v>
      </c>
    </row>
    <row r="4" spans="1:5" x14ac:dyDescent="0.3">
      <c r="A4" s="47" t="s">
        <v>52</v>
      </c>
      <c r="B4" s="41">
        <v>-2.8335679974569903</v>
      </c>
      <c r="C4" s="38">
        <v>-0.48439144435428155</v>
      </c>
      <c r="D4" s="39">
        <v>1.7253990648532502E-2</v>
      </c>
      <c r="E4" s="56">
        <v>-0.46713745370574905</v>
      </c>
    </row>
    <row r="5" spans="1:5" x14ac:dyDescent="0.3">
      <c r="A5" s="47" t="s">
        <v>53</v>
      </c>
      <c r="B5" s="41">
        <v>-2.9014312942458229</v>
      </c>
      <c r="C5" s="38">
        <v>-0.48439144435428155</v>
      </c>
      <c r="D5" s="39">
        <v>1.8046939909442894E-2</v>
      </c>
      <c r="E5" s="56">
        <v>-0.46634450444483866</v>
      </c>
    </row>
    <row r="6" spans="1:5" x14ac:dyDescent="0.3">
      <c r="A6" s="47" t="s">
        <v>54</v>
      </c>
      <c r="B6" s="41">
        <v>-3.2802432377520678</v>
      </c>
      <c r="C6" s="38">
        <v>-0.48439144435428155</v>
      </c>
      <c r="D6" s="39">
        <v>-0.48439144435428155</v>
      </c>
      <c r="E6" s="56">
        <v>-0.96878288870856311</v>
      </c>
    </row>
    <row r="7" spans="1:5" ht="15" thickBot="1" x14ac:dyDescent="0.35">
      <c r="A7" s="49" t="s">
        <v>55</v>
      </c>
      <c r="B7" s="57">
        <v>-3.5145636793307857</v>
      </c>
      <c r="C7" s="50">
        <v>-0.48439144435428155</v>
      </c>
      <c r="D7" s="51">
        <v>-0.41378958323833076</v>
      </c>
      <c r="E7" s="58">
        <v>-0.89818102759261231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9020B-E7E2-4C06-8227-FF377AE645D3}">
  <dimension ref="A1:G12"/>
  <sheetViews>
    <sheetView workbookViewId="0">
      <selection activeCell="D22" sqref="D22"/>
    </sheetView>
  </sheetViews>
  <sheetFormatPr defaultRowHeight="14.4" x14ac:dyDescent="0.3"/>
  <cols>
    <col min="1" max="1" width="14.6640625" customWidth="1"/>
    <col min="2" max="2" width="25.33203125" customWidth="1"/>
    <col min="3" max="3" width="33.88671875" customWidth="1"/>
    <col min="4" max="4" width="41.109375" customWidth="1"/>
    <col min="5" max="6" width="25.33203125" customWidth="1"/>
    <col min="7" max="7" width="30.109375" customWidth="1"/>
  </cols>
  <sheetData>
    <row r="1" spans="1:7" s="3" customFormat="1" ht="15" thickBot="1" x14ac:dyDescent="0.35">
      <c r="A1" s="4" t="s">
        <v>79</v>
      </c>
    </row>
    <row r="2" spans="1:7" ht="15" thickBot="1" x14ac:dyDescent="0.35">
      <c r="A2" s="42"/>
      <c r="B2" s="71"/>
      <c r="C2" s="66" t="s">
        <v>74</v>
      </c>
      <c r="D2" s="67"/>
      <c r="E2" s="67"/>
      <c r="F2" s="68"/>
      <c r="G2" s="74" t="s">
        <v>75</v>
      </c>
    </row>
    <row r="3" spans="1:7" ht="34.200000000000003" customHeight="1" x14ac:dyDescent="0.35">
      <c r="A3" s="42"/>
      <c r="B3" s="71" t="s">
        <v>87</v>
      </c>
      <c r="C3" s="44" t="s">
        <v>88</v>
      </c>
      <c r="D3" s="43" t="s">
        <v>90</v>
      </c>
      <c r="E3" s="43" t="s">
        <v>89</v>
      </c>
      <c r="F3" s="45" t="s">
        <v>76</v>
      </c>
      <c r="G3" s="46" t="s">
        <v>102</v>
      </c>
    </row>
    <row r="4" spans="1:7" x14ac:dyDescent="0.3">
      <c r="A4" s="47" t="s">
        <v>51</v>
      </c>
      <c r="B4" s="72">
        <v>124</v>
      </c>
      <c r="C4" s="38">
        <v>1.2340190455496927</v>
      </c>
      <c r="D4" s="39">
        <v>0.7786916690962743</v>
      </c>
      <c r="E4" s="39">
        <v>5.341598409400949</v>
      </c>
      <c r="F4" s="40">
        <v>7.3543091240469156</v>
      </c>
      <c r="G4" s="48">
        <v>-0.48439144435428155</v>
      </c>
    </row>
    <row r="5" spans="1:7" x14ac:dyDescent="0.3">
      <c r="A5" s="47" t="s">
        <v>52</v>
      </c>
      <c r="B5" s="72">
        <v>124</v>
      </c>
      <c r="C5" s="38">
        <v>1.2985536136261631</v>
      </c>
      <c r="D5" s="39">
        <v>0.7786916690962743</v>
      </c>
      <c r="E5" s="39">
        <v>5.341598409400949</v>
      </c>
      <c r="F5" s="40">
        <v>7.4188436921233869</v>
      </c>
      <c r="G5" s="48">
        <v>-0.46713745370574911</v>
      </c>
    </row>
    <row r="6" spans="1:7" x14ac:dyDescent="0.3">
      <c r="A6" s="47" t="s">
        <v>53</v>
      </c>
      <c r="B6" s="72">
        <v>124</v>
      </c>
      <c r="C6" s="38">
        <v>1.4762332005499164</v>
      </c>
      <c r="D6" s="39">
        <v>0.7786916690962743</v>
      </c>
      <c r="E6" s="39">
        <v>5.341598409400949</v>
      </c>
      <c r="F6" s="40">
        <v>7.5965232790471395</v>
      </c>
      <c r="G6" s="48">
        <v>-0.4663445044448386</v>
      </c>
    </row>
    <row r="7" spans="1:7" x14ac:dyDescent="0.3">
      <c r="A7" s="47" t="s">
        <v>54</v>
      </c>
      <c r="B7" s="72">
        <v>124</v>
      </c>
      <c r="C7" s="38">
        <v>2.4680380910993853</v>
      </c>
      <c r="D7" s="39">
        <v>1.5573833381925486</v>
      </c>
      <c r="E7" s="39">
        <v>4.5629067403046752</v>
      </c>
      <c r="F7" s="40">
        <v>8.5883281695966094</v>
      </c>
      <c r="G7" s="48">
        <v>-0.96878288870856311</v>
      </c>
    </row>
    <row r="8" spans="1:7" ht="15" thickBot="1" x14ac:dyDescent="0.35">
      <c r="A8" s="49" t="s">
        <v>55</v>
      </c>
      <c r="B8" s="73">
        <v>124</v>
      </c>
      <c r="C8" s="50">
        <v>3.0815355372527735</v>
      </c>
      <c r="D8" s="51">
        <v>1.5573833381925486</v>
      </c>
      <c r="E8" s="51">
        <v>4.5629067403046752</v>
      </c>
      <c r="F8" s="52">
        <v>9.2018256157499962</v>
      </c>
      <c r="G8" s="53">
        <v>-0.89818102759261231</v>
      </c>
    </row>
    <row r="12" spans="1:7" x14ac:dyDescent="0.3">
      <c r="F12" s="36"/>
    </row>
  </sheetData>
  <mergeCells count="1">
    <mergeCell ref="C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4B1D7-EEF3-4E2E-AC14-9EC9397EBE35}">
  <dimension ref="A1:D6"/>
  <sheetViews>
    <sheetView tabSelected="1" workbookViewId="0">
      <selection activeCell="H20" sqref="H20"/>
    </sheetView>
  </sheetViews>
  <sheetFormatPr defaultRowHeight="14.4" x14ac:dyDescent="0.3"/>
  <cols>
    <col min="1" max="1" width="19.21875" customWidth="1"/>
    <col min="2" max="3" width="22.21875" customWidth="1"/>
    <col min="4" max="4" width="26.21875" customWidth="1"/>
  </cols>
  <sheetData>
    <row r="1" spans="1:4" s="3" customFormat="1" ht="15" thickBot="1" x14ac:dyDescent="0.35">
      <c r="A1" s="4" t="s">
        <v>78</v>
      </c>
    </row>
    <row r="2" spans="1:4" s="37" customFormat="1" ht="41.4" customHeight="1" x14ac:dyDescent="0.35">
      <c r="A2" s="63"/>
      <c r="B2" s="64" t="s">
        <v>86</v>
      </c>
      <c r="C2" s="69" t="s">
        <v>84</v>
      </c>
      <c r="D2" s="55" t="s">
        <v>85</v>
      </c>
    </row>
    <row r="3" spans="1:4" x14ac:dyDescent="0.3">
      <c r="A3" s="65" t="s">
        <v>80</v>
      </c>
      <c r="B3" s="60">
        <v>1.7253990648532447E-2</v>
      </c>
      <c r="C3" s="70">
        <v>-2.4648462000262938E-2</v>
      </c>
      <c r="D3" s="62">
        <v>6.45345680764704E-2</v>
      </c>
    </row>
    <row r="4" spans="1:4" x14ac:dyDescent="0.3">
      <c r="A4" s="47" t="s">
        <v>81</v>
      </c>
      <c r="B4" s="38">
        <v>1.8046939909442949E-2</v>
      </c>
      <c r="C4" s="40">
        <v>-9.2511758789095566E-2</v>
      </c>
      <c r="D4" s="56">
        <v>0.2422141550002237</v>
      </c>
    </row>
    <row r="5" spans="1:4" x14ac:dyDescent="0.3">
      <c r="A5" s="47" t="s">
        <v>82</v>
      </c>
      <c r="B5" s="38">
        <v>-0.48439144435428155</v>
      </c>
      <c r="C5" s="40">
        <v>-0.47132370229534049</v>
      </c>
      <c r="D5" s="56">
        <v>1.2340190455496927</v>
      </c>
    </row>
    <row r="6" spans="1:4" ht="15" thickBot="1" x14ac:dyDescent="0.35">
      <c r="A6" s="49" t="s">
        <v>83</v>
      </c>
      <c r="B6" s="50">
        <v>-0.41378958323833076</v>
      </c>
      <c r="C6" s="52">
        <v>-0.70564414387405838</v>
      </c>
      <c r="D6" s="58">
        <v>1.8475164917030809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CoverSheet</vt:lpstr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Jing</dc:creator>
  <cp:lastModifiedBy>Yang, Jing</cp:lastModifiedBy>
  <dcterms:created xsi:type="dcterms:W3CDTF">2015-06-05T18:17:20Z</dcterms:created>
  <dcterms:modified xsi:type="dcterms:W3CDTF">2026-02-11T12:01:32Z</dcterms:modified>
</cp:coreProperties>
</file>