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11860" yWindow="4940" windowWidth="38400" windowHeight="23480" tabRatio="500"/>
  </bookViews>
  <sheets>
    <sheet name="ThermalAre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row1">[1]SFZ1!#REF!</definedName>
    <definedName name="______row1">[2]SFZ1!#REF!</definedName>
    <definedName name="___row1">[3]SFZ1!#REF!</definedName>
    <definedName name="__row1">[4]SFZ1!#REF!</definedName>
    <definedName name="_row1">[5]SFZ1!#REF!</definedName>
    <definedName name="DA">#N/A</definedName>
    <definedName name="DC">#N/A</definedName>
    <definedName name="DS">#N/A</definedName>
    <definedName name="stuff">[6]SFZ1!#REF!</definedName>
    <definedName name="stuff2">[7]SFZ1!#REF!</definedName>
    <definedName name="tbl_Temp">'[8]carbon isotopes'!$A$1:$D$41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8" i="1" l="1"/>
  <c r="H18" i="1"/>
  <c r="I18" i="1"/>
  <c r="D18" i="1"/>
  <c r="G17" i="1"/>
  <c r="H17" i="1"/>
  <c r="I17" i="1"/>
  <c r="D17" i="1"/>
  <c r="G16" i="1"/>
  <c r="H16" i="1"/>
  <c r="I16" i="1"/>
  <c r="D16" i="1"/>
  <c r="G15" i="1"/>
  <c r="H15" i="1"/>
  <c r="I15" i="1"/>
  <c r="D15" i="1"/>
  <c r="G14" i="1"/>
  <c r="H14" i="1"/>
  <c r="I14" i="1"/>
  <c r="D14" i="1"/>
  <c r="G13" i="1"/>
  <c r="H13" i="1"/>
  <c r="I13" i="1"/>
  <c r="D13" i="1"/>
  <c r="G11" i="1"/>
  <c r="H11" i="1"/>
  <c r="I11" i="1"/>
  <c r="D11" i="1"/>
  <c r="G10" i="1"/>
  <c r="H10" i="1"/>
  <c r="I10" i="1"/>
  <c r="D10" i="1"/>
  <c r="G9" i="1"/>
  <c r="H9" i="1"/>
  <c r="I9" i="1"/>
  <c r="D9" i="1"/>
  <c r="G8" i="1"/>
  <c r="H8" i="1"/>
  <c r="I8" i="1"/>
  <c r="D8" i="1"/>
  <c r="G7" i="1"/>
  <c r="H7" i="1"/>
  <c r="I7" i="1"/>
  <c r="D7" i="1"/>
  <c r="G6" i="1"/>
  <c r="H6" i="1"/>
  <c r="I6" i="1"/>
  <c r="D6" i="1"/>
  <c r="G5" i="1"/>
  <c r="H5" i="1"/>
  <c r="I5" i="1"/>
  <c r="D5" i="1"/>
  <c r="G4" i="1"/>
  <c r="H4" i="1"/>
  <c r="I4" i="1"/>
  <c r="D4" i="1"/>
</calcChain>
</file>

<file path=xl/sharedStrings.xml><?xml version="1.0" encoding="utf-8"?>
<sst xmlns="http://schemas.openxmlformats.org/spreadsheetml/2006/main" count="31" uniqueCount="23">
  <si>
    <t>Thermal Area</t>
  </si>
  <si>
    <t>R/Ra Mantle</t>
  </si>
  <si>
    <t>R/Ra local</t>
  </si>
  <si>
    <t>Heart Lake Geyser Basin</t>
  </si>
  <si>
    <t>Hot Spring Basin</t>
  </si>
  <si>
    <t>Brimstone Basin</t>
  </si>
  <si>
    <t>Roaring Mountain</t>
  </si>
  <si>
    <t>All Yellowstone Minimum</t>
  </si>
  <si>
    <t>All Yellowstone Maximum</t>
  </si>
  <si>
    <t>All Yellowstone: Best Estimate</t>
  </si>
  <si>
    <t xml:space="preserve"> molar CO2/He</t>
  </si>
  <si>
    <t>ø</t>
  </si>
  <si>
    <t>WC</t>
  </si>
  <si>
    <t>QCO2</t>
  </si>
  <si>
    <t>QHe</t>
  </si>
  <si>
    <t>t/d</t>
  </si>
  <si>
    <t>mol/a</t>
  </si>
  <si>
    <t>CO2 emissions</t>
  </si>
  <si>
    <t>He emissions</t>
  </si>
  <si>
    <r>
      <t>R</t>
    </r>
    <r>
      <rPr>
        <vertAlign val="subscript"/>
        <sz val="12"/>
        <color theme="1"/>
        <rFont val="Calibri"/>
        <scheme val="minor"/>
      </rPr>
      <t>M</t>
    </r>
  </si>
  <si>
    <r>
      <t>R</t>
    </r>
    <r>
      <rPr>
        <vertAlign val="subscript"/>
        <sz val="12"/>
        <color theme="1"/>
        <rFont val="Calibri"/>
        <scheme val="minor"/>
      </rPr>
      <t>L</t>
    </r>
  </si>
  <si>
    <r>
      <t>q</t>
    </r>
    <r>
      <rPr>
        <i/>
        <vertAlign val="superscript"/>
        <sz val="12"/>
        <color theme="1"/>
        <rFont val="Times New Roman"/>
      </rPr>
      <t>C</t>
    </r>
    <r>
      <rPr>
        <i/>
        <vertAlign val="subscript"/>
        <sz val="12"/>
        <color theme="1"/>
        <rFont val="Times New Roman"/>
      </rPr>
      <t>He</t>
    </r>
  </si>
  <si>
    <t>Crustal 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</si>
</sst>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Verdana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</font>
    <font>
      <i/>
      <sz val="12"/>
      <color theme="1"/>
      <name val="Calibri"/>
      <scheme val="minor"/>
    </font>
    <font>
      <vertAlign val="subscript"/>
      <sz val="12"/>
      <color theme="1"/>
      <name val="Calibri"/>
      <scheme val="minor"/>
    </font>
    <font>
      <i/>
      <sz val="12"/>
      <color theme="1"/>
      <name val="Times New Roman"/>
    </font>
    <font>
      <i/>
      <vertAlign val="superscript"/>
      <sz val="12"/>
      <color theme="1"/>
      <name val="Times New Roman"/>
    </font>
    <font>
      <i/>
      <vertAlign val="subscript"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4" fontId="0" fillId="0" borderId="0" xfId="1" applyNumberFormat="1" applyFont="1"/>
    <xf numFmtId="2" fontId="0" fillId="0" borderId="0" xfId="0" applyNumberFormat="1"/>
    <xf numFmtId="11" fontId="0" fillId="0" borderId="0" xfId="0" applyNumberFormat="1"/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right"/>
    </xf>
  </cellXfs>
  <cellStyles count="12"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  <cellStyle name="Normal 2" xfId="2"/>
    <cellStyle name="Normal 3" xfId="3"/>
    <cellStyle name="Percent" xfId="1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@/igswbmwwfs03/Home/USGS/calculators_templates_data/USGS/excel%20docs/dissertation/papers/Chem%20Geo%20paper/other%20stuff%20for%20paper/Excel%20and%20Kaleidagraph/stats%20calcs/fall%2098%20rep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@/igswbmwwfs03/Home/MSH/data/USGS/calculators_templates_data/USGS/excel%20docs/dissertation/papers/Chem%20Geo%20paper/other%20stuff%20for%20paper/Excel%20and%20Kaleidagraph/stats%20calcs/fall%2098%20rep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@/igswbmwwfs03/Home/dbergfel/eqns%20tmplts%20methd/calculators_data/templates%20for%20water%20data/USGS/excel%20docs/dissertation/papers/Chem%20Geo%20paper/other%20stuff%20for%20paper/Excel%20and%20Kaleidagraph/stats%20calcs/fall%2098%20rep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@/igswbmwwfs03/Home/eqns%20tmplts%20methd/stable%20isotope%20data/eqns%20tmplts%20methd/stable%20isotope%20data/USGS/excel%20docs/dissertation/papers/Chem%20Geo%20paper/other%20stuff%20for%20paper/Excel%20and%20Kaleidagraph/stats%20calcs/fall%2098%20rep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bberg/Documents/Lab%20work/calculators%20&amp;%20templates/templates%20for%20water%20data/USGS/excel%20docs/dissertation/papers/Chem%20Geo%20paper/other%20stuff%20for%20paper/Excel%20and%20Kaleidagraph/stats%20calcs/fall%2098%20rep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@/igswbmwwfs03/Home/dbergfel/MSH/Data/USGS/calculators_templates_data/USGS/excel%20docs/dissertation/papers/Chem%20Geo%20paper/other%20stuff%20for%20paper/Excel%20and%20Kaleidagraph/stats%20calcs/fall%2098%20rep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bergfel/Documents/MSH/Data/All%20years%20compiled/USGS/calculators_templates_data/USGS/excel%20docs/dissertation/papers/Chem%20Geo%20paper/other%20stuff%20for%20paper/Excel%20and%20Kaleidagraph/stats%20calcs/fall%2098%20rep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bberg/Documents/Yellowstone/Yellowstone%20Lowenstern/YL%202009/YL%202009/YL%202009%20all%20analys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ll sites"/>
      <sheetName val="new sites"/>
      <sheetName val="NFZ1"/>
      <sheetName val="SFZ1"/>
      <sheetName val="UDZ"/>
      <sheetName val="UDZ2"/>
      <sheetName val="UDZ3"/>
      <sheetName val="2-58"/>
      <sheetName val="LDZ"/>
      <sheetName val="fall 98 rep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ll sites"/>
      <sheetName val="new sites"/>
      <sheetName val="NFZ1"/>
      <sheetName val="SFZ1"/>
      <sheetName val="UDZ"/>
      <sheetName val="UDZ2"/>
      <sheetName val="UDZ3"/>
      <sheetName val="2-58"/>
      <sheetName val="LD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ll sites"/>
      <sheetName val="new sites"/>
      <sheetName val="NFZ1"/>
      <sheetName val="SFZ1"/>
      <sheetName val="UDZ"/>
      <sheetName val="UDZ2"/>
      <sheetName val="UDZ3"/>
      <sheetName val="2-58"/>
      <sheetName val="LD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ll sites"/>
      <sheetName val="new sites"/>
      <sheetName val="NFZ1"/>
      <sheetName val="SFZ1"/>
      <sheetName val="UDZ"/>
      <sheetName val="UDZ2"/>
      <sheetName val="UDZ3"/>
      <sheetName val="2-58"/>
      <sheetName val="LD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ll sites"/>
      <sheetName val="new sites"/>
      <sheetName val="NFZ1"/>
      <sheetName val="SFZ1"/>
      <sheetName val="UDZ"/>
      <sheetName val="UDZ2"/>
      <sheetName val="UDZ3"/>
      <sheetName val="2-58"/>
      <sheetName val="LD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ll sites"/>
      <sheetName val="new sites"/>
      <sheetName val="NFZ1"/>
      <sheetName val="SFZ1"/>
      <sheetName val="UDZ"/>
      <sheetName val="UDZ2"/>
      <sheetName val="UDZ3"/>
      <sheetName val="2-58"/>
      <sheetName val="LD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ll sites"/>
      <sheetName val="new sites"/>
      <sheetName val="NFZ1"/>
      <sheetName val="SFZ1"/>
      <sheetName val="UDZ"/>
      <sheetName val="UDZ2"/>
      <sheetName val="UDZ3"/>
      <sheetName val="2-58"/>
      <sheetName val="LD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ample collection"/>
      <sheetName val="bottle weights"/>
      <sheetName val="He sample list"/>
      <sheetName val="carbon isotopes"/>
      <sheetName val="water steam isotopes"/>
      <sheetName val="water anions"/>
      <sheetName val="head space gas"/>
      <sheetName val="NH3"/>
      <sheetName val="Density"/>
      <sheetName val="CO2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Sample #</v>
          </cell>
          <cell r="B1" t="str">
            <v>Location</v>
          </cell>
          <cell r="C1" t="str">
            <v>d13C-CH4</v>
          </cell>
          <cell r="D1" t="str">
            <v>d13C-CO2 (C)</v>
          </cell>
        </row>
        <row r="2">
          <cell r="A2" t="str">
            <v>YL09-01</v>
          </cell>
          <cell r="B2" t="str">
            <v>Conoco</v>
          </cell>
          <cell r="D2">
            <v>-5.21</v>
          </cell>
        </row>
        <row r="3">
          <cell r="A3" t="str">
            <v>YL09-02</v>
          </cell>
          <cell r="B3" t="str">
            <v>Black Sands Basin</v>
          </cell>
          <cell r="D3">
            <v>-1.58</v>
          </cell>
        </row>
        <row r="4">
          <cell r="A4" t="str">
            <v>YL09-03A</v>
          </cell>
          <cell r="B4" t="str">
            <v>Solfatara</v>
          </cell>
          <cell r="C4">
            <v>-28.11</v>
          </cell>
          <cell r="D4">
            <v>-2.31</v>
          </cell>
        </row>
        <row r="5">
          <cell r="A5" t="str">
            <v>YL09-03B</v>
          </cell>
          <cell r="B5" t="str">
            <v>Solfatara</v>
          </cell>
          <cell r="C5">
            <v>-27.91</v>
          </cell>
          <cell r="D5">
            <v>-2.38</v>
          </cell>
        </row>
        <row r="6">
          <cell r="A6" t="str">
            <v>YL09-04</v>
          </cell>
          <cell r="B6" t="str">
            <v>Frying Pan Springs</v>
          </cell>
          <cell r="C6">
            <v>-25.32</v>
          </cell>
        </row>
        <row r="7">
          <cell r="A7" t="str">
            <v>YL09-05</v>
          </cell>
          <cell r="B7" t="str">
            <v>middle group pool on hillside</v>
          </cell>
          <cell r="C7">
            <v>-44.19</v>
          </cell>
          <cell r="D7">
            <v>-4.3099999999999996</v>
          </cell>
        </row>
        <row r="8">
          <cell r="A8" t="str">
            <v>YL09-06</v>
          </cell>
          <cell r="B8" t="str">
            <v>Fissure group steaming ground</v>
          </cell>
          <cell r="C8">
            <v>-44.05</v>
          </cell>
          <cell r="D8">
            <v>-2.94</v>
          </cell>
        </row>
        <row r="9">
          <cell r="A9" t="str">
            <v>YL09-07A</v>
          </cell>
          <cell r="B9" t="str">
            <v>lower group pool vent A (evac only)</v>
          </cell>
        </row>
        <row r="10">
          <cell r="A10" t="str">
            <v>YL09-07B</v>
          </cell>
          <cell r="B10" t="str">
            <v>lower group pool vent B</v>
          </cell>
          <cell r="D10">
            <v>-4.32</v>
          </cell>
        </row>
        <row r="11">
          <cell r="A11" t="str">
            <v>YL09-08</v>
          </cell>
          <cell r="B11" t="str">
            <v>Rustic group steaming ground</v>
          </cell>
          <cell r="C11">
            <v>-43.18</v>
          </cell>
          <cell r="D11">
            <v>-9.1</v>
          </cell>
        </row>
        <row r="12">
          <cell r="A12" t="str">
            <v>YL09-09</v>
          </cell>
          <cell r="B12" t="str">
            <v>North Valley upper group fumarole</v>
          </cell>
          <cell r="C12">
            <v>-40.46</v>
          </cell>
          <cell r="D12">
            <v>-2.5499999999999998</v>
          </cell>
        </row>
        <row r="13">
          <cell r="A13" t="str">
            <v>YL09-10</v>
          </cell>
          <cell r="B13" t="str">
            <v>White Gulch upper group fumarole</v>
          </cell>
          <cell r="C13">
            <v>-36.75</v>
          </cell>
          <cell r="D13">
            <v>-1.6</v>
          </cell>
        </row>
        <row r="14">
          <cell r="A14" t="str">
            <v>YL09-11</v>
          </cell>
          <cell r="B14" t="str">
            <v>upper group fry pan</v>
          </cell>
          <cell r="C14">
            <v>-36.49</v>
          </cell>
          <cell r="D14">
            <v>-2.78</v>
          </cell>
        </row>
        <row r="15">
          <cell r="A15" t="str">
            <v>YL09-12</v>
          </cell>
          <cell r="B15" t="str">
            <v>Rustic group steaming ground</v>
          </cell>
          <cell r="C15">
            <v>-43.17</v>
          </cell>
          <cell r="D15">
            <v>-6.94</v>
          </cell>
        </row>
        <row r="16">
          <cell r="A16" t="str">
            <v>YL09-13</v>
          </cell>
          <cell r="B16" t="str">
            <v>Rabbit Creek steaming ground</v>
          </cell>
          <cell r="D16">
            <v>-5.63</v>
          </cell>
        </row>
        <row r="17">
          <cell r="A17" t="str">
            <v>YL09-14</v>
          </cell>
          <cell r="B17" t="str">
            <v>Quagmire</v>
          </cell>
        </row>
        <row r="18">
          <cell r="A18" t="str">
            <v>YL09-15</v>
          </cell>
          <cell r="B18" t="str">
            <v>Terrace Spring</v>
          </cell>
          <cell r="D18">
            <v>-3.94</v>
          </cell>
        </row>
        <row r="19">
          <cell r="A19" t="str">
            <v>YL09-16</v>
          </cell>
          <cell r="B19" t="str">
            <v>Turbid Lake upper area</v>
          </cell>
          <cell r="C19">
            <v>-32.340000000000003</v>
          </cell>
          <cell r="D19">
            <v>-2.58</v>
          </cell>
        </row>
        <row r="20">
          <cell r="A20" t="str">
            <v>YL09-17</v>
          </cell>
          <cell r="B20" t="str">
            <v>Bear Creek frying pan</v>
          </cell>
          <cell r="C20">
            <v>-32.409999999999997</v>
          </cell>
          <cell r="D20">
            <v>-2.56</v>
          </cell>
        </row>
        <row r="21">
          <cell r="A21" t="str">
            <v>YL09-18</v>
          </cell>
          <cell r="B21" t="str">
            <v>cold bubbler on Pelican creek trail</v>
          </cell>
          <cell r="C21">
            <v>-37.26</v>
          </cell>
          <cell r="D21">
            <v>-2.56</v>
          </cell>
        </row>
        <row r="23">
          <cell r="A23" t="str">
            <v>Blank B9</v>
          </cell>
          <cell r="D23">
            <v>-20.86</v>
          </cell>
        </row>
        <row r="24">
          <cell r="A24" t="str">
            <v>avg blank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0"/>
  <sheetViews>
    <sheetView tabSelected="1" workbookViewId="0">
      <selection activeCell="B7" sqref="B7"/>
    </sheetView>
  </sheetViews>
  <sheetFormatPr baseColWidth="10" defaultRowHeight="15" x14ac:dyDescent="0"/>
  <cols>
    <col min="1" max="1" width="26.33203125" customWidth="1"/>
    <col min="2" max="2" width="12.83203125" customWidth="1"/>
    <col min="3" max="3" width="13" customWidth="1"/>
    <col min="4" max="4" width="12.33203125" customWidth="1"/>
    <col min="5" max="5" width="12" style="2" bestFit="1" customWidth="1"/>
    <col min="6" max="6" width="13.83203125" style="1" bestFit="1" customWidth="1"/>
    <col min="8" max="8" width="10" customWidth="1"/>
    <col min="11" max="12" width="12.1640625" bestFit="1" customWidth="1"/>
    <col min="14" max="14" width="11.1640625" bestFit="1" customWidth="1"/>
    <col min="15" max="17" width="12.1640625" bestFit="1" customWidth="1"/>
  </cols>
  <sheetData>
    <row r="1" spans="1:9">
      <c r="A1" t="s">
        <v>0</v>
      </c>
      <c r="B1" s="6" t="s">
        <v>17</v>
      </c>
      <c r="C1" s="6" t="s">
        <v>10</v>
      </c>
      <c r="D1" s="6" t="s">
        <v>18</v>
      </c>
      <c r="E1" t="s">
        <v>1</v>
      </c>
      <c r="F1" s="6" t="s">
        <v>2</v>
      </c>
      <c r="G1" s="7" t="s">
        <v>11</v>
      </c>
      <c r="H1" s="6" t="s">
        <v>22</v>
      </c>
      <c r="I1" s="8" t="s">
        <v>12</v>
      </c>
    </row>
    <row r="2" spans="1:9" ht="17">
      <c r="B2" s="6" t="s">
        <v>13</v>
      </c>
      <c r="C2" s="6"/>
      <c r="D2" s="6" t="s">
        <v>14</v>
      </c>
      <c r="E2" s="6" t="s">
        <v>19</v>
      </c>
      <c r="F2" s="6" t="s">
        <v>20</v>
      </c>
      <c r="G2" s="7"/>
      <c r="H2" s="9" t="s">
        <v>21</v>
      </c>
      <c r="I2" s="8"/>
    </row>
    <row r="3" spans="1:9">
      <c r="B3" s="6" t="s">
        <v>15</v>
      </c>
      <c r="C3" s="6"/>
      <c r="D3" s="6" t="s">
        <v>16</v>
      </c>
      <c r="E3"/>
      <c r="F3" s="6"/>
      <c r="G3" s="7"/>
      <c r="H3" s="6" t="s">
        <v>16</v>
      </c>
      <c r="I3" s="8"/>
    </row>
    <row r="4" spans="1:9">
      <c r="A4" t="s">
        <v>3</v>
      </c>
      <c r="B4">
        <v>6</v>
      </c>
      <c r="C4">
        <v>7208</v>
      </c>
      <c r="D4" s="5">
        <f>365*B4*(1000000/44)/C4</f>
        <v>6905.206336393906</v>
      </c>
      <c r="E4" s="3">
        <v>22</v>
      </c>
      <c r="F4" s="2">
        <v>3</v>
      </c>
      <c r="G4" s="4">
        <f>(E4-F4)/(E4-0.01)</f>
        <v>0.86402910413824474</v>
      </c>
      <c r="H4" s="1">
        <f>365000000*(B4/44)*G4*(1/C4)</f>
        <v>5966.2992447241559</v>
      </c>
      <c r="I4" s="4">
        <f>H4/17100</f>
        <v>0.34890638858035999</v>
      </c>
    </row>
    <row r="5" spans="1:9">
      <c r="A5" t="s">
        <v>3</v>
      </c>
      <c r="B5">
        <v>6</v>
      </c>
      <c r="C5">
        <v>7208</v>
      </c>
      <c r="D5" s="5">
        <f t="shared" ref="D5:D18" si="0">365*B5*(1000000/44)/C5</f>
        <v>6905.206336393906</v>
      </c>
      <c r="E5" s="3">
        <v>11</v>
      </c>
      <c r="F5" s="2">
        <v>3</v>
      </c>
      <c r="G5" s="4">
        <f t="shared" ref="G5:G18" si="1">(E5-F5)/(E5-0.01)</f>
        <v>0.7279344858962693</v>
      </c>
      <c r="H5" s="1">
        <f t="shared" ref="H5:H18" si="2">365000000*(B5/44)*G5*(1/C5)</f>
        <v>5026.5378244905587</v>
      </c>
      <c r="I5" s="4">
        <f t="shared" ref="I5:I18" si="3">H5/17100</f>
        <v>0.29394958037956481</v>
      </c>
    </row>
    <row r="6" spans="1:9">
      <c r="A6" t="s">
        <v>4</v>
      </c>
      <c r="B6">
        <v>410</v>
      </c>
      <c r="C6">
        <v>14218</v>
      </c>
      <c r="D6" s="5">
        <f t="shared" si="0"/>
        <v>239213.41705136895</v>
      </c>
      <c r="E6" s="2">
        <v>22</v>
      </c>
      <c r="F6" s="2">
        <v>5.5</v>
      </c>
      <c r="G6" s="4">
        <f t="shared" si="1"/>
        <v>0.75034106412005463</v>
      </c>
      <c r="H6" s="1">
        <f t="shared" si="2"/>
        <v>179491.64990211857</v>
      </c>
      <c r="I6" s="2">
        <f t="shared" si="3"/>
        <v>10.496587713574186</v>
      </c>
    </row>
    <row r="7" spans="1:9">
      <c r="A7" t="s">
        <v>4</v>
      </c>
      <c r="B7">
        <v>410</v>
      </c>
      <c r="C7">
        <v>14218</v>
      </c>
      <c r="D7" s="5">
        <f t="shared" si="0"/>
        <v>239213.41705136895</v>
      </c>
      <c r="E7" s="3">
        <v>11</v>
      </c>
      <c r="F7" s="2">
        <v>5.5</v>
      </c>
      <c r="G7" s="4">
        <f t="shared" si="1"/>
        <v>0.5004549590536852</v>
      </c>
      <c r="H7" s="1">
        <f t="shared" si="2"/>
        <v>119715.54083553496</v>
      </c>
      <c r="I7" s="2">
        <f t="shared" si="3"/>
        <v>7.0009088207915182</v>
      </c>
    </row>
    <row r="8" spans="1:9">
      <c r="A8" t="s">
        <v>5</v>
      </c>
      <c r="B8">
        <v>277</v>
      </c>
      <c r="C8">
        <v>9191</v>
      </c>
      <c r="D8" s="5">
        <f t="shared" si="0"/>
        <v>250009.891099</v>
      </c>
      <c r="E8" s="2">
        <v>22</v>
      </c>
      <c r="F8" s="2">
        <v>3</v>
      </c>
      <c r="G8" s="4">
        <f t="shared" si="1"/>
        <v>0.86402910413824474</v>
      </c>
      <c r="H8" s="1">
        <f t="shared" si="2"/>
        <v>216015.8222319691</v>
      </c>
      <c r="I8" s="2">
        <f t="shared" si="3"/>
        <v>12.632504224091759</v>
      </c>
    </row>
    <row r="9" spans="1:9">
      <c r="A9" t="s">
        <v>5</v>
      </c>
      <c r="B9">
        <v>277</v>
      </c>
      <c r="C9">
        <v>9191</v>
      </c>
      <c r="D9" s="5">
        <f t="shared" si="0"/>
        <v>250009.891099</v>
      </c>
      <c r="E9" s="3">
        <v>11</v>
      </c>
      <c r="F9" s="2">
        <v>3</v>
      </c>
      <c r="G9" s="4">
        <f t="shared" si="1"/>
        <v>0.7279344858962693</v>
      </c>
      <c r="H9" s="1">
        <f t="shared" si="2"/>
        <v>181990.82154613285</v>
      </c>
      <c r="I9" s="2">
        <f t="shared" si="3"/>
        <v>10.642738102113032</v>
      </c>
    </row>
    <row r="10" spans="1:9">
      <c r="A10" t="s">
        <v>6</v>
      </c>
      <c r="B10">
        <v>100</v>
      </c>
      <c r="C10">
        <v>9771</v>
      </c>
      <c r="D10" s="5">
        <f t="shared" si="0"/>
        <v>84898.726286506455</v>
      </c>
      <c r="E10" s="2">
        <v>22</v>
      </c>
      <c r="F10" s="2">
        <v>1.87</v>
      </c>
      <c r="G10" s="4">
        <f t="shared" si="1"/>
        <v>0.91541609822646663</v>
      </c>
      <c r="H10" s="1">
        <f t="shared" si="2"/>
        <v>77717.660761590509</v>
      </c>
      <c r="I10" s="2">
        <f t="shared" si="3"/>
        <v>4.5448924421982753</v>
      </c>
    </row>
    <row r="11" spans="1:9">
      <c r="A11" t="s">
        <v>6</v>
      </c>
      <c r="B11">
        <v>100</v>
      </c>
      <c r="C11">
        <v>9771</v>
      </c>
      <c r="D11" s="5">
        <f t="shared" si="0"/>
        <v>84898.726286506455</v>
      </c>
      <c r="E11" s="3">
        <v>11</v>
      </c>
      <c r="F11" s="2">
        <v>1.87</v>
      </c>
      <c r="G11" s="4">
        <f t="shared" si="1"/>
        <v>0.83075523202911727</v>
      </c>
      <c r="H11" s="1">
        <f t="shared" si="2"/>
        <v>70530.061055123195</v>
      </c>
      <c r="I11" s="2">
        <f t="shared" si="3"/>
        <v>4.1245649739838122</v>
      </c>
    </row>
    <row r="12" spans="1:9">
      <c r="D12" s="5"/>
      <c r="F12" s="2"/>
      <c r="G12" s="4"/>
      <c r="H12" s="1"/>
      <c r="I12" s="4"/>
    </row>
    <row r="13" spans="1:9">
      <c r="A13" t="s">
        <v>7</v>
      </c>
      <c r="B13">
        <v>20000</v>
      </c>
      <c r="C13">
        <v>42000</v>
      </c>
      <c r="D13" s="5">
        <f t="shared" si="0"/>
        <v>3950216.4502164503</v>
      </c>
      <c r="E13" s="2">
        <v>22</v>
      </c>
      <c r="F13" s="2">
        <v>6.9</v>
      </c>
      <c r="G13" s="4">
        <f t="shared" si="1"/>
        <v>0.6866757617098681</v>
      </c>
      <c r="H13" s="5">
        <f t="shared" si="2"/>
        <v>2712517.8898712322</v>
      </c>
      <c r="I13" s="1">
        <f t="shared" si="3"/>
        <v>158.62677718545217</v>
      </c>
    </row>
    <row r="14" spans="1:9">
      <c r="A14" t="s">
        <v>7</v>
      </c>
      <c r="B14">
        <v>20000</v>
      </c>
      <c r="C14">
        <v>42000</v>
      </c>
      <c r="D14" s="5">
        <f t="shared" si="0"/>
        <v>3950216.4502164503</v>
      </c>
      <c r="E14" s="2">
        <v>11</v>
      </c>
      <c r="F14" s="2">
        <v>6.9</v>
      </c>
      <c r="G14" s="4">
        <f t="shared" si="1"/>
        <v>0.37306642402183798</v>
      </c>
      <c r="H14" s="5">
        <f t="shared" si="2"/>
        <v>1473693.12519449</v>
      </c>
      <c r="I14" s="2">
        <f t="shared" si="3"/>
        <v>86.180884514297659</v>
      </c>
    </row>
    <row r="15" spans="1:9">
      <c r="A15" t="s">
        <v>8</v>
      </c>
      <c r="B15">
        <v>80000</v>
      </c>
      <c r="C15">
        <v>13500</v>
      </c>
      <c r="D15" s="5">
        <f t="shared" si="0"/>
        <v>49158249.158249162</v>
      </c>
      <c r="E15" s="2">
        <v>22</v>
      </c>
      <c r="F15" s="2">
        <v>6.9</v>
      </c>
      <c r="G15" s="4">
        <f t="shared" si="1"/>
        <v>0.6866757617098681</v>
      </c>
      <c r="H15" s="5">
        <f t="shared" si="2"/>
        <v>33755778.185064219</v>
      </c>
      <c r="I15" s="1">
        <f t="shared" si="3"/>
        <v>1974.0221160856267</v>
      </c>
    </row>
    <row r="16" spans="1:9">
      <c r="A16" t="s">
        <v>8</v>
      </c>
      <c r="B16">
        <v>80000</v>
      </c>
      <c r="C16">
        <v>13500</v>
      </c>
      <c r="D16" s="5">
        <f t="shared" si="0"/>
        <v>49158249.158249162</v>
      </c>
      <c r="E16" s="2">
        <v>11</v>
      </c>
      <c r="F16" s="2">
        <v>6.9</v>
      </c>
      <c r="G16" s="4">
        <f t="shared" si="1"/>
        <v>0.37306642402183798</v>
      </c>
      <c r="H16" s="5">
        <f t="shared" si="2"/>
        <v>18339292.224642541</v>
      </c>
      <c r="I16" s="1">
        <f t="shared" si="3"/>
        <v>1072.4732295112597</v>
      </c>
    </row>
    <row r="17" spans="1:9">
      <c r="A17" t="s">
        <v>9</v>
      </c>
      <c r="B17">
        <v>45000</v>
      </c>
      <c r="C17">
        <v>25100</v>
      </c>
      <c r="D17" s="5">
        <f t="shared" si="0"/>
        <v>14872328.86635277</v>
      </c>
      <c r="E17" s="2">
        <v>22</v>
      </c>
      <c r="F17" s="2">
        <v>6.9</v>
      </c>
      <c r="G17" s="4">
        <f t="shared" si="1"/>
        <v>0.6866757617098681</v>
      </c>
      <c r="H17" s="5">
        <f t="shared" si="2"/>
        <v>10212467.752702447</v>
      </c>
      <c r="I17" s="1">
        <f t="shared" si="3"/>
        <v>597.22033641534779</v>
      </c>
    </row>
    <row r="18" spans="1:9">
      <c r="A18" t="s">
        <v>9</v>
      </c>
      <c r="B18">
        <v>45000</v>
      </c>
      <c r="C18">
        <v>25100</v>
      </c>
      <c r="D18" s="5">
        <f t="shared" si="0"/>
        <v>14872328.86635277</v>
      </c>
      <c r="E18" s="2">
        <v>11</v>
      </c>
      <c r="F18" s="2">
        <v>6.9</v>
      </c>
      <c r="G18" s="4">
        <f t="shared" si="1"/>
        <v>0.37306642402183798</v>
      </c>
      <c r="H18" s="5">
        <f t="shared" si="2"/>
        <v>5548366.5470469836</v>
      </c>
      <c r="I18" s="1">
        <f t="shared" si="3"/>
        <v>324.46587994426807</v>
      </c>
    </row>
    <row r="19" spans="1:9">
      <c r="E19"/>
    </row>
    <row r="20" spans="1:9">
      <c r="E20"/>
    </row>
  </sheetData>
  <phoneticPr fontId="6" type="noConversion"/>
  <pageMargins left="0.75" right="0.75" top="1" bottom="1" header="0.5" footer="0.5"/>
  <pageSetup scale="58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ThermalAreas</vt:lpstr>
    </vt:vector>
  </TitlesOfParts>
  <Company>USGS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Lowenstern</dc:creator>
  <cp:lastModifiedBy>Jacob Lowenstern</cp:lastModifiedBy>
  <cp:lastPrinted>2013-12-04T18:41:24Z</cp:lastPrinted>
  <dcterms:created xsi:type="dcterms:W3CDTF">2013-11-11T23:07:01Z</dcterms:created>
  <dcterms:modified xsi:type="dcterms:W3CDTF">2013-12-06T00:32:25Z</dcterms:modified>
</cp:coreProperties>
</file>