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7430"/>
  <workbookPr autoCompressPictures="0"/>
  <bookViews>
    <workbookView xWindow="0" yWindow="0" windowWidth="25600" windowHeight="14400" tabRatio="500"/>
  </bookViews>
  <sheets>
    <sheet name="summary" sheetId="5" r:id="rId1"/>
  </sheets>
  <calcPr calcId="15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G7" i="5" l="1"/>
  <c r="G22" i="5"/>
  <c r="G21" i="5"/>
  <c r="G20" i="5"/>
  <c r="G19" i="5"/>
  <c r="G18" i="5"/>
  <c r="G17" i="5"/>
  <c r="G16" i="5"/>
  <c r="G15" i="5"/>
  <c r="G14" i="5"/>
  <c r="G13" i="5"/>
  <c r="H12" i="5"/>
  <c r="G12" i="5"/>
  <c r="H11" i="5"/>
  <c r="G11" i="5"/>
  <c r="G8" i="5"/>
  <c r="G6" i="5"/>
  <c r="G5" i="5"/>
</calcChain>
</file>

<file path=xl/sharedStrings.xml><?xml version="1.0" encoding="utf-8"?>
<sst xmlns="http://schemas.openxmlformats.org/spreadsheetml/2006/main" count="146" uniqueCount="115">
  <si>
    <t>ID</t>
  </si>
  <si>
    <t>m/z</t>
  </si>
  <si>
    <t>Max abundance</t>
  </si>
  <si>
    <t>Practical Dif PValue</t>
  </si>
  <si>
    <t>FDR PValue</t>
  </si>
  <si>
    <t>Effect Size</t>
  </si>
  <si>
    <t>Random Forest MeanDecreaseAccuracy (OOD = 0.0333)</t>
  </si>
  <si>
    <t>Fold Change</t>
  </si>
  <si>
    <t>log2(FC)</t>
  </si>
  <si>
    <t>VIP score</t>
  </si>
  <si>
    <t>Putative ID</t>
  </si>
  <si>
    <t>N1</t>
  </si>
  <si>
    <t>M813T1376</t>
  </si>
  <si>
    <t>NA</t>
  </si>
  <si>
    <t>N2</t>
  </si>
  <si>
    <t>M565T1235_1</t>
  </si>
  <si>
    <t>N3</t>
  </si>
  <si>
    <t>M585T1235_1</t>
  </si>
  <si>
    <t>N4</t>
  </si>
  <si>
    <t>M685T1399_1</t>
  </si>
  <si>
    <t>N5</t>
  </si>
  <si>
    <t>M969T1239</t>
  </si>
  <si>
    <t>MetaboAnalyst</t>
  </si>
  <si>
    <t>M704T1398_1</t>
  </si>
  <si>
    <t>M709T1399</t>
  </si>
  <si>
    <t>M584T1236_1</t>
  </si>
  <si>
    <t>M589T1236</t>
  </si>
  <si>
    <t>P3</t>
  </si>
  <si>
    <t>M225T1236</t>
  </si>
  <si>
    <t>P4</t>
  </si>
  <si>
    <t>M225T1399</t>
  </si>
  <si>
    <t>M704T1371</t>
  </si>
  <si>
    <t>M709T1375</t>
  </si>
  <si>
    <t>M496T1138_1</t>
  </si>
  <si>
    <t>M501T1138</t>
  </si>
  <si>
    <t xml:space="preserve">M928T1535  </t>
  </si>
  <si>
    <t>M933T1536</t>
  </si>
  <si>
    <t>Formula</t>
  </si>
  <si>
    <t>monoisotopic m/z</t>
  </si>
  <si>
    <t>Comments</t>
  </si>
  <si>
    <t>Predicted</t>
  </si>
  <si>
    <t>Experimental</t>
  </si>
  <si>
    <t>base peak m/z</t>
  </si>
  <si>
    <t>XCMS ID</t>
  </si>
  <si>
    <t>Retention time</t>
  </si>
  <si>
    <t>Adducts</t>
  </si>
  <si>
    <t>Fragments</t>
  </si>
  <si>
    <t>Summary</t>
  </si>
  <si>
    <t>JMP (processed)</t>
  </si>
  <si>
    <t>References</t>
  </si>
  <si>
    <t>95.0485
151.0381
165.0534
147.0427
123.0412</t>
  </si>
  <si>
    <t>165.0499
151.0344
121.0607
193.0452
166.0523</t>
  </si>
  <si>
    <t>165.054
225.0755
151.0381
193.0479
121.0645</t>
  </si>
  <si>
    <t>137.0592
85.029
145.0488
155.0688
127.0392</t>
  </si>
  <si>
    <t>121.0629
165.0516
225.0742
151.0366
193.0457</t>
  </si>
  <si>
    <t>165.0531
151.0401
166.0523
84.9568
77.0425</t>
  </si>
  <si>
    <t>Tanahashi, T., Takenaka, Y., Okazaki, N., Koge, M., Nagakura, N. and Nishi, T., 2009. Secoiridoid glucosides and unusual recyclized secoiridoid aglycones from Ligustrum vulgare. Phytochemistry, 70(17), pp.2072-2077.</t>
  </si>
  <si>
    <t>453, 299 are key product ions of Nuezhenide</t>
  </si>
  <si>
    <t>813.2482
651.1991
479.1608
814.2553
652.2013</t>
  </si>
  <si>
    <t>59.0138
69.0334
71.0129
89.0237
90.0274</t>
  </si>
  <si>
    <t>403.1227
371.0975
89.0236
179.0582
223.0604</t>
  </si>
  <si>
    <t>89.0228
299.1108
291.0837
223.0605
101.0226</t>
  </si>
  <si>
    <t>89.0237
403.1212
179.0576
119.0349
223.0623</t>
  </si>
  <si>
    <t>Neutral loss of 162 indicates hexose.</t>
  </si>
  <si>
    <t>P1a 
(NH4)</t>
  </si>
  <si>
    <t>P1b
(Na)</t>
  </si>
  <si>
    <t>P2a
(NH4)</t>
  </si>
  <si>
    <t>P2b
(Na)</t>
  </si>
  <si>
    <t>Compound related to P1, P2 and P7</t>
  </si>
  <si>
    <t>165.0539
151.0383
225.0746
193.0484
211.06</t>
  </si>
  <si>
    <t>427.1195
589.1704
428.1213
265.0676
590.1712</t>
  </si>
  <si>
    <t>Neutral loss of 162 indicates glycoside</t>
  </si>
  <si>
    <t>2 neutral losses of 162 indicates glycoside groups</t>
  </si>
  <si>
    <t>709.2296
710.2309
547.1777
477.1355
711.2307</t>
  </si>
  <si>
    <t>709.2274
547.1755
710.2295
548.1774
711.2332</t>
  </si>
  <si>
    <t>501.1562
339.0996
502.1602
503.1642
501.4446</t>
  </si>
  <si>
    <t>933.2965
934.3002
771.2427
935.2961
701.2028</t>
  </si>
  <si>
    <t>NEGATIVE MODE</t>
  </si>
  <si>
    <t>Compound related to Oleoside 11-methyl ester or Oleoside 7-methyl ester</t>
  </si>
  <si>
    <t>POSITIVE MODE</t>
  </si>
  <si>
    <t>[M+Na]+</t>
  </si>
  <si>
    <r>
      <rPr>
        <sz val="12"/>
        <color theme="1"/>
        <rFont val="Arial"/>
      </rPr>
      <t>C</t>
    </r>
    <r>
      <rPr>
        <vertAlign val="subscript"/>
        <sz val="12"/>
        <color theme="1"/>
        <rFont val="Arial"/>
      </rPr>
      <t>31</t>
    </r>
    <r>
      <rPr>
        <sz val="12"/>
        <color theme="1"/>
        <rFont val="Arial"/>
      </rPr>
      <t>H</t>
    </r>
    <r>
      <rPr>
        <vertAlign val="subscript"/>
        <sz val="12"/>
        <color theme="1"/>
        <rFont val="Arial"/>
      </rPr>
      <t>42</t>
    </r>
    <r>
      <rPr>
        <sz val="12"/>
        <color theme="1"/>
        <rFont val="Arial"/>
      </rPr>
      <t>O</t>
    </r>
    <r>
      <rPr>
        <vertAlign val="subscript"/>
        <sz val="12"/>
        <color theme="1"/>
        <rFont val="Arial"/>
      </rPr>
      <t>17</t>
    </r>
  </si>
  <si>
    <r>
      <t>[M+NH</t>
    </r>
    <r>
      <rPr>
        <vertAlign val="subscript"/>
        <sz val="12"/>
        <color theme="1"/>
        <rFont val="Arial"/>
      </rPr>
      <t>4</t>
    </r>
    <r>
      <rPr>
        <sz val="12"/>
        <color theme="1"/>
        <rFont val="Arial"/>
      </rPr>
      <t>]</t>
    </r>
    <r>
      <rPr>
        <vertAlign val="superscript"/>
        <sz val="12"/>
        <color theme="1"/>
        <rFont val="Arial"/>
      </rPr>
      <t>+</t>
    </r>
    <r>
      <rPr>
        <sz val="12"/>
        <color theme="1"/>
        <rFont val="Arial"/>
      </rPr>
      <t xml:space="preserve"> </t>
    </r>
  </si>
  <si>
    <r>
      <t>C</t>
    </r>
    <r>
      <rPr>
        <vertAlign val="subscript"/>
        <sz val="12"/>
        <color theme="1"/>
        <rFont val="Arial"/>
      </rPr>
      <t>23</t>
    </r>
    <r>
      <rPr>
        <sz val="12"/>
        <color theme="1"/>
        <rFont val="Arial"/>
      </rPr>
      <t>H</t>
    </r>
    <r>
      <rPr>
        <vertAlign val="subscript"/>
        <sz val="12"/>
        <color theme="1"/>
        <rFont val="Arial"/>
      </rPr>
      <t>34</t>
    </r>
    <r>
      <rPr>
        <sz val="12"/>
        <color theme="1"/>
        <rFont val="Arial"/>
      </rPr>
      <t>O</t>
    </r>
    <r>
      <rPr>
        <vertAlign val="subscript"/>
        <sz val="12"/>
        <color theme="1"/>
        <rFont val="Arial"/>
      </rPr>
      <t>16</t>
    </r>
  </si>
  <si>
    <r>
      <t>[M+NH</t>
    </r>
    <r>
      <rPr>
        <vertAlign val="subscript"/>
        <sz val="12"/>
        <color theme="1"/>
        <rFont val="Arial"/>
      </rPr>
      <t>4</t>
    </r>
    <r>
      <rPr>
        <sz val="12"/>
        <color theme="1"/>
        <rFont val="Arial"/>
      </rPr>
      <t>]</t>
    </r>
    <r>
      <rPr>
        <vertAlign val="superscript"/>
        <sz val="12"/>
        <color theme="1"/>
        <rFont val="Arial"/>
      </rPr>
      <t>+</t>
    </r>
  </si>
  <si>
    <r>
      <t>[M+Na]</t>
    </r>
    <r>
      <rPr>
        <vertAlign val="superscript"/>
        <sz val="12"/>
        <color theme="1"/>
        <rFont val="Arial"/>
      </rPr>
      <t>+</t>
    </r>
  </si>
  <si>
    <r>
      <t>C</t>
    </r>
    <r>
      <rPr>
        <vertAlign val="subscript"/>
        <sz val="12"/>
        <color theme="1"/>
        <rFont val="Arial"/>
      </rPr>
      <t>11</t>
    </r>
    <r>
      <rPr>
        <sz val="12"/>
        <color theme="1"/>
        <rFont val="Arial"/>
      </rPr>
      <t>H</t>
    </r>
    <r>
      <rPr>
        <vertAlign val="subscript"/>
        <sz val="12"/>
        <color theme="1"/>
        <rFont val="Arial"/>
      </rPr>
      <t>12</t>
    </r>
    <r>
      <rPr>
        <sz val="12"/>
        <color theme="1"/>
        <rFont val="Arial"/>
      </rPr>
      <t>O</t>
    </r>
    <r>
      <rPr>
        <vertAlign val="subscript"/>
        <sz val="12"/>
        <color theme="1"/>
        <rFont val="Arial"/>
      </rPr>
      <t>5</t>
    </r>
  </si>
  <si>
    <r>
      <t>C</t>
    </r>
    <r>
      <rPr>
        <vertAlign val="subscript"/>
        <sz val="12"/>
        <color theme="1"/>
        <rFont val="Arial"/>
      </rPr>
      <t>31</t>
    </r>
    <r>
      <rPr>
        <sz val="12"/>
        <color theme="1"/>
        <rFont val="Arial"/>
      </rPr>
      <t>H</t>
    </r>
    <r>
      <rPr>
        <vertAlign val="subscript"/>
        <sz val="12"/>
        <color theme="1"/>
        <rFont val="Arial"/>
      </rPr>
      <t>42</t>
    </r>
    <r>
      <rPr>
        <sz val="12"/>
        <color theme="1"/>
        <rFont val="Arial"/>
      </rPr>
      <t>O</t>
    </r>
    <r>
      <rPr>
        <vertAlign val="subscript"/>
        <sz val="12"/>
        <color theme="1"/>
        <rFont val="Arial"/>
      </rPr>
      <t>17</t>
    </r>
  </si>
  <si>
    <r>
      <t>C</t>
    </r>
    <r>
      <rPr>
        <vertAlign val="subscript"/>
        <sz val="12"/>
        <color theme="1"/>
        <rFont val="Arial"/>
      </rPr>
      <t>20</t>
    </r>
    <r>
      <rPr>
        <sz val="12"/>
        <color theme="1"/>
        <rFont val="Arial"/>
      </rPr>
      <t>H</t>
    </r>
    <r>
      <rPr>
        <vertAlign val="subscript"/>
        <sz val="12"/>
        <color theme="1"/>
        <rFont val="Arial"/>
      </rPr>
      <t>30</t>
    </r>
    <r>
      <rPr>
        <sz val="12"/>
        <color theme="1"/>
        <rFont val="Arial"/>
      </rPr>
      <t>O</t>
    </r>
    <r>
      <rPr>
        <vertAlign val="subscript"/>
        <sz val="12"/>
        <color theme="1"/>
        <rFont val="Arial"/>
      </rPr>
      <t>13</t>
    </r>
  </si>
  <si>
    <r>
      <t>C</t>
    </r>
    <r>
      <rPr>
        <vertAlign val="subscript"/>
        <sz val="12"/>
        <color theme="1"/>
        <rFont val="Arial"/>
      </rPr>
      <t>42</t>
    </r>
    <r>
      <rPr>
        <sz val="12"/>
        <color theme="1"/>
        <rFont val="Arial"/>
      </rPr>
      <t>H</t>
    </r>
    <r>
      <rPr>
        <vertAlign val="subscript"/>
        <sz val="12"/>
        <color theme="1"/>
        <rFont val="Arial"/>
      </rPr>
      <t>54</t>
    </r>
    <r>
      <rPr>
        <sz val="12"/>
        <color theme="1"/>
        <rFont val="Arial"/>
      </rPr>
      <t>O</t>
    </r>
    <r>
      <rPr>
        <vertAlign val="subscript"/>
        <sz val="12"/>
        <color theme="1"/>
        <rFont val="Arial"/>
      </rPr>
      <t>22</t>
    </r>
  </si>
  <si>
    <t>Kuwajima, H., Matsuuchi, K., Takaishi, K., Inoue, K., Fujita, T. and Inouye, H., 1989. A secoiridoid glucoside from Ligustrum japonicum. Phytochemistry, 28(5), pp.1409-1411.</t>
  </si>
  <si>
    <t>Tóth, G., Alberti, Á., Sólyomváry, A., Barabás, C., Boldizsár, I. and Noszál, B., 2015. Phenolic profiling of various olive bark-types and leaves: HPLC–ESI/MS study. Industrial Crops and Products, 67, pp.432-438.
Bai, N., He, K., Ibarra, A., Bily, A., Roller, M., Chen, X., and Ruhl, R. (2010). Iridoids from Fraxinus excelsior with adipocyte differentiation-inhibitory and PPARalpha activation activity. The Natural Products Journal 73, 2-6</t>
  </si>
  <si>
    <t>Jensen, S.R., Gotfredsen, C.H. and Zidorn, C., 2009. Iridoids and phenylethanoids in Lagotis integrifolia and Wulfeniopsis amherstiana (Plantaginaceae). Biochemical Systematics and Ecology, 37(4), pp.421-425.
Disadee, W., Mahidol, C., Sahakitpichan, P., Sitthimonchai, S., Ruchirawat, S. and Kanchanapoom, T., 2011. Flavonol 3-O-robinobiosides and 3-O-(2 ″-O-α-rhamnopyranosyl)-robinobiosides from Sesuvium portulacastrum. Tetrahedron, 67(23), pp.4221-4226.</t>
  </si>
  <si>
    <t xml:space="preserve">Tanahashi, T., Takenaka, Y., Akimoto, M., Okuda, A., Kusunoki, Y., Suekawa, C., and Nagakura, N. (1997). Six secoiridoid glucosides from Jasminum polyanthum. Chemical &amp; pharmaceutical bulletin 45, 367-372. </t>
  </si>
  <si>
    <t xml:space="preserve">
Endo, K., and Hikino, H. (1982). Validity of oriental medicine, part 44. Structures of forsythoside C and D, antibacterial principles of Forsythia suspensa fruits. Heterocycles 19, 2033-2036.</t>
  </si>
  <si>
    <r>
      <t>C</t>
    </r>
    <r>
      <rPr>
        <vertAlign val="subscript"/>
        <sz val="12"/>
        <color theme="1"/>
        <rFont val="Arial"/>
      </rPr>
      <t>36</t>
    </r>
    <r>
      <rPr>
        <sz val="12"/>
        <color theme="1"/>
        <rFont val="Arial"/>
      </rPr>
      <t>H</t>
    </r>
    <r>
      <rPr>
        <vertAlign val="subscript"/>
        <sz val="12"/>
        <color theme="1"/>
        <rFont val="Arial"/>
      </rPr>
      <t>46</t>
    </r>
    <r>
      <rPr>
        <sz val="12"/>
        <color theme="1"/>
        <rFont val="Arial"/>
      </rPr>
      <t>O</t>
    </r>
    <r>
      <rPr>
        <vertAlign val="subscript"/>
        <sz val="12"/>
        <color theme="1"/>
        <rFont val="Arial"/>
      </rPr>
      <t>21</t>
    </r>
  </si>
  <si>
    <r>
      <t>C</t>
    </r>
    <r>
      <rPr>
        <vertAlign val="subscript"/>
        <sz val="12"/>
        <color theme="1"/>
        <rFont val="Arial"/>
      </rPr>
      <t>26</t>
    </r>
    <r>
      <rPr>
        <sz val="12"/>
        <color theme="1"/>
        <rFont val="Arial"/>
      </rPr>
      <t>H</t>
    </r>
    <r>
      <rPr>
        <vertAlign val="subscript"/>
        <sz val="12"/>
        <color theme="1"/>
        <rFont val="Arial"/>
      </rPr>
      <t>34</t>
    </r>
    <r>
      <rPr>
        <sz val="12"/>
        <color theme="1"/>
        <rFont val="Arial"/>
      </rPr>
      <t>O</t>
    </r>
    <r>
      <rPr>
        <vertAlign val="subscript"/>
        <sz val="12"/>
        <color theme="1"/>
        <rFont val="Arial"/>
      </rPr>
      <t>15</t>
    </r>
  </si>
  <si>
    <r>
      <t xml:space="preserve">The </t>
    </r>
    <r>
      <rPr>
        <b/>
        <sz val="12"/>
        <color theme="1"/>
        <rFont val="Arial"/>
      </rPr>
      <t>secoiridoid glucoside</t>
    </r>
    <r>
      <rPr>
        <sz val="12"/>
        <color theme="1"/>
        <rFont val="Arial"/>
      </rPr>
      <t>, Excelside B / Nuezhenide (</t>
    </r>
    <r>
      <rPr>
        <i/>
        <sz val="12"/>
        <color theme="1"/>
        <rFont val="Arial"/>
      </rPr>
      <t>Fraxinus excelsior</t>
    </r>
    <r>
      <rPr>
        <sz val="12"/>
        <color theme="1"/>
        <rFont val="Arial"/>
      </rPr>
      <t>)</t>
    </r>
  </si>
  <si>
    <r>
      <t xml:space="preserve">Jaspolyanoside; an aromatic conjugated </t>
    </r>
    <r>
      <rPr>
        <b/>
        <sz val="12"/>
        <color theme="1"/>
        <rFont val="Arial"/>
      </rPr>
      <t xml:space="preserve">secoiridoid glucoside </t>
    </r>
    <r>
      <rPr>
        <sz val="12"/>
        <color theme="1"/>
        <rFont val="Arial"/>
      </rPr>
      <t>from</t>
    </r>
    <r>
      <rPr>
        <i/>
        <sz val="12"/>
        <color theme="1"/>
        <rFont val="Arial"/>
      </rPr>
      <t xml:space="preserve"> Jasminum polyanthum </t>
    </r>
    <r>
      <rPr>
        <sz val="12"/>
        <color theme="1"/>
        <rFont val="Arial"/>
      </rPr>
      <t>(Oleaceae)</t>
    </r>
  </si>
  <si>
    <r>
      <t xml:space="preserve">A phenolic apioglucoside, Forsythoside D from </t>
    </r>
    <r>
      <rPr>
        <i/>
        <sz val="12"/>
        <color theme="1"/>
        <rFont val="Arial"/>
      </rPr>
      <t xml:space="preserve">Forsythia suspensa </t>
    </r>
    <r>
      <rPr>
        <sz val="12"/>
        <color theme="1"/>
        <rFont val="Arial"/>
      </rPr>
      <t>(Oleaceae).</t>
    </r>
  </si>
  <si>
    <r>
      <t xml:space="preserve">The </t>
    </r>
    <r>
      <rPr>
        <b/>
        <sz val="12"/>
        <color theme="1"/>
        <rFont val="Arial"/>
      </rPr>
      <t>secoiridoid glucoside,</t>
    </r>
    <r>
      <rPr>
        <sz val="12"/>
        <color theme="1"/>
        <rFont val="Arial"/>
      </rPr>
      <t xml:space="preserve"> Excelside B / Nuezhenide (</t>
    </r>
    <r>
      <rPr>
        <i/>
        <sz val="12"/>
        <color theme="1"/>
        <rFont val="Arial"/>
      </rPr>
      <t>Fraxinus excelsior</t>
    </r>
    <r>
      <rPr>
        <sz val="12"/>
        <color theme="1"/>
        <rFont val="Arial"/>
      </rPr>
      <t>)</t>
    </r>
  </si>
  <si>
    <r>
      <rPr>
        <b/>
        <sz val="12"/>
        <color theme="1"/>
        <rFont val="Arial"/>
      </rPr>
      <t>Iridoid glucoside</t>
    </r>
    <r>
      <rPr>
        <sz val="12"/>
        <color theme="1"/>
        <rFont val="Arial"/>
      </rPr>
      <t xml:space="preserve">, Amherstianoside A isolated from </t>
    </r>
    <r>
      <rPr>
        <i/>
        <sz val="12"/>
        <color theme="1"/>
        <rFont val="Arial"/>
      </rPr>
      <t>Wulfeniopsis amherstiana</t>
    </r>
    <r>
      <rPr>
        <sz val="12"/>
        <color theme="1"/>
        <rFont val="Arial"/>
      </rPr>
      <t xml:space="preserve"> (Plantaginaceae) or the flavonol glycoside, Sesuvioside F from </t>
    </r>
    <r>
      <rPr>
        <i/>
        <sz val="12"/>
        <color theme="1"/>
        <rFont val="Arial"/>
      </rPr>
      <t>Sesuvium portulacastrum</t>
    </r>
    <r>
      <rPr>
        <sz val="12"/>
        <color theme="1"/>
        <rFont val="Arial"/>
      </rPr>
      <t xml:space="preserve"> (Aizoaceae)</t>
    </r>
  </si>
  <si>
    <r>
      <t>(7 R/S)-10-Hydroxy-7 -methoxyoleuropein (</t>
    </r>
    <r>
      <rPr>
        <i/>
        <sz val="12"/>
        <color theme="1"/>
        <rFont val="Arial"/>
      </rPr>
      <t>Ligustrum vulgare</t>
    </r>
    <r>
      <rPr>
        <sz val="12"/>
        <color theme="1"/>
        <rFont val="Arial"/>
      </rPr>
      <t xml:space="preserve"> (Oleaceae)) or
formic acid [M+FA-H]- adduct of the the bitter </t>
    </r>
    <r>
      <rPr>
        <b/>
        <sz val="12"/>
        <color theme="1"/>
        <rFont val="Arial"/>
      </rPr>
      <t>secoiridoid glucoside</t>
    </r>
    <r>
      <rPr>
        <sz val="12"/>
        <color theme="1"/>
        <rFont val="Arial"/>
      </rPr>
      <t xml:space="preserve"> Oleuropein / Oleuroside or an acetate [M+CH3COO]- adduct of Demethyloleuropein </t>
    </r>
  </si>
  <si>
    <t>ppm difference</t>
  </si>
  <si>
    <t>Same mass as product ion from P1, P2 and P7. Different MSMS spectra to synapic acid (ReSpect)</t>
  </si>
  <si>
    <t>Compound related to oleoside methyl ester. 403.12 is a  observed as product ion in N2, N3 and N5.  Same fragment masses (403, 223, 179, 161) as the secoiridoid monoterpene Elenolic acid derivative (Comparative Phloem Chemistry of Manchurian (Fraxinus mandshurica) and Two North American Ash Species (Fraxinus americana and Fraxinus pennsylvanica))</t>
  </si>
  <si>
    <t>Same fragment masses (403, 223, 179, 161) as the secoiridoid monoterpene Elenolic acid derivative (Comparative Phloem Chemistry of Manchurian (Fraxinus mandshurica) and Two North American Ash Species (Fraxinus americana and Fraxinus pennsylvanica))</t>
  </si>
  <si>
    <t>Neutral loss of 162 indicates hexose. Same fragment masses (403, 223, 179, 161) as the secoiridoid monoterpene Elenolic acid derivative (Comparative Phloem Chemistry of Manchurian (Fraxinus mandshurica) and Two North American Ash Species (Fraxinus americana and Fraxinus pennsylvanica))</t>
  </si>
  <si>
    <r>
      <t xml:space="preserve">A secoiridoid glucoside from </t>
    </r>
    <r>
      <rPr>
        <i/>
        <sz val="12"/>
        <color theme="1"/>
        <rFont val="Arial"/>
      </rPr>
      <t>Ligustrum japonicum</t>
    </r>
    <r>
      <rPr>
        <sz val="12"/>
        <color theme="1"/>
        <rFont val="Arial"/>
      </rPr>
      <t xml:space="preserve"> (Oleaceae) / Excelside A like compound</t>
    </r>
  </si>
  <si>
    <t>P5a (NH4)</t>
  </si>
  <si>
    <t>P5b (Na)</t>
  </si>
  <si>
    <t>P6a (NH4)</t>
  </si>
  <si>
    <t>P6b (Na)</t>
  </si>
  <si>
    <t>P7a (NH4)</t>
  </si>
  <si>
    <t>P7b (Na)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</si>
</sst>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Arial"/>
    </font>
    <font>
      <sz val="12"/>
      <color theme="1"/>
      <name val="Arial"/>
    </font>
    <font>
      <i/>
      <sz val="12"/>
      <color theme="1"/>
      <name val="Arial"/>
    </font>
    <font>
      <vertAlign val="subscript"/>
      <sz val="12"/>
      <color theme="1"/>
      <name val="Arial"/>
    </font>
    <font>
      <b/>
      <sz val="12"/>
      <color rgb="FF0070C0"/>
      <name val="Arial"/>
    </font>
    <font>
      <b/>
      <sz val="12"/>
      <color rgb="FFFF0000"/>
      <name val="Arial"/>
    </font>
    <font>
      <sz val="12"/>
      <color indexed="8"/>
      <name val="Arial"/>
    </font>
    <font>
      <sz val="12"/>
      <name val="Arial"/>
    </font>
    <font>
      <b/>
      <sz val="12"/>
      <name val="Arial"/>
    </font>
    <font>
      <vertAlign val="superscript"/>
      <sz val="12"/>
      <color theme="1"/>
      <name val="Arial"/>
    </font>
    <font>
      <sz val="8"/>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1">
    <xf numFmtId="0" fontId="0" fillId="0" borderId="0" xfId="0"/>
    <xf numFmtId="0" fontId="4" fillId="0" borderId="0" xfId="0" applyFont="1"/>
    <xf numFmtId="11"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0" fontId="4" fillId="0" borderId="0" xfId="0" applyFont="1" applyAlignment="1">
      <alignment horizont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3" fontId="11" fillId="0" borderId="1" xfId="0" applyNumberFormat="1" applyFont="1" applyBorder="1" applyAlignment="1">
      <alignment horizontal="center" vertical="center"/>
    </xf>
    <xf numFmtId="11"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0" fontId="10"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11"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0" fontId="4" fillId="0" borderId="1" xfId="0" applyFont="1" applyBorder="1" applyAlignment="1">
      <alignment horizontal="left" vertical="center"/>
    </xf>
    <xf numFmtId="164" fontId="10"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xf numFmtId="0" fontId="3" fillId="0" borderId="1" xfId="0" applyFont="1" applyBorder="1" applyAlignment="1">
      <alignment horizontal="left" vertical="center" wrapText="1"/>
    </xf>
    <xf numFmtId="0" fontId="0" fillId="0" borderId="1" xfId="0" applyBorder="1" applyAlignment="1"/>
    <xf numFmtId="0" fontId="4" fillId="0" borderId="2" xfId="0" applyFont="1" applyBorder="1" applyAlignment="1">
      <alignment horizontal="left" vertical="center" wrapText="1"/>
    </xf>
    <xf numFmtId="0" fontId="0" fillId="0" borderId="3" xfId="0" applyBorder="1" applyAlignment="1">
      <alignment horizontal="left"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left" vertical="center" wrapText="1"/>
    </xf>
    <xf numFmtId="0" fontId="4" fillId="0" borderId="3" xfId="0" applyFont="1" applyBorder="1" applyAlignment="1">
      <alignment horizontal="left" vertical="center"/>
    </xf>
    <xf numFmtId="0" fontId="6" fillId="0" borderId="1" xfId="0" applyFont="1" applyBorder="1" applyAlignment="1">
      <alignment horizontal="center" vertical="center" wrapText="1"/>
    </xf>
  </cellXfs>
  <cellStyles count="2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24"/>
  <sheetViews>
    <sheetView tabSelected="1" zoomScale="75" zoomScaleNormal="75" zoomScalePageLayoutView="75" workbookViewId="0">
      <selection activeCell="B2" sqref="B2:B3"/>
    </sheetView>
  </sheetViews>
  <sheetFormatPr baseColWidth="10" defaultRowHeight="15" x14ac:dyDescent="0"/>
  <cols>
    <col min="1" max="1" width="8.1640625" style="1" customWidth="1"/>
    <col min="2" max="2" width="46.83203125" style="1" customWidth="1"/>
    <col min="3" max="3" width="12.1640625" style="1" bestFit="1" customWidth="1"/>
    <col min="4" max="4" width="14" style="1" bestFit="1" customWidth="1"/>
    <col min="5" max="5" width="14.1640625" style="1" bestFit="1" customWidth="1"/>
    <col min="6" max="6" width="14" style="1" bestFit="1" customWidth="1"/>
    <col min="7" max="7" width="11.6640625" style="1" bestFit="1" customWidth="1"/>
    <col min="8" max="8" width="14" style="1" bestFit="1" customWidth="1"/>
    <col min="9" max="9" width="14" style="1" customWidth="1"/>
    <col min="10" max="10" width="10.83203125" style="8" customWidth="1"/>
    <col min="11" max="11" width="13.5" style="1" customWidth="1"/>
    <col min="12" max="12" width="22.33203125" style="1" customWidth="1"/>
    <col min="13" max="13" width="15.33203125" style="1" bestFit="1" customWidth="1"/>
    <col min="14" max="14" width="23.6640625" style="1" customWidth="1"/>
    <col min="15" max="15" width="12.5" style="1" bestFit="1" customWidth="1"/>
    <col min="16" max="16" width="8.83203125" style="1" bestFit="1" customWidth="1"/>
    <col min="17" max="17" width="9.83203125" style="1" bestFit="1" customWidth="1"/>
    <col min="18" max="18" width="18.83203125" style="1" bestFit="1" customWidth="1"/>
    <col min="19" max="19" width="12.1640625" style="1" bestFit="1" customWidth="1"/>
    <col min="20" max="20" width="14" style="1" bestFit="1" customWidth="1"/>
    <col min="21" max="21" width="80.83203125" style="1" customWidth="1"/>
    <col min="22" max="16384" width="10.83203125" style="1"/>
  </cols>
  <sheetData>
    <row r="1" spans="1:21" s="4" customFormat="1">
      <c r="A1" s="33" t="s">
        <v>47</v>
      </c>
      <c r="B1" s="32"/>
      <c r="C1" s="32"/>
      <c r="D1" s="32"/>
      <c r="E1" s="32"/>
      <c r="F1" s="32"/>
      <c r="G1" s="32"/>
      <c r="H1" s="32"/>
      <c r="I1" s="32"/>
      <c r="J1" s="32"/>
      <c r="K1" s="32"/>
      <c r="L1" s="32"/>
      <c r="M1" s="32"/>
      <c r="N1" s="34" t="s">
        <v>22</v>
      </c>
      <c r="O1" s="32"/>
      <c r="P1" s="32"/>
      <c r="Q1" s="32"/>
      <c r="R1" s="35" t="s">
        <v>48</v>
      </c>
      <c r="S1" s="32"/>
      <c r="T1" s="32"/>
      <c r="U1" s="31" t="s">
        <v>49</v>
      </c>
    </row>
    <row r="2" spans="1:21">
      <c r="A2" s="27" t="s">
        <v>0</v>
      </c>
      <c r="B2" s="30" t="s">
        <v>10</v>
      </c>
      <c r="C2" s="27" t="s">
        <v>37</v>
      </c>
      <c r="D2" s="27" t="s">
        <v>44</v>
      </c>
      <c r="E2" s="27" t="s">
        <v>42</v>
      </c>
      <c r="F2" s="27" t="s">
        <v>43</v>
      </c>
      <c r="G2" s="31" t="s">
        <v>38</v>
      </c>
      <c r="H2" s="32"/>
      <c r="I2" s="36" t="s">
        <v>103</v>
      </c>
      <c r="J2" s="31" t="s">
        <v>45</v>
      </c>
      <c r="K2" s="3" t="s">
        <v>46</v>
      </c>
      <c r="L2" s="31" t="s">
        <v>39</v>
      </c>
      <c r="M2" s="27" t="s">
        <v>2</v>
      </c>
      <c r="N2" s="27" t="s">
        <v>6</v>
      </c>
      <c r="O2" s="27" t="s">
        <v>7</v>
      </c>
      <c r="P2" s="27" t="s">
        <v>8</v>
      </c>
      <c r="Q2" s="27" t="s">
        <v>9</v>
      </c>
      <c r="R2" s="29" t="s">
        <v>3</v>
      </c>
      <c r="S2" s="29" t="s">
        <v>4</v>
      </c>
      <c r="T2" s="29" t="s">
        <v>5</v>
      </c>
      <c r="U2" s="32"/>
    </row>
    <row r="3" spans="1:21">
      <c r="A3" s="28"/>
      <c r="B3" s="28"/>
      <c r="C3" s="28"/>
      <c r="D3" s="28"/>
      <c r="E3" s="28"/>
      <c r="F3" s="28"/>
      <c r="G3" s="3" t="s">
        <v>40</v>
      </c>
      <c r="H3" s="3" t="s">
        <v>41</v>
      </c>
      <c r="I3" s="37"/>
      <c r="J3" s="32"/>
      <c r="K3" s="3" t="s">
        <v>1</v>
      </c>
      <c r="L3" s="32"/>
      <c r="M3" s="28"/>
      <c r="N3" s="28"/>
      <c r="O3" s="28"/>
      <c r="P3" s="28"/>
      <c r="Q3" s="28"/>
      <c r="R3" s="28"/>
      <c r="S3" s="28"/>
      <c r="T3" s="28"/>
      <c r="U3" s="32"/>
    </row>
    <row r="4" spans="1:21">
      <c r="A4" s="23" t="s">
        <v>77</v>
      </c>
      <c r="B4" s="24"/>
      <c r="C4" s="24"/>
      <c r="D4" s="24"/>
      <c r="E4" s="24"/>
      <c r="F4" s="24"/>
      <c r="G4" s="24"/>
      <c r="H4" s="24"/>
      <c r="I4" s="24"/>
      <c r="J4" s="24"/>
      <c r="K4" s="24"/>
      <c r="L4" s="24"/>
      <c r="M4" s="24"/>
      <c r="N4" s="24"/>
      <c r="O4" s="24"/>
      <c r="P4" s="24"/>
      <c r="Q4" s="24"/>
      <c r="R4" s="24"/>
      <c r="S4" s="24"/>
      <c r="T4" s="24"/>
      <c r="U4" s="24"/>
    </row>
    <row r="5" spans="1:21" ht="128">
      <c r="A5" s="9" t="s">
        <v>11</v>
      </c>
      <c r="B5" s="5" t="s">
        <v>101</v>
      </c>
      <c r="C5" s="5" t="s">
        <v>95</v>
      </c>
      <c r="D5" s="10">
        <v>1376.08</v>
      </c>
      <c r="E5" s="5">
        <v>813.2482</v>
      </c>
      <c r="F5" s="9" t="s">
        <v>12</v>
      </c>
      <c r="G5" s="20">
        <f>814.2532-1.0078</f>
        <v>813.24540000000002</v>
      </c>
      <c r="H5" s="20">
        <v>813.24980630000005</v>
      </c>
      <c r="I5" s="20">
        <v>5.4104210119508496</v>
      </c>
      <c r="J5" s="9" t="s">
        <v>13</v>
      </c>
      <c r="K5" s="9" t="s">
        <v>58</v>
      </c>
      <c r="L5" s="9" t="s">
        <v>63</v>
      </c>
      <c r="M5" s="11">
        <v>505562.61437129701</v>
      </c>
      <c r="N5" s="12">
        <v>0</v>
      </c>
      <c r="O5" s="13">
        <v>6.8307000000000002</v>
      </c>
      <c r="P5" s="13">
        <v>2.7719999999999998</v>
      </c>
      <c r="Q5" s="13">
        <v>1.8139000000000001</v>
      </c>
      <c r="R5" s="2">
        <v>2.8779632189540744E-3</v>
      </c>
      <c r="S5" s="2">
        <v>1.3641854095672871E-2</v>
      </c>
      <c r="T5" s="3">
        <v>1.4167514856298662</v>
      </c>
      <c r="U5" s="14" t="s">
        <v>92</v>
      </c>
    </row>
    <row r="6" spans="1:21" ht="256">
      <c r="A6" s="9" t="s">
        <v>14</v>
      </c>
      <c r="B6" s="5" t="s">
        <v>108</v>
      </c>
      <c r="C6" s="5" t="s">
        <v>83</v>
      </c>
      <c r="D6" s="10">
        <v>1235.27</v>
      </c>
      <c r="E6" s="5">
        <v>89.024500000000003</v>
      </c>
      <c r="F6" s="9" t="s">
        <v>15</v>
      </c>
      <c r="G6" s="20">
        <f>566.1847-1.0078</f>
        <v>565.17690000000005</v>
      </c>
      <c r="H6" s="20">
        <v>565.17738750000001</v>
      </c>
      <c r="I6" s="20">
        <v>0.884678761619904</v>
      </c>
      <c r="J6" s="9" t="s">
        <v>13</v>
      </c>
      <c r="K6" s="9" t="s">
        <v>59</v>
      </c>
      <c r="L6" s="9" t="s">
        <v>107</v>
      </c>
      <c r="M6" s="11">
        <v>9429778.0611915402</v>
      </c>
      <c r="N6" s="12">
        <v>1.0908999999999999E-3</v>
      </c>
      <c r="O6" s="13">
        <v>12.334</v>
      </c>
      <c r="P6" s="13">
        <v>3.6246</v>
      </c>
      <c r="Q6" s="13">
        <v>2.2237</v>
      </c>
      <c r="R6" s="2">
        <v>3.6824812383307736E-3</v>
      </c>
      <c r="S6" s="2">
        <v>1.1588108989290303E-3</v>
      </c>
      <c r="T6" s="3">
        <v>0.66034482299165176</v>
      </c>
      <c r="U6" s="14" t="s">
        <v>90</v>
      </c>
    </row>
    <row r="7" spans="1:21" ht="224">
      <c r="A7" s="9" t="s">
        <v>16</v>
      </c>
      <c r="B7" s="5" t="s">
        <v>102</v>
      </c>
      <c r="C7" s="5" t="s">
        <v>96</v>
      </c>
      <c r="D7" s="10">
        <v>1234.865</v>
      </c>
      <c r="E7" s="5">
        <v>403.1241</v>
      </c>
      <c r="F7" s="9" t="s">
        <v>17</v>
      </c>
      <c r="G7" s="20">
        <f>586.1898-1.0078</f>
        <v>585.18200000000002</v>
      </c>
      <c r="H7" s="20">
        <v>585.18443079999997</v>
      </c>
      <c r="I7" s="20">
        <v>4.1012881461938004</v>
      </c>
      <c r="J7" s="9" t="s">
        <v>13</v>
      </c>
      <c r="K7" s="9" t="s">
        <v>60</v>
      </c>
      <c r="L7" s="9" t="s">
        <v>106</v>
      </c>
      <c r="M7" s="11">
        <v>4621548.0729419598</v>
      </c>
      <c r="N7" s="12">
        <v>0</v>
      </c>
      <c r="O7" s="13">
        <v>17.922000000000001</v>
      </c>
      <c r="P7" s="13">
        <v>4.1637000000000004</v>
      </c>
      <c r="Q7" s="13">
        <v>2.1305999999999998</v>
      </c>
      <c r="R7" s="2">
        <v>1.8943048542006153E-3</v>
      </c>
      <c r="S7" s="2">
        <v>2.4363339009201021E-3</v>
      </c>
      <c r="T7" s="3">
        <v>0.85816336366566626</v>
      </c>
      <c r="U7" s="14" t="s">
        <v>56</v>
      </c>
    </row>
    <row r="8" spans="1:21" ht="112">
      <c r="A8" s="9" t="s">
        <v>18</v>
      </c>
      <c r="B8" s="5" t="s">
        <v>97</v>
      </c>
      <c r="C8" s="5" t="s">
        <v>87</v>
      </c>
      <c r="D8" s="10">
        <v>1399.16</v>
      </c>
      <c r="E8" s="5">
        <v>89.024699999999996</v>
      </c>
      <c r="F8" s="9" t="s">
        <v>19</v>
      </c>
      <c r="G8" s="20">
        <f>686.2422-1.0078</f>
        <v>685.23440000000005</v>
      </c>
      <c r="H8" s="20">
        <v>685.23487450000005</v>
      </c>
      <c r="I8" s="20">
        <v>0.72967731915994904</v>
      </c>
      <c r="J8" s="9" t="s">
        <v>13</v>
      </c>
      <c r="K8" s="9" t="s">
        <v>61</v>
      </c>
      <c r="L8" s="9" t="s">
        <v>57</v>
      </c>
      <c r="M8" s="11">
        <v>5136150.1734140404</v>
      </c>
      <c r="N8" s="12">
        <v>7.2727000000000002E-4</v>
      </c>
      <c r="O8" s="13">
        <v>8.2600999999999996</v>
      </c>
      <c r="P8" s="13">
        <v>3.0461999999999998</v>
      </c>
      <c r="Q8" s="13">
        <v>2.4064999999999999</v>
      </c>
      <c r="R8" s="2">
        <v>1.7885212015174119E-3</v>
      </c>
      <c r="S8" s="2">
        <v>2.7003656926494787E-4</v>
      </c>
      <c r="T8" s="3">
        <v>0.62524968835140526</v>
      </c>
      <c r="U8" s="14" t="s">
        <v>91</v>
      </c>
    </row>
    <row r="9" spans="1:21" ht="304">
      <c r="A9" s="9" t="s">
        <v>20</v>
      </c>
      <c r="B9" s="5" t="s">
        <v>78</v>
      </c>
      <c r="C9" s="5" t="s">
        <v>13</v>
      </c>
      <c r="D9" s="10">
        <v>1238.81</v>
      </c>
      <c r="E9" s="5">
        <v>89.023700000000005</v>
      </c>
      <c r="F9" s="9" t="s">
        <v>21</v>
      </c>
      <c r="G9" s="20" t="s">
        <v>13</v>
      </c>
      <c r="H9" s="20">
        <v>969.30808139999999</v>
      </c>
      <c r="I9" s="20" t="s">
        <v>13</v>
      </c>
      <c r="J9" s="9" t="s">
        <v>13</v>
      </c>
      <c r="K9" s="9" t="s">
        <v>62</v>
      </c>
      <c r="L9" s="9" t="s">
        <v>105</v>
      </c>
      <c r="M9" s="11">
        <v>903772.12218425097</v>
      </c>
      <c r="N9" s="12">
        <v>0</v>
      </c>
      <c r="O9" s="13">
        <v>11.179</v>
      </c>
      <c r="P9" s="13">
        <v>3.4828000000000001</v>
      </c>
      <c r="Q9" s="13">
        <v>1.8191999999999999</v>
      </c>
      <c r="R9" s="2">
        <v>6.3388192846258601E-3</v>
      </c>
      <c r="S9" s="2">
        <v>1.654551821957834E-2</v>
      </c>
      <c r="T9" s="3">
        <v>1.0997279126673929</v>
      </c>
      <c r="U9" s="9"/>
    </row>
    <row r="10" spans="1:21">
      <c r="A10" s="23" t="s">
        <v>79</v>
      </c>
      <c r="B10" s="24"/>
      <c r="C10" s="24"/>
      <c r="D10" s="24"/>
      <c r="E10" s="24"/>
      <c r="F10" s="24"/>
      <c r="G10" s="24"/>
      <c r="H10" s="24"/>
      <c r="I10" s="24"/>
      <c r="J10" s="24"/>
      <c r="K10" s="24"/>
      <c r="L10" s="24"/>
      <c r="M10" s="24"/>
      <c r="N10" s="24"/>
      <c r="O10" s="24"/>
      <c r="P10" s="24"/>
      <c r="Q10" s="24"/>
      <c r="R10" s="24"/>
      <c r="S10" s="24"/>
      <c r="T10" s="24"/>
      <c r="U10" s="24"/>
    </row>
    <row r="11" spans="1:21" ht="80">
      <c r="A11" s="5" t="s">
        <v>64</v>
      </c>
      <c r="B11" s="27" t="s">
        <v>100</v>
      </c>
      <c r="C11" s="40" t="s">
        <v>81</v>
      </c>
      <c r="D11" s="3">
        <v>1397.66</v>
      </c>
      <c r="E11" s="3">
        <v>165.054</v>
      </c>
      <c r="F11" s="5" t="s">
        <v>23</v>
      </c>
      <c r="G11" s="18">
        <f>686.2422+1.0078+18.03437-1.0078</f>
        <v>704.27656999999999</v>
      </c>
      <c r="H11" s="21">
        <f>704.2751799</f>
        <v>704.27517990000001</v>
      </c>
      <c r="I11" s="21">
        <v>-1.98785533977649</v>
      </c>
      <c r="J11" s="5" t="s">
        <v>82</v>
      </c>
      <c r="K11" s="5" t="s">
        <v>52</v>
      </c>
      <c r="L11" s="5"/>
      <c r="M11" s="6">
        <v>4172618.4109999998</v>
      </c>
      <c r="N11" s="2">
        <v>3.9429000000000001E-3</v>
      </c>
      <c r="O11" s="7">
        <v>13.672000000000001</v>
      </c>
      <c r="P11" s="7">
        <v>3.7730999999999999</v>
      </c>
      <c r="Q11" s="7">
        <v>2.181</v>
      </c>
      <c r="R11" s="2">
        <v>6.6002157894963099E-3</v>
      </c>
      <c r="S11" s="2">
        <v>1.3782565564517082E-2</v>
      </c>
      <c r="T11" s="3">
        <v>0.83163437630644288</v>
      </c>
      <c r="U11" s="38" t="s">
        <v>91</v>
      </c>
    </row>
    <row r="12" spans="1:21" ht="80">
      <c r="A12" s="5" t="s">
        <v>65</v>
      </c>
      <c r="B12" s="28"/>
      <c r="C12" s="32"/>
      <c r="D12" s="3">
        <v>1398.65</v>
      </c>
      <c r="E12" s="3">
        <v>547.17769999999996</v>
      </c>
      <c r="F12" s="5" t="s">
        <v>24</v>
      </c>
      <c r="G12" s="18">
        <f>686.2422+1.0078+22.98977-1.0078</f>
        <v>709.23197000000005</v>
      </c>
      <c r="H12" s="21">
        <f>709.231</f>
        <v>709.23099999999999</v>
      </c>
      <c r="I12" s="21">
        <v>-1.40997586117991</v>
      </c>
      <c r="J12" s="5" t="s">
        <v>80</v>
      </c>
      <c r="K12" s="5" t="s">
        <v>73</v>
      </c>
      <c r="L12" s="5" t="s">
        <v>71</v>
      </c>
      <c r="M12" s="6">
        <v>1994970.7290000001</v>
      </c>
      <c r="N12" s="2">
        <v>1.8154E-3</v>
      </c>
      <c r="O12" s="7">
        <v>12.683999999999999</v>
      </c>
      <c r="P12" s="7">
        <v>3.6648999999999998</v>
      </c>
      <c r="Q12" s="7">
        <v>2.5114000000000001</v>
      </c>
      <c r="R12" s="2">
        <v>6.4114887798627995E-4</v>
      </c>
      <c r="S12" s="2">
        <v>7.9273532585332341E-4</v>
      </c>
      <c r="T12" s="3">
        <v>0.75572924310619205</v>
      </c>
      <c r="U12" s="26"/>
    </row>
    <row r="13" spans="1:21" ht="80">
      <c r="A13" s="5" t="s">
        <v>66</v>
      </c>
      <c r="B13" s="27" t="s">
        <v>108</v>
      </c>
      <c r="C13" s="31" t="s">
        <v>83</v>
      </c>
      <c r="D13" s="3">
        <v>1235.68</v>
      </c>
      <c r="E13" s="3">
        <v>165.0539</v>
      </c>
      <c r="F13" s="3" t="s">
        <v>25</v>
      </c>
      <c r="G13" s="18">
        <f>566.1847+1.0078+18.03437-1.0078</f>
        <v>584.21906999999999</v>
      </c>
      <c r="H13" s="18">
        <v>584.21770000000004</v>
      </c>
      <c r="I13" s="18">
        <v>-2.3963612281584599</v>
      </c>
      <c r="J13" s="5" t="s">
        <v>84</v>
      </c>
      <c r="K13" s="5" t="s">
        <v>69</v>
      </c>
      <c r="L13" s="3"/>
      <c r="M13" s="6">
        <v>3754727.5269999998</v>
      </c>
      <c r="N13" s="2">
        <v>2.7353999999999998E-3</v>
      </c>
      <c r="O13" s="7">
        <v>13.86</v>
      </c>
      <c r="P13" s="7">
        <v>3.7928999999999999</v>
      </c>
      <c r="Q13" s="7">
        <v>2.3641999999999999</v>
      </c>
      <c r="R13" s="2">
        <v>5.3264769733456637E-3</v>
      </c>
      <c r="S13" s="2">
        <v>9.0565631773813077E-3</v>
      </c>
      <c r="T13" s="3">
        <v>0.7944013388020168</v>
      </c>
      <c r="U13" s="38" t="s">
        <v>90</v>
      </c>
    </row>
    <row r="14" spans="1:21" ht="80">
      <c r="A14" s="5" t="s">
        <v>67</v>
      </c>
      <c r="B14" s="28"/>
      <c r="C14" s="32"/>
      <c r="D14" s="3">
        <v>1235.81</v>
      </c>
      <c r="E14" s="3">
        <v>427.11950000000002</v>
      </c>
      <c r="F14" s="5" t="s">
        <v>26</v>
      </c>
      <c r="G14" s="18">
        <f>566.1847+1.0078+22.98977-1.0078</f>
        <v>589.17447000000004</v>
      </c>
      <c r="H14" s="21">
        <v>589.17330000000004</v>
      </c>
      <c r="I14" s="21">
        <v>-2.0367480261385098</v>
      </c>
      <c r="J14" s="5" t="s">
        <v>85</v>
      </c>
      <c r="K14" s="5" t="s">
        <v>70</v>
      </c>
      <c r="L14" s="5" t="s">
        <v>72</v>
      </c>
      <c r="M14" s="6">
        <v>1945443.5009999999</v>
      </c>
      <c r="N14" s="2">
        <v>3.6363999999999998E-4</v>
      </c>
      <c r="O14" s="7">
        <v>13.983000000000001</v>
      </c>
      <c r="P14" s="7">
        <v>3.8056000000000001</v>
      </c>
      <c r="Q14" s="7">
        <v>2.6322999999999999</v>
      </c>
      <c r="R14" s="2">
        <v>1.1916221031511008E-3</v>
      </c>
      <c r="S14" s="2">
        <v>7.9273532585332341E-4</v>
      </c>
      <c r="T14" s="3">
        <v>0.68754538032835144</v>
      </c>
      <c r="U14" s="26"/>
    </row>
    <row r="15" spans="1:21" ht="80">
      <c r="A15" s="5" t="s">
        <v>27</v>
      </c>
      <c r="B15" s="5" t="s">
        <v>68</v>
      </c>
      <c r="C15" s="3" t="s">
        <v>86</v>
      </c>
      <c r="D15" s="3">
        <v>1236.395</v>
      </c>
      <c r="E15" s="3">
        <v>165.0531</v>
      </c>
      <c r="F15" s="5" t="s">
        <v>28</v>
      </c>
      <c r="G15" s="18">
        <f>224.0685+1.0078</f>
        <v>225.0763</v>
      </c>
      <c r="H15" s="21">
        <v>225.07589999999999</v>
      </c>
      <c r="I15" s="21">
        <v>-1.7771751180078801</v>
      </c>
      <c r="J15" s="5" t="s">
        <v>13</v>
      </c>
      <c r="K15" s="5" t="s">
        <v>55</v>
      </c>
      <c r="L15" s="5" t="s">
        <v>104</v>
      </c>
      <c r="M15" s="6">
        <v>1289405.6229999999</v>
      </c>
      <c r="N15" s="2">
        <v>3.1667000000000002E-3</v>
      </c>
      <c r="O15" s="7">
        <v>7.4930000000000003</v>
      </c>
      <c r="P15" s="7">
        <v>2.9055</v>
      </c>
      <c r="Q15" s="3">
        <v>2.2654000000000001</v>
      </c>
      <c r="R15" s="2">
        <v>4.1641286136323702E-3</v>
      </c>
      <c r="S15" s="2">
        <v>1.2570909065099629E-2</v>
      </c>
      <c r="T15" s="3">
        <v>0.9246675917829329</v>
      </c>
      <c r="U15" s="19"/>
    </row>
    <row r="16" spans="1:21" ht="80">
      <c r="A16" s="5" t="s">
        <v>29</v>
      </c>
      <c r="B16" s="5" t="s">
        <v>68</v>
      </c>
      <c r="C16" s="3" t="s">
        <v>86</v>
      </c>
      <c r="D16" s="3">
        <v>1398.65</v>
      </c>
      <c r="E16" s="3">
        <v>95.048500000000004</v>
      </c>
      <c r="F16" s="5" t="s">
        <v>30</v>
      </c>
      <c r="G16" s="18">
        <f>224.0685+1.0078</f>
        <v>225.0763</v>
      </c>
      <c r="H16" s="21">
        <v>225.0752</v>
      </c>
      <c r="I16" s="21">
        <v>-4.8872315743954102</v>
      </c>
      <c r="J16" s="5" t="s">
        <v>13</v>
      </c>
      <c r="K16" s="5" t="s">
        <v>50</v>
      </c>
      <c r="L16" s="5" t="s">
        <v>104</v>
      </c>
      <c r="M16" s="6">
        <v>1007393.96</v>
      </c>
      <c r="N16" s="2">
        <v>1.7662000000000001E-3</v>
      </c>
      <c r="O16" s="7">
        <v>8.5626999999999995</v>
      </c>
      <c r="P16" s="7">
        <v>3.0981000000000001</v>
      </c>
      <c r="Q16" s="3">
        <v>2.411</v>
      </c>
      <c r="R16" s="2">
        <v>1.6548953516872919E-3</v>
      </c>
      <c r="S16" s="2">
        <v>1.5555013971393491E-3</v>
      </c>
      <c r="T16" s="3">
        <v>0.7245088530158259</v>
      </c>
      <c r="U16" s="19"/>
    </row>
    <row r="17" spans="1:21" ht="80">
      <c r="A17" s="5" t="s">
        <v>109</v>
      </c>
      <c r="B17" s="27" t="s">
        <v>100</v>
      </c>
      <c r="C17" s="31" t="s">
        <v>87</v>
      </c>
      <c r="D17" s="3">
        <v>1371.3</v>
      </c>
      <c r="E17" s="3">
        <v>165.04990000000001</v>
      </c>
      <c r="F17" s="5" t="s">
        <v>31</v>
      </c>
      <c r="G17" s="18">
        <f>686.2422+1.0078+18.03437-1.0078</f>
        <v>704.27656999999999</v>
      </c>
      <c r="H17" s="21">
        <v>704.2741436</v>
      </c>
      <c r="I17" s="21">
        <v>-3.54974167827607</v>
      </c>
      <c r="J17" s="5" t="s">
        <v>82</v>
      </c>
      <c r="K17" s="5" t="s">
        <v>51</v>
      </c>
      <c r="L17" s="3"/>
      <c r="M17" s="6">
        <v>4259800.4550000001</v>
      </c>
      <c r="N17" s="2">
        <v>0</v>
      </c>
      <c r="O17" s="7" t="s">
        <v>13</v>
      </c>
      <c r="P17" s="7" t="s">
        <v>13</v>
      </c>
      <c r="Q17" s="7">
        <v>1.4044000000000001</v>
      </c>
      <c r="R17" s="2">
        <v>5.0495204862594359E-2</v>
      </c>
      <c r="S17" s="2">
        <v>7.6962083196512349E-2</v>
      </c>
      <c r="T17" s="3">
        <v>0.74766540819984761</v>
      </c>
      <c r="U17" s="38" t="s">
        <v>91</v>
      </c>
    </row>
    <row r="18" spans="1:21" ht="80">
      <c r="A18" s="5" t="s">
        <v>110</v>
      </c>
      <c r="B18" s="28"/>
      <c r="C18" s="32"/>
      <c r="D18" s="3">
        <v>1374.89</v>
      </c>
      <c r="E18" s="3">
        <v>547.17550000000006</v>
      </c>
      <c r="F18" s="3" t="s">
        <v>32</v>
      </c>
      <c r="G18" s="18">
        <f>686.2422+1.0078+22.98977-1.0078</f>
        <v>709.23197000000005</v>
      </c>
      <c r="H18" s="18">
        <v>709.22965439999996</v>
      </c>
      <c r="I18" s="18">
        <v>-3.2429444807779202</v>
      </c>
      <c r="J18" s="3" t="s">
        <v>85</v>
      </c>
      <c r="K18" s="5" t="s">
        <v>74</v>
      </c>
      <c r="L18" s="3"/>
      <c r="M18" s="6">
        <v>4652051.59</v>
      </c>
      <c r="N18" s="2">
        <v>0</v>
      </c>
      <c r="O18" s="7" t="s">
        <v>13</v>
      </c>
      <c r="P18" s="7" t="s">
        <v>13</v>
      </c>
      <c r="Q18" s="7">
        <v>1.7836000000000001</v>
      </c>
      <c r="R18" s="2">
        <v>2.2312667907776546E-2</v>
      </c>
      <c r="S18" s="2">
        <v>2.0091479286194491E-2</v>
      </c>
      <c r="T18" s="3">
        <v>0.65986117343484918</v>
      </c>
      <c r="U18" s="26"/>
    </row>
    <row r="19" spans="1:21" ht="80">
      <c r="A19" s="5" t="s">
        <v>111</v>
      </c>
      <c r="B19" s="27" t="s">
        <v>99</v>
      </c>
      <c r="C19" s="31" t="s">
        <v>88</v>
      </c>
      <c r="D19" s="3">
        <v>1138.02</v>
      </c>
      <c r="E19" s="3">
        <v>137.0592</v>
      </c>
      <c r="F19" s="5" t="s">
        <v>33</v>
      </c>
      <c r="G19" s="18">
        <f>478.1686+1.0078+18.03437-1.0078</f>
        <v>496.20297000000005</v>
      </c>
      <c r="H19" s="21">
        <v>496.20104559999999</v>
      </c>
      <c r="I19" s="21">
        <v>-4.0306084404018199</v>
      </c>
      <c r="J19" s="5" t="s">
        <v>84</v>
      </c>
      <c r="K19" s="5" t="s">
        <v>53</v>
      </c>
      <c r="L19" s="3"/>
      <c r="M19" s="6">
        <v>920909.00009999995</v>
      </c>
      <c r="N19" s="2">
        <v>4.6153999999999998E-4</v>
      </c>
      <c r="O19" s="7">
        <v>2.8382000000000001</v>
      </c>
      <c r="P19" s="7">
        <v>1.5049999999999999</v>
      </c>
      <c r="Q19" s="7">
        <v>1.5198</v>
      </c>
      <c r="R19" s="2">
        <v>7.8656640880451656E-2</v>
      </c>
      <c r="S19" s="2">
        <v>0.1507171586911204</v>
      </c>
      <c r="T19" s="3">
        <v>0.86161929070443621</v>
      </c>
      <c r="U19" s="25" t="s">
        <v>94</v>
      </c>
    </row>
    <row r="20" spans="1:21" ht="80">
      <c r="A20" s="5" t="s">
        <v>112</v>
      </c>
      <c r="B20" s="28"/>
      <c r="C20" s="32"/>
      <c r="D20" s="3">
        <v>1138.1099999999999</v>
      </c>
      <c r="E20" s="3">
        <v>339.09960000000001</v>
      </c>
      <c r="F20" s="5" t="s">
        <v>34</v>
      </c>
      <c r="G20" s="18">
        <f>478.1686+1.0078+22.98977-1.0078</f>
        <v>501.15837000000005</v>
      </c>
      <c r="H20" s="21">
        <v>501.1563132</v>
      </c>
      <c r="I20" s="21">
        <v>-4.1902919316217098</v>
      </c>
      <c r="J20" s="5" t="s">
        <v>85</v>
      </c>
      <c r="K20" s="5" t="s">
        <v>75</v>
      </c>
      <c r="L20" s="5" t="s">
        <v>71</v>
      </c>
      <c r="M20" s="6">
        <v>517570.45039999997</v>
      </c>
      <c r="N20" s="2">
        <v>0</v>
      </c>
      <c r="O20" s="7">
        <v>2.4426999999999999</v>
      </c>
      <c r="P20" s="7">
        <v>1.2885</v>
      </c>
      <c r="Q20" s="7">
        <v>1.802</v>
      </c>
      <c r="R20" s="2">
        <v>0.84783182259047074</v>
      </c>
      <c r="S20" s="2">
        <v>0.65117500674158801</v>
      </c>
      <c r="T20" s="3">
        <v>0.12695501054388261</v>
      </c>
      <c r="U20" s="39"/>
    </row>
    <row r="21" spans="1:21" ht="80">
      <c r="A21" s="5" t="s">
        <v>113</v>
      </c>
      <c r="B21" s="27" t="s">
        <v>98</v>
      </c>
      <c r="C21" s="31" t="s">
        <v>89</v>
      </c>
      <c r="D21" s="3">
        <v>1535.5550000000001</v>
      </c>
      <c r="E21" s="3">
        <v>121.0629</v>
      </c>
      <c r="F21" s="5" t="s">
        <v>35</v>
      </c>
      <c r="G21" s="18">
        <f>910.3107+1.0078+18.03437-1.0078</f>
        <v>928.34506999999996</v>
      </c>
      <c r="H21" s="21">
        <v>928.34339999999997</v>
      </c>
      <c r="I21" s="21">
        <v>-1.8312155684647999</v>
      </c>
      <c r="J21" s="5" t="s">
        <v>84</v>
      </c>
      <c r="K21" s="5" t="s">
        <v>54</v>
      </c>
      <c r="L21" s="3"/>
      <c r="M21" s="15">
        <v>2788647.4109999998</v>
      </c>
      <c r="N21" s="16">
        <v>0</v>
      </c>
      <c r="O21" s="3">
        <v>4.3898000000000001</v>
      </c>
      <c r="P21" s="3">
        <v>2.1341000000000001</v>
      </c>
      <c r="Q21" s="17">
        <v>1.6749000000000001</v>
      </c>
      <c r="R21" s="16">
        <v>0.14617423982789857</v>
      </c>
      <c r="S21" s="16">
        <v>5.5984339366880111E-2</v>
      </c>
      <c r="T21" s="5">
        <v>0.4600645526215687</v>
      </c>
      <c r="U21" s="25" t="s">
        <v>93</v>
      </c>
    </row>
    <row r="22" spans="1:21" ht="80">
      <c r="A22" s="5" t="s">
        <v>114</v>
      </c>
      <c r="B22" s="28"/>
      <c r="C22" s="32"/>
      <c r="D22" s="3">
        <v>1535.81</v>
      </c>
      <c r="E22" s="3">
        <v>771.24270000000001</v>
      </c>
      <c r="F22" s="3" t="s">
        <v>36</v>
      </c>
      <c r="G22" s="18">
        <f>910.3107+1.0078+22.98977-1.0078</f>
        <v>933.30047000000002</v>
      </c>
      <c r="H22" s="18">
        <v>933.29930000000002</v>
      </c>
      <c r="I22" s="18">
        <v>-1.28575951693997</v>
      </c>
      <c r="J22" s="3" t="s">
        <v>85</v>
      </c>
      <c r="K22" s="5" t="s">
        <v>76</v>
      </c>
      <c r="L22" s="5" t="s">
        <v>71</v>
      </c>
      <c r="M22" s="6">
        <v>4221973.9790000003</v>
      </c>
      <c r="N22" s="2">
        <v>4.4443999999999999E-4</v>
      </c>
      <c r="O22" s="7">
        <v>5.9036999999999997</v>
      </c>
      <c r="P22" s="7">
        <v>2.5615999999999999</v>
      </c>
      <c r="Q22" s="7">
        <v>1.8013999999999999</v>
      </c>
      <c r="R22" s="2">
        <v>4.6628124523577889E-2</v>
      </c>
      <c r="S22" s="2">
        <v>3.8140649436238148E-2</v>
      </c>
      <c r="T22" s="3">
        <v>0.61758837545747802</v>
      </c>
      <c r="U22" s="26"/>
    </row>
    <row r="24" spans="1:21">
      <c r="G24" s="22"/>
    </row>
  </sheetData>
  <mergeCells count="39">
    <mergeCell ref="B19:B20"/>
    <mergeCell ref="C19:C20"/>
    <mergeCell ref="B21:B22"/>
    <mergeCell ref="C21:C22"/>
    <mergeCell ref="U11:U12"/>
    <mergeCell ref="U13:U14"/>
    <mergeCell ref="U17:U18"/>
    <mergeCell ref="U19:U20"/>
    <mergeCell ref="B11:B12"/>
    <mergeCell ref="C11:C12"/>
    <mergeCell ref="B13:B14"/>
    <mergeCell ref="C13:C14"/>
    <mergeCell ref="B17:B18"/>
    <mergeCell ref="C17:C18"/>
    <mergeCell ref="A4:U4"/>
    <mergeCell ref="U1:U3"/>
    <mergeCell ref="A1:M1"/>
    <mergeCell ref="J2:J3"/>
    <mergeCell ref="L2:L3"/>
    <mergeCell ref="N1:Q1"/>
    <mergeCell ref="R1:T1"/>
    <mergeCell ref="G2:H2"/>
    <mergeCell ref="I2:I3"/>
    <mergeCell ref="A10:U10"/>
    <mergeCell ref="U21:U22"/>
    <mergeCell ref="Q2:Q3"/>
    <mergeCell ref="R2:R3"/>
    <mergeCell ref="S2:S3"/>
    <mergeCell ref="T2:T3"/>
    <mergeCell ref="M2:M3"/>
    <mergeCell ref="N2:N3"/>
    <mergeCell ref="O2:O3"/>
    <mergeCell ref="P2:P3"/>
    <mergeCell ref="A2:A3"/>
    <mergeCell ref="B2:B3"/>
    <mergeCell ref="C2:C3"/>
    <mergeCell ref="D2:D3"/>
    <mergeCell ref="E2:E3"/>
    <mergeCell ref="F2:F3"/>
  </mergeCells>
  <phoneticPr fontId="13" type="noConversion"/>
  <conditionalFormatting sqref="R5:S9 R11:S22">
    <cfRule type="cellIs" dxfId="1" priority="3" operator="lessThan">
      <formula>0.05</formula>
    </cfRule>
  </conditionalFormatting>
  <conditionalFormatting sqref="R22:S22">
    <cfRule type="cellIs" dxfId="0" priority="2" operator="lessThan">
      <formula>0.05</formula>
    </cfRule>
  </conditionalFormatting>
  <pageMargins left="0.7" right="0.7" top="0.75" bottom="0.75" header="0.3" footer="0.3"/>
  <pageSetup paperSize="9" scale="31" orientation="landscape"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Sambles</dc:creator>
  <cp:lastModifiedBy>Richard Buggs</cp:lastModifiedBy>
  <cp:lastPrinted>2016-08-12T15:57:06Z</cp:lastPrinted>
  <dcterms:created xsi:type="dcterms:W3CDTF">2016-08-05T13:50:59Z</dcterms:created>
  <dcterms:modified xsi:type="dcterms:W3CDTF">2016-10-03T18:10:20Z</dcterms:modified>
</cp:coreProperties>
</file>