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200" windowHeight="7910" activeTab="1"/>
  </bookViews>
  <sheets>
    <sheet name="Fig. 5a" sheetId="1" r:id="rId1"/>
    <sheet name="Fig. 5b" sheetId="2" r:id="rId2"/>
  </sheets>
  <calcPr calcId="145621"/>
</workbook>
</file>

<file path=xl/calcChain.xml><?xml version="1.0" encoding="utf-8"?>
<calcChain xmlns="http://schemas.openxmlformats.org/spreadsheetml/2006/main">
  <c r="C16" i="2" l="1"/>
  <c r="B16" i="2"/>
  <c r="C31" i="2"/>
  <c r="B31" i="2"/>
  <c r="D18" i="1"/>
  <c r="C18" i="1"/>
  <c r="B18" i="1"/>
  <c r="D36" i="1"/>
  <c r="C36" i="1"/>
  <c r="B36" i="1"/>
  <c r="D35" i="1" l="1"/>
  <c r="D34" i="1"/>
  <c r="D28" i="1"/>
  <c r="D27" i="1"/>
  <c r="C35" i="1"/>
  <c r="C34" i="1"/>
  <c r="C28" i="1"/>
  <c r="C27" i="1"/>
  <c r="B35" i="1"/>
  <c r="B34" i="1"/>
  <c r="B28" i="1"/>
  <c r="B27" i="1"/>
  <c r="D17" i="1"/>
  <c r="D16" i="1"/>
  <c r="D10" i="1"/>
  <c r="D9" i="1"/>
  <c r="C17" i="1" l="1"/>
  <c r="C16" i="1"/>
  <c r="C10" i="1"/>
  <c r="C9" i="1"/>
  <c r="C14" i="2" l="1"/>
  <c r="C15" i="2"/>
  <c r="B15" i="2"/>
  <c r="B14" i="2"/>
  <c r="C30" i="2"/>
  <c r="B30" i="2"/>
  <c r="C29" i="2"/>
  <c r="B29" i="2"/>
  <c r="C9" i="2"/>
  <c r="B9" i="2"/>
  <c r="C8" i="2"/>
  <c r="B8" i="2"/>
  <c r="C23" i="2"/>
  <c r="C24" i="2"/>
  <c r="B24" i="2"/>
  <c r="B23" i="2"/>
  <c r="B17" i="1" l="1"/>
  <c r="B16" i="1"/>
  <c r="B10" i="1"/>
  <c r="B9" i="1"/>
</calcChain>
</file>

<file path=xl/sharedStrings.xml><?xml version="1.0" encoding="utf-8"?>
<sst xmlns="http://schemas.openxmlformats.org/spreadsheetml/2006/main" count="46" uniqueCount="14">
  <si>
    <t>Mean</t>
  </si>
  <si>
    <t>SEM</t>
  </si>
  <si>
    <t>P-value</t>
  </si>
  <si>
    <t>Total Flux [p/s]</t>
  </si>
  <si>
    <t>Avg Radiance [p/s/cm²/sr]</t>
  </si>
  <si>
    <t>IgG</t>
  </si>
  <si>
    <t>Ab</t>
  </si>
  <si>
    <t>Total</t>
  </si>
  <si>
    <t>Dorsal Sampling</t>
  </si>
  <si>
    <t>Ventral Sampling</t>
  </si>
  <si>
    <r>
      <rPr>
        <b/>
        <i/>
        <sz val="11"/>
        <color theme="1"/>
        <rFont val="Calibri"/>
        <family val="2"/>
        <scheme val="minor"/>
      </rPr>
      <t>In Vivo</t>
    </r>
    <r>
      <rPr>
        <b/>
        <sz val="11"/>
        <color theme="1"/>
        <rFont val="Calibri"/>
        <family val="2"/>
        <scheme val="minor"/>
      </rPr>
      <t xml:space="preserve"> IVIS Imaging of Thermo Mice at Room Temperature</t>
    </r>
  </si>
  <si>
    <t>Upper ROI</t>
  </si>
  <si>
    <t>Lower ROI</t>
  </si>
  <si>
    <r>
      <rPr>
        <b/>
        <i/>
        <sz val="11"/>
        <color theme="1"/>
        <rFont val="Calibri"/>
        <family val="2"/>
        <scheme val="minor"/>
      </rPr>
      <t>In Vivo</t>
    </r>
    <r>
      <rPr>
        <b/>
        <sz val="11"/>
        <color theme="1"/>
        <rFont val="Calibri"/>
        <family val="2"/>
        <scheme val="minor"/>
      </rPr>
      <t xml:space="preserve"> IVIS Imaging of Thermo Mice at Thermoneutrality (30°C)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</si>
</sst>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NumberFormat="1"/>
    <xf numFmtId="0" fontId="0" fillId="0" borderId="1" xfId="0" applyNumberForma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0" fontId="1" fillId="0" borderId="0" xfId="0" applyNumberFormat="1" applyFont="1"/>
    <xf numFmtId="164" fontId="0" fillId="3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1" fontId="0" fillId="4" borderId="4" xfId="0" applyNumberForma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" fontId="0" fillId="3" borderId="4" xfId="0" applyNumberFormat="1" applyFill="1" applyBorder="1" applyAlignment="1">
      <alignment horizontal="center"/>
    </xf>
    <xf numFmtId="0" fontId="0" fillId="3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3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4" borderId="2" xfId="0" applyNumberFormat="1" applyFill="1" applyBorder="1" applyAlignment="1">
      <alignment horizontal="center" vertical="center"/>
    </xf>
    <xf numFmtId="0" fontId="0" fillId="4" borderId="6" xfId="0" applyNumberFormat="1" applyFill="1" applyBorder="1" applyAlignment="1">
      <alignment horizontal="center" vertical="center"/>
    </xf>
    <xf numFmtId="0" fontId="0" fillId="4" borderId="5" xfId="0" applyNumberForma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19" zoomScaleNormal="100" workbookViewId="0"/>
  </sheetViews>
  <sheetFormatPr defaultRowHeight="14.5"/>
  <cols>
    <col min="1" max="1" width="8.6328125" style="6" customWidth="1"/>
    <col min="2" max="2" width="8.7265625" style="6"/>
    <col min="3" max="3" width="13.36328125" style="6" customWidth="1"/>
    <col min="4" max="4" width="12.453125" style="6" customWidth="1"/>
    <col min="5" max="5" width="15.90625" style="6" customWidth="1"/>
    <col min="6" max="6" width="9.36328125" style="6" bestFit="1" customWidth="1"/>
    <col min="7" max="9" width="8.7265625" style="6"/>
    <col min="10" max="10" width="12" style="6" customWidth="1"/>
    <col min="11" max="11" width="8.7265625" style="6"/>
    <col min="12" max="12" width="10.90625" style="6" bestFit="1" customWidth="1"/>
    <col min="13" max="13" width="12.36328125" style="6" customWidth="1"/>
    <col min="14" max="16384" width="8.7265625" style="6"/>
  </cols>
  <sheetData>
    <row r="1" spans="1:4">
      <c r="A1" s="10" t="s">
        <v>10</v>
      </c>
    </row>
    <row r="3" spans="1:4">
      <c r="A3" s="10" t="s">
        <v>9</v>
      </c>
    </row>
    <row r="4" spans="1:4">
      <c r="B4" s="39" t="s">
        <v>4</v>
      </c>
      <c r="C4" s="40"/>
      <c r="D4" s="41"/>
    </row>
    <row r="5" spans="1:4">
      <c r="A5" s="7"/>
      <c r="B5" s="16" t="s">
        <v>7</v>
      </c>
      <c r="C5" s="16" t="s">
        <v>11</v>
      </c>
      <c r="D5" s="16" t="s">
        <v>12</v>
      </c>
    </row>
    <row r="6" spans="1:4">
      <c r="A6" s="36" t="s">
        <v>5</v>
      </c>
      <c r="B6" s="26">
        <v>981</v>
      </c>
      <c r="C6" s="26">
        <v>3837</v>
      </c>
      <c r="D6" s="26">
        <v>6729</v>
      </c>
    </row>
    <row r="7" spans="1:4">
      <c r="A7" s="37"/>
      <c r="B7" s="27">
        <v>6230</v>
      </c>
      <c r="C7" s="27">
        <v>4827</v>
      </c>
      <c r="D7" s="22">
        <v>10500</v>
      </c>
    </row>
    <row r="8" spans="1:4">
      <c r="A8" s="38"/>
      <c r="B8" s="13">
        <v>5730</v>
      </c>
      <c r="C8" s="13">
        <v>6399</v>
      </c>
      <c r="D8" s="23">
        <v>1436</v>
      </c>
    </row>
    <row r="9" spans="1:4">
      <c r="A9" s="7" t="s">
        <v>0</v>
      </c>
      <c r="B9" s="20">
        <f>AVERAGE(B6:B8)</f>
        <v>4313.666666666667</v>
      </c>
      <c r="C9" s="21">
        <f>AVERAGE(C6:C8)</f>
        <v>5021</v>
      </c>
      <c r="D9" s="20">
        <f>AVERAGE(D6:D8)</f>
        <v>6221.666666666667</v>
      </c>
    </row>
    <row r="10" spans="1:4">
      <c r="A10" s="7" t="s">
        <v>1</v>
      </c>
      <c r="B10" s="12">
        <f>STDEV(B6:B8)/SQRT(3)</f>
        <v>1672.572901583399</v>
      </c>
      <c r="C10" s="12">
        <f>STDEV(C6:C8)/SQRT(3)</f>
        <v>745.91956670944091</v>
      </c>
      <c r="D10" s="12">
        <f>STDEV(D6:D8)/SQRT(3)</f>
        <v>2628.8187672624204</v>
      </c>
    </row>
    <row r="11" spans="1:4">
      <c r="A11" s="36" t="s">
        <v>6</v>
      </c>
      <c r="B11" s="19">
        <v>19600</v>
      </c>
      <c r="C11" s="26">
        <v>20550</v>
      </c>
      <c r="D11" s="19">
        <v>24240</v>
      </c>
    </row>
    <row r="12" spans="1:4">
      <c r="A12" s="37"/>
      <c r="B12" s="22">
        <v>12200</v>
      </c>
      <c r="C12" s="27">
        <v>12600</v>
      </c>
      <c r="D12" s="22">
        <v>13890</v>
      </c>
    </row>
    <row r="13" spans="1:4">
      <c r="A13" s="37"/>
      <c r="B13" s="22">
        <v>7830</v>
      </c>
      <c r="C13" s="27">
        <v>9389</v>
      </c>
      <c r="D13" s="22">
        <v>8744</v>
      </c>
    </row>
    <row r="14" spans="1:4">
      <c r="A14" s="37"/>
      <c r="B14" s="22">
        <v>9170</v>
      </c>
      <c r="C14" s="27">
        <v>30060</v>
      </c>
      <c r="D14" s="22">
        <v>16990</v>
      </c>
    </row>
    <row r="15" spans="1:4">
      <c r="A15" s="38"/>
      <c r="B15" s="23">
        <v>11600</v>
      </c>
      <c r="C15" s="13">
        <v>17760</v>
      </c>
      <c r="D15" s="23">
        <v>14890</v>
      </c>
    </row>
    <row r="16" spans="1:4">
      <c r="A16" s="7" t="s">
        <v>0</v>
      </c>
      <c r="B16" s="20">
        <f>AVERAGE(B11:B15)</f>
        <v>12080</v>
      </c>
      <c r="C16" s="20">
        <f>AVERAGE(C11:C15)</f>
        <v>18071.8</v>
      </c>
      <c r="D16" s="20">
        <f>AVERAGE(D11:D15)</f>
        <v>15750.8</v>
      </c>
    </row>
    <row r="17" spans="1:4">
      <c r="A17" s="7" t="s">
        <v>1</v>
      </c>
      <c r="B17" s="12">
        <f>STDEV(B11:B15)/SQRT(5)</f>
        <v>2041.1491861204067</v>
      </c>
      <c r="C17" s="12">
        <f>STDEV(C11:C15)/SQRT(5)</f>
        <v>3572.7247640981241</v>
      </c>
      <c r="D17" s="12">
        <f>STDEV(D11:D15)/SQRT(5)</f>
        <v>2518.9376014502618</v>
      </c>
    </row>
    <row r="18" spans="1:4">
      <c r="A18" s="7" t="s">
        <v>2</v>
      </c>
      <c r="B18" s="11">
        <f>_xlfn.T.TEST(B6:B8,B11:B15,2,2)</f>
        <v>4.0473621892626724E-2</v>
      </c>
      <c r="C18" s="11">
        <f>_xlfn.T.TEST(C6:C8,C11:C15,2,2)</f>
        <v>3.4553924169816161E-2</v>
      </c>
      <c r="D18" s="11">
        <f>TTEST(D6:D8,D11:D15,2,2)</f>
        <v>4.890517187088967E-2</v>
      </c>
    </row>
    <row r="21" spans="1:4">
      <c r="A21" s="10" t="s">
        <v>8</v>
      </c>
    </row>
    <row r="22" spans="1:4">
      <c r="B22" s="39" t="s">
        <v>4</v>
      </c>
      <c r="C22" s="40"/>
      <c r="D22" s="41"/>
    </row>
    <row r="23" spans="1:4">
      <c r="A23" s="7"/>
      <c r="B23" s="16" t="s">
        <v>7</v>
      </c>
      <c r="C23" s="16" t="s">
        <v>11</v>
      </c>
      <c r="D23" s="16" t="s">
        <v>12</v>
      </c>
    </row>
    <row r="24" spans="1:4">
      <c r="A24" s="33" t="s">
        <v>5</v>
      </c>
      <c r="B24" s="19">
        <v>2901</v>
      </c>
      <c r="C24" s="18">
        <v>8010</v>
      </c>
      <c r="D24" s="18">
        <v>3270</v>
      </c>
    </row>
    <row r="25" spans="1:4">
      <c r="A25" s="34"/>
      <c r="B25" s="22">
        <v>3938</v>
      </c>
      <c r="C25" s="24">
        <v>4540</v>
      </c>
      <c r="D25" s="24">
        <v>3020</v>
      </c>
    </row>
    <row r="26" spans="1:4">
      <c r="A26" s="35"/>
      <c r="B26" s="23">
        <v>4081</v>
      </c>
      <c r="C26" s="25">
        <v>8260</v>
      </c>
      <c r="D26" s="25">
        <v>2880</v>
      </c>
    </row>
    <row r="27" spans="1:4">
      <c r="A27" s="7" t="s">
        <v>0</v>
      </c>
      <c r="B27" s="17">
        <f>AVERAGE(B24:B26)</f>
        <v>3640</v>
      </c>
      <c r="C27" s="17">
        <f t="shared" ref="C27" si="0">AVERAGE(C24:C26)</f>
        <v>6936.666666666667</v>
      </c>
      <c r="D27" s="17">
        <f t="shared" ref="D27" si="1">AVERAGE(D24:D26)</f>
        <v>3056.6666666666665</v>
      </c>
    </row>
    <row r="28" spans="1:4">
      <c r="A28" s="7" t="s">
        <v>1</v>
      </c>
      <c r="B28" s="9">
        <f>STDEV(B24:B26)/SQRT(3)</f>
        <v>371.7987807044737</v>
      </c>
      <c r="C28" s="9">
        <f t="shared" ref="C28" si="2">STDEV(C24:C26)/SQRT(3)</f>
        <v>1200.5045235696155</v>
      </c>
      <c r="D28" s="9">
        <f t="shared" ref="D28" si="3">STDEV(D24:D26)/SQRT(3)</f>
        <v>114.06625754845783</v>
      </c>
    </row>
    <row r="29" spans="1:4">
      <c r="A29" s="33" t="s">
        <v>6</v>
      </c>
      <c r="B29" s="19">
        <v>23700</v>
      </c>
      <c r="C29" s="18">
        <v>37800</v>
      </c>
      <c r="D29" s="18">
        <v>4390</v>
      </c>
    </row>
    <row r="30" spans="1:4">
      <c r="A30" s="34"/>
      <c r="B30" s="22">
        <v>5545</v>
      </c>
      <c r="C30" s="24">
        <v>74800</v>
      </c>
      <c r="D30" s="24">
        <v>4140</v>
      </c>
    </row>
    <row r="31" spans="1:4">
      <c r="A31" s="34"/>
      <c r="B31" s="22">
        <v>11010</v>
      </c>
      <c r="C31" s="24">
        <v>30700</v>
      </c>
      <c r="D31" s="24">
        <v>6150</v>
      </c>
    </row>
    <row r="32" spans="1:4">
      <c r="A32" s="34"/>
      <c r="B32" s="22">
        <v>12240</v>
      </c>
      <c r="C32" s="24">
        <v>12900</v>
      </c>
      <c r="D32" s="24">
        <v>3410</v>
      </c>
    </row>
    <row r="33" spans="1:4">
      <c r="A33" s="35"/>
      <c r="B33" s="23">
        <v>14250</v>
      </c>
      <c r="C33" s="25">
        <v>34700</v>
      </c>
      <c r="D33" s="25">
        <v>6050</v>
      </c>
    </row>
    <row r="34" spans="1:4">
      <c r="A34" s="7" t="s">
        <v>0</v>
      </c>
      <c r="B34" s="17">
        <f>AVERAGE(B29:B33)</f>
        <v>13349</v>
      </c>
      <c r="C34" s="17">
        <f t="shared" ref="C34" si="4">AVERAGE(C29:C33)</f>
        <v>38180</v>
      </c>
      <c r="D34" s="17">
        <f t="shared" ref="D34" si="5">AVERAGE(D29:D33)</f>
        <v>4828</v>
      </c>
    </row>
    <row r="35" spans="1:4">
      <c r="A35" s="7" t="s">
        <v>1</v>
      </c>
      <c r="B35" s="9">
        <f>STDEV(B29:B33)/SQRT(5)</f>
        <v>2962.7539553597762</v>
      </c>
      <c r="C35" s="9">
        <f t="shared" ref="C35" si="6">STDEV(C29:C33)/SQRT(5)</f>
        <v>10120.04940699402</v>
      </c>
      <c r="D35" s="9">
        <f t="shared" ref="D35" si="7">STDEV(D29:D33)/SQRT(5)</f>
        <v>543.91543460357877</v>
      </c>
    </row>
    <row r="36" spans="1:4">
      <c r="A36" s="7" t="s">
        <v>2</v>
      </c>
      <c r="B36" s="8">
        <f>TTEST(B24:B26,B29:B33,2,2)</f>
        <v>4.9657159022303339E-2</v>
      </c>
      <c r="C36" s="8">
        <f>TTEST(C24:C26,C29:C33,2,2)</f>
        <v>6.0220875265908774E-2</v>
      </c>
      <c r="D36" s="8">
        <f>TTEST(D24:D26,D29:D33,2,2)</f>
        <v>5.1405131795259393E-2</v>
      </c>
    </row>
  </sheetData>
  <mergeCells count="6">
    <mergeCell ref="A24:A26"/>
    <mergeCell ref="A29:A33"/>
    <mergeCell ref="A6:A8"/>
    <mergeCell ref="A11:A15"/>
    <mergeCell ref="B4:D4"/>
    <mergeCell ref="B22:D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4" workbookViewId="0">
      <selection activeCell="G17" sqref="G17"/>
    </sheetView>
  </sheetViews>
  <sheetFormatPr defaultRowHeight="14.5"/>
  <cols>
    <col min="1" max="1" width="8.7265625" style="3"/>
    <col min="2" max="2" width="15.7265625" style="2" customWidth="1"/>
    <col min="3" max="3" width="23.54296875" style="2" customWidth="1"/>
  </cols>
  <sheetData>
    <row r="1" spans="1:3">
      <c r="A1" s="32" t="s">
        <v>13</v>
      </c>
    </row>
    <row r="2" spans="1:3" s="1" customFormat="1">
      <c r="A2" s="3"/>
      <c r="B2" s="2"/>
      <c r="C2" s="2"/>
    </row>
    <row r="3" spans="1:3" s="1" customFormat="1">
      <c r="A3" s="31" t="s">
        <v>12</v>
      </c>
      <c r="B3" s="14"/>
      <c r="C3" s="14"/>
    </row>
    <row r="4" spans="1:3">
      <c r="A4" s="4"/>
      <c r="B4" s="28" t="s">
        <v>3</v>
      </c>
      <c r="C4" s="28" t="s">
        <v>4</v>
      </c>
    </row>
    <row r="5" spans="1:3" ht="15.5" customHeight="1">
      <c r="A5" s="42" t="s">
        <v>5</v>
      </c>
      <c r="B5" s="28">
        <v>154800</v>
      </c>
      <c r="C5" s="28">
        <v>3144</v>
      </c>
    </row>
    <row r="6" spans="1:3">
      <c r="A6" s="43"/>
      <c r="B6" s="29">
        <v>180700</v>
      </c>
      <c r="C6" s="29">
        <v>3663</v>
      </c>
    </row>
    <row r="7" spans="1:3">
      <c r="A7" s="44"/>
      <c r="B7" s="30">
        <v>132200</v>
      </c>
      <c r="C7" s="30">
        <v>2674</v>
      </c>
    </row>
    <row r="8" spans="1:3">
      <c r="A8" s="15" t="s">
        <v>0</v>
      </c>
      <c r="B8" s="20">
        <f>AVERAGE(B5:B7)</f>
        <v>155900</v>
      </c>
      <c r="C8" s="20">
        <f>AVERAGE(C5:C7)</f>
        <v>3160.3333333333335</v>
      </c>
    </row>
    <row r="9" spans="1:3">
      <c r="A9" s="15" t="s">
        <v>1</v>
      </c>
      <c r="B9" s="12">
        <f>STDEV(B5:B7)/SQRT(3)</f>
        <v>14011.542860560836</v>
      </c>
      <c r="C9" s="12">
        <f>STDEV(C5:C7)/SQRT(3)</f>
        <v>285.61648723030328</v>
      </c>
    </row>
    <row r="10" spans="1:3" ht="15.5" customHeight="1">
      <c r="A10" s="45" t="s">
        <v>6</v>
      </c>
      <c r="B10" s="28">
        <v>270500</v>
      </c>
      <c r="C10" s="28">
        <v>5288</v>
      </c>
    </row>
    <row r="11" spans="1:3">
      <c r="A11" s="46"/>
      <c r="B11" s="29">
        <v>521400</v>
      </c>
      <c r="C11" s="29">
        <v>10400</v>
      </c>
    </row>
    <row r="12" spans="1:3">
      <c r="A12" s="46"/>
      <c r="B12" s="29">
        <v>509600</v>
      </c>
      <c r="C12" s="29">
        <v>9479</v>
      </c>
    </row>
    <row r="13" spans="1:3">
      <c r="A13" s="47"/>
      <c r="B13" s="30">
        <v>658900</v>
      </c>
      <c r="C13" s="30">
        <v>12100</v>
      </c>
    </row>
    <row r="14" spans="1:3">
      <c r="A14" s="15" t="s">
        <v>0</v>
      </c>
      <c r="B14" s="20">
        <f>AVERAGE(B10:B13)</f>
        <v>490100</v>
      </c>
      <c r="C14" s="20">
        <f>AVERAGE(C10:C13)</f>
        <v>9316.75</v>
      </c>
    </row>
    <row r="15" spans="1:3">
      <c r="A15" s="15" t="s">
        <v>1</v>
      </c>
      <c r="B15" s="12">
        <f>STDEV(B10:B13)/SQRT(4)</f>
        <v>80662.641084126837</v>
      </c>
      <c r="C15" s="12">
        <f>STDEV(C10:C13)/SQRT(4)</f>
        <v>1448.4780158842591</v>
      </c>
    </row>
    <row r="16" spans="1:3">
      <c r="A16" s="15" t="s">
        <v>2</v>
      </c>
      <c r="B16" s="11">
        <f>_xlfn.T.TEST(B5:B7,B10:B13,2,2)</f>
        <v>1.7744065930354935E-2</v>
      </c>
      <c r="C16" s="11">
        <f>_xlfn.T.TEST(C5:C7,C10:C13,2,2)</f>
        <v>1.6253907744546454E-2</v>
      </c>
    </row>
    <row r="17" spans="1:4" s="1" customFormat="1">
      <c r="A17" s="14"/>
      <c r="B17" s="14"/>
      <c r="C17" s="14"/>
      <c r="D17" s="5"/>
    </row>
    <row r="18" spans="1:4" s="1" customFormat="1">
      <c r="A18" s="31" t="s">
        <v>11</v>
      </c>
      <c r="B18" s="14"/>
      <c r="C18" s="14"/>
      <c r="D18" s="5"/>
    </row>
    <row r="19" spans="1:4">
      <c r="A19" s="4"/>
      <c r="B19" s="4" t="s">
        <v>3</v>
      </c>
      <c r="C19" s="4" t="s">
        <v>4</v>
      </c>
    </row>
    <row r="20" spans="1:4">
      <c r="A20" s="42" t="s">
        <v>5</v>
      </c>
      <c r="B20" s="28">
        <v>164600</v>
      </c>
      <c r="C20" s="28">
        <v>3329</v>
      </c>
    </row>
    <row r="21" spans="1:4">
      <c r="A21" s="43"/>
      <c r="B21" s="29">
        <v>183500</v>
      </c>
      <c r="C21" s="29">
        <v>3771</v>
      </c>
    </row>
    <row r="22" spans="1:4">
      <c r="A22" s="44"/>
      <c r="B22" s="30">
        <v>231400</v>
      </c>
      <c r="C22" s="30">
        <v>4668</v>
      </c>
    </row>
    <row r="23" spans="1:4">
      <c r="A23" s="15" t="s">
        <v>0</v>
      </c>
      <c r="B23" s="20">
        <f>AVERAGE(B20:B22)</f>
        <v>193166.66666666666</v>
      </c>
      <c r="C23" s="20">
        <f>AVERAGE(C20:C22)</f>
        <v>3922.6666666666665</v>
      </c>
    </row>
    <row r="24" spans="1:4">
      <c r="A24" s="15" t="s">
        <v>1</v>
      </c>
      <c r="B24" s="12">
        <f>STDEV(B20:B22)/SQRT(3)</f>
        <v>19880.00111781801</v>
      </c>
      <c r="C24" s="12">
        <f>STDEV(C20:C22)/SQRT(3)</f>
        <v>393.90452876017736</v>
      </c>
    </row>
    <row r="25" spans="1:4">
      <c r="A25" s="45" t="s">
        <v>6</v>
      </c>
      <c r="B25" s="28">
        <v>239900</v>
      </c>
      <c r="C25" s="28">
        <v>4851</v>
      </c>
    </row>
    <row r="26" spans="1:4">
      <c r="A26" s="46"/>
      <c r="B26" s="29">
        <v>222600</v>
      </c>
      <c r="C26" s="29">
        <v>4501</v>
      </c>
    </row>
    <row r="27" spans="1:4">
      <c r="A27" s="46"/>
      <c r="B27" s="29">
        <v>367800</v>
      </c>
      <c r="C27" s="29">
        <v>7560</v>
      </c>
    </row>
    <row r="28" spans="1:4">
      <c r="A28" s="47"/>
      <c r="B28" s="30">
        <v>299900</v>
      </c>
      <c r="C28" s="30">
        <v>6065</v>
      </c>
    </row>
    <row r="29" spans="1:4">
      <c r="A29" s="15" t="s">
        <v>0</v>
      </c>
      <c r="B29" s="20">
        <f>AVERAGE(B25:B28)</f>
        <v>282550</v>
      </c>
      <c r="C29" s="20">
        <f>AVERAGE(C25:C28)</f>
        <v>5744.25</v>
      </c>
    </row>
    <row r="30" spans="1:4">
      <c r="A30" s="15" t="s">
        <v>1</v>
      </c>
      <c r="B30" s="12">
        <f>STDEV(B25:B28)/SQRT(4)</f>
        <v>32890.740845005806</v>
      </c>
      <c r="C30" s="12">
        <f>STDEV(C25:C28)/SQRT(4)</f>
        <v>691.82095166789122</v>
      </c>
    </row>
    <row r="31" spans="1:4">
      <c r="A31" s="15" t="s">
        <v>2</v>
      </c>
      <c r="B31" s="11">
        <f>_xlfn.T.TEST(B20:B22,B25:B28,2,2)</f>
        <v>8.8400661668903258E-2</v>
      </c>
      <c r="C31" s="11">
        <f>_xlfn.T.TEST(C20:C22,C25:C28,2,2)</f>
        <v>9.391912887336118E-2</v>
      </c>
    </row>
  </sheetData>
  <mergeCells count="4">
    <mergeCell ref="A20:A22"/>
    <mergeCell ref="A25:A28"/>
    <mergeCell ref="A5:A7"/>
    <mergeCell ref="A10:A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5a</vt:lpstr>
      <vt:lpstr>Fig. 5b</vt:lpstr>
    </vt:vector>
  </TitlesOfParts>
  <Company>Mount Sinai School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Zaidi, Mone</dc:creator>
  <cp:lastModifiedBy>Zaidi, Mone</cp:lastModifiedBy>
  <cp:lastPrinted>2017-03-15T23:15:42Z</cp:lastPrinted>
  <dcterms:created xsi:type="dcterms:W3CDTF">2017-03-13T20:53:51Z</dcterms:created>
  <dcterms:modified xsi:type="dcterms:W3CDTF">2017-03-16T20:59:14Z</dcterms:modified>
</cp:coreProperties>
</file>