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5720" yWindow="1800" windowWidth="26140" windowHeight="12220"/>
  </bookViews>
  <sheets>
    <sheet name="Ext Data Fig. 3a" sheetId="1" r:id="rId1"/>
    <sheet name="Ext Data Fig. 3b" sheetId="2" r:id="rId2"/>
    <sheet name="Ext Data Fig. 3c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7" i="1" l="1"/>
  <c r="E27" i="1"/>
  <c r="F27" i="1"/>
  <c r="G27" i="1"/>
  <c r="H27" i="1"/>
  <c r="C27" i="1"/>
  <c r="B27" i="1"/>
  <c r="I27" i="1"/>
  <c r="F13" i="2"/>
  <c r="E13" i="2"/>
  <c r="D13" i="2"/>
  <c r="C13" i="2"/>
  <c r="B13" i="2"/>
  <c r="D14" i="3"/>
  <c r="C14" i="3"/>
  <c r="B14" i="3"/>
  <c r="C12" i="3"/>
  <c r="D12" i="3"/>
  <c r="B12" i="3"/>
  <c r="C13" i="3"/>
  <c r="D13" i="3"/>
  <c r="B13" i="3"/>
  <c r="C7" i="3"/>
  <c r="D7" i="3"/>
  <c r="B7" i="3"/>
  <c r="D6" i="3"/>
  <c r="C6" i="3"/>
  <c r="B6" i="3"/>
  <c r="F12" i="2"/>
  <c r="E12" i="2"/>
  <c r="D12" i="2"/>
  <c r="C12" i="2"/>
  <c r="B12" i="2"/>
  <c r="F11" i="2"/>
  <c r="E11" i="2"/>
  <c r="D11" i="2"/>
  <c r="C11" i="2"/>
  <c r="B11" i="2"/>
  <c r="F6" i="2"/>
  <c r="E6" i="2"/>
  <c r="D6" i="2"/>
  <c r="C6" i="2"/>
  <c r="B6" i="2"/>
  <c r="F5" i="2"/>
  <c r="E5" i="2"/>
  <c r="D5" i="2"/>
  <c r="C5" i="2"/>
  <c r="B5" i="2"/>
  <c r="E6" i="1"/>
  <c r="F6" i="1"/>
  <c r="G6" i="1"/>
  <c r="H6" i="1"/>
  <c r="C6" i="1"/>
  <c r="I26" i="1"/>
  <c r="H26" i="1"/>
  <c r="G26" i="1"/>
  <c r="F26" i="1"/>
  <c r="E26" i="1"/>
  <c r="D26" i="1"/>
  <c r="C26" i="1"/>
  <c r="B26" i="1"/>
  <c r="I25" i="1"/>
  <c r="H25" i="1"/>
  <c r="G25" i="1"/>
  <c r="F25" i="1"/>
  <c r="E25" i="1"/>
  <c r="D25" i="1"/>
  <c r="C25" i="1"/>
  <c r="B25" i="1"/>
  <c r="I21" i="1"/>
  <c r="H21" i="1"/>
  <c r="G21" i="1"/>
  <c r="F21" i="1"/>
  <c r="E21" i="1"/>
  <c r="D21" i="1"/>
  <c r="C21" i="1"/>
  <c r="B21" i="1"/>
  <c r="I20" i="1"/>
  <c r="H20" i="1"/>
  <c r="G20" i="1"/>
  <c r="F20" i="1"/>
  <c r="E20" i="1"/>
  <c r="D20" i="1"/>
  <c r="C20" i="1"/>
  <c r="B20" i="1"/>
  <c r="H14" i="1"/>
  <c r="G14" i="1"/>
  <c r="F14" i="1"/>
  <c r="E14" i="1"/>
  <c r="D14" i="1"/>
  <c r="C14" i="1"/>
  <c r="H13" i="1"/>
  <c r="G13" i="1"/>
  <c r="F13" i="1"/>
  <c r="E13" i="1"/>
  <c r="D13" i="1"/>
  <c r="C13" i="1"/>
  <c r="H12" i="1"/>
  <c r="G12" i="1"/>
  <c r="F12" i="1"/>
  <c r="E12" i="1"/>
  <c r="D12" i="1"/>
  <c r="C12" i="1"/>
  <c r="H7" i="1"/>
  <c r="G7" i="1"/>
  <c r="F7" i="1"/>
  <c r="E7" i="1"/>
  <c r="D7" i="1"/>
  <c r="C7" i="1"/>
  <c r="D6" i="1"/>
</calcChain>
</file>

<file path=xl/sharedStrings.xml><?xml version="1.0" encoding="utf-8"?>
<sst xmlns="http://schemas.openxmlformats.org/spreadsheetml/2006/main" count="44" uniqueCount="23">
  <si>
    <t>IgG</t>
  </si>
  <si>
    <t>pAb</t>
  </si>
  <si>
    <t>Mean</t>
  </si>
  <si>
    <t>SEM</t>
  </si>
  <si>
    <t>T Test</t>
  </si>
  <si>
    <t>Cumulative Food Intake (HFD)</t>
  </si>
  <si>
    <t>Days</t>
  </si>
  <si>
    <t>Ab</t>
  </si>
  <si>
    <t>FM/TM (%)</t>
  </si>
  <si>
    <t>LM/TM (%)</t>
  </si>
  <si>
    <t>qNMR</t>
  </si>
  <si>
    <t>P-value</t>
  </si>
  <si>
    <t>TM</t>
  </si>
  <si>
    <t>FM (g)</t>
  </si>
  <si>
    <t>LM (g)</t>
  </si>
  <si>
    <t>p</t>
  </si>
  <si>
    <t>Micro-CT</t>
  </si>
  <si>
    <t>sWAT (mm3)</t>
  </si>
  <si>
    <t>vWAT (mm3)</t>
  </si>
  <si>
    <t>Total WAT (mm3)</t>
  </si>
  <si>
    <t>Body Weight (g)</t>
  </si>
  <si>
    <t>Units in Extended Data Fig. 3 are cm3 (mm3/1000)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</si>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</sst>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/>
    </xf>
    <xf numFmtId="0" fontId="0" fillId="4" borderId="1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6" borderId="1" xfId="0" applyFont="1" applyFill="1" applyBorder="1"/>
    <xf numFmtId="2" fontId="1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165" fontId="2" fillId="7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3" borderId="1" xfId="0" applyFont="1" applyFill="1" applyBorder="1"/>
    <xf numFmtId="0" fontId="5" fillId="0" borderId="1" xfId="0" applyFont="1" applyFill="1" applyBorder="1"/>
    <xf numFmtId="0" fontId="5" fillId="8" borderId="1" xfId="0" applyFont="1" applyFill="1" applyBorder="1"/>
    <xf numFmtId="164" fontId="0" fillId="8" borderId="1" xfId="0" applyNumberForma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13" workbookViewId="0">
      <selection activeCell="F20" sqref="F20"/>
    </sheetView>
  </sheetViews>
  <sheetFormatPr defaultColWidth="8.81640625" defaultRowHeight="14.5" x14ac:dyDescent="0.35"/>
  <sheetData>
    <row r="1" spans="1:8" x14ac:dyDescent="0.35">
      <c r="A1" s="1" t="s">
        <v>5</v>
      </c>
      <c r="B1" s="1"/>
      <c r="C1" s="1"/>
      <c r="D1" s="1"/>
      <c r="E1" s="1"/>
      <c r="F1" s="1"/>
      <c r="G1" s="1"/>
      <c r="H1" s="1"/>
    </row>
    <row r="2" spans="1:8" x14ac:dyDescent="0.35">
      <c r="A2" t="s">
        <v>6</v>
      </c>
      <c r="B2" s="38">
        <v>1</v>
      </c>
      <c r="C2" s="38">
        <v>3</v>
      </c>
      <c r="D2" s="38">
        <v>8</v>
      </c>
      <c r="E2" s="38">
        <v>12</v>
      </c>
      <c r="F2" s="38">
        <v>15</v>
      </c>
      <c r="G2" s="38">
        <v>22</v>
      </c>
      <c r="H2" s="38">
        <v>31</v>
      </c>
    </row>
    <row r="3" spans="1:8" x14ac:dyDescent="0.35">
      <c r="A3" s="1" t="s">
        <v>0</v>
      </c>
      <c r="B3" s="1"/>
      <c r="C3" s="7"/>
      <c r="D3" s="7"/>
      <c r="E3" s="7"/>
      <c r="F3" s="7"/>
      <c r="G3" s="7"/>
      <c r="H3" s="7"/>
    </row>
    <row r="4" spans="1:8" x14ac:dyDescent="0.35">
      <c r="A4" s="1"/>
      <c r="B4" s="1"/>
      <c r="C4" s="7">
        <v>5.85</v>
      </c>
      <c r="D4" s="7">
        <v>14.549999999999999</v>
      </c>
      <c r="E4" s="7">
        <v>28.7</v>
      </c>
      <c r="F4" s="7">
        <v>42.6</v>
      </c>
      <c r="G4" s="7">
        <v>66.8</v>
      </c>
      <c r="H4" s="7">
        <v>90.8</v>
      </c>
    </row>
    <row r="5" spans="1:8" x14ac:dyDescent="0.35">
      <c r="A5" s="1"/>
      <c r="B5" s="1"/>
      <c r="C5" s="7">
        <v>5.4</v>
      </c>
      <c r="D5" s="7">
        <v>16.899999999999999</v>
      </c>
      <c r="E5" s="7">
        <v>26.9</v>
      </c>
      <c r="F5" s="7">
        <v>39.4</v>
      </c>
      <c r="G5" s="7">
        <v>59.2</v>
      </c>
      <c r="H5" s="7">
        <v>85.1</v>
      </c>
    </row>
    <row r="6" spans="1:8" x14ac:dyDescent="0.35">
      <c r="A6" s="2" t="s">
        <v>2</v>
      </c>
      <c r="B6" s="2"/>
      <c r="C6" s="3">
        <f>AVERAGE(C4:C5)</f>
        <v>5.625</v>
      </c>
      <c r="D6" s="3">
        <f t="shared" ref="D6:H6" si="0">AVERAGE(D3:D5)</f>
        <v>15.724999999999998</v>
      </c>
      <c r="E6" s="3">
        <f t="shared" si="0"/>
        <v>27.799999999999997</v>
      </c>
      <c r="F6" s="3">
        <f t="shared" si="0"/>
        <v>41</v>
      </c>
      <c r="G6" s="3">
        <f t="shared" si="0"/>
        <v>63</v>
      </c>
      <c r="H6" s="3">
        <f t="shared" si="0"/>
        <v>87.949999999999989</v>
      </c>
    </row>
    <row r="7" spans="1:8" x14ac:dyDescent="0.35">
      <c r="A7" s="4" t="s">
        <v>3</v>
      </c>
      <c r="B7" s="4"/>
      <c r="C7" s="5">
        <f>STDEVA(C4:C5)/SQRT(2)</f>
        <v>0.22499999999999962</v>
      </c>
      <c r="D7" s="5">
        <f t="shared" ref="D7:H7" si="1">STDEVA(D4:D5)/SQRT(2)</f>
        <v>1.1749999999999998</v>
      </c>
      <c r="E7" s="5">
        <f t="shared" si="1"/>
        <v>0.90000000000000024</v>
      </c>
      <c r="F7" s="5">
        <f t="shared" si="1"/>
        <v>1.6000000000000014</v>
      </c>
      <c r="G7" s="5">
        <f t="shared" si="1"/>
        <v>3.7999999999999967</v>
      </c>
      <c r="H7" s="5">
        <f t="shared" si="1"/>
        <v>2.850000000000001</v>
      </c>
    </row>
    <row r="8" spans="1:8" x14ac:dyDescent="0.35">
      <c r="A8" s="1" t="s">
        <v>1</v>
      </c>
      <c r="B8" s="1"/>
      <c r="C8" s="7"/>
      <c r="D8" s="7"/>
      <c r="E8" s="7"/>
      <c r="F8" s="7"/>
      <c r="G8" s="7"/>
      <c r="H8" s="7"/>
    </row>
    <row r="9" spans="1:8" x14ac:dyDescent="0.35">
      <c r="A9" s="1"/>
      <c r="B9" s="1"/>
      <c r="C9" s="7">
        <v>6.1</v>
      </c>
      <c r="D9" s="7">
        <v>16.649999999999999</v>
      </c>
      <c r="E9" s="7">
        <v>27.65</v>
      </c>
      <c r="F9" s="7">
        <v>35.9</v>
      </c>
      <c r="G9" s="7">
        <v>55.8</v>
      </c>
      <c r="H9" s="7">
        <v>77.400000000000006</v>
      </c>
    </row>
    <row r="10" spans="1:8" x14ac:dyDescent="0.35">
      <c r="A10" s="1"/>
      <c r="B10" s="1"/>
      <c r="C10" s="7">
        <v>5.4</v>
      </c>
      <c r="D10" s="7">
        <v>15.65</v>
      </c>
      <c r="E10" s="7">
        <v>26.65</v>
      </c>
      <c r="F10" s="7">
        <v>37.65</v>
      </c>
      <c r="G10" s="7">
        <v>58.95</v>
      </c>
      <c r="H10" s="7">
        <v>80.050000000000011</v>
      </c>
    </row>
    <row r="11" spans="1:8" x14ac:dyDescent="0.35">
      <c r="A11" s="1"/>
      <c r="B11" s="1"/>
      <c r="C11" s="7">
        <v>5.4</v>
      </c>
      <c r="D11" s="7">
        <v>15.65</v>
      </c>
      <c r="E11" s="7">
        <v>26.65</v>
      </c>
      <c r="F11" s="7">
        <v>35.950000000000003</v>
      </c>
      <c r="G11" s="7">
        <v>57.25</v>
      </c>
      <c r="H11" s="7">
        <v>81.25</v>
      </c>
    </row>
    <row r="12" spans="1:8" x14ac:dyDescent="0.35">
      <c r="A12" s="2" t="s">
        <v>2</v>
      </c>
      <c r="B12" s="2"/>
      <c r="C12" s="3">
        <f t="shared" ref="C12:H12" si="2">AVERAGE(C9:C11)</f>
        <v>5.6333333333333329</v>
      </c>
      <c r="D12" s="3">
        <f t="shared" si="2"/>
        <v>15.983333333333333</v>
      </c>
      <c r="E12" s="3">
        <f t="shared" si="2"/>
        <v>26.983333333333331</v>
      </c>
      <c r="F12" s="3">
        <f t="shared" si="2"/>
        <v>36.5</v>
      </c>
      <c r="G12" s="3">
        <f t="shared" si="2"/>
        <v>57.333333333333336</v>
      </c>
      <c r="H12" s="3">
        <f t="shared" si="2"/>
        <v>79.566666666666677</v>
      </c>
    </row>
    <row r="13" spans="1:8" x14ac:dyDescent="0.35">
      <c r="A13" s="4" t="s">
        <v>3</v>
      </c>
      <c r="B13" s="4"/>
      <c r="C13" s="5">
        <f>STDEVA(C9:C11)/SQRT(3)</f>
        <v>0.23333333333333311</v>
      </c>
      <c r="D13" s="5">
        <f>STDEVA(D9:D11)/SQRT(3)</f>
        <v>0.33333333333333276</v>
      </c>
      <c r="E13" s="5">
        <f t="shared" ref="E13:H13" si="3">STDEVA(E9:E11)/SQRT(3)</f>
        <v>0.33333333333333337</v>
      </c>
      <c r="F13" s="5">
        <f t="shared" si="3"/>
        <v>0.5751811308912459</v>
      </c>
      <c r="G13" s="5">
        <f t="shared" si="3"/>
        <v>0.91028078696142656</v>
      </c>
      <c r="H13" s="5">
        <f t="shared" si="3"/>
        <v>1.1373702612215202</v>
      </c>
    </row>
    <row r="14" spans="1:8" x14ac:dyDescent="0.35">
      <c r="A14" s="6" t="s">
        <v>4</v>
      </c>
      <c r="B14" s="6"/>
      <c r="C14" s="37">
        <f>_xlfn.T.TEST(C4:C5,C9:C11,2,2)</f>
        <v>0.98223425119043939</v>
      </c>
      <c r="D14" s="37">
        <f t="shared" ref="D14:H14" si="4">_xlfn.T.TEST(D4:D5,D9:D11,2,2)</f>
        <v>0.80835825481317447</v>
      </c>
      <c r="E14" s="37">
        <f t="shared" si="4"/>
        <v>0.38091644342357622</v>
      </c>
      <c r="F14" s="37">
        <f t="shared" si="4"/>
        <v>4.9211904981166212E-2</v>
      </c>
      <c r="G14" s="37">
        <f t="shared" si="4"/>
        <v>0.16175477528806301</v>
      </c>
      <c r="H14" s="37">
        <f t="shared" si="4"/>
        <v>4.7619239888934663E-2</v>
      </c>
    </row>
    <row r="16" spans="1:8" x14ac:dyDescent="0.35">
      <c r="A16" t="s">
        <v>20</v>
      </c>
    </row>
    <row r="17" spans="1:9" x14ac:dyDescent="0.35">
      <c r="A17" t="s">
        <v>6</v>
      </c>
      <c r="B17" s="7">
        <v>1</v>
      </c>
      <c r="C17" s="7">
        <v>3</v>
      </c>
      <c r="D17" s="7">
        <v>8</v>
      </c>
      <c r="E17" s="7">
        <v>12</v>
      </c>
      <c r="F17" s="7">
        <v>15</v>
      </c>
      <c r="G17" s="7">
        <v>22</v>
      </c>
      <c r="H17" s="7">
        <v>31</v>
      </c>
      <c r="I17" s="7">
        <v>35</v>
      </c>
    </row>
    <row r="18" spans="1:9" x14ac:dyDescent="0.35">
      <c r="A18" s="1" t="s">
        <v>0</v>
      </c>
      <c r="B18" s="7">
        <v>30.1</v>
      </c>
      <c r="C18" s="7">
        <v>32.200000000000003</v>
      </c>
      <c r="D18" s="7">
        <v>33.4</v>
      </c>
      <c r="E18" s="7">
        <v>33</v>
      </c>
      <c r="F18" s="7">
        <v>33.799999999999997</v>
      </c>
      <c r="G18" s="7">
        <v>37.1</v>
      </c>
      <c r="H18" s="7">
        <v>40.299999999999997</v>
      </c>
      <c r="I18" s="7">
        <v>40.700000000000003</v>
      </c>
    </row>
    <row r="19" spans="1:9" x14ac:dyDescent="0.35">
      <c r="A19" s="1"/>
      <c r="B19" s="7">
        <v>32.5</v>
      </c>
      <c r="C19" s="7">
        <v>33.6</v>
      </c>
      <c r="D19" s="7">
        <v>32.799999999999997</v>
      </c>
      <c r="E19" s="7">
        <v>33.299999999999997</v>
      </c>
      <c r="F19" s="7">
        <v>35.1</v>
      </c>
      <c r="G19" s="7">
        <v>35.9</v>
      </c>
      <c r="H19" s="7">
        <v>39.799999999999997</v>
      </c>
      <c r="I19" s="7">
        <v>39.200000000000003</v>
      </c>
    </row>
    <row r="20" spans="1:9" x14ac:dyDescent="0.35">
      <c r="A20" s="2" t="s">
        <v>2</v>
      </c>
      <c r="B20" s="8">
        <f>AVERAGE(B18:B19)</f>
        <v>31.3</v>
      </c>
      <c r="C20" s="8">
        <f t="shared" ref="C20:I20" si="5">AVERAGE(C18:C19)</f>
        <v>32.900000000000006</v>
      </c>
      <c r="D20" s="8">
        <f t="shared" si="5"/>
        <v>33.099999999999994</v>
      </c>
      <c r="E20" s="8">
        <f t="shared" si="5"/>
        <v>33.15</v>
      </c>
      <c r="F20" s="8">
        <f t="shared" si="5"/>
        <v>34.450000000000003</v>
      </c>
      <c r="G20" s="8">
        <f t="shared" si="5"/>
        <v>36.5</v>
      </c>
      <c r="H20" s="8">
        <f t="shared" si="5"/>
        <v>40.049999999999997</v>
      </c>
      <c r="I20" s="8">
        <f t="shared" si="5"/>
        <v>39.950000000000003</v>
      </c>
    </row>
    <row r="21" spans="1:9" x14ac:dyDescent="0.35">
      <c r="A21" s="4" t="s">
        <v>3</v>
      </c>
      <c r="B21" s="9">
        <f>STDEVA(B18:B19)/SQRT(2)</f>
        <v>1.1999999999999993</v>
      </c>
      <c r="C21" s="9">
        <f t="shared" ref="C21:I21" si="6">STDEVA(C18:C19)/SQRT(2)</f>
        <v>0.69999999999999918</v>
      </c>
      <c r="D21" s="9">
        <f t="shared" si="6"/>
        <v>0.30000000000000071</v>
      </c>
      <c r="E21" s="9">
        <f t="shared" si="6"/>
        <v>0.14999999999999855</v>
      </c>
      <c r="F21" s="9">
        <f t="shared" si="6"/>
        <v>0.65000000000000202</v>
      </c>
      <c r="G21" s="9">
        <f t="shared" si="6"/>
        <v>0.60000000000000142</v>
      </c>
      <c r="H21" s="9">
        <f t="shared" si="6"/>
        <v>0.25</v>
      </c>
      <c r="I21" s="9">
        <f t="shared" si="6"/>
        <v>0.74999999999999989</v>
      </c>
    </row>
    <row r="22" spans="1:9" x14ac:dyDescent="0.35">
      <c r="A22" s="1" t="s">
        <v>7</v>
      </c>
      <c r="B22" s="7">
        <v>33.5</v>
      </c>
      <c r="C22" s="7">
        <v>36</v>
      </c>
      <c r="D22" s="7">
        <v>36.4</v>
      </c>
      <c r="E22" s="7">
        <v>33.9</v>
      </c>
      <c r="F22" s="7">
        <v>35.700000000000003</v>
      </c>
      <c r="G22" s="7">
        <v>35.200000000000003</v>
      </c>
      <c r="H22" s="7">
        <v>36</v>
      </c>
      <c r="I22" s="7">
        <v>36.5</v>
      </c>
    </row>
    <row r="23" spans="1:9" x14ac:dyDescent="0.35">
      <c r="A23" s="1"/>
      <c r="B23" s="7">
        <v>31.4</v>
      </c>
      <c r="C23" s="7">
        <v>33.1</v>
      </c>
      <c r="D23" s="7">
        <v>34</v>
      </c>
      <c r="E23" s="7">
        <v>31.4</v>
      </c>
      <c r="F23" s="7">
        <v>32.799999999999997</v>
      </c>
      <c r="G23" s="7">
        <v>36.299999999999997</v>
      </c>
      <c r="H23" s="7">
        <v>36.9</v>
      </c>
      <c r="I23" s="7">
        <v>35.5</v>
      </c>
    </row>
    <row r="24" spans="1:9" x14ac:dyDescent="0.35">
      <c r="A24" s="1"/>
      <c r="B24" s="7">
        <v>31.7</v>
      </c>
      <c r="C24" s="7">
        <v>34.799999999999997</v>
      </c>
      <c r="D24" s="7">
        <v>33.5</v>
      </c>
      <c r="E24" s="7">
        <v>31.9</v>
      </c>
      <c r="F24" s="7">
        <v>31.4</v>
      </c>
      <c r="G24" s="7">
        <v>32.299999999999997</v>
      </c>
      <c r="H24" s="7">
        <v>34.299999999999997</v>
      </c>
      <c r="I24" s="7">
        <v>32.200000000000003</v>
      </c>
    </row>
    <row r="25" spans="1:9" x14ac:dyDescent="0.35">
      <c r="A25" s="2" t="s">
        <v>2</v>
      </c>
      <c r="B25" s="3">
        <f>AVERAGE(B22:B24)</f>
        <v>32.200000000000003</v>
      </c>
      <c r="C25" s="3">
        <f t="shared" ref="C25:I25" si="7">AVERAGE(C22:C24)</f>
        <v>34.633333333333333</v>
      </c>
      <c r="D25" s="3">
        <f t="shared" si="7"/>
        <v>34.633333333333333</v>
      </c>
      <c r="E25" s="3">
        <f t="shared" si="7"/>
        <v>32.4</v>
      </c>
      <c r="F25" s="3">
        <f t="shared" si="7"/>
        <v>33.300000000000004</v>
      </c>
      <c r="G25" s="3">
        <f t="shared" si="7"/>
        <v>34.6</v>
      </c>
      <c r="H25" s="3">
        <f t="shared" si="7"/>
        <v>35.733333333333334</v>
      </c>
      <c r="I25" s="3">
        <f t="shared" si="7"/>
        <v>34.733333333333334</v>
      </c>
    </row>
    <row r="26" spans="1:9" x14ac:dyDescent="0.35">
      <c r="A26" s="4" t="s">
        <v>3</v>
      </c>
      <c r="B26" s="5">
        <f>STDEVA(B22:B24)/SQRT(3)</f>
        <v>0.65574385243020039</v>
      </c>
      <c r="C26" s="5">
        <f t="shared" ref="C26:I26" si="8">STDEVA(C22:C24)/SQRT(3)</f>
        <v>0.8412952976082636</v>
      </c>
      <c r="D26" s="5">
        <f t="shared" si="8"/>
        <v>0.89504810547316971</v>
      </c>
      <c r="E26" s="5">
        <f t="shared" si="8"/>
        <v>0.76376261582597338</v>
      </c>
      <c r="F26" s="5">
        <f t="shared" si="8"/>
        <v>1.26622799421484</v>
      </c>
      <c r="G26" s="5">
        <f t="shared" si="8"/>
        <v>1.193035344544886</v>
      </c>
      <c r="H26" s="5">
        <f t="shared" si="8"/>
        <v>0.76230644173528539</v>
      </c>
      <c r="I26" s="5">
        <f t="shared" si="8"/>
        <v>1.299145017993671</v>
      </c>
    </row>
    <row r="27" spans="1:9" x14ac:dyDescent="0.35">
      <c r="A27" s="10" t="s">
        <v>4</v>
      </c>
      <c r="B27" s="11">
        <f t="shared" ref="B27:I27" si="9">TTEST(B18:B19,B22:B24,2,2)</f>
        <v>0.51780526389894288</v>
      </c>
      <c r="C27" s="11">
        <f t="shared" si="9"/>
        <v>0.24586653646196135</v>
      </c>
      <c r="D27" s="11">
        <f t="shared" si="9"/>
        <v>0.28362222134285126</v>
      </c>
      <c r="E27" s="11">
        <f t="shared" si="9"/>
        <v>0.50470071327717181</v>
      </c>
      <c r="F27" s="11">
        <f t="shared" si="9"/>
        <v>0.54832152804865242</v>
      </c>
      <c r="G27" s="11">
        <f t="shared" si="9"/>
        <v>0.32144788394225965</v>
      </c>
      <c r="H27" s="11">
        <f t="shared" si="9"/>
        <v>2.3001997783715585E-2</v>
      </c>
      <c r="I27" s="11">
        <f t="shared" si="9"/>
        <v>5.9987290096398853E-2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I10" sqref="I10"/>
    </sheetView>
  </sheetViews>
  <sheetFormatPr defaultColWidth="8.81640625" defaultRowHeight="14.5" x14ac:dyDescent="0.35"/>
  <sheetData>
    <row r="1" spans="1:7" x14ac:dyDescent="0.35">
      <c r="A1" s="15" t="s">
        <v>10</v>
      </c>
      <c r="B1" s="15"/>
      <c r="C1" s="15"/>
      <c r="D1" s="15"/>
      <c r="E1" s="15"/>
      <c r="F1" s="15"/>
    </row>
    <row r="2" spans="1:7" x14ac:dyDescent="0.35">
      <c r="A2" s="14"/>
      <c r="B2" s="24" t="s">
        <v>12</v>
      </c>
      <c r="C2" s="25" t="s">
        <v>13</v>
      </c>
      <c r="D2" s="25" t="s">
        <v>14</v>
      </c>
      <c r="E2" s="26" t="s">
        <v>8</v>
      </c>
      <c r="F2" s="26" t="s">
        <v>9</v>
      </c>
      <c r="G2" s="15"/>
    </row>
    <row r="3" spans="1:7" x14ac:dyDescent="0.35">
      <c r="A3" s="16" t="s">
        <v>0</v>
      </c>
      <c r="B3" s="17">
        <v>40.700000000000003</v>
      </c>
      <c r="C3" s="17">
        <v>13.875</v>
      </c>
      <c r="D3" s="17">
        <v>25.95</v>
      </c>
      <c r="E3" s="17">
        <v>34.090000000000003</v>
      </c>
      <c r="F3" s="17">
        <v>63.75921375921375</v>
      </c>
    </row>
    <row r="4" spans="1:7" x14ac:dyDescent="0.35">
      <c r="A4" s="16"/>
      <c r="B4" s="17">
        <v>39.200000000000003</v>
      </c>
      <c r="C4" s="17">
        <v>12.074999999999999</v>
      </c>
      <c r="D4" s="17">
        <v>25.965</v>
      </c>
      <c r="E4" s="17">
        <v>30.803571428571423</v>
      </c>
      <c r="F4" s="17">
        <v>66.237244897959187</v>
      </c>
    </row>
    <row r="5" spans="1:7" x14ac:dyDescent="0.35">
      <c r="A5" s="18" t="s">
        <v>2</v>
      </c>
      <c r="B5" s="19">
        <f>AVERAGE(B3:B4)</f>
        <v>39.950000000000003</v>
      </c>
      <c r="C5" s="19">
        <f>AVERAGE(C3:C4)</f>
        <v>12.975</v>
      </c>
      <c r="D5" s="19">
        <f>AVERAGE(D3:D4)</f>
        <v>25.9575</v>
      </c>
      <c r="E5" s="19">
        <f>AVERAGE(E3:E4)</f>
        <v>32.44678571428571</v>
      </c>
      <c r="F5" s="19">
        <f>AVERAGE(F3:F4)</f>
        <v>64.998229328586461</v>
      </c>
    </row>
    <row r="6" spans="1:7" x14ac:dyDescent="0.35">
      <c r="A6" s="20" t="s">
        <v>3</v>
      </c>
      <c r="B6" s="21">
        <f>STDEV(B3:B4)/SQRT(2)</f>
        <v>0.74999999999999989</v>
      </c>
      <c r="C6" s="21">
        <f>STDEV(C3:C4)/SQRT(2)</f>
        <v>0.90000000000000024</v>
      </c>
      <c r="D6" s="21">
        <f>STDEV(D3:D4)/SQRT(2)</f>
        <v>7.5000000000002833E-3</v>
      </c>
      <c r="E6" s="21">
        <f>STDEV(E3:E4)/SQRT(2)</f>
        <v>1.64321428571429</v>
      </c>
      <c r="F6" s="21">
        <f>STDEV(F3:F4)/SQRT(2)</f>
        <v>1.2390155693727178</v>
      </c>
    </row>
    <row r="7" spans="1:7" x14ac:dyDescent="0.35">
      <c r="A7" s="14"/>
      <c r="B7" s="14"/>
      <c r="C7" s="14"/>
      <c r="D7" s="14"/>
      <c r="E7" s="17"/>
      <c r="F7" s="17"/>
    </row>
    <row r="8" spans="1:7" x14ac:dyDescent="0.35">
      <c r="A8" s="15" t="s">
        <v>7</v>
      </c>
      <c r="B8" s="17">
        <v>35.5</v>
      </c>
      <c r="C8" s="17">
        <v>8.2750000000000004</v>
      </c>
      <c r="D8" s="17">
        <v>26.565000000000001</v>
      </c>
      <c r="E8" s="17">
        <v>23.30985915492958</v>
      </c>
      <c r="F8" s="17">
        <v>74.83098591549296</v>
      </c>
    </row>
    <row r="9" spans="1:7" x14ac:dyDescent="0.35">
      <c r="A9" s="16"/>
      <c r="B9" s="17">
        <v>32.9</v>
      </c>
      <c r="C9" s="17">
        <v>5.12</v>
      </c>
      <c r="D9" s="17">
        <v>27.259999999999998</v>
      </c>
      <c r="E9" s="17">
        <v>15.562310030395137</v>
      </c>
      <c r="F9" s="17">
        <v>82.857142857142847</v>
      </c>
    </row>
    <row r="10" spans="1:7" x14ac:dyDescent="0.35">
      <c r="A10" s="16"/>
      <c r="B10" s="17">
        <v>36.5</v>
      </c>
      <c r="C10" s="17">
        <v>8.64</v>
      </c>
      <c r="D10" s="17">
        <v>27.060000000000002</v>
      </c>
      <c r="E10" s="17">
        <v>23.671232876712331</v>
      </c>
      <c r="F10" s="17">
        <v>74.136986301369873</v>
      </c>
    </row>
    <row r="11" spans="1:7" x14ac:dyDescent="0.35">
      <c r="A11" s="18" t="s">
        <v>2</v>
      </c>
      <c r="B11" s="19">
        <f>AVERAGE(B8:B10)</f>
        <v>34.966666666666669</v>
      </c>
      <c r="C11" s="19">
        <f>AVERAGE(C8:C10)</f>
        <v>7.3449999999999998</v>
      </c>
      <c r="D11" s="19">
        <f>AVERAGE(D8:D10)</f>
        <v>26.96166666666667</v>
      </c>
      <c r="E11" s="19">
        <f>AVERAGE(E8:E10)</f>
        <v>20.847800687345682</v>
      </c>
      <c r="F11" s="19">
        <f>AVERAGE(F8:F10)</f>
        <v>77.275038358001893</v>
      </c>
    </row>
    <row r="12" spans="1:7" x14ac:dyDescent="0.35">
      <c r="A12" s="20" t="s">
        <v>3</v>
      </c>
      <c r="B12" s="21">
        <f>STDEV(B8:B10)/SQRT(3)</f>
        <v>1.0728984626287392</v>
      </c>
      <c r="C12" s="21">
        <f>STDEV(C8:C10)/SQRT(3)</f>
        <v>1.1174785605698827</v>
      </c>
      <c r="D12" s="21">
        <f>STDEV(D8:D10)/SQRT(3)</f>
        <v>0.20656583561771333</v>
      </c>
      <c r="E12" s="21">
        <f>STDEV(E8:E10)/SQRT(3)</f>
        <v>2.6448034807418352</v>
      </c>
      <c r="F12" s="21">
        <f>STDEV(F8:F10)/SQRT(3)</f>
        <v>2.7982331833735139</v>
      </c>
    </row>
    <row r="13" spans="1:7" x14ac:dyDescent="0.35">
      <c r="A13" s="22" t="s">
        <v>11</v>
      </c>
      <c r="B13" s="23">
        <f>TTEST(B3:B4,B8:B10,2,2)</f>
        <v>4.450902000048361E-2</v>
      </c>
      <c r="C13" s="23">
        <f>TTEST(C3:C4,C8:C10,2,2)</f>
        <v>3.8400292538604976E-2</v>
      </c>
      <c r="D13" s="23">
        <f>TTEST(D3:D4,D8:D10,2,2)</f>
        <v>3.2784945334738448E-2</v>
      </c>
      <c r="E13" s="23">
        <f>TTEST(E3:E4,E8:E10,2,2)</f>
        <v>4.942408510422925E-2</v>
      </c>
      <c r="F13" s="23">
        <f>TTEST(F3:F4,F8:F10,2,2)</f>
        <v>4.5990324610701926E-2</v>
      </c>
      <c r="G13" s="13"/>
    </row>
    <row r="14" spans="1:7" x14ac:dyDescent="0.35">
      <c r="B14" s="12"/>
      <c r="C14" s="12"/>
      <c r="D14" s="12"/>
      <c r="E14" s="12"/>
      <c r="F14" s="1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16" sqref="A16"/>
    </sheetView>
  </sheetViews>
  <sheetFormatPr defaultColWidth="8.81640625" defaultRowHeight="14.5" x14ac:dyDescent="0.35"/>
  <cols>
    <col min="2" max="2" width="12.81640625" customWidth="1"/>
    <col min="3" max="3" width="13.6328125" customWidth="1"/>
    <col min="4" max="4" width="15.6328125" customWidth="1"/>
  </cols>
  <sheetData>
    <row r="1" spans="1:4" x14ac:dyDescent="0.35">
      <c r="A1" t="s">
        <v>16</v>
      </c>
    </row>
    <row r="2" spans="1:4" x14ac:dyDescent="0.35">
      <c r="A2" s="14"/>
      <c r="B2" s="36" t="s">
        <v>17</v>
      </c>
      <c r="C2" s="36" t="s">
        <v>18</v>
      </c>
      <c r="D2" s="36" t="s">
        <v>19</v>
      </c>
    </row>
    <row r="3" spans="1:4" x14ac:dyDescent="0.35">
      <c r="A3" s="14" t="s">
        <v>0</v>
      </c>
      <c r="B3" s="14"/>
      <c r="C3" s="14"/>
      <c r="D3" s="14"/>
    </row>
    <row r="4" spans="1:4" x14ac:dyDescent="0.35">
      <c r="A4" s="14"/>
      <c r="B4" s="32">
        <v>5309.8678999999993</v>
      </c>
      <c r="C4" s="32">
        <v>6212.1487000000006</v>
      </c>
      <c r="D4" s="32">
        <v>11522.016599999999</v>
      </c>
    </row>
    <row r="5" spans="1:4" x14ac:dyDescent="0.35">
      <c r="A5" s="14"/>
      <c r="B5" s="32">
        <v>5601.0241999999998</v>
      </c>
      <c r="C5" s="32">
        <v>4692.4049000000005</v>
      </c>
      <c r="D5" s="32">
        <v>10293.429100000001</v>
      </c>
    </row>
    <row r="6" spans="1:4" x14ac:dyDescent="0.35">
      <c r="A6" s="27" t="s">
        <v>2</v>
      </c>
      <c r="B6" s="33">
        <f>AVERAGE(B4:B5)</f>
        <v>5455.4460499999996</v>
      </c>
      <c r="C6" s="33">
        <f>AVERAGE(C4:C5)</f>
        <v>5452.2768000000005</v>
      </c>
      <c r="D6" s="33">
        <f>AVERAGE(D4:D5)</f>
        <v>10907.72285</v>
      </c>
    </row>
    <row r="7" spans="1:4" x14ac:dyDescent="0.35">
      <c r="A7" s="28" t="s">
        <v>3</v>
      </c>
      <c r="B7" s="34">
        <f>STDEVA(B4:B5)/SQRT(2)</f>
        <v>145.57815000000028</v>
      </c>
      <c r="C7" s="34">
        <f t="shared" ref="C7:D7" si="0">STDEVA(C4:C5)/SQRT(2)</f>
        <v>759.87190000000123</v>
      </c>
      <c r="D7" s="34">
        <f t="shared" si="0"/>
        <v>614.29374999999891</v>
      </c>
    </row>
    <row r="8" spans="1:4" x14ac:dyDescent="0.35">
      <c r="A8" s="29" t="s">
        <v>7</v>
      </c>
      <c r="B8" s="35"/>
      <c r="C8" s="35"/>
      <c r="D8" s="35"/>
    </row>
    <row r="9" spans="1:4" x14ac:dyDescent="0.35">
      <c r="A9" s="29"/>
      <c r="B9" s="35">
        <v>2003.4173000000003</v>
      </c>
      <c r="C9" s="35">
        <v>1957.9005</v>
      </c>
      <c r="D9" s="35">
        <v>3961.3178000000003</v>
      </c>
    </row>
    <row r="10" spans="1:4" x14ac:dyDescent="0.35">
      <c r="A10" s="29"/>
      <c r="B10" s="35">
        <v>3341.6693000000005</v>
      </c>
      <c r="C10" s="35">
        <v>2795.2058000000002</v>
      </c>
      <c r="D10" s="35">
        <v>6136.8751000000011</v>
      </c>
    </row>
    <row r="11" spans="1:4" x14ac:dyDescent="0.35">
      <c r="A11" s="29"/>
      <c r="B11" s="35">
        <v>3884.0422999999996</v>
      </c>
      <c r="C11" s="35">
        <v>3489.248</v>
      </c>
      <c r="D11" s="35">
        <v>7373.2902999999997</v>
      </c>
    </row>
    <row r="12" spans="1:4" x14ac:dyDescent="0.35">
      <c r="A12" s="27" t="s">
        <v>2</v>
      </c>
      <c r="B12" s="33">
        <f>AVERAGE(B9:B11)</f>
        <v>3076.3762999999999</v>
      </c>
      <c r="C12" s="33">
        <f t="shared" ref="C12:D12" si="1">AVERAGE(C9:C11)</f>
        <v>2747.4514333333336</v>
      </c>
      <c r="D12" s="33">
        <f t="shared" si="1"/>
        <v>5823.8277333333344</v>
      </c>
    </row>
    <row r="13" spans="1:4" x14ac:dyDescent="0.35">
      <c r="A13" s="28" t="s">
        <v>3</v>
      </c>
      <c r="B13" s="34">
        <f>STDEVA(B9:B11)/SQRT(3)</f>
        <v>558.85981532133826</v>
      </c>
      <c r="C13" s="34">
        <f t="shared" ref="C13:D13" si="2">STDEVA(C9:C11)/SQRT(3)</f>
        <v>442.70631766099012</v>
      </c>
      <c r="D13" s="34">
        <f t="shared" si="2"/>
        <v>997.31106406539402</v>
      </c>
    </row>
    <row r="14" spans="1:4" x14ac:dyDescent="0.35">
      <c r="A14" s="30" t="s">
        <v>15</v>
      </c>
      <c r="B14" s="31">
        <f>TTEST(B4:B5,B9:B11,2,2)</f>
        <v>4.7103380531942095E-2</v>
      </c>
      <c r="C14" s="31">
        <f>TTEST(C4:C5,C9:C11,2,2)</f>
        <v>4.3682229641999616E-2</v>
      </c>
      <c r="D14" s="31">
        <f>TTEST(D4:D5,D9:D11,2,2)</f>
        <v>3.379918744648655E-2</v>
      </c>
    </row>
    <row r="16" spans="1:4" x14ac:dyDescent="0.35">
      <c r="A16" t="s">
        <v>22</v>
      </c>
    </row>
    <row r="17" spans="1:1" x14ac:dyDescent="0.35">
      <c r="A17" t="s">
        <v>21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Data Fig. 3a</vt:lpstr>
      <vt:lpstr>Ext Data Fig. 3b</vt:lpstr>
      <vt:lpstr>Ext Data Fig. 3c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dcterms:created xsi:type="dcterms:W3CDTF">2017-03-13T16:38:51Z</dcterms:created>
  <dcterms:modified xsi:type="dcterms:W3CDTF">2017-03-14T17:30:31Z</dcterms:modified>
</cp:coreProperties>
</file>