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2500" yWindow="1000" windowWidth="22540" windowHeight="12220" activeTab="1"/>
  </bookViews>
  <sheets>
    <sheet name="Ext Data Fig. 4a" sheetId="1" r:id="rId1"/>
    <sheet name="Ext Data Fig. 4b" sheetId="2" r:id="rId2"/>
  </sheets>
  <calcPr calcId="145621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26" i="1" l="1"/>
  <c r="B26" i="1"/>
  <c r="C26" i="2"/>
  <c r="D26" i="2"/>
  <c r="B26" i="2"/>
  <c r="C25" i="1"/>
  <c r="B25" i="1"/>
  <c r="B17" i="2"/>
  <c r="D17" i="2"/>
  <c r="B25" i="2"/>
  <c r="D25" i="2"/>
  <c r="C25" i="2"/>
  <c r="D16" i="2"/>
  <c r="B16" i="2"/>
  <c r="C17" i="2"/>
  <c r="C16" i="2"/>
  <c r="D7" i="2"/>
  <c r="B7" i="2"/>
  <c r="C7" i="2"/>
  <c r="C6" i="2"/>
  <c r="D6" i="2"/>
  <c r="B6" i="2"/>
  <c r="C11" i="2"/>
  <c r="D11" i="2"/>
  <c r="B11" i="2"/>
  <c r="C12" i="2"/>
  <c r="D12" i="2"/>
  <c r="B12" i="2"/>
  <c r="C23" i="2"/>
  <c r="D23" i="2"/>
  <c r="B23" i="2"/>
  <c r="C24" i="2"/>
  <c r="D24" i="2"/>
  <c r="B24" i="2"/>
  <c r="D18" i="1"/>
  <c r="D19" i="1"/>
  <c r="D20" i="1"/>
  <c r="D21" i="1"/>
  <c r="D22" i="1"/>
  <c r="D24" i="1"/>
  <c r="C24" i="1"/>
  <c r="B24" i="1"/>
  <c r="D23" i="1"/>
  <c r="C23" i="1"/>
  <c r="B23" i="1"/>
  <c r="D13" i="1"/>
  <c r="D14" i="1"/>
  <c r="D15" i="1"/>
  <c r="D17" i="1"/>
  <c r="C17" i="1"/>
  <c r="B17" i="1"/>
  <c r="D16" i="1"/>
  <c r="C16" i="1"/>
  <c r="B16" i="1"/>
  <c r="D12" i="1"/>
  <c r="C12" i="1"/>
  <c r="B12" i="1"/>
  <c r="D11" i="1"/>
  <c r="C11" i="1"/>
  <c r="B11" i="1"/>
  <c r="D7" i="1"/>
  <c r="C7" i="1"/>
  <c r="B7" i="1"/>
  <c r="D6" i="1"/>
  <c r="C6" i="1"/>
  <c r="B6" i="1"/>
  <c r="D25" i="1"/>
  <c r="D26" i="1"/>
</calcChain>
</file>

<file path=xl/sharedStrings.xml><?xml version="1.0" encoding="utf-8"?>
<sst xmlns="http://schemas.openxmlformats.org/spreadsheetml/2006/main" count="39" uniqueCount="20">
  <si>
    <t>Label</t>
  </si>
  <si>
    <t>FM/TM (%)</t>
  </si>
  <si>
    <t>WT IgG</t>
  </si>
  <si>
    <t>sem</t>
  </si>
  <si>
    <t>WT Ab</t>
  </si>
  <si>
    <t>Het IgG</t>
  </si>
  <si>
    <t>Het Ab</t>
  </si>
  <si>
    <t>qNMR</t>
  </si>
  <si>
    <t>FM (g)</t>
  </si>
  <si>
    <t>TM (g)</t>
  </si>
  <si>
    <t>Mean</t>
  </si>
  <si>
    <t>P (WT IgG vs Het IgG)</t>
  </si>
  <si>
    <t>SEM</t>
  </si>
  <si>
    <t>Micro-CT</t>
  </si>
  <si>
    <t>NOTE:</t>
  </si>
  <si>
    <t>Units in Extended Data Fig. 3 are cm3 (mm3/1000)</t>
  </si>
  <si>
    <t>P (WT Ab vs Het Ab)</t>
  </si>
  <si>
    <t>TVF(mm3)</t>
  </si>
  <si>
    <t>SFV (mm3)</t>
  </si>
  <si>
    <t>VFV (mm3)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</si>
</sst>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9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1"/>
      <name val="Arial"/>
      <family val="2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i/>
      <sz val="11"/>
      <name val="Arial"/>
      <family val="2"/>
    </font>
    <font>
      <i/>
      <sz val="11"/>
      <color theme="1"/>
      <name val="Calibri"/>
      <family val="2"/>
      <scheme val="minor"/>
    </font>
    <font>
      <i/>
      <sz val="11"/>
      <color theme="1"/>
      <name val="Arial"/>
      <family val="2"/>
    </font>
    <font>
      <i/>
      <sz val="10"/>
      <name val="MS Sans Serif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2" borderId="1" xfId="0" applyFont="1" applyFill="1" applyBorder="1"/>
    <xf numFmtId="164" fontId="0" fillId="2" borderId="1" xfId="0" applyNumberFormat="1" applyFill="1" applyBorder="1" applyAlignment="1">
      <alignment horizontal="center"/>
    </xf>
    <xf numFmtId="0" fontId="1" fillId="3" borderId="1" xfId="0" applyFont="1" applyFill="1" applyBorder="1"/>
    <xf numFmtId="164" fontId="0" fillId="3" borderId="1" xfId="0" applyNumberFormat="1" applyFill="1" applyBorder="1" applyAlignment="1">
      <alignment horizontal="center"/>
    </xf>
    <xf numFmtId="0" fontId="0" fillId="4" borderId="1" xfId="0" applyFill="1" applyBorder="1"/>
    <xf numFmtId="0" fontId="1" fillId="5" borderId="1" xfId="0" applyFont="1" applyFill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4" borderId="1" xfId="0" applyNumberForma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0" fontId="2" fillId="0" borderId="1" xfId="0" applyFont="1" applyFill="1" applyBorder="1"/>
    <xf numFmtId="1" fontId="2" fillId="0" borderId="1" xfId="0" applyNumberFormat="1" applyFont="1" applyFill="1" applyBorder="1" applyAlignment="1">
      <alignment horizontal="center"/>
    </xf>
    <xf numFmtId="0" fontId="2" fillId="2" borderId="1" xfId="0" applyFont="1" applyFill="1" applyBorder="1"/>
    <xf numFmtId="1" fontId="2" fillId="2" borderId="1" xfId="0" applyNumberFormat="1" applyFont="1" applyFill="1" applyBorder="1" applyAlignment="1">
      <alignment horizontal="center"/>
    </xf>
    <xf numFmtId="0" fontId="2" fillId="5" borderId="1" xfId="0" applyFont="1" applyFill="1" applyBorder="1"/>
    <xf numFmtId="1" fontId="2" fillId="5" borderId="1" xfId="0" applyNumberFormat="1" applyFont="1" applyFill="1" applyBorder="1" applyAlignment="1">
      <alignment horizontal="center"/>
    </xf>
    <xf numFmtId="1" fontId="3" fillId="0" borderId="0" xfId="0" applyNumberFormat="1" applyFont="1" applyAlignment="1">
      <alignment horizontal="center"/>
    </xf>
    <xf numFmtId="0" fontId="2" fillId="0" borderId="2" xfId="0" applyFont="1" applyFill="1" applyBorder="1" applyAlignment="1"/>
    <xf numFmtId="0" fontId="2" fillId="0" borderId="3" xfId="0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5" fillId="6" borderId="1" xfId="0" applyFont="1" applyFill="1" applyBorder="1"/>
    <xf numFmtId="165" fontId="5" fillId="6" borderId="1" xfId="0" applyNumberFormat="1" applyFont="1" applyFill="1" applyBorder="1" applyAlignment="1">
      <alignment horizontal="center"/>
    </xf>
    <xf numFmtId="0" fontId="7" fillId="6" borderId="1" xfId="0" applyFont="1" applyFill="1" applyBorder="1"/>
    <xf numFmtId="165" fontId="7" fillId="6" borderId="1" xfId="0" applyNumberFormat="1" applyFont="1" applyFill="1" applyBorder="1" applyAlignment="1">
      <alignment horizontal="center"/>
    </xf>
    <xf numFmtId="0" fontId="6" fillId="0" borderId="0" xfId="0" applyFont="1"/>
    <xf numFmtId="0" fontId="8" fillId="6" borderId="1" xfId="0" applyFont="1" applyFill="1" applyBorder="1"/>
    <xf numFmtId="165" fontId="6" fillId="6" borderId="1" xfId="0" applyNumberFormat="1" applyFont="1" applyFill="1" applyBorder="1" applyAlignment="1">
      <alignment horizontal="center"/>
    </xf>
    <xf numFmtId="0" fontId="6" fillId="6" borderId="0" xfId="0" applyFont="1" applyFill="1"/>
    <xf numFmtId="165" fontId="6" fillId="6" borderId="0" xfId="0" applyNumberFormat="1" applyFont="1" applyFill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topLeftCell="A4" workbookViewId="0">
      <selection activeCell="A4" sqref="A4"/>
    </sheetView>
  </sheetViews>
  <sheetFormatPr defaultColWidth="8.81640625" defaultRowHeight="14.5" x14ac:dyDescent="0.35"/>
  <cols>
    <col min="1" max="1" width="24" customWidth="1"/>
  </cols>
  <sheetData>
    <row r="1" spans="1:6" x14ac:dyDescent="0.35">
      <c r="A1" s="34" t="s">
        <v>7</v>
      </c>
      <c r="B1" s="9"/>
      <c r="C1" s="9"/>
      <c r="D1" s="9"/>
      <c r="E1" s="9"/>
      <c r="F1" s="9"/>
    </row>
    <row r="2" spans="1:6" x14ac:dyDescent="0.35">
      <c r="A2" s="10" t="s">
        <v>0</v>
      </c>
      <c r="B2" s="11" t="s">
        <v>8</v>
      </c>
      <c r="C2" s="11" t="s">
        <v>9</v>
      </c>
      <c r="D2" s="11" t="s">
        <v>1</v>
      </c>
    </row>
    <row r="3" spans="1:6" x14ac:dyDescent="0.35">
      <c r="A3" s="1" t="s">
        <v>2</v>
      </c>
      <c r="B3" s="12">
        <v>16.015000000000001</v>
      </c>
      <c r="C3" s="12">
        <v>43.3</v>
      </c>
      <c r="D3" s="12">
        <v>36.986143187066979</v>
      </c>
    </row>
    <row r="4" spans="1:6" x14ac:dyDescent="0.35">
      <c r="A4" s="1"/>
      <c r="B4" s="12">
        <v>10.45</v>
      </c>
      <c r="C4" s="12">
        <v>38.700000000000003</v>
      </c>
      <c r="D4" s="12">
        <v>34.090909090909086</v>
      </c>
    </row>
    <row r="5" spans="1:6" x14ac:dyDescent="0.35">
      <c r="A5" s="1"/>
      <c r="B5" s="12">
        <v>13.685</v>
      </c>
      <c r="C5" s="12">
        <v>38.9</v>
      </c>
      <c r="D5" s="12">
        <v>35.17994858611825</v>
      </c>
    </row>
    <row r="6" spans="1:6" x14ac:dyDescent="0.35">
      <c r="A6" s="3" t="s">
        <v>10</v>
      </c>
      <c r="B6" s="4">
        <f>AVERAGE(B3:B5)</f>
        <v>13.383333333333333</v>
      </c>
      <c r="C6" s="4">
        <f t="shared" ref="C6:D6" si="0">AVERAGE(C3:C5)</f>
        <v>40.300000000000004</v>
      </c>
      <c r="D6" s="4">
        <f t="shared" si="0"/>
        <v>35.419000288031441</v>
      </c>
    </row>
    <row r="7" spans="1:6" x14ac:dyDescent="0.35">
      <c r="A7" s="5" t="s">
        <v>3</v>
      </c>
      <c r="B7" s="6">
        <f>STDEV(B3:B5)/SQRT(3)</f>
        <v>1.6135425139872979</v>
      </c>
      <c r="C7" s="6">
        <f t="shared" ref="C7:D7" si="1">STDEV(C3:C5)/SQRT(3)</f>
        <v>1.5011106998930259</v>
      </c>
      <c r="D7" s="6">
        <f t="shared" si="1"/>
        <v>0.84428557669181581</v>
      </c>
    </row>
    <row r="8" spans="1:6" x14ac:dyDescent="0.35">
      <c r="A8" s="2" t="s">
        <v>4</v>
      </c>
      <c r="B8" s="12">
        <v>10.8</v>
      </c>
      <c r="C8" s="12">
        <v>32.6</v>
      </c>
      <c r="D8" s="12">
        <v>33.128834355828225</v>
      </c>
    </row>
    <row r="9" spans="1:6" x14ac:dyDescent="0.35">
      <c r="A9" s="2"/>
      <c r="B9" s="12">
        <v>4.7050000000000001</v>
      </c>
      <c r="C9" s="12">
        <v>28.7</v>
      </c>
      <c r="D9" s="12">
        <v>16.393728222996518</v>
      </c>
    </row>
    <row r="10" spans="1:6" x14ac:dyDescent="0.35">
      <c r="A10" s="7"/>
      <c r="B10" s="13">
        <v>5.99</v>
      </c>
      <c r="C10" s="12">
        <v>32.200000000000003</v>
      </c>
      <c r="D10" s="12">
        <v>18.602484472049689</v>
      </c>
    </row>
    <row r="11" spans="1:6" x14ac:dyDescent="0.35">
      <c r="A11" s="3" t="s">
        <v>10</v>
      </c>
      <c r="B11" s="4">
        <f>AVERAGE(B8:B10)</f>
        <v>7.165</v>
      </c>
      <c r="C11" s="4">
        <f t="shared" ref="C11:D11" si="2">AVERAGE(C8:C10)</f>
        <v>31.166666666666668</v>
      </c>
      <c r="D11" s="4">
        <f t="shared" si="2"/>
        <v>22.708349016958142</v>
      </c>
    </row>
    <row r="12" spans="1:6" x14ac:dyDescent="0.35">
      <c r="A12" s="8" t="s">
        <v>3</v>
      </c>
      <c r="B12" s="6">
        <f>STDEV(B8:B10)/SQRT(3)</f>
        <v>1.8549685531925697</v>
      </c>
      <c r="C12" s="6">
        <f t="shared" ref="C12:D12" si="3">STDEV(C8:C10)/SQRT(3)</f>
        <v>1.2387269450708041</v>
      </c>
      <c r="D12" s="6">
        <f t="shared" si="3"/>
        <v>5.2491122127186953</v>
      </c>
    </row>
    <row r="13" spans="1:6" x14ac:dyDescent="0.35">
      <c r="A13" s="2" t="s">
        <v>5</v>
      </c>
      <c r="B13" s="12">
        <v>7.4649999999999999</v>
      </c>
      <c r="C13" s="12">
        <v>30.8</v>
      </c>
      <c r="D13" s="12">
        <f>B13/C13*100</f>
        <v>24.237012987012985</v>
      </c>
    </row>
    <row r="14" spans="1:6" x14ac:dyDescent="0.35">
      <c r="A14" s="2"/>
      <c r="B14" s="12">
        <v>6.4850000000000003</v>
      </c>
      <c r="C14" s="12">
        <v>31.2</v>
      </c>
      <c r="D14" s="12">
        <f>B14/C14*100</f>
        <v>20.785256410256412</v>
      </c>
    </row>
    <row r="15" spans="1:6" x14ac:dyDescent="0.35">
      <c r="B15" s="14">
        <v>5.08</v>
      </c>
      <c r="C15" s="14">
        <v>26.1</v>
      </c>
      <c r="D15" s="12">
        <f>B15/C15*100</f>
        <v>19.463601532567047</v>
      </c>
    </row>
    <row r="16" spans="1:6" x14ac:dyDescent="0.35">
      <c r="A16" s="3" t="s">
        <v>10</v>
      </c>
      <c r="B16" s="4">
        <f>AVERAGE(B13:B15)</f>
        <v>6.3433333333333337</v>
      </c>
      <c r="C16" s="4">
        <f t="shared" ref="C16:D16" si="4">AVERAGE(C13:C15)</f>
        <v>29.366666666666664</v>
      </c>
      <c r="D16" s="4">
        <f t="shared" si="4"/>
        <v>21.495290309945478</v>
      </c>
    </row>
    <row r="17" spans="1:13" x14ac:dyDescent="0.35">
      <c r="A17" s="8" t="s">
        <v>3</v>
      </c>
      <c r="B17" s="6">
        <f>STDEV(B13:B15)/SQRT(3)</f>
        <v>0.69212434656722577</v>
      </c>
      <c r="C17" s="6">
        <f t="shared" ref="C17:D17" si="5">STDEV(C13:C15)/SQRT(3)</f>
        <v>1.6374098787753508</v>
      </c>
      <c r="D17" s="6">
        <f t="shared" si="5"/>
        <v>1.422963495946596</v>
      </c>
    </row>
    <row r="18" spans="1:13" x14ac:dyDescent="0.35">
      <c r="A18" s="2" t="s">
        <v>6</v>
      </c>
      <c r="B18" s="12">
        <v>7.36</v>
      </c>
      <c r="C18" s="12">
        <v>30.5</v>
      </c>
      <c r="D18" s="12">
        <f>B18/C18*100</f>
        <v>24.131147540983608</v>
      </c>
    </row>
    <row r="19" spans="1:13" x14ac:dyDescent="0.35">
      <c r="A19" s="2"/>
      <c r="B19" s="12">
        <v>5.1150000000000002</v>
      </c>
      <c r="C19" s="12">
        <v>29.4</v>
      </c>
      <c r="D19" s="12">
        <f>B19/C19*100</f>
        <v>17.397959183673471</v>
      </c>
    </row>
    <row r="20" spans="1:13" x14ac:dyDescent="0.35">
      <c r="A20" s="2"/>
      <c r="B20" s="12">
        <v>4.9400000000000004</v>
      </c>
      <c r="C20" s="12">
        <v>27.3</v>
      </c>
      <c r="D20" s="12">
        <f>B20/C20*100</f>
        <v>18.095238095238098</v>
      </c>
    </row>
    <row r="21" spans="1:13" x14ac:dyDescent="0.35">
      <c r="A21" s="2"/>
      <c r="B21" s="12">
        <v>7.5</v>
      </c>
      <c r="C21" s="12">
        <v>32.299999999999997</v>
      </c>
      <c r="D21" s="12">
        <f>B21/C21*100</f>
        <v>23.21981424148607</v>
      </c>
    </row>
    <row r="22" spans="1:13" x14ac:dyDescent="0.35">
      <c r="A22" s="2"/>
      <c r="B22" s="12">
        <v>7.57</v>
      </c>
      <c r="C22" s="12">
        <v>30</v>
      </c>
      <c r="D22" s="12">
        <f>B22/C22*100</f>
        <v>25.233333333333334</v>
      </c>
    </row>
    <row r="23" spans="1:13" x14ac:dyDescent="0.35">
      <c r="A23" s="3" t="s">
        <v>10</v>
      </c>
      <c r="B23" s="4">
        <f>AVERAGE(B18:B22)</f>
        <v>6.4969999999999999</v>
      </c>
      <c r="C23" s="4">
        <f t="shared" ref="C23:D23" si="6">AVERAGE(C18:C22)</f>
        <v>29.9</v>
      </c>
      <c r="D23" s="4">
        <f t="shared" si="6"/>
        <v>21.615498478942918</v>
      </c>
    </row>
    <row r="24" spans="1:13" x14ac:dyDescent="0.35">
      <c r="A24" s="8" t="s">
        <v>3</v>
      </c>
      <c r="B24" s="6">
        <f>STDEV(B18:B22)/SQRT(5)</f>
        <v>0.60150976716924642</v>
      </c>
      <c r="C24" s="6">
        <f t="shared" ref="C24:D24" si="7">STDEV(C18:C22)/SQRT(5)</f>
        <v>0.81055536516637727</v>
      </c>
      <c r="D24" s="6">
        <f t="shared" si="7"/>
        <v>1.615099365041621</v>
      </c>
    </row>
    <row r="25" spans="1:13" x14ac:dyDescent="0.35">
      <c r="A25" s="30" t="s">
        <v>11</v>
      </c>
      <c r="B25" s="31">
        <f>TTEST(B3:B5,B13:B15,2,2)</f>
        <v>1.5999926671217017E-2</v>
      </c>
      <c r="C25" s="31">
        <f>TTEST(C3:C5,C13:C15,2,2)</f>
        <v>7.9185699629195014E-3</v>
      </c>
      <c r="D25" s="31">
        <f>TTEST(D3:D5,D13:D15,2,2)</f>
        <v>1.0916106741661509E-3</v>
      </c>
    </row>
    <row r="26" spans="1:13" x14ac:dyDescent="0.35">
      <c r="A26" s="32" t="s">
        <v>16</v>
      </c>
      <c r="B26" s="33">
        <f>_xlfn.T.TEST(B8:B10,B18:B22,2,2)</f>
        <v>0.68612595878836824</v>
      </c>
      <c r="C26" s="33">
        <f t="shared" ref="C26:D26" si="8">_xlfn.T.TEST(C8:C10,C18:C22,2,2)</f>
        <v>0.4034166429082921</v>
      </c>
      <c r="D26" s="33">
        <f t="shared" si="8"/>
        <v>0.81199606457086104</v>
      </c>
    </row>
    <row r="28" spans="1:13" x14ac:dyDescent="0.35">
      <c r="M28" s="29"/>
    </row>
  </sheetData>
  <pageMargins left="0.7" right="0.7" top="0.75" bottom="0.75" header="0.3" footer="0.3"/>
  <pageSetup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tabSelected="1" topLeftCell="A28" workbookViewId="0">
      <selection activeCell="F11" sqref="F11"/>
    </sheetView>
  </sheetViews>
  <sheetFormatPr defaultColWidth="8.81640625" defaultRowHeight="14.5" x14ac:dyDescent="0.35"/>
  <cols>
    <col min="1" max="1" width="24.453125" customWidth="1"/>
    <col min="2" max="2" width="23.6328125" customWidth="1"/>
    <col min="3" max="3" width="21.453125" customWidth="1"/>
    <col min="4" max="4" width="20.6328125" customWidth="1"/>
  </cols>
  <sheetData>
    <row r="1" spans="1:4" x14ac:dyDescent="0.35">
      <c r="A1" s="22" t="s">
        <v>13</v>
      </c>
      <c r="B1" s="23"/>
      <c r="C1" s="23"/>
      <c r="D1" s="23"/>
    </row>
    <row r="2" spans="1:4" x14ac:dyDescent="0.35">
      <c r="A2" s="15"/>
      <c r="B2" s="24" t="s">
        <v>17</v>
      </c>
      <c r="C2" s="24" t="s">
        <v>18</v>
      </c>
      <c r="D2" s="24" t="s">
        <v>19</v>
      </c>
    </row>
    <row r="3" spans="1:4" x14ac:dyDescent="0.35">
      <c r="A3" s="15" t="s">
        <v>2</v>
      </c>
      <c r="B3" s="16">
        <v>13541.924999999999</v>
      </c>
      <c r="C3" s="16">
        <v>7419.3546000000006</v>
      </c>
      <c r="D3" s="16">
        <v>6122.5703999999996</v>
      </c>
    </row>
    <row r="4" spans="1:4" x14ac:dyDescent="0.35">
      <c r="A4" s="15"/>
      <c r="B4" s="16">
        <v>8679.7351999999992</v>
      </c>
      <c r="C4" s="16">
        <v>4361.0379000000003</v>
      </c>
      <c r="D4" s="16">
        <v>4318.6972999999998</v>
      </c>
    </row>
    <row r="5" spans="1:4" x14ac:dyDescent="0.35">
      <c r="A5" s="15"/>
      <c r="B5" s="16">
        <v>12076.5314</v>
      </c>
      <c r="C5" s="16">
        <v>5995.6451999999999</v>
      </c>
      <c r="D5" s="16">
        <v>6080.8861999999999</v>
      </c>
    </row>
    <row r="6" spans="1:4" x14ac:dyDescent="0.35">
      <c r="A6" s="17" t="s">
        <v>10</v>
      </c>
      <c r="B6" s="18">
        <f>AVERAGE(B3:B5)</f>
        <v>11432.730533333333</v>
      </c>
      <c r="C6" s="18">
        <f>AVERAGE(C3:C5)</f>
        <v>5925.3459000000003</v>
      </c>
      <c r="D6" s="18">
        <f>AVERAGE(D3:D5)</f>
        <v>5507.384633333334</v>
      </c>
    </row>
    <row r="7" spans="1:4" x14ac:dyDescent="0.35">
      <c r="A7" s="19" t="s">
        <v>12</v>
      </c>
      <c r="B7" s="20">
        <f t="shared" ref="B7" si="0">STDEV(B3:B5)/SQRT(3)</f>
        <v>1440.032647748721</v>
      </c>
      <c r="C7" s="20">
        <f>STDEV(C3:C5)/SQRT(3)</f>
        <v>883.55942132944813</v>
      </c>
      <c r="D7" s="20">
        <f>STDEV(D3:D5)/SQRT(3)</f>
        <v>594.46546730451621</v>
      </c>
    </row>
    <row r="8" spans="1:4" x14ac:dyDescent="0.35">
      <c r="A8" s="15" t="s">
        <v>4</v>
      </c>
      <c r="B8" s="16">
        <v>9354.4665999999997</v>
      </c>
      <c r="C8" s="16">
        <v>5038.0037000000011</v>
      </c>
      <c r="D8" s="16">
        <v>4316.4628999999995</v>
      </c>
    </row>
    <row r="9" spans="1:4" x14ac:dyDescent="0.35">
      <c r="A9" s="15"/>
      <c r="B9" s="16">
        <v>4818.3609999999999</v>
      </c>
      <c r="C9" s="16">
        <v>2654.3316</v>
      </c>
      <c r="D9" s="16">
        <v>2164.0293999999999</v>
      </c>
    </row>
    <row r="10" spans="1:4" x14ac:dyDescent="0.35">
      <c r="A10" s="15"/>
      <c r="B10" s="21">
        <v>4037.692</v>
      </c>
      <c r="C10" s="21">
        <v>2454.643</v>
      </c>
      <c r="D10" s="21">
        <v>1583.05</v>
      </c>
    </row>
    <row r="11" spans="1:4" x14ac:dyDescent="0.35">
      <c r="A11" s="17" t="s">
        <v>10</v>
      </c>
      <c r="B11" s="18">
        <f t="shared" ref="B11" si="1">AVERAGE(B8:B10)</f>
        <v>6070.1732000000002</v>
      </c>
      <c r="C11" s="18">
        <f>AVERAGE(C8:C10)</f>
        <v>3382.3261000000002</v>
      </c>
      <c r="D11" s="18">
        <f>AVERAGE(D8:D10)</f>
        <v>2687.8474333333334</v>
      </c>
    </row>
    <row r="12" spans="1:4" x14ac:dyDescent="0.35">
      <c r="A12" s="19" t="s">
        <v>12</v>
      </c>
      <c r="B12" s="20">
        <f>STDEV(B8:B10)/SQRT(3)</f>
        <v>1657.5381719941295</v>
      </c>
      <c r="C12" s="20">
        <f>STDEV(C8:C10)/SQRT(3)</f>
        <v>829.84338293415578</v>
      </c>
      <c r="D12" s="20">
        <f>STDEV(D8:D10)/SQRT(3)</f>
        <v>831.39952680314912</v>
      </c>
    </row>
    <row r="13" spans="1:4" x14ac:dyDescent="0.35">
      <c r="A13" s="15" t="s">
        <v>5</v>
      </c>
      <c r="B13" s="16">
        <v>6742.8662999999997</v>
      </c>
      <c r="C13" s="16">
        <v>3746.7434000000003</v>
      </c>
      <c r="D13" s="16">
        <v>2996.1228999999998</v>
      </c>
    </row>
    <row r="14" spans="1:4" x14ac:dyDescent="0.35">
      <c r="A14" s="15"/>
      <c r="B14" s="16">
        <v>5231.3398999999999</v>
      </c>
      <c r="C14" s="16">
        <v>3106.7570999999998</v>
      </c>
      <c r="D14" s="16">
        <v>2124.5828000000001</v>
      </c>
    </row>
    <row r="15" spans="1:4" x14ac:dyDescent="0.35">
      <c r="A15" s="15"/>
      <c r="B15" s="16">
        <v>4720.4753000000001</v>
      </c>
      <c r="C15" s="16">
        <v>2863.8870000000002</v>
      </c>
      <c r="D15" s="16">
        <v>1856.5882999999999</v>
      </c>
    </row>
    <row r="16" spans="1:4" x14ac:dyDescent="0.35">
      <c r="A16" s="17" t="s">
        <v>10</v>
      </c>
      <c r="B16" s="18">
        <f t="shared" ref="B16" si="2">AVERAGE(B13:B15)</f>
        <v>5564.8938333333326</v>
      </c>
      <c r="C16" s="18">
        <f>AVERAGE(C13:C15)</f>
        <v>3239.1291666666671</v>
      </c>
      <c r="D16" s="18">
        <f>AVERAGE(D13:D15)</f>
        <v>2325.7646666666665</v>
      </c>
    </row>
    <row r="17" spans="1:4" x14ac:dyDescent="0.35">
      <c r="A17" s="19" t="s">
        <v>12</v>
      </c>
      <c r="B17" s="20">
        <f>STDEVA(B13:B15)/SQRT(3)</f>
        <v>607.16829326853212</v>
      </c>
      <c r="C17" s="20">
        <f>STDEVA(C13:C15)/SQRT(3)</f>
        <v>263.31263343564393</v>
      </c>
      <c r="D17" s="20">
        <f>STDEVA(D13:D15)/SQRT(3)</f>
        <v>343.99146489213064</v>
      </c>
    </row>
    <row r="18" spans="1:4" x14ac:dyDescent="0.35">
      <c r="A18" s="15" t="s">
        <v>6</v>
      </c>
      <c r="B18" s="16">
        <v>4043.0594000000006</v>
      </c>
      <c r="C18" s="16">
        <v>2495.9892000000004</v>
      </c>
      <c r="D18" s="16">
        <v>1547.0702000000001</v>
      </c>
    </row>
    <row r="19" spans="1:4" x14ac:dyDescent="0.35">
      <c r="A19" s="15"/>
      <c r="B19" s="16">
        <v>6023.7862999999998</v>
      </c>
      <c r="C19" s="16">
        <v>3434.4762999999998</v>
      </c>
      <c r="D19" s="16">
        <v>2589.31</v>
      </c>
    </row>
    <row r="20" spans="1:4" x14ac:dyDescent="0.35">
      <c r="A20" s="15"/>
      <c r="B20" s="16">
        <v>6285.7660999999998</v>
      </c>
      <c r="C20" s="16">
        <v>3483.7480999999998</v>
      </c>
      <c r="D20" s="16">
        <v>2802.018</v>
      </c>
    </row>
    <row r="21" spans="1:4" x14ac:dyDescent="0.35">
      <c r="A21" s="15"/>
      <c r="B21" s="16">
        <v>6003.3037000000004</v>
      </c>
      <c r="C21" s="16">
        <v>3298.9008000000003</v>
      </c>
      <c r="D21" s="16">
        <v>2704.4029</v>
      </c>
    </row>
    <row r="22" spans="1:4" x14ac:dyDescent="0.35">
      <c r="A22" s="15"/>
      <c r="B22" s="16">
        <v>4277.4447</v>
      </c>
      <c r="C22" s="16">
        <v>2508.3779999999997</v>
      </c>
      <c r="D22" s="16">
        <v>1769.0666999999999</v>
      </c>
    </row>
    <row r="23" spans="1:4" x14ac:dyDescent="0.35">
      <c r="A23" s="17" t="s">
        <v>10</v>
      </c>
      <c r="B23" s="18">
        <f>AVERAGE(B18:B22)</f>
        <v>5326.6720399999995</v>
      </c>
      <c r="C23" s="18">
        <f>AVERAGE(C18:C22)</f>
        <v>3044.2984799999999</v>
      </c>
      <c r="D23" s="18">
        <f>AVERAGE(D18:D22)</f>
        <v>2282.37356</v>
      </c>
    </row>
    <row r="24" spans="1:4" x14ac:dyDescent="0.35">
      <c r="A24" s="19" t="s">
        <v>12</v>
      </c>
      <c r="B24" s="20">
        <f>STDEVA(B18:B22)/SQRT(5)</f>
        <v>480.21867577741409</v>
      </c>
      <c r="C24" s="20">
        <f>STDEVA(C18:C22)/SQRT(5)</f>
        <v>223.38653367034357</v>
      </c>
      <c r="D24" s="20">
        <f>STDEVA(D18:D22)/SQRT(5)</f>
        <v>259.47100510403567</v>
      </c>
    </row>
    <row r="25" spans="1:4" x14ac:dyDescent="0.35">
      <c r="A25" s="25" t="s">
        <v>11</v>
      </c>
      <c r="B25" s="26">
        <f>TTEST(B3:B5,B13:B15,2,2)</f>
        <v>1.9866065857237589E-2</v>
      </c>
      <c r="C25" s="26">
        <f>TTEST(C3:C5,C13:C15,2,2)</f>
        <v>4.3521404856897712E-2</v>
      </c>
      <c r="D25" s="26">
        <f>TTEST(D3:D5,D13:D15,2,2)</f>
        <v>9.7895510285417615E-3</v>
      </c>
    </row>
    <row r="26" spans="1:4" x14ac:dyDescent="0.35">
      <c r="A26" s="27" t="s">
        <v>16</v>
      </c>
      <c r="B26" s="28">
        <f>_xlfn.T.TEST(B8:B10,B18:B22,2,2)</f>
        <v>0.60673749987805281</v>
      </c>
      <c r="C26" s="28">
        <f>_xlfn.T.TEST(C8:C10,C18:C22,2,2)</f>
        <v>0.6344938810240609</v>
      </c>
      <c r="D26" s="28">
        <f>_xlfn.T.TEST(D8:D10,D18:D22,2,2)</f>
        <v>0.5828774130983565</v>
      </c>
    </row>
    <row r="29" spans="1:4" x14ac:dyDescent="0.35">
      <c r="A29" t="s">
        <v>14</v>
      </c>
    </row>
    <row r="30" spans="1:4" x14ac:dyDescent="0.35">
      <c r="A30" t="s">
        <v>15</v>
      </c>
    </row>
  </sheetData>
  <pageMargins left="0.7" right="0.7" top="0.75" bottom="0.75" header="0.3" footer="0.3"/>
  <pageSetup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 Data Fig. 4a</vt:lpstr>
      <vt:lpstr>Ext Data Fig. 4b</vt:lpstr>
    </vt:vector>
  </TitlesOfParts>
  <Company>Mount Sinai School of Medicine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Zaidi, Mone</dc:creator>
  <cp:lastModifiedBy>Zaidi, Mone</cp:lastModifiedBy>
  <cp:lastPrinted>2017-03-14T17:53:49Z</cp:lastPrinted>
  <dcterms:created xsi:type="dcterms:W3CDTF">2017-03-13T17:09:17Z</dcterms:created>
  <dcterms:modified xsi:type="dcterms:W3CDTF">2017-03-16T21:51:20Z</dcterms:modified>
</cp:coreProperties>
</file>