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180" windowWidth="25180" windowHeight="12160"/>
  </bookViews>
  <sheets>
    <sheet name="Ext Data Fig. 5a" sheetId="3" r:id="rId1"/>
    <sheet name="Ext Data Fig. 5b" sheetId="4" r:id="rId2"/>
    <sheet name="Ext Data Fig. 5c" sheetId="1" r:id="rId3"/>
    <sheet name="Ext Data Fig. 5d" sheetId="2" r:id="rId4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1" i="4" l="1"/>
  <c r="E16" i="4"/>
  <c r="D16" i="4"/>
  <c r="C16" i="4"/>
  <c r="D12" i="4"/>
  <c r="C12" i="4"/>
  <c r="K8" i="4"/>
  <c r="J8" i="4"/>
  <c r="I8" i="4"/>
  <c r="E8" i="4"/>
  <c r="D8" i="4"/>
  <c r="C8" i="4"/>
  <c r="J3" i="4"/>
  <c r="I3" i="4"/>
  <c r="D3" i="4"/>
  <c r="C3" i="4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J24" i="2" l="1"/>
  <c r="K24" i="2"/>
  <c r="I24" i="2"/>
  <c r="J23" i="2"/>
  <c r="K23" i="2"/>
  <c r="I23" i="2"/>
  <c r="E26" i="2"/>
  <c r="C25" i="2"/>
  <c r="E24" i="2"/>
  <c r="E23" i="2"/>
  <c r="D24" i="2"/>
  <c r="D23" i="2"/>
  <c r="B24" i="2"/>
  <c r="B23" i="2"/>
  <c r="E12" i="2"/>
  <c r="C11" i="2"/>
  <c r="I11" i="2"/>
  <c r="K12" i="2"/>
  <c r="K26" i="2"/>
  <c r="I25" i="2"/>
  <c r="H24" i="2"/>
  <c r="E23" i="1"/>
  <c r="E31" i="1"/>
  <c r="C27" i="1"/>
  <c r="D27" i="1"/>
  <c r="I27" i="1"/>
  <c r="E27" i="1"/>
  <c r="F27" i="1"/>
  <c r="G27" i="1"/>
  <c r="B27" i="1"/>
  <c r="C24" i="2"/>
  <c r="C23" i="2"/>
  <c r="I10" i="2"/>
  <c r="K10" i="2"/>
  <c r="J10" i="2"/>
  <c r="I9" i="2"/>
  <c r="K9" i="2"/>
  <c r="J9" i="2"/>
  <c r="H10" i="2"/>
  <c r="H9" i="2"/>
  <c r="E10" i="2"/>
  <c r="D10" i="2"/>
  <c r="B10" i="2"/>
  <c r="E9" i="2"/>
  <c r="D9" i="2"/>
  <c r="B9" i="2"/>
  <c r="C10" i="2"/>
  <c r="C9" i="2"/>
  <c r="H23" i="2"/>
  <c r="H22" i="1"/>
  <c r="H23" i="1"/>
  <c r="H20" i="1"/>
  <c r="H21" i="1"/>
  <c r="H27" i="1"/>
  <c r="H28" i="1"/>
  <c r="H25" i="1"/>
  <c r="H26" i="1"/>
  <c r="H31" i="1"/>
  <c r="H30" i="1"/>
  <c r="G30" i="1"/>
  <c r="F30" i="1"/>
  <c r="E30" i="1"/>
  <c r="I30" i="1"/>
  <c r="D30" i="1"/>
  <c r="C30" i="1"/>
  <c r="B30" i="1"/>
  <c r="G31" i="1"/>
  <c r="F31" i="1"/>
  <c r="I31" i="1"/>
  <c r="D31" i="1"/>
  <c r="C31" i="1"/>
  <c r="B31" i="1"/>
  <c r="G26" i="1"/>
  <c r="F26" i="1"/>
  <c r="E26" i="1"/>
  <c r="I26" i="1"/>
  <c r="D26" i="1"/>
  <c r="C26" i="1"/>
  <c r="B26" i="1"/>
  <c r="G25" i="1"/>
  <c r="F25" i="1"/>
  <c r="E25" i="1"/>
  <c r="I25" i="1"/>
  <c r="D25" i="1"/>
  <c r="C25" i="1"/>
  <c r="B25" i="1"/>
  <c r="G28" i="1"/>
  <c r="F28" i="1"/>
  <c r="E28" i="1"/>
  <c r="I28" i="1"/>
  <c r="D28" i="1"/>
  <c r="C28" i="1"/>
  <c r="B28" i="1"/>
  <c r="I22" i="1"/>
  <c r="I23" i="1"/>
  <c r="I20" i="1"/>
  <c r="I21" i="1"/>
  <c r="D22" i="1"/>
  <c r="D23" i="1"/>
  <c r="D20" i="1"/>
  <c r="D21" i="1"/>
  <c r="C22" i="1"/>
  <c r="C23" i="1"/>
  <c r="C20" i="1"/>
  <c r="C21" i="1"/>
  <c r="B22" i="1"/>
  <c r="B23" i="1"/>
  <c r="B20" i="1"/>
  <c r="B21" i="1"/>
  <c r="G21" i="1"/>
  <c r="F21" i="1"/>
  <c r="E21" i="1"/>
  <c r="G20" i="1"/>
  <c r="F20" i="1"/>
  <c r="E20" i="1"/>
  <c r="G23" i="1"/>
  <c r="F23" i="1"/>
  <c r="G22" i="1"/>
  <c r="F22" i="1"/>
  <c r="E22" i="1"/>
</calcChain>
</file>

<file path=xl/sharedStrings.xml><?xml version="1.0" encoding="utf-8"?>
<sst xmlns="http://schemas.openxmlformats.org/spreadsheetml/2006/main" count="111" uniqueCount="47">
  <si>
    <t>Ovx IgG</t>
  </si>
  <si>
    <t>Ovx Ab</t>
  </si>
  <si>
    <t>Sham IgG</t>
  </si>
  <si>
    <t>Sham Ab</t>
  </si>
  <si>
    <t>SEM</t>
  </si>
  <si>
    <t>Ovx IgG vs Ab</t>
  </si>
  <si>
    <t>Sham IgG vs Ab</t>
  </si>
  <si>
    <t>MEANS</t>
  </si>
  <si>
    <t>SEMS</t>
  </si>
  <si>
    <t>P-VALUES</t>
  </si>
  <si>
    <t>IgG</t>
  </si>
  <si>
    <t>FSH Ab</t>
  </si>
  <si>
    <t>Sham</t>
  </si>
  <si>
    <t>OVX</t>
  </si>
  <si>
    <t>Mean</t>
  </si>
  <si>
    <t>P-Value (sham Ab vs Sham IgG)</t>
  </si>
  <si>
    <t>P-Value Ovx Ab vs Ovx IgG)</t>
  </si>
  <si>
    <t>Metabolic Cages (Indirect Calorimetry)</t>
  </si>
  <si>
    <t>WheelMeters (24h, m)</t>
  </si>
  <si>
    <t>WheelSpeed (24h, m/s)</t>
  </si>
  <si>
    <t>PedMeters (24h, m)</t>
  </si>
  <si>
    <t>PedSpeed (24h, m/s)</t>
  </si>
  <si>
    <t>Food (g)</t>
  </si>
  <si>
    <t>RQ (%)</t>
  </si>
  <si>
    <t>R-EE (Kcal/30 min)</t>
  </si>
  <si>
    <t>A-EE (Kcal/15 min)</t>
  </si>
  <si>
    <t>Glucose (mg/dL)</t>
  </si>
  <si>
    <t>Cholesterol (mg/dL)</t>
  </si>
  <si>
    <t>Triglyceride (mg/dL)</t>
  </si>
  <si>
    <t>Free Fatty Acids (mg/dL)</t>
  </si>
  <si>
    <t>P-Value (Ovx Ab vs Ovx IgG)</t>
  </si>
  <si>
    <t>Pair Feeding</t>
  </si>
  <si>
    <t>Cumulative Food Intake</t>
  </si>
  <si>
    <t>Date</t>
  </si>
  <si>
    <t>OVX IgG</t>
  </si>
  <si>
    <t>OVX Ab</t>
  </si>
  <si>
    <t>Body Weight</t>
  </si>
  <si>
    <t>T-test</t>
  </si>
  <si>
    <t>Sham IgG vs Sham Ab</t>
  </si>
  <si>
    <t>Ovx IgG vs Ovx Ab</t>
  </si>
  <si>
    <t>Plasma Fsh</t>
  </si>
  <si>
    <t>Plasma E2</t>
  </si>
  <si>
    <t>Fsh (ng/mL)</t>
  </si>
  <si>
    <t>P-value</t>
  </si>
  <si>
    <t>E2 (pg/mL)</t>
  </si>
  <si>
    <t>Sham  Ab</t>
  </si>
  <si>
    <t>P-value (Sham IgG vs Ovx IgG)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</si>
</sst>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000"/>
    <numFmt numFmtId="167" formatCode="mm/dd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33">
    <xf numFmtId="0" fontId="0" fillId="0" borderId="0" xfId="0"/>
    <xf numFmtId="0" fontId="0" fillId="2" borderId="1" xfId="0" applyFill="1" applyBorder="1"/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1" xfId="0" applyNumberFormat="1" applyBorder="1"/>
    <xf numFmtId="2" fontId="0" fillId="0" borderId="1" xfId="0" applyNumberFormat="1" applyBorder="1"/>
    <xf numFmtId="2" fontId="0" fillId="0" borderId="1" xfId="0" applyNumberFormat="1" applyFill="1" applyBorder="1"/>
    <xf numFmtId="2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0" fillId="2" borderId="3" xfId="0" applyFill="1" applyBorder="1"/>
    <xf numFmtId="0" fontId="0" fillId="2" borderId="5" xfId="0" applyFill="1" applyBorder="1"/>
    <xf numFmtId="0" fontId="0" fillId="2" borderId="4" xfId="0" applyFill="1" applyBorder="1"/>
    <xf numFmtId="0" fontId="3" fillId="2" borderId="3" xfId="0" applyFont="1" applyFill="1" applyBorder="1"/>
    <xf numFmtId="0" fontId="3" fillId="2" borderId="4" xfId="0" applyFont="1" applyFill="1" applyBorder="1"/>
    <xf numFmtId="164" fontId="3" fillId="0" borderId="3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66" fontId="3" fillId="0" borderId="5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5" fontId="0" fillId="0" borderId="1" xfId="0" applyNumberFormat="1" applyBorder="1"/>
    <xf numFmtId="165" fontId="0" fillId="0" borderId="1" xfId="0" applyNumberFormat="1" applyFill="1" applyBorder="1" applyAlignment="1">
      <alignment horizontal="center"/>
    </xf>
    <xf numFmtId="1" fontId="0" fillId="0" borderId="1" xfId="0" applyNumberFormat="1" applyBorder="1"/>
    <xf numFmtId="1" fontId="0" fillId="0" borderId="1" xfId="0" applyNumberForma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/>
    <xf numFmtId="0" fontId="0" fillId="0" borderId="0" xfId="0" applyFill="1" applyBorder="1"/>
    <xf numFmtId="0" fontId="0" fillId="0" borderId="0" xfId="0" applyBorder="1"/>
    <xf numFmtId="165" fontId="0" fillId="0" borderId="4" xfId="0" applyNumberForma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4" xfId="0" applyBorder="1"/>
    <xf numFmtId="165" fontId="0" fillId="0" borderId="3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right"/>
    </xf>
    <xf numFmtId="164" fontId="0" fillId="0" borderId="0" xfId="0" applyNumberFormat="1" applyAlignment="1">
      <alignment horizontal="center" vertical="center"/>
    </xf>
    <xf numFmtId="165" fontId="4" fillId="0" borderId="4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165" fontId="0" fillId="0" borderId="4" xfId="0" applyNumberFormat="1" applyBorder="1"/>
    <xf numFmtId="165" fontId="0" fillId="0" borderId="4" xfId="0" applyNumberFormat="1" applyFill="1" applyBorder="1" applyAlignment="1">
      <alignment horizontal="center" vertical="center"/>
    </xf>
    <xf numFmtId="0" fontId="8" fillId="0" borderId="0" xfId="0" applyFont="1"/>
    <xf numFmtId="167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/>
    </xf>
    <xf numFmtId="167" fontId="5" fillId="0" borderId="3" xfId="0" applyNumberFormat="1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/>
    </xf>
    <xf numFmtId="165" fontId="5" fillId="0" borderId="5" xfId="0" applyNumberFormat="1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9" fillId="0" borderId="9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9" fillId="0" borderId="0" xfId="0" applyFont="1" applyFill="1" applyBorder="1" applyAlignment="1">
      <alignment horizontal="center" wrapText="1"/>
    </xf>
    <xf numFmtId="0" fontId="1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0" fontId="4" fillId="0" borderId="0" xfId="0" applyFont="1" applyFill="1"/>
    <xf numFmtId="165" fontId="4" fillId="0" borderId="3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/>
    </xf>
    <xf numFmtId="165" fontId="4" fillId="0" borderId="5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/>
    </xf>
    <xf numFmtId="165" fontId="4" fillId="0" borderId="4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workbookViewId="0"/>
  </sheetViews>
  <sheetFormatPr defaultRowHeight="14.5" x14ac:dyDescent="0.35"/>
  <sheetData>
    <row r="1" spans="1:38" x14ac:dyDescent="0.35">
      <c r="A1" s="88" t="s">
        <v>31</v>
      </c>
    </row>
    <row r="2" spans="1:38" x14ac:dyDescent="0.35">
      <c r="A2" s="88" t="s">
        <v>32</v>
      </c>
    </row>
    <row r="3" spans="1:38" x14ac:dyDescent="0.35">
      <c r="A3" s="89" t="s">
        <v>33</v>
      </c>
      <c r="B3" s="89">
        <v>42208</v>
      </c>
      <c r="C3" s="89">
        <v>42212</v>
      </c>
      <c r="D3" s="89">
        <v>42215</v>
      </c>
      <c r="E3" s="89">
        <v>42219</v>
      </c>
      <c r="F3" s="89">
        <v>42222</v>
      </c>
      <c r="G3" s="89">
        <v>42226</v>
      </c>
      <c r="H3" s="89">
        <v>42228</v>
      </c>
      <c r="I3" s="89">
        <v>42230</v>
      </c>
      <c r="J3" s="89">
        <v>42233</v>
      </c>
      <c r="K3" s="89">
        <v>42234</v>
      </c>
      <c r="L3" s="89">
        <v>42235</v>
      </c>
      <c r="M3" s="89">
        <v>42236</v>
      </c>
      <c r="N3" s="89">
        <v>42237</v>
      </c>
      <c r="O3" s="89">
        <v>42238</v>
      </c>
      <c r="P3" s="89">
        <v>42239</v>
      </c>
      <c r="Q3" s="89">
        <v>42240</v>
      </c>
      <c r="R3" s="89">
        <v>42241</v>
      </c>
      <c r="S3" s="89">
        <v>42242</v>
      </c>
      <c r="T3" s="89">
        <v>42243</v>
      </c>
      <c r="U3" s="89">
        <v>42244</v>
      </c>
      <c r="V3" s="89">
        <v>42245</v>
      </c>
      <c r="W3" s="89">
        <v>42246</v>
      </c>
      <c r="X3" s="89">
        <v>42247</v>
      </c>
      <c r="Y3" s="89">
        <v>42248</v>
      </c>
      <c r="Z3" s="89">
        <v>42249</v>
      </c>
      <c r="AA3" s="89">
        <v>42250</v>
      </c>
      <c r="AB3" s="89">
        <v>42251</v>
      </c>
      <c r="AC3" s="89">
        <v>42252</v>
      </c>
      <c r="AD3" s="89">
        <v>42253</v>
      </c>
      <c r="AE3" s="89">
        <v>42254</v>
      </c>
      <c r="AF3" s="89">
        <v>42255</v>
      </c>
      <c r="AG3" s="89">
        <v>42256</v>
      </c>
      <c r="AH3" s="89">
        <v>42257</v>
      </c>
      <c r="AI3" s="89">
        <v>42258</v>
      </c>
      <c r="AJ3" s="89">
        <v>42259</v>
      </c>
      <c r="AK3" s="89">
        <v>42260</v>
      </c>
      <c r="AL3" s="89">
        <v>42261</v>
      </c>
    </row>
    <row r="4" spans="1:38" x14ac:dyDescent="0.35">
      <c r="A4" s="90" t="s">
        <v>2</v>
      </c>
      <c r="B4" s="23">
        <v>2.06</v>
      </c>
      <c r="C4" s="23">
        <v>4.4000000000000004</v>
      </c>
      <c r="D4" s="23">
        <v>6.7799999999999994</v>
      </c>
      <c r="E4" s="23">
        <v>9.8000000000000007</v>
      </c>
      <c r="F4" s="23">
        <v>12.3</v>
      </c>
      <c r="G4" s="23">
        <v>15.64</v>
      </c>
      <c r="H4" s="23">
        <v>18.919999999999998</v>
      </c>
      <c r="I4" s="23">
        <v>21.88</v>
      </c>
      <c r="J4" s="23">
        <v>24.86</v>
      </c>
      <c r="K4" s="23">
        <v>27.560000000000002</v>
      </c>
      <c r="L4" s="23">
        <v>31.1</v>
      </c>
      <c r="M4" s="23">
        <v>34.64</v>
      </c>
      <c r="N4" s="23">
        <v>37.279999999999994</v>
      </c>
      <c r="O4" s="23">
        <v>39.61999999999999</v>
      </c>
      <c r="P4" s="23">
        <v>42.719999999999992</v>
      </c>
      <c r="Q4" s="23">
        <v>45.419999999999995</v>
      </c>
      <c r="R4" s="23">
        <v>48.61999999999999</v>
      </c>
      <c r="S4" s="23">
        <v>51.11999999999999</v>
      </c>
      <c r="T4" s="23">
        <v>53.919999999999995</v>
      </c>
      <c r="U4" s="23">
        <v>56.61999999999999</v>
      </c>
      <c r="V4" s="23">
        <v>59.11999999999999</v>
      </c>
      <c r="W4" s="23">
        <v>62.61999999999999</v>
      </c>
      <c r="X4" s="23">
        <v>65.319999999999993</v>
      </c>
      <c r="Y4" s="23">
        <v>67.66</v>
      </c>
      <c r="Z4" s="23">
        <v>69.72</v>
      </c>
      <c r="AA4" s="23">
        <v>72.78</v>
      </c>
      <c r="AB4" s="23">
        <v>76.11999999999999</v>
      </c>
      <c r="AC4" s="23">
        <v>78.039999999999992</v>
      </c>
      <c r="AD4" s="23">
        <v>80.47999999999999</v>
      </c>
      <c r="AE4" s="23">
        <v>83.08</v>
      </c>
      <c r="AF4" s="23">
        <v>85.08</v>
      </c>
      <c r="AG4" s="23">
        <v>87.74</v>
      </c>
      <c r="AH4" s="23">
        <v>89.97999999999999</v>
      </c>
      <c r="AI4" s="23">
        <v>92.34</v>
      </c>
      <c r="AJ4" s="23">
        <v>94.88</v>
      </c>
      <c r="AK4" s="23">
        <v>98.02</v>
      </c>
      <c r="AL4" s="23">
        <v>100.97999999999999</v>
      </c>
    </row>
    <row r="5" spans="1:38" x14ac:dyDescent="0.35">
      <c r="A5" s="90" t="s">
        <v>3</v>
      </c>
      <c r="B5" s="23">
        <v>2.06</v>
      </c>
      <c r="C5" s="23">
        <v>4.4000000000000004</v>
      </c>
      <c r="D5" s="23">
        <v>6.7799999999999994</v>
      </c>
      <c r="E5" s="23">
        <v>9.8000000000000007</v>
      </c>
      <c r="F5" s="23">
        <v>12.3</v>
      </c>
      <c r="G5" s="23">
        <v>15.64</v>
      </c>
      <c r="H5" s="23">
        <v>18.919999999999998</v>
      </c>
      <c r="I5" s="23">
        <v>21.88</v>
      </c>
      <c r="J5" s="23">
        <v>24.86</v>
      </c>
      <c r="K5" s="23">
        <v>27.560000000000002</v>
      </c>
      <c r="L5" s="23">
        <v>31.1</v>
      </c>
      <c r="M5" s="23">
        <v>34.64</v>
      </c>
      <c r="N5" s="23">
        <v>37.279999999999994</v>
      </c>
      <c r="O5" s="23">
        <v>39.61999999999999</v>
      </c>
      <c r="P5" s="23">
        <v>42.719999999999992</v>
      </c>
      <c r="Q5" s="23">
        <v>45.419999999999995</v>
      </c>
      <c r="R5" s="23">
        <v>48.61999999999999</v>
      </c>
      <c r="S5" s="23">
        <v>51.11999999999999</v>
      </c>
      <c r="T5" s="23">
        <v>53.919999999999995</v>
      </c>
      <c r="U5" s="23">
        <v>56.61999999999999</v>
      </c>
      <c r="V5" s="23">
        <v>59.11999999999999</v>
      </c>
      <c r="W5" s="23">
        <v>62.61999999999999</v>
      </c>
      <c r="X5" s="23">
        <v>65.319999999999993</v>
      </c>
      <c r="Y5" s="23">
        <v>67.66</v>
      </c>
      <c r="Z5" s="23">
        <v>69.72</v>
      </c>
      <c r="AA5" s="23">
        <v>72.78</v>
      </c>
      <c r="AB5" s="23">
        <v>76.11999999999999</v>
      </c>
      <c r="AC5" s="23">
        <v>78.039999999999992</v>
      </c>
      <c r="AD5" s="23">
        <v>80.47999999999999</v>
      </c>
      <c r="AE5" s="23">
        <v>83.08</v>
      </c>
      <c r="AF5" s="23">
        <v>85.08</v>
      </c>
      <c r="AG5" s="23">
        <v>87.74</v>
      </c>
      <c r="AH5" s="23">
        <v>89.97999999999999</v>
      </c>
      <c r="AI5" s="23">
        <v>92.34</v>
      </c>
      <c r="AJ5" s="23">
        <v>94.88</v>
      </c>
      <c r="AK5" s="23">
        <v>98.02</v>
      </c>
      <c r="AL5" s="23">
        <v>100.97999999999999</v>
      </c>
    </row>
    <row r="6" spans="1:38" x14ac:dyDescent="0.35">
      <c r="A6" s="91" t="s">
        <v>34</v>
      </c>
      <c r="B6" s="92">
        <v>1.7</v>
      </c>
      <c r="C6" s="92">
        <v>3.8</v>
      </c>
      <c r="D6" s="92">
        <v>6.1999999999999993</v>
      </c>
      <c r="E6" s="92">
        <v>8.7999999999999989</v>
      </c>
      <c r="F6" s="92">
        <v>10.6</v>
      </c>
      <c r="G6" s="92">
        <v>14.3</v>
      </c>
      <c r="H6" s="92">
        <v>15.56</v>
      </c>
      <c r="I6" s="92">
        <v>17.899999999999999</v>
      </c>
      <c r="J6" s="92">
        <v>20.7</v>
      </c>
      <c r="K6" s="92">
        <v>23.5</v>
      </c>
      <c r="L6" s="92">
        <v>26.3</v>
      </c>
      <c r="M6" s="92">
        <v>28.7</v>
      </c>
      <c r="N6" s="92">
        <v>32.1</v>
      </c>
      <c r="O6" s="92">
        <v>35.5</v>
      </c>
      <c r="P6" s="92">
        <v>38</v>
      </c>
      <c r="Q6" s="92">
        <v>40.5</v>
      </c>
      <c r="R6" s="92">
        <v>42.8</v>
      </c>
      <c r="S6" s="92">
        <v>45.4</v>
      </c>
      <c r="T6" s="92">
        <v>48</v>
      </c>
      <c r="U6" s="92">
        <v>50.6</v>
      </c>
      <c r="V6" s="92">
        <v>53</v>
      </c>
      <c r="W6" s="92">
        <v>55.5</v>
      </c>
      <c r="X6" s="92">
        <v>58.3</v>
      </c>
      <c r="Y6" s="92">
        <v>60.9</v>
      </c>
      <c r="Z6" s="92">
        <v>63.699999999999996</v>
      </c>
      <c r="AA6" s="92">
        <v>66.399999999999991</v>
      </c>
      <c r="AB6" s="92">
        <v>69.099999999999994</v>
      </c>
      <c r="AC6" s="92">
        <v>71.699999999999989</v>
      </c>
      <c r="AD6" s="92">
        <v>74.599999999999994</v>
      </c>
      <c r="AE6" s="92">
        <v>77.5</v>
      </c>
      <c r="AF6" s="92">
        <v>80.5</v>
      </c>
      <c r="AG6" s="92">
        <v>83.2</v>
      </c>
      <c r="AH6" s="92">
        <v>85.8</v>
      </c>
      <c r="AI6" s="92">
        <v>88.2</v>
      </c>
      <c r="AJ6" s="92">
        <v>91.100000000000009</v>
      </c>
      <c r="AK6" s="92">
        <v>93.500000000000014</v>
      </c>
      <c r="AL6" s="92">
        <v>96.600000000000009</v>
      </c>
    </row>
    <row r="7" spans="1:38" x14ac:dyDescent="0.35">
      <c r="A7" s="91" t="s">
        <v>35</v>
      </c>
      <c r="B7" s="92">
        <v>1.7</v>
      </c>
      <c r="C7" s="92">
        <v>3.8</v>
      </c>
      <c r="D7" s="92">
        <v>6.1999999999999993</v>
      </c>
      <c r="E7" s="92">
        <v>8.7999999999999989</v>
      </c>
      <c r="F7" s="92">
        <v>10.6</v>
      </c>
      <c r="G7" s="92">
        <v>14.3</v>
      </c>
      <c r="H7" s="92">
        <v>15.600000000000001</v>
      </c>
      <c r="I7" s="92">
        <v>17.900000000000002</v>
      </c>
      <c r="J7" s="92">
        <v>20.700000000000003</v>
      </c>
      <c r="K7" s="92">
        <v>23.500000000000004</v>
      </c>
      <c r="L7" s="92">
        <v>26.300000000000004</v>
      </c>
      <c r="M7" s="92">
        <v>29.100000000000005</v>
      </c>
      <c r="N7" s="92">
        <v>31.600000000000005</v>
      </c>
      <c r="O7" s="92">
        <v>34.100000000000009</v>
      </c>
      <c r="P7" s="92">
        <v>36.600000000000009</v>
      </c>
      <c r="Q7" s="92">
        <v>39.100000000000009</v>
      </c>
      <c r="R7" s="92">
        <v>41.400000000000006</v>
      </c>
      <c r="S7" s="92">
        <v>44.000000000000007</v>
      </c>
      <c r="T7" s="92">
        <v>46.600000000000009</v>
      </c>
      <c r="U7" s="92">
        <v>49.000000000000007</v>
      </c>
      <c r="V7" s="92">
        <v>51.500000000000007</v>
      </c>
      <c r="W7" s="92">
        <v>54.300000000000004</v>
      </c>
      <c r="X7" s="92">
        <v>56.900000000000006</v>
      </c>
      <c r="Y7" s="92">
        <v>59.7</v>
      </c>
      <c r="Z7" s="92">
        <v>62.400000000000006</v>
      </c>
      <c r="AA7" s="92">
        <v>65.100000000000009</v>
      </c>
      <c r="AB7" s="92">
        <v>67.7</v>
      </c>
      <c r="AC7" s="92">
        <v>70.600000000000009</v>
      </c>
      <c r="AD7" s="92">
        <v>73.500000000000014</v>
      </c>
      <c r="AE7" s="92">
        <v>76.500000000000014</v>
      </c>
      <c r="AF7" s="92">
        <v>79.200000000000017</v>
      </c>
      <c r="AG7" s="92">
        <v>81.800000000000011</v>
      </c>
      <c r="AH7" s="92">
        <v>84.200000000000017</v>
      </c>
      <c r="AI7" s="92">
        <v>87.100000000000023</v>
      </c>
      <c r="AJ7" s="92">
        <v>90.000000000000028</v>
      </c>
      <c r="AK7" s="92">
        <v>92.400000000000034</v>
      </c>
      <c r="AL7" s="92">
        <v>95.500000000000028</v>
      </c>
    </row>
    <row r="8" spans="1:38" x14ac:dyDescent="0.3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38" x14ac:dyDescent="0.35">
      <c r="A9" s="88" t="s">
        <v>36</v>
      </c>
    </row>
    <row r="10" spans="1:38" x14ac:dyDescent="0.35">
      <c r="A10" s="94" t="s">
        <v>33</v>
      </c>
      <c r="B10" s="95">
        <v>42208</v>
      </c>
      <c r="C10" s="95">
        <v>42212</v>
      </c>
      <c r="D10" s="95">
        <v>42215</v>
      </c>
      <c r="E10" s="95">
        <v>42219</v>
      </c>
      <c r="F10" s="95">
        <v>42222</v>
      </c>
      <c r="G10" s="95">
        <v>42226</v>
      </c>
      <c r="H10" s="95">
        <v>42230</v>
      </c>
      <c r="I10" s="95">
        <v>42233</v>
      </c>
      <c r="J10" s="95">
        <v>42237</v>
      </c>
      <c r="K10" s="95">
        <v>42244</v>
      </c>
      <c r="L10" s="95">
        <v>42247</v>
      </c>
      <c r="M10" s="95">
        <v>42251</v>
      </c>
      <c r="N10" s="95">
        <v>42254</v>
      </c>
      <c r="O10" s="95">
        <v>42258</v>
      </c>
      <c r="P10" s="95">
        <v>42261</v>
      </c>
    </row>
    <row r="11" spans="1:38" x14ac:dyDescent="0.35">
      <c r="A11" s="122" t="s">
        <v>2</v>
      </c>
      <c r="B11" s="96">
        <v>20.6</v>
      </c>
      <c r="C11" s="96">
        <v>17.7</v>
      </c>
      <c r="D11" s="96">
        <v>18.899999999999999</v>
      </c>
      <c r="E11" s="96">
        <v>20.9</v>
      </c>
      <c r="F11" s="96">
        <v>20.2</v>
      </c>
      <c r="G11" s="96">
        <v>20.5</v>
      </c>
      <c r="H11" s="96">
        <v>21.6</v>
      </c>
      <c r="I11" s="96">
        <v>21.7</v>
      </c>
      <c r="J11" s="96">
        <v>22.3</v>
      </c>
      <c r="K11" s="96">
        <v>21.5</v>
      </c>
      <c r="L11" s="96">
        <v>21.6</v>
      </c>
      <c r="M11" s="96">
        <v>22.4</v>
      </c>
      <c r="N11" s="96">
        <v>21.7</v>
      </c>
      <c r="O11" s="96">
        <v>21.7</v>
      </c>
      <c r="P11" s="96">
        <v>21.7</v>
      </c>
    </row>
    <row r="12" spans="1:38" x14ac:dyDescent="0.35">
      <c r="A12" s="123"/>
      <c r="B12" s="97">
        <v>19.899999999999999</v>
      </c>
      <c r="C12" s="97">
        <v>17</v>
      </c>
      <c r="D12" s="97">
        <v>17.8</v>
      </c>
      <c r="E12" s="97">
        <v>19.8</v>
      </c>
      <c r="F12" s="97">
        <v>19.5</v>
      </c>
      <c r="G12" s="97">
        <v>19.399999999999999</v>
      </c>
      <c r="H12" s="97">
        <v>20.399999999999999</v>
      </c>
      <c r="I12" s="97">
        <v>20.3</v>
      </c>
      <c r="J12" s="97">
        <v>21.8</v>
      </c>
      <c r="K12" s="97">
        <v>20</v>
      </c>
      <c r="L12" s="97">
        <v>20.6</v>
      </c>
      <c r="M12" s="97">
        <v>21.3</v>
      </c>
      <c r="N12" s="97">
        <v>20.5</v>
      </c>
      <c r="O12" s="97">
        <v>20.7</v>
      </c>
      <c r="P12" s="97">
        <v>20.3</v>
      </c>
    </row>
    <row r="13" spans="1:38" x14ac:dyDescent="0.35">
      <c r="A13" s="123"/>
      <c r="B13" s="97">
        <v>19.8</v>
      </c>
      <c r="C13" s="97">
        <v>17.7</v>
      </c>
      <c r="D13" s="97">
        <v>18.100000000000001</v>
      </c>
      <c r="E13" s="97">
        <v>19.600000000000001</v>
      </c>
      <c r="F13" s="97">
        <v>19.5</v>
      </c>
      <c r="G13" s="97">
        <v>19.5</v>
      </c>
      <c r="H13" s="97">
        <v>21</v>
      </c>
      <c r="I13" s="97">
        <v>20.5</v>
      </c>
      <c r="J13" s="97">
        <v>21</v>
      </c>
      <c r="K13" s="97">
        <v>21</v>
      </c>
      <c r="L13" s="97">
        <v>20.9</v>
      </c>
      <c r="M13" s="97">
        <v>21.6</v>
      </c>
      <c r="N13" s="97">
        <v>20.5</v>
      </c>
      <c r="O13" s="97">
        <v>20.9</v>
      </c>
      <c r="P13" s="97">
        <v>20.3</v>
      </c>
    </row>
    <row r="14" spans="1:38" x14ac:dyDescent="0.35">
      <c r="A14" s="123"/>
      <c r="B14" s="97">
        <v>19.5</v>
      </c>
      <c r="C14" s="97">
        <v>17</v>
      </c>
      <c r="D14" s="97">
        <v>17.100000000000001</v>
      </c>
      <c r="E14" s="97">
        <v>19.5</v>
      </c>
      <c r="F14" s="97">
        <v>18.899999999999999</v>
      </c>
      <c r="G14" s="97">
        <v>19.399999999999999</v>
      </c>
      <c r="H14" s="97">
        <v>20.2</v>
      </c>
      <c r="I14" s="97">
        <v>19.600000000000001</v>
      </c>
      <c r="J14" s="97">
        <v>20.6</v>
      </c>
      <c r="K14" s="97">
        <v>19.5</v>
      </c>
      <c r="L14" s="97">
        <v>20.3</v>
      </c>
      <c r="M14" s="97">
        <v>21.5</v>
      </c>
      <c r="N14" s="97">
        <v>19.8</v>
      </c>
      <c r="O14" s="97">
        <v>20.399999999999999</v>
      </c>
      <c r="P14" s="97">
        <v>20.100000000000001</v>
      </c>
    </row>
    <row r="15" spans="1:38" x14ac:dyDescent="0.35">
      <c r="A15" s="124"/>
      <c r="B15" s="97">
        <v>19.5</v>
      </c>
      <c r="C15" s="97">
        <v>17.399999999999999</v>
      </c>
      <c r="D15" s="97">
        <v>17.7</v>
      </c>
      <c r="E15" s="97">
        <v>20.2</v>
      </c>
      <c r="F15" s="97">
        <v>19.399999999999999</v>
      </c>
      <c r="G15" s="97">
        <v>20.100000000000001</v>
      </c>
      <c r="H15" s="97">
        <v>20.2</v>
      </c>
      <c r="I15" s="97">
        <v>20.100000000000001</v>
      </c>
      <c r="J15" s="97">
        <v>20.5</v>
      </c>
      <c r="K15" s="97">
        <v>20.3</v>
      </c>
      <c r="L15" s="97">
        <v>20.399999999999999</v>
      </c>
      <c r="M15" s="97">
        <v>21.6</v>
      </c>
      <c r="N15" s="97">
        <v>20.399999999999999</v>
      </c>
      <c r="O15" s="97">
        <v>20.9</v>
      </c>
      <c r="P15" s="97">
        <v>21.2</v>
      </c>
    </row>
    <row r="16" spans="1:38" x14ac:dyDescent="0.35">
      <c r="A16" s="98" t="s">
        <v>14</v>
      </c>
      <c r="B16" s="99">
        <f t="shared" ref="B16:P16" si="0">AVERAGE(B11:B15)</f>
        <v>19.86</v>
      </c>
      <c r="C16" s="99">
        <f t="shared" si="0"/>
        <v>17.360000000000003</v>
      </c>
      <c r="D16" s="99">
        <f t="shared" si="0"/>
        <v>17.920000000000002</v>
      </c>
      <c r="E16" s="99">
        <f t="shared" si="0"/>
        <v>20.000000000000004</v>
      </c>
      <c r="F16" s="99">
        <f t="shared" si="0"/>
        <v>19.5</v>
      </c>
      <c r="G16" s="99">
        <f t="shared" si="0"/>
        <v>19.78</v>
      </c>
      <c r="H16" s="99">
        <f t="shared" si="0"/>
        <v>20.68</v>
      </c>
      <c r="I16" s="99">
        <f t="shared" si="0"/>
        <v>20.439999999999998</v>
      </c>
      <c r="J16" s="99">
        <f t="shared" si="0"/>
        <v>21.24</v>
      </c>
      <c r="K16" s="99">
        <f t="shared" si="0"/>
        <v>20.46</v>
      </c>
      <c r="L16" s="99">
        <f t="shared" si="0"/>
        <v>20.76</v>
      </c>
      <c r="M16" s="99">
        <f t="shared" si="0"/>
        <v>21.68</v>
      </c>
      <c r="N16" s="99">
        <f t="shared" si="0"/>
        <v>20.580000000000002</v>
      </c>
      <c r="O16" s="99">
        <f t="shared" si="0"/>
        <v>20.919999999999998</v>
      </c>
      <c r="P16" s="99">
        <f t="shared" si="0"/>
        <v>20.720000000000002</v>
      </c>
    </row>
    <row r="17" spans="1:16" x14ac:dyDescent="0.35">
      <c r="A17" s="98" t="s">
        <v>4</v>
      </c>
      <c r="B17" s="99">
        <f t="shared" ref="B17:P17" si="1">STDEV(B11:B15)/SQRT(5)</f>
        <v>0.20149441679609906</v>
      </c>
      <c r="C17" s="99">
        <f t="shared" si="1"/>
        <v>0.15684387141358105</v>
      </c>
      <c r="D17" s="99">
        <f t="shared" si="1"/>
        <v>0.29393876913398098</v>
      </c>
      <c r="E17" s="99">
        <f t="shared" si="1"/>
        <v>0.25495097567963881</v>
      </c>
      <c r="F17" s="99">
        <f t="shared" si="1"/>
        <v>0.20736441353327731</v>
      </c>
      <c r="G17" s="99">
        <f t="shared" si="1"/>
        <v>0.22226110770892901</v>
      </c>
      <c r="H17" s="99">
        <f t="shared" si="1"/>
        <v>0.27276363393971759</v>
      </c>
      <c r="I17" s="99">
        <f t="shared" si="1"/>
        <v>0.34871191548325348</v>
      </c>
      <c r="J17" s="99">
        <f t="shared" si="1"/>
        <v>0.35014282800023194</v>
      </c>
      <c r="K17" s="99">
        <f t="shared" si="1"/>
        <v>0.35580893749314385</v>
      </c>
      <c r="L17" s="99">
        <f t="shared" si="1"/>
        <v>0.23366642891095862</v>
      </c>
      <c r="M17" s="99">
        <f t="shared" si="1"/>
        <v>0.18814887722226739</v>
      </c>
      <c r="N17" s="99">
        <f t="shared" si="1"/>
        <v>0.30886890422960983</v>
      </c>
      <c r="O17" s="99">
        <f t="shared" si="1"/>
        <v>0.21540659228538026</v>
      </c>
      <c r="P17" s="99">
        <f t="shared" si="1"/>
        <v>0.31048349392520008</v>
      </c>
    </row>
    <row r="18" spans="1:16" x14ac:dyDescent="0.35">
      <c r="A18" s="122" t="s">
        <v>3</v>
      </c>
      <c r="B18" s="96">
        <v>18.2</v>
      </c>
      <c r="C18" s="96">
        <v>16.399999999999999</v>
      </c>
      <c r="D18" s="96">
        <v>17.899999999999999</v>
      </c>
      <c r="E18" s="96">
        <v>17.600000000000001</v>
      </c>
      <c r="F18" s="96">
        <v>18.2</v>
      </c>
      <c r="G18" s="96">
        <v>18.7</v>
      </c>
      <c r="H18" s="96">
        <v>19.7</v>
      </c>
      <c r="I18" s="96">
        <v>19.8</v>
      </c>
      <c r="J18" s="96">
        <v>20.399999999999999</v>
      </c>
      <c r="K18" s="96">
        <v>19.600000000000001</v>
      </c>
      <c r="L18" s="96">
        <v>19.7</v>
      </c>
      <c r="M18" s="96">
        <v>19.899999999999999</v>
      </c>
      <c r="N18" s="96">
        <v>19</v>
      </c>
      <c r="O18" s="96">
        <v>19.5</v>
      </c>
      <c r="P18" s="96">
        <v>18.899999999999999</v>
      </c>
    </row>
    <row r="19" spans="1:16" x14ac:dyDescent="0.35">
      <c r="A19" s="123"/>
      <c r="B19" s="97">
        <v>18.3</v>
      </c>
      <c r="C19" s="97">
        <v>16.899999999999999</v>
      </c>
      <c r="D19" s="97">
        <v>18</v>
      </c>
      <c r="E19" s="97">
        <v>17.3</v>
      </c>
      <c r="F19" s="97">
        <v>17.600000000000001</v>
      </c>
      <c r="G19" s="97">
        <v>18.100000000000001</v>
      </c>
      <c r="H19" s="97">
        <v>19.2</v>
      </c>
      <c r="I19" s="97">
        <v>19.399999999999999</v>
      </c>
      <c r="J19" s="97">
        <v>20.399999999999999</v>
      </c>
      <c r="K19" s="97">
        <v>19.600000000000001</v>
      </c>
      <c r="L19" s="97">
        <v>19.600000000000001</v>
      </c>
      <c r="M19" s="97">
        <v>20.100000000000001</v>
      </c>
      <c r="N19" s="97">
        <v>18.899999999999999</v>
      </c>
      <c r="O19" s="97">
        <v>18.100000000000001</v>
      </c>
      <c r="P19" s="97">
        <v>18.7</v>
      </c>
    </row>
    <row r="20" spans="1:16" x14ac:dyDescent="0.35">
      <c r="A20" s="123"/>
      <c r="B20" s="97">
        <v>18.8</v>
      </c>
      <c r="C20" s="97">
        <v>16.8</v>
      </c>
      <c r="D20" s="97">
        <v>18.100000000000001</v>
      </c>
      <c r="E20" s="97">
        <v>17.899999999999999</v>
      </c>
      <c r="F20" s="97">
        <v>18.600000000000001</v>
      </c>
      <c r="G20" s="97">
        <v>18.7</v>
      </c>
      <c r="H20" s="97">
        <v>20.100000000000001</v>
      </c>
      <c r="I20" s="97">
        <v>19.8</v>
      </c>
      <c r="J20" s="97">
        <v>20.6</v>
      </c>
      <c r="K20" s="97">
        <v>19.8</v>
      </c>
      <c r="L20" s="97">
        <v>19.7</v>
      </c>
      <c r="M20" s="97">
        <v>22.9</v>
      </c>
      <c r="N20" s="97">
        <v>20</v>
      </c>
      <c r="O20" s="97">
        <v>19.8</v>
      </c>
      <c r="P20" s="97">
        <v>19.600000000000001</v>
      </c>
    </row>
    <row r="21" spans="1:16" x14ac:dyDescent="0.35">
      <c r="A21" s="123"/>
      <c r="B21" s="97">
        <v>17.2</v>
      </c>
      <c r="C21" s="97">
        <v>16.2</v>
      </c>
      <c r="D21" s="97">
        <v>17</v>
      </c>
      <c r="E21" s="97">
        <v>16.5</v>
      </c>
      <c r="F21" s="97">
        <v>17.100000000000001</v>
      </c>
      <c r="G21" s="97">
        <v>17</v>
      </c>
      <c r="H21" s="97">
        <v>17.8</v>
      </c>
      <c r="I21" s="97">
        <v>18.2</v>
      </c>
      <c r="J21" s="97">
        <v>18.899999999999999</v>
      </c>
      <c r="K21" s="97">
        <v>18.399999999999999</v>
      </c>
      <c r="L21" s="97">
        <v>18.600000000000001</v>
      </c>
      <c r="M21" s="97">
        <v>18.899999999999999</v>
      </c>
      <c r="N21" s="97">
        <v>18</v>
      </c>
      <c r="O21" s="97">
        <v>17.899999999999999</v>
      </c>
      <c r="P21" s="97">
        <v>17.899999999999999</v>
      </c>
    </row>
    <row r="22" spans="1:16" x14ac:dyDescent="0.35">
      <c r="A22" s="124"/>
      <c r="B22" s="97">
        <v>18.399999999999999</v>
      </c>
      <c r="C22" s="97">
        <v>16.5</v>
      </c>
      <c r="D22" s="97">
        <v>17.8</v>
      </c>
      <c r="E22" s="97">
        <v>18.399999999999999</v>
      </c>
      <c r="F22" s="97">
        <v>17.399999999999999</v>
      </c>
      <c r="G22" s="97">
        <v>18.100000000000001</v>
      </c>
      <c r="H22" s="97">
        <v>18.2</v>
      </c>
      <c r="I22" s="97">
        <v>18.2</v>
      </c>
      <c r="J22" s="97">
        <v>19.600000000000001</v>
      </c>
      <c r="K22" s="97">
        <v>20.2</v>
      </c>
      <c r="L22" s="97">
        <v>18.899999999999999</v>
      </c>
      <c r="M22" s="97">
        <v>19.8</v>
      </c>
      <c r="N22" s="97">
        <v>18.5</v>
      </c>
      <c r="O22" s="97">
        <v>18</v>
      </c>
      <c r="P22" s="97">
        <v>18</v>
      </c>
    </row>
    <row r="23" spans="1:16" x14ac:dyDescent="0.35">
      <c r="A23" s="98" t="s">
        <v>14</v>
      </c>
      <c r="B23" s="99">
        <f>AVERAGE(B18:B22)</f>
        <v>18.18</v>
      </c>
      <c r="C23" s="99">
        <f t="shared" ref="C23:P23" si="2">AVERAGE(C18:C22)</f>
        <v>16.559999999999999</v>
      </c>
      <c r="D23" s="99">
        <f t="shared" si="2"/>
        <v>17.759999999999998</v>
      </c>
      <c r="E23" s="99">
        <f t="shared" si="2"/>
        <v>17.540000000000003</v>
      </c>
      <c r="F23" s="99">
        <f t="shared" si="2"/>
        <v>17.78</v>
      </c>
      <c r="G23" s="99">
        <f t="shared" si="2"/>
        <v>18.119999999999997</v>
      </c>
      <c r="H23" s="99">
        <f t="shared" si="2"/>
        <v>19</v>
      </c>
      <c r="I23" s="99">
        <f t="shared" si="2"/>
        <v>19.080000000000002</v>
      </c>
      <c r="J23" s="99">
        <f t="shared" si="2"/>
        <v>19.98</v>
      </c>
      <c r="K23" s="99">
        <f t="shared" si="2"/>
        <v>19.520000000000003</v>
      </c>
      <c r="L23" s="99">
        <f t="shared" si="2"/>
        <v>19.3</v>
      </c>
      <c r="M23" s="99">
        <f t="shared" si="2"/>
        <v>20.32</v>
      </c>
      <c r="N23" s="99">
        <f t="shared" si="2"/>
        <v>18.880000000000003</v>
      </c>
      <c r="O23" s="99">
        <f t="shared" si="2"/>
        <v>18.660000000000004</v>
      </c>
      <c r="P23" s="99">
        <f t="shared" si="2"/>
        <v>18.619999999999997</v>
      </c>
    </row>
    <row r="24" spans="1:16" x14ac:dyDescent="0.35">
      <c r="A24" s="98" t="s">
        <v>4</v>
      </c>
      <c r="B24" s="99">
        <f t="shared" ref="B24:P24" si="3">STDEV(B18:B22)/SQRT(5)</f>
        <v>0.2653299832284321</v>
      </c>
      <c r="C24" s="99">
        <f t="shared" si="3"/>
        <v>0.12884098726725129</v>
      </c>
      <c r="D24" s="99">
        <f t="shared" si="3"/>
        <v>0.19646882704388507</v>
      </c>
      <c r="E24" s="99">
        <f t="shared" si="3"/>
        <v>0.31717503054307383</v>
      </c>
      <c r="F24" s="99">
        <f t="shared" si="3"/>
        <v>0.27276363393971714</v>
      </c>
      <c r="G24" s="99">
        <f t="shared" si="3"/>
        <v>0.3104834939252003</v>
      </c>
      <c r="H24" s="99">
        <f t="shared" si="3"/>
        <v>0.43703546766824319</v>
      </c>
      <c r="I24" s="99">
        <f t="shared" si="3"/>
        <v>0.36660605559646747</v>
      </c>
      <c r="J24" s="99">
        <f t="shared" si="3"/>
        <v>0.32000000000000006</v>
      </c>
      <c r="K24" s="99">
        <f t="shared" si="3"/>
        <v>0.30066592756745841</v>
      </c>
      <c r="L24" s="99">
        <f t="shared" si="3"/>
        <v>0.23021728866442659</v>
      </c>
      <c r="M24" s="99">
        <f t="shared" si="3"/>
        <v>0.67705243519243008</v>
      </c>
      <c r="N24" s="99">
        <f t="shared" si="3"/>
        <v>0.33075670817082453</v>
      </c>
      <c r="O24" s="99">
        <f t="shared" si="3"/>
        <v>0.40816663263917113</v>
      </c>
      <c r="P24" s="99">
        <f t="shared" si="3"/>
        <v>0.312089730686545</v>
      </c>
    </row>
    <row r="25" spans="1:16" x14ac:dyDescent="0.35">
      <c r="A25" s="122" t="s">
        <v>34</v>
      </c>
      <c r="B25" s="96">
        <v>19</v>
      </c>
      <c r="C25" s="96">
        <v>17.5</v>
      </c>
      <c r="D25" s="96">
        <v>19.399999999999999</v>
      </c>
      <c r="E25" s="96">
        <v>18.2</v>
      </c>
      <c r="F25" s="96">
        <v>19.899999999999999</v>
      </c>
      <c r="G25" s="96">
        <v>21.5</v>
      </c>
      <c r="H25" s="96">
        <v>21.4</v>
      </c>
      <c r="I25" s="96">
        <v>19.600000000000001</v>
      </c>
      <c r="J25" s="96">
        <v>22.2</v>
      </c>
      <c r="K25" s="96">
        <v>21.2</v>
      </c>
      <c r="L25" s="96">
        <v>21.3</v>
      </c>
      <c r="M25" s="96">
        <v>22</v>
      </c>
      <c r="N25" s="96">
        <v>21.2</v>
      </c>
      <c r="O25" s="96">
        <v>21.2</v>
      </c>
      <c r="P25" s="96">
        <v>20.7</v>
      </c>
    </row>
    <row r="26" spans="1:16" x14ac:dyDescent="0.35">
      <c r="A26" s="123"/>
      <c r="B26" s="97">
        <v>19.3</v>
      </c>
      <c r="C26" s="97">
        <v>17.5</v>
      </c>
      <c r="D26" s="97">
        <v>19.899999999999999</v>
      </c>
      <c r="E26" s="97">
        <v>18.8</v>
      </c>
      <c r="F26" s="97">
        <v>19.8</v>
      </c>
      <c r="G26" s="97">
        <v>20.2</v>
      </c>
      <c r="H26" s="97">
        <v>19.7</v>
      </c>
      <c r="I26" s="97">
        <v>18.7</v>
      </c>
      <c r="J26" s="97">
        <v>20.8</v>
      </c>
      <c r="K26" s="97">
        <v>20.6</v>
      </c>
      <c r="L26" s="97">
        <v>20.6</v>
      </c>
      <c r="M26" s="97">
        <v>21.3</v>
      </c>
      <c r="N26" s="97">
        <v>21.1</v>
      </c>
      <c r="O26" s="97">
        <v>21</v>
      </c>
      <c r="P26" s="97">
        <v>20.7</v>
      </c>
    </row>
    <row r="27" spans="1:16" x14ac:dyDescent="0.35">
      <c r="A27" s="123"/>
      <c r="B27" s="97">
        <v>19.100000000000001</v>
      </c>
      <c r="C27" s="97">
        <v>18.2</v>
      </c>
      <c r="D27" s="97">
        <v>20.100000000000001</v>
      </c>
      <c r="E27" s="97">
        <v>18.899999999999999</v>
      </c>
      <c r="F27" s="97">
        <v>19.899999999999999</v>
      </c>
      <c r="G27" s="97">
        <v>20.7</v>
      </c>
      <c r="H27" s="97">
        <v>20</v>
      </c>
      <c r="I27" s="97">
        <v>19.3</v>
      </c>
      <c r="J27" s="97">
        <v>21</v>
      </c>
      <c r="K27" s="97">
        <v>20</v>
      </c>
      <c r="L27" s="97">
        <v>20.8</v>
      </c>
      <c r="M27" s="97">
        <v>20.8</v>
      </c>
      <c r="N27" s="97">
        <v>20.5</v>
      </c>
      <c r="O27" s="97">
        <v>20.7</v>
      </c>
      <c r="P27" s="97">
        <v>20.399999999999999</v>
      </c>
    </row>
    <row r="28" spans="1:16" x14ac:dyDescent="0.35">
      <c r="A28" s="123"/>
      <c r="B28" s="97">
        <v>22.7</v>
      </c>
      <c r="C28" s="97">
        <v>19.899999999999999</v>
      </c>
      <c r="D28" s="97">
        <v>22.8</v>
      </c>
      <c r="E28" s="97">
        <v>21.2</v>
      </c>
      <c r="F28" s="97">
        <v>22.4</v>
      </c>
      <c r="G28" s="97">
        <v>23.9</v>
      </c>
      <c r="H28" s="97">
        <v>22.9</v>
      </c>
      <c r="I28" s="97">
        <v>21.8</v>
      </c>
      <c r="J28" s="97">
        <v>24.3</v>
      </c>
      <c r="K28" s="97">
        <v>23.6</v>
      </c>
      <c r="L28" s="97">
        <v>23.7</v>
      </c>
      <c r="M28" s="97">
        <v>24.8</v>
      </c>
      <c r="N28" s="97">
        <v>24.5</v>
      </c>
      <c r="O28" s="97">
        <v>24.4</v>
      </c>
      <c r="P28" s="97">
        <v>24</v>
      </c>
    </row>
    <row r="29" spans="1:16" x14ac:dyDescent="0.35">
      <c r="A29" s="124"/>
      <c r="B29" s="97">
        <v>19.899999999999999</v>
      </c>
      <c r="C29" s="97">
        <v>18.399999999999999</v>
      </c>
      <c r="D29" s="97">
        <v>20.2</v>
      </c>
      <c r="E29" s="97">
        <v>18.7</v>
      </c>
      <c r="F29" s="97">
        <v>20.100000000000001</v>
      </c>
      <c r="G29" s="97">
        <v>20.399999999999999</v>
      </c>
      <c r="H29" s="97">
        <v>20.2</v>
      </c>
      <c r="I29" s="97">
        <v>19.600000000000001</v>
      </c>
      <c r="J29" s="97">
        <v>21.7</v>
      </c>
      <c r="K29" s="97">
        <v>21.1</v>
      </c>
      <c r="L29" s="97">
        <v>21.7</v>
      </c>
      <c r="M29" s="97">
        <v>22.3</v>
      </c>
      <c r="N29" s="97">
        <v>21.8</v>
      </c>
      <c r="O29" s="97">
        <v>22</v>
      </c>
      <c r="P29" s="97">
        <v>21.3</v>
      </c>
    </row>
    <row r="30" spans="1:16" x14ac:dyDescent="0.35">
      <c r="A30" s="98" t="s">
        <v>14</v>
      </c>
      <c r="B30" s="99">
        <f t="shared" ref="B30:P30" si="4">AVERAGE(B25:B29)</f>
        <v>20</v>
      </c>
      <c r="C30" s="99">
        <f t="shared" si="4"/>
        <v>18.3</v>
      </c>
      <c r="D30" s="99">
        <f t="shared" si="4"/>
        <v>20.48</v>
      </c>
      <c r="E30" s="99">
        <f t="shared" si="4"/>
        <v>19.16</v>
      </c>
      <c r="F30" s="99">
        <f t="shared" si="4"/>
        <v>20.419999999999998</v>
      </c>
      <c r="G30" s="99">
        <f t="shared" si="4"/>
        <v>21.340000000000003</v>
      </c>
      <c r="H30" s="99">
        <f t="shared" si="4"/>
        <v>20.84</v>
      </c>
      <c r="I30" s="99">
        <f t="shared" si="4"/>
        <v>19.8</v>
      </c>
      <c r="J30" s="99">
        <f t="shared" si="4"/>
        <v>22</v>
      </c>
      <c r="K30" s="99">
        <f t="shared" si="4"/>
        <v>21.3</v>
      </c>
      <c r="L30" s="99">
        <f t="shared" si="4"/>
        <v>21.62</v>
      </c>
      <c r="M30" s="99">
        <f t="shared" si="4"/>
        <v>22.24</v>
      </c>
      <c r="N30" s="99">
        <f t="shared" si="4"/>
        <v>21.82</v>
      </c>
      <c r="O30" s="99">
        <f t="shared" si="4"/>
        <v>21.860000000000003</v>
      </c>
      <c r="P30" s="99">
        <f t="shared" si="4"/>
        <v>21.419999999999998</v>
      </c>
    </row>
    <row r="31" spans="1:16" x14ac:dyDescent="0.35">
      <c r="A31" s="98" t="s">
        <v>4</v>
      </c>
      <c r="B31" s="99">
        <f t="shared" ref="B31:P31" si="5">STDEV(B25:B29)/SQRT(5)</f>
        <v>0.69282032302755059</v>
      </c>
      <c r="C31" s="99">
        <f t="shared" si="5"/>
        <v>0.43931765272977569</v>
      </c>
      <c r="D31" s="99">
        <f t="shared" si="5"/>
        <v>0.59615434243155552</v>
      </c>
      <c r="E31" s="99">
        <f t="shared" si="5"/>
        <v>0.52402290026295595</v>
      </c>
      <c r="F31" s="99">
        <f t="shared" si="5"/>
        <v>0.49739320461783526</v>
      </c>
      <c r="G31" s="99">
        <f t="shared" si="5"/>
        <v>0.67720011813348036</v>
      </c>
      <c r="H31" s="99">
        <f t="shared" si="5"/>
        <v>0.59042357676502022</v>
      </c>
      <c r="I31" s="99">
        <f t="shared" si="5"/>
        <v>0.52630789467763084</v>
      </c>
      <c r="J31" s="99">
        <f t="shared" si="5"/>
        <v>0.62689712074629922</v>
      </c>
      <c r="K31" s="99">
        <f t="shared" si="5"/>
        <v>0.61318838867023584</v>
      </c>
      <c r="L31" s="99">
        <f t="shared" si="5"/>
        <v>0.55443665102516404</v>
      </c>
      <c r="M31" s="99">
        <f t="shared" si="5"/>
        <v>0.69180922225711905</v>
      </c>
      <c r="N31" s="99">
        <f t="shared" si="5"/>
        <v>0.70099928673287526</v>
      </c>
      <c r="O31" s="99">
        <f t="shared" si="5"/>
        <v>0.67052218456960822</v>
      </c>
      <c r="P31" s="99">
        <f t="shared" si="5"/>
        <v>0.66136223055145837</v>
      </c>
    </row>
    <row r="32" spans="1:16" x14ac:dyDescent="0.35">
      <c r="A32" s="122" t="s">
        <v>35</v>
      </c>
      <c r="B32" s="96">
        <v>19</v>
      </c>
      <c r="C32" s="96">
        <v>16.899999999999999</v>
      </c>
      <c r="D32" s="96">
        <v>19.100000000000001</v>
      </c>
      <c r="E32" s="96">
        <v>17.899999999999999</v>
      </c>
      <c r="F32" s="96">
        <v>18.7</v>
      </c>
      <c r="G32" s="96">
        <v>19.600000000000001</v>
      </c>
      <c r="H32" s="96">
        <v>19.399999999999999</v>
      </c>
      <c r="I32" s="96">
        <v>18.899999999999999</v>
      </c>
      <c r="J32" s="96">
        <v>20.2</v>
      </c>
      <c r="K32" s="96">
        <v>20</v>
      </c>
      <c r="L32" s="96">
        <v>20.7</v>
      </c>
      <c r="M32" s="96">
        <v>21.9</v>
      </c>
      <c r="N32" s="96">
        <v>21.8</v>
      </c>
      <c r="O32" s="96">
        <v>22.2</v>
      </c>
      <c r="P32" s="96">
        <v>22</v>
      </c>
    </row>
    <row r="33" spans="1:16" x14ac:dyDescent="0.35">
      <c r="A33" s="123"/>
      <c r="B33" s="97">
        <v>18.100000000000001</v>
      </c>
      <c r="C33" s="97">
        <v>16.600000000000001</v>
      </c>
      <c r="D33" s="97">
        <v>19.7</v>
      </c>
      <c r="E33" s="97">
        <v>18.2</v>
      </c>
      <c r="F33" s="97">
        <v>19.2</v>
      </c>
      <c r="G33" s="97">
        <v>21.4</v>
      </c>
      <c r="H33" s="97">
        <v>21.2</v>
      </c>
      <c r="I33" s="97">
        <v>20.7</v>
      </c>
      <c r="J33" s="97">
        <v>20.2</v>
      </c>
      <c r="K33" s="97">
        <v>21.9</v>
      </c>
      <c r="L33" s="97">
        <v>22.2</v>
      </c>
      <c r="M33" s="97">
        <v>22.7</v>
      </c>
      <c r="N33" s="97">
        <v>22</v>
      </c>
      <c r="O33" s="97">
        <v>21.4</v>
      </c>
      <c r="P33" s="97">
        <v>20.8</v>
      </c>
    </row>
    <row r="34" spans="1:16" x14ac:dyDescent="0.35">
      <c r="A34" s="123"/>
      <c r="B34" s="97">
        <v>19.2</v>
      </c>
      <c r="C34" s="97">
        <v>17.5</v>
      </c>
      <c r="D34" s="97">
        <v>19.3</v>
      </c>
      <c r="E34" s="97">
        <v>18.7</v>
      </c>
      <c r="F34" s="97">
        <v>19.8</v>
      </c>
      <c r="G34" s="97">
        <v>20.7</v>
      </c>
      <c r="H34" s="97">
        <v>20</v>
      </c>
      <c r="I34" s="97">
        <v>19.3</v>
      </c>
      <c r="J34" s="97">
        <v>20.100000000000001</v>
      </c>
      <c r="K34" s="97">
        <v>20.100000000000001</v>
      </c>
      <c r="L34" s="97">
        <v>20.2</v>
      </c>
      <c r="M34" s="97">
        <v>21.3</v>
      </c>
      <c r="N34" s="97">
        <v>21.1</v>
      </c>
      <c r="O34" s="97">
        <v>21</v>
      </c>
      <c r="P34" s="97">
        <v>20.399999999999999</v>
      </c>
    </row>
    <row r="35" spans="1:16" x14ac:dyDescent="0.35">
      <c r="A35" s="123"/>
      <c r="B35" s="97">
        <v>19.3</v>
      </c>
      <c r="C35" s="97">
        <v>18</v>
      </c>
      <c r="D35" s="97">
        <v>20.9</v>
      </c>
      <c r="E35" s="97">
        <v>19.7</v>
      </c>
      <c r="F35" s="97">
        <v>20.7</v>
      </c>
      <c r="G35" s="97">
        <v>20.6</v>
      </c>
      <c r="H35" s="97">
        <v>20</v>
      </c>
      <c r="I35" s="97">
        <v>20.100000000000001</v>
      </c>
      <c r="J35" s="97">
        <v>21.8</v>
      </c>
      <c r="K35" s="97">
        <v>21.7</v>
      </c>
      <c r="L35" s="97">
        <v>21.4</v>
      </c>
      <c r="M35" s="97">
        <v>21.8</v>
      </c>
      <c r="N35" s="97">
        <v>21.5</v>
      </c>
      <c r="O35" s="97">
        <v>22.1</v>
      </c>
      <c r="P35" s="97">
        <v>21.4</v>
      </c>
    </row>
    <row r="36" spans="1:16" x14ac:dyDescent="0.35">
      <c r="A36" s="124"/>
      <c r="B36" s="97">
        <v>20.8</v>
      </c>
      <c r="C36" s="97">
        <v>18.899999999999999</v>
      </c>
      <c r="D36" s="97">
        <v>21.9</v>
      </c>
      <c r="E36" s="97">
        <v>20.399999999999999</v>
      </c>
      <c r="F36" s="97">
        <v>21.2</v>
      </c>
      <c r="G36" s="97">
        <v>19.8</v>
      </c>
      <c r="H36" s="97">
        <v>18.899999999999999</v>
      </c>
      <c r="I36" s="97">
        <v>18.7</v>
      </c>
      <c r="J36" s="97">
        <v>22.5</v>
      </c>
      <c r="K36" s="97">
        <v>22.4</v>
      </c>
      <c r="L36" s="97">
        <v>22.4</v>
      </c>
      <c r="M36" s="97">
        <v>22.9</v>
      </c>
      <c r="N36" s="97">
        <v>22.1</v>
      </c>
      <c r="O36" s="97">
        <v>22.9</v>
      </c>
      <c r="P36" s="97">
        <v>22.4</v>
      </c>
    </row>
    <row r="37" spans="1:16" x14ac:dyDescent="0.35">
      <c r="A37" s="98" t="s">
        <v>14</v>
      </c>
      <c r="B37" s="99">
        <f t="shared" ref="B37:P37" si="6">AVERAGE(B32:B36)</f>
        <v>19.279999999999998</v>
      </c>
      <c r="C37" s="99">
        <f t="shared" si="6"/>
        <v>17.580000000000002</v>
      </c>
      <c r="D37" s="99">
        <f t="shared" si="6"/>
        <v>20.18</v>
      </c>
      <c r="E37" s="99">
        <f t="shared" si="6"/>
        <v>18.98</v>
      </c>
      <c r="F37" s="99">
        <f t="shared" si="6"/>
        <v>19.920000000000002</v>
      </c>
      <c r="G37" s="99">
        <f t="shared" si="6"/>
        <v>20.420000000000002</v>
      </c>
      <c r="H37" s="99">
        <f t="shared" si="6"/>
        <v>19.899999999999999</v>
      </c>
      <c r="I37" s="99">
        <f t="shared" si="6"/>
        <v>19.54</v>
      </c>
      <c r="J37" s="99">
        <f t="shared" si="6"/>
        <v>20.96</v>
      </c>
      <c r="K37" s="99">
        <f t="shared" si="6"/>
        <v>21.22</v>
      </c>
      <c r="L37" s="99">
        <f t="shared" si="6"/>
        <v>21.380000000000003</v>
      </c>
      <c r="M37" s="99">
        <f t="shared" si="6"/>
        <v>22.119999999999997</v>
      </c>
      <c r="N37" s="99">
        <f t="shared" si="6"/>
        <v>21.7</v>
      </c>
      <c r="O37" s="99">
        <f t="shared" si="6"/>
        <v>21.919999999999998</v>
      </c>
      <c r="P37" s="99">
        <f t="shared" si="6"/>
        <v>21.4</v>
      </c>
    </row>
    <row r="38" spans="1:16" x14ac:dyDescent="0.35">
      <c r="A38" s="98" t="s">
        <v>4</v>
      </c>
      <c r="B38" s="99">
        <f t="shared" ref="B38:P38" si="7">STDEV(B32:B36)/SQRT(5)</f>
        <v>0.43520110293977876</v>
      </c>
      <c r="C38" s="99">
        <f t="shared" si="7"/>
        <v>0.40914545090957538</v>
      </c>
      <c r="D38" s="99">
        <f t="shared" si="7"/>
        <v>0.53141321022345633</v>
      </c>
      <c r="E38" s="99">
        <f t="shared" si="7"/>
        <v>0.46840153714521471</v>
      </c>
      <c r="F38" s="99">
        <f t="shared" si="7"/>
        <v>0.46195237849804388</v>
      </c>
      <c r="G38" s="99">
        <f t="shared" si="7"/>
        <v>0.32619012860600138</v>
      </c>
      <c r="H38" s="99">
        <f t="shared" si="7"/>
        <v>0.38470768123342708</v>
      </c>
      <c r="I38" s="99">
        <f t="shared" si="7"/>
        <v>0.37629775444453573</v>
      </c>
      <c r="J38" s="99">
        <f t="shared" si="7"/>
        <v>0.49859803449271639</v>
      </c>
      <c r="K38" s="99">
        <f t="shared" si="7"/>
        <v>0.49132473986152941</v>
      </c>
      <c r="L38" s="99">
        <f t="shared" si="7"/>
        <v>0.42237424163885745</v>
      </c>
      <c r="M38" s="99">
        <f t="shared" si="7"/>
        <v>0.29732137494636979</v>
      </c>
      <c r="N38" s="99">
        <f t="shared" si="7"/>
        <v>0.18165902124584943</v>
      </c>
      <c r="O38" s="99">
        <f t="shared" si="7"/>
        <v>0.33075670817082448</v>
      </c>
      <c r="P38" s="99">
        <f t="shared" si="7"/>
        <v>0.36878177829171538</v>
      </c>
    </row>
    <row r="39" spans="1:16" x14ac:dyDescent="0.35">
      <c r="A39" s="100" t="s">
        <v>37</v>
      </c>
    </row>
    <row r="40" spans="1:16" ht="39" x14ac:dyDescent="0.35">
      <c r="A40" s="101" t="s">
        <v>38</v>
      </c>
      <c r="B40" s="102">
        <f>_xlfn.T.TEST(B11:B15,B18:B22,2,2)</f>
        <v>9.984887928245732E-4</v>
      </c>
      <c r="C40" s="102">
        <f t="shared" ref="C40:P40" si="8">_xlfn.T.TEST(C11:C15,C18:C22,2,2)</f>
        <v>4.2879583354374544E-3</v>
      </c>
      <c r="D40" s="102">
        <f t="shared" si="8"/>
        <v>0.66289397556252738</v>
      </c>
      <c r="E40" s="102">
        <f t="shared" si="8"/>
        <v>3.0757375301835346E-4</v>
      </c>
      <c r="F40" s="102">
        <f t="shared" si="8"/>
        <v>1.0270146646460926E-3</v>
      </c>
      <c r="G40" s="102">
        <f t="shared" si="8"/>
        <v>2.4538487063603428E-3</v>
      </c>
      <c r="H40" s="102">
        <f t="shared" si="8"/>
        <v>1.1509022769643074E-2</v>
      </c>
      <c r="I40" s="102">
        <f t="shared" si="8"/>
        <v>2.7584698725773519E-2</v>
      </c>
      <c r="J40" s="102">
        <f t="shared" si="8"/>
        <v>2.8970670370900394E-2</v>
      </c>
      <c r="K40" s="102">
        <f t="shared" si="8"/>
        <v>7.8314131066057113E-2</v>
      </c>
      <c r="L40" s="102">
        <f t="shared" si="8"/>
        <v>2.1367746348418277E-3</v>
      </c>
      <c r="M40" s="102">
        <f t="shared" si="8"/>
        <v>8.8980488271478655E-2</v>
      </c>
      <c r="N40" s="102">
        <f t="shared" si="8"/>
        <v>5.5721194173469239E-3</v>
      </c>
      <c r="O40" s="102">
        <f t="shared" si="8"/>
        <v>1.19850070739966E-3</v>
      </c>
      <c r="P40" s="102">
        <f t="shared" si="8"/>
        <v>1.4081344735168715E-3</v>
      </c>
    </row>
    <row r="41" spans="1:16" ht="39" x14ac:dyDescent="0.35">
      <c r="A41" s="103" t="s">
        <v>39</v>
      </c>
      <c r="B41" s="104">
        <f>_xlfn.T.TEST(B25:B29,B32:B36,2,2)</f>
        <v>0.40451095423747874</v>
      </c>
      <c r="C41" s="104">
        <f t="shared" ref="C41:P41" si="9">_xlfn.T.TEST(C25:C29,C32:C36,2,2)</f>
        <v>0.26471181227376156</v>
      </c>
      <c r="D41" s="104">
        <f t="shared" si="9"/>
        <v>0.71694493060213937</v>
      </c>
      <c r="E41" s="104">
        <f t="shared" si="9"/>
        <v>0.80433621815874912</v>
      </c>
      <c r="F41" s="104">
        <f t="shared" si="9"/>
        <v>0.48242221660374285</v>
      </c>
      <c r="G41" s="104">
        <f t="shared" si="9"/>
        <v>0.25579204801457794</v>
      </c>
      <c r="H41" s="104">
        <f t="shared" si="9"/>
        <v>0.21895959929822592</v>
      </c>
      <c r="I41" s="104">
        <f t="shared" si="9"/>
        <v>0.69830985130964662</v>
      </c>
      <c r="J41" s="104">
        <f t="shared" si="9"/>
        <v>0.23033367416765482</v>
      </c>
      <c r="K41" s="104">
        <f t="shared" si="9"/>
        <v>0.92141012173626247</v>
      </c>
      <c r="L41" s="104">
        <f t="shared" si="9"/>
        <v>0.7394700573276668</v>
      </c>
      <c r="M41" s="104">
        <f t="shared" si="9"/>
        <v>0.87733219125916062</v>
      </c>
      <c r="N41" s="104">
        <f t="shared" si="9"/>
        <v>0.87249600608535971</v>
      </c>
      <c r="O41" s="104">
        <f t="shared" si="9"/>
        <v>0.93800960867945693</v>
      </c>
      <c r="P41" s="104">
        <f t="shared" si="9"/>
        <v>0.97957568881120127</v>
      </c>
    </row>
    <row r="42" spans="1:16" x14ac:dyDescent="0.35">
      <c r="A42" s="105"/>
    </row>
  </sheetData>
  <mergeCells count="4">
    <mergeCell ref="A11:A15"/>
    <mergeCell ref="A18:A22"/>
    <mergeCell ref="A25:A29"/>
    <mergeCell ref="A32:A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/>
  </sheetViews>
  <sheetFormatPr defaultRowHeight="14.5" x14ac:dyDescent="0.35"/>
  <cols>
    <col min="2" max="2" width="11.453125" customWidth="1"/>
    <col min="8" max="8" width="12.90625" customWidth="1"/>
  </cols>
  <sheetData>
    <row r="1" spans="1:12" x14ac:dyDescent="0.35">
      <c r="A1" s="106" t="s">
        <v>40</v>
      </c>
      <c r="B1" s="107"/>
      <c r="C1" s="107"/>
      <c r="D1" s="107"/>
      <c r="E1" s="107"/>
      <c r="F1" s="107"/>
      <c r="G1" s="106" t="s">
        <v>41</v>
      </c>
      <c r="H1" s="107"/>
      <c r="I1" s="107"/>
      <c r="J1" s="107"/>
      <c r="K1" s="107"/>
    </row>
    <row r="2" spans="1:12" x14ac:dyDescent="0.35">
      <c r="A2" s="108"/>
      <c r="B2" s="109" t="s">
        <v>42</v>
      </c>
      <c r="C2" s="110" t="s">
        <v>14</v>
      </c>
      <c r="D2" s="110" t="s">
        <v>4</v>
      </c>
      <c r="E2" s="110" t="s">
        <v>43</v>
      </c>
      <c r="F2" s="111"/>
      <c r="G2" s="111"/>
      <c r="H2" s="109" t="s">
        <v>44</v>
      </c>
      <c r="I2" s="109" t="s">
        <v>14</v>
      </c>
      <c r="J2" s="109" t="s">
        <v>4</v>
      </c>
      <c r="K2" s="109" t="s">
        <v>43</v>
      </c>
      <c r="L2" s="14"/>
    </row>
    <row r="3" spans="1:12" x14ac:dyDescent="0.35">
      <c r="A3" s="125" t="s">
        <v>2</v>
      </c>
      <c r="B3" s="112">
        <v>43.721400000000003</v>
      </c>
      <c r="C3" s="112">
        <f>AVERAGE(B3:B7)</f>
        <v>39.865791999999999</v>
      </c>
      <c r="D3" s="112">
        <f>STDEV(B3:B7)/SQRT(5)</f>
        <v>3.5401870642877684</v>
      </c>
      <c r="E3" s="112"/>
      <c r="F3" s="113"/>
      <c r="G3" s="128" t="s">
        <v>2</v>
      </c>
      <c r="H3" s="114">
        <v>26.611319999999999</v>
      </c>
      <c r="I3" s="114">
        <f>AVERAGE(H3:H7)</f>
        <v>98.953881999999993</v>
      </c>
      <c r="J3" s="114">
        <f>STDEV(H3:H7)/SQRT(5)</f>
        <v>30.678932827556814</v>
      </c>
      <c r="K3" s="114"/>
    </row>
    <row r="4" spans="1:12" x14ac:dyDescent="0.35">
      <c r="A4" s="126"/>
      <c r="B4" s="115">
        <v>43.300919999999998</v>
      </c>
      <c r="C4" s="115"/>
      <c r="D4" s="115"/>
      <c r="E4" s="115"/>
      <c r="F4" s="113"/>
      <c r="G4" s="129"/>
      <c r="H4" s="116">
        <v>209.22329999999999</v>
      </c>
      <c r="I4" s="116"/>
      <c r="J4" s="116"/>
      <c r="K4" s="116"/>
    </row>
    <row r="5" spans="1:12" x14ac:dyDescent="0.35">
      <c r="A5" s="126"/>
      <c r="B5" s="115">
        <v>30.810352000000002</v>
      </c>
      <c r="C5" s="115"/>
      <c r="D5" s="115"/>
      <c r="E5" s="115"/>
      <c r="F5" s="113"/>
      <c r="G5" s="129"/>
      <c r="H5" s="116">
        <v>100.605</v>
      </c>
      <c r="I5" s="116"/>
      <c r="J5" s="116"/>
      <c r="K5" s="116"/>
    </row>
    <row r="6" spans="1:12" x14ac:dyDescent="0.35">
      <c r="A6" s="126"/>
      <c r="B6" s="115">
        <v>32.368568000000003</v>
      </c>
      <c r="C6" s="115"/>
      <c r="D6" s="115"/>
      <c r="E6" s="115"/>
      <c r="F6" s="113"/>
      <c r="G6" s="129"/>
      <c r="H6" s="116">
        <v>97.126149999999996</v>
      </c>
      <c r="I6" s="116"/>
      <c r="J6" s="116"/>
      <c r="K6" s="116"/>
    </row>
    <row r="7" spans="1:12" x14ac:dyDescent="0.35">
      <c r="A7" s="127"/>
      <c r="B7" s="117">
        <v>49.127719999999997</v>
      </c>
      <c r="C7" s="117"/>
      <c r="D7" s="117"/>
      <c r="E7" s="117"/>
      <c r="F7" s="113"/>
      <c r="G7" s="130"/>
      <c r="H7" s="118">
        <v>61.20364</v>
      </c>
      <c r="I7" s="118"/>
      <c r="J7" s="118"/>
      <c r="K7" s="118"/>
    </row>
    <row r="8" spans="1:12" x14ac:dyDescent="0.35">
      <c r="A8" s="125" t="s">
        <v>45</v>
      </c>
      <c r="B8" s="112">
        <v>35.883676000000001</v>
      </c>
      <c r="C8" s="112">
        <f>AVERAGE(B8:B11)</f>
        <v>33.870722000000001</v>
      </c>
      <c r="D8" s="112">
        <f>STDEV(B8:B11)/SQRT(4)</f>
        <v>2.7341190383324534</v>
      </c>
      <c r="E8" s="119">
        <f>TTEST(B3:B7,B8:B11,2,2)</f>
        <v>0.24078600067523609</v>
      </c>
      <c r="F8" s="113"/>
      <c r="G8" s="128" t="s">
        <v>3</v>
      </c>
      <c r="H8" s="114">
        <v>33.758099999999999</v>
      </c>
      <c r="I8" s="114">
        <f>AVERAGE(H8:H11)</f>
        <v>69.024410000000003</v>
      </c>
      <c r="J8" s="114">
        <f>STDEV(H8:H11)/SQRT(4)</f>
        <v>29.142328379426896</v>
      </c>
      <c r="K8" s="120">
        <f>TTEST(H3:H7,H8:H11,2,2)</f>
        <v>0.51064446782504969</v>
      </c>
    </row>
    <row r="9" spans="1:12" x14ac:dyDescent="0.35">
      <c r="A9" s="126"/>
      <c r="B9" s="115">
        <v>31.617619999999999</v>
      </c>
      <c r="C9" s="115"/>
      <c r="D9" s="115"/>
      <c r="E9" s="115"/>
      <c r="F9" s="113"/>
      <c r="G9" s="129"/>
      <c r="H9" s="116">
        <v>45.866549999999997</v>
      </c>
      <c r="I9" s="116"/>
      <c r="J9" s="116"/>
      <c r="K9" s="116"/>
    </row>
    <row r="10" spans="1:12" x14ac:dyDescent="0.35">
      <c r="A10" s="126"/>
      <c r="B10" s="115">
        <v>27.644632000000001</v>
      </c>
      <c r="C10" s="115"/>
      <c r="D10" s="115"/>
      <c r="E10" s="115"/>
      <c r="F10" s="113"/>
      <c r="G10" s="129"/>
      <c r="H10" s="116">
        <v>156.13560000000001</v>
      </c>
      <c r="I10" s="116"/>
      <c r="J10" s="116"/>
      <c r="K10" s="116"/>
    </row>
    <row r="11" spans="1:12" x14ac:dyDescent="0.35">
      <c r="A11" s="127"/>
      <c r="B11" s="117">
        <v>40.336959999999998</v>
      </c>
      <c r="C11" s="117"/>
      <c r="D11" s="117"/>
      <c r="E11" s="117"/>
      <c r="F11" s="113"/>
      <c r="G11" s="130"/>
      <c r="H11" s="118">
        <v>40.337389999999999</v>
      </c>
      <c r="I11" s="118"/>
      <c r="J11" s="118"/>
      <c r="K11" s="118"/>
    </row>
    <row r="12" spans="1:12" x14ac:dyDescent="0.35">
      <c r="A12" s="125" t="s">
        <v>34</v>
      </c>
      <c r="B12" s="112">
        <v>70.493520000000004</v>
      </c>
      <c r="C12" s="112">
        <f>AVERAGE(B12:B15)</f>
        <v>62.158329999999999</v>
      </c>
      <c r="D12" s="112">
        <f>STDEV(B12:B15)/SQRT(4)</f>
        <v>3.1845475934633698</v>
      </c>
      <c r="E12" s="112"/>
      <c r="F12" s="113"/>
      <c r="G12" s="113"/>
      <c r="H12" s="113"/>
      <c r="I12" s="113"/>
      <c r="J12" s="113"/>
      <c r="K12" s="113"/>
    </row>
    <row r="13" spans="1:12" x14ac:dyDescent="0.35">
      <c r="A13" s="126"/>
      <c r="B13" s="115">
        <v>60.455120000000001</v>
      </c>
      <c r="C13" s="115"/>
      <c r="D13" s="115"/>
      <c r="E13" s="115"/>
      <c r="F13" s="113"/>
      <c r="G13" s="113"/>
      <c r="H13" s="113"/>
      <c r="I13" s="113"/>
      <c r="J13" s="113"/>
      <c r="K13" s="113"/>
    </row>
    <row r="14" spans="1:12" x14ac:dyDescent="0.35">
      <c r="A14" s="126"/>
      <c r="B14" s="115">
        <v>62.53884</v>
      </c>
      <c r="C14" s="115"/>
      <c r="D14" s="115"/>
      <c r="E14" s="115"/>
      <c r="F14" s="113"/>
      <c r="G14" s="113"/>
      <c r="H14" s="113"/>
      <c r="I14" s="113"/>
      <c r="J14" s="113"/>
      <c r="K14" s="113"/>
    </row>
    <row r="15" spans="1:12" x14ac:dyDescent="0.35">
      <c r="A15" s="127"/>
      <c r="B15" s="117">
        <v>55.14584</v>
      </c>
      <c r="C15" s="117"/>
      <c r="D15" s="117"/>
      <c r="E15" s="117"/>
      <c r="F15" s="113"/>
      <c r="G15" s="113"/>
      <c r="H15" s="113"/>
      <c r="I15" s="113"/>
      <c r="J15" s="113"/>
      <c r="K15" s="113"/>
    </row>
    <row r="16" spans="1:12" x14ac:dyDescent="0.35">
      <c r="A16" s="125" t="s">
        <v>35</v>
      </c>
      <c r="B16" s="112">
        <v>40.336959999999998</v>
      </c>
      <c r="C16" s="112">
        <f>AVERAGE(B16:B19)</f>
        <v>44.606176000000005</v>
      </c>
      <c r="D16" s="112">
        <f>STDEV(B16:B19)/SQRT(4)</f>
        <v>10.024034621189346</v>
      </c>
      <c r="E16" s="119">
        <f>TTEST(B12:B15,B16:B19,2,2)</f>
        <v>0.14619576091378822</v>
      </c>
      <c r="F16" s="113"/>
      <c r="G16" s="113"/>
      <c r="H16" s="113"/>
      <c r="I16" s="113"/>
      <c r="J16" s="113"/>
      <c r="K16" s="113"/>
    </row>
    <row r="17" spans="1:11" x14ac:dyDescent="0.35">
      <c r="A17" s="126"/>
      <c r="B17" s="115">
        <v>30.070900000000002</v>
      </c>
      <c r="C17" s="115"/>
      <c r="D17" s="115"/>
      <c r="E17" s="115"/>
      <c r="F17" s="113"/>
      <c r="G17" s="113"/>
      <c r="H17" s="113"/>
      <c r="I17" s="113"/>
      <c r="J17" s="113"/>
      <c r="K17" s="113"/>
    </row>
    <row r="18" spans="1:11" x14ac:dyDescent="0.35">
      <c r="A18" s="126"/>
      <c r="B18" s="115">
        <v>74.001800000000003</v>
      </c>
      <c r="C18" s="115"/>
      <c r="D18" s="115"/>
      <c r="E18" s="115"/>
      <c r="F18" s="113"/>
      <c r="G18" s="113"/>
      <c r="H18" s="113"/>
      <c r="I18" s="113"/>
      <c r="J18" s="113"/>
      <c r="K18" s="113"/>
    </row>
    <row r="19" spans="1:11" x14ac:dyDescent="0.35">
      <c r="A19" s="127"/>
      <c r="B19" s="117">
        <v>34.015044000000003</v>
      </c>
      <c r="C19" s="117"/>
      <c r="D19" s="117"/>
      <c r="E19" s="117"/>
      <c r="F19" s="113"/>
      <c r="G19" s="113"/>
      <c r="H19" s="113"/>
      <c r="I19" s="113"/>
      <c r="J19" s="113"/>
      <c r="K19" s="113"/>
    </row>
    <row r="20" spans="1:11" x14ac:dyDescent="0.35">
      <c r="A20" s="107"/>
      <c r="B20" s="107"/>
      <c r="C20" s="107"/>
      <c r="D20" s="107"/>
      <c r="E20" s="107"/>
      <c r="F20" s="107"/>
      <c r="G20" s="107"/>
      <c r="H20" s="107"/>
      <c r="I20" s="107"/>
      <c r="J20" s="107"/>
      <c r="K20" s="107"/>
    </row>
    <row r="21" spans="1:11" x14ac:dyDescent="0.35">
      <c r="A21" s="107" t="s">
        <v>46</v>
      </c>
      <c r="B21" s="107"/>
      <c r="C21" s="107"/>
      <c r="D21" s="121">
        <f>_xlfn.T.TEST(B3:B7,B12:B15,2,2)</f>
        <v>2.6160243482168618E-3</v>
      </c>
      <c r="E21" s="107"/>
      <c r="F21" s="107"/>
      <c r="G21" s="107"/>
      <c r="H21" s="107"/>
      <c r="I21" s="107"/>
      <c r="J21" s="107"/>
      <c r="K21" s="107"/>
    </row>
  </sheetData>
  <mergeCells count="6">
    <mergeCell ref="A16:A19"/>
    <mergeCell ref="A3:A7"/>
    <mergeCell ref="G3:G7"/>
    <mergeCell ref="A8:A11"/>
    <mergeCell ref="G8:G11"/>
    <mergeCell ref="A12:A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800" topLeftCell="A15"/>
      <selection pane="bottomLeft" activeCell="A15" sqref="A15"/>
    </sheetView>
  </sheetViews>
  <sheetFormatPr defaultColWidth="8.81640625" defaultRowHeight="14.5" x14ac:dyDescent="0.35"/>
  <cols>
    <col min="1" max="1" width="16.36328125" customWidth="1"/>
    <col min="2" max="2" width="13.6328125" customWidth="1"/>
    <col min="3" max="3" width="17.6328125" customWidth="1"/>
    <col min="4" max="4" width="17.453125" customWidth="1"/>
    <col min="5" max="5" width="20.1796875" customWidth="1"/>
    <col min="6" max="6" width="22.453125" customWidth="1"/>
    <col min="7" max="7" width="19.6328125" customWidth="1"/>
    <col min="8" max="8" width="20" customWidth="1"/>
    <col min="9" max="9" width="13" customWidth="1"/>
  </cols>
  <sheetData>
    <row r="1" spans="1:9" x14ac:dyDescent="0.35">
      <c r="A1" t="s">
        <v>17</v>
      </c>
    </row>
    <row r="2" spans="1:9" ht="15.5" x14ac:dyDescent="0.35">
      <c r="A2" s="26"/>
      <c r="B2" s="26" t="s">
        <v>23</v>
      </c>
      <c r="C2" s="27" t="s">
        <v>24</v>
      </c>
      <c r="D2" s="26" t="s">
        <v>25</v>
      </c>
      <c r="E2" s="28" t="s">
        <v>18</v>
      </c>
      <c r="F2" s="26" t="s">
        <v>19</v>
      </c>
      <c r="G2" s="26" t="s">
        <v>20</v>
      </c>
      <c r="H2" s="26" t="s">
        <v>21</v>
      </c>
      <c r="I2" s="26" t="s">
        <v>22</v>
      </c>
    </row>
    <row r="3" spans="1:9" ht="15.5" x14ac:dyDescent="0.35">
      <c r="A3" s="33" t="s">
        <v>2</v>
      </c>
      <c r="B3" s="38">
        <v>0.76499614999999999</v>
      </c>
      <c r="C3" s="38">
        <v>0.35433585000000001</v>
      </c>
      <c r="D3" s="38">
        <v>0.49263622499999998</v>
      </c>
      <c r="E3" s="43">
        <v>1394.9545450000001</v>
      </c>
      <c r="F3" s="38">
        <v>0.14797292500000001</v>
      </c>
      <c r="G3" s="49">
        <v>102.76926</v>
      </c>
      <c r="H3" s="55">
        <v>1.4151842500000001E-2</v>
      </c>
      <c r="I3" s="38">
        <v>2.3364258500000004</v>
      </c>
    </row>
    <row r="4" spans="1:9" x14ac:dyDescent="0.35">
      <c r="A4" s="34"/>
      <c r="B4" s="39">
        <v>0.77610992499999998</v>
      </c>
      <c r="C4" s="39">
        <v>0.428755675</v>
      </c>
      <c r="D4" s="39">
        <v>0.59909210000000002</v>
      </c>
      <c r="E4" s="44">
        <v>7541.6751500000009</v>
      </c>
      <c r="F4" s="39">
        <v>0.25129580000000001</v>
      </c>
      <c r="G4" s="50">
        <v>158.02249499999999</v>
      </c>
      <c r="H4" s="56">
        <v>1.57418525E-2</v>
      </c>
      <c r="I4" s="39">
        <v>3.407273</v>
      </c>
    </row>
    <row r="5" spans="1:9" ht="15.5" x14ac:dyDescent="0.35">
      <c r="A5" s="34"/>
      <c r="B5" s="39">
        <v>0.76125909999999997</v>
      </c>
      <c r="C5" s="39">
        <v>0.44144272500000004</v>
      </c>
      <c r="D5" s="39">
        <v>0.63086197499999996</v>
      </c>
      <c r="E5" s="47">
        <v>8755.488150000001</v>
      </c>
      <c r="F5" s="48">
        <v>0.26736894999999999</v>
      </c>
      <c r="G5" s="53">
        <v>117.086635</v>
      </c>
      <c r="H5" s="58">
        <v>1.2118911750000001E-2</v>
      </c>
      <c r="I5" s="39">
        <v>3.28421005</v>
      </c>
    </row>
    <row r="6" spans="1:9" ht="15.5" x14ac:dyDescent="0.35">
      <c r="A6" s="35"/>
      <c r="B6" s="40">
        <v>0.76977239999999991</v>
      </c>
      <c r="C6" s="40">
        <v>0.41273985000000002</v>
      </c>
      <c r="D6" s="40">
        <v>0.65150897499999993</v>
      </c>
      <c r="E6" s="46">
        <v>5247.5137000000004</v>
      </c>
      <c r="F6" s="42">
        <v>0.2582294</v>
      </c>
      <c r="G6" s="54">
        <v>116.19199500000001</v>
      </c>
      <c r="H6" s="59">
        <v>1.4586562500000001E-2</v>
      </c>
      <c r="I6" s="40">
        <v>3.8112176999999998</v>
      </c>
    </row>
    <row r="7" spans="1:9" ht="15.5" x14ac:dyDescent="0.35">
      <c r="A7" s="36" t="s">
        <v>3</v>
      </c>
      <c r="B7" s="38">
        <v>0.71410929999999995</v>
      </c>
      <c r="C7" s="38">
        <v>0.47954940000000001</v>
      </c>
      <c r="D7" s="38">
        <v>0.67834752499999995</v>
      </c>
      <c r="E7" s="43">
        <v>7840.3880000000008</v>
      </c>
      <c r="F7" s="38">
        <v>0.25055227499999999</v>
      </c>
      <c r="G7" s="49">
        <v>180.42365000000001</v>
      </c>
      <c r="H7" s="55">
        <v>1.63384125E-2</v>
      </c>
      <c r="I7" s="38">
        <v>2.9024355000000002</v>
      </c>
    </row>
    <row r="8" spans="1:9" ht="15.5" x14ac:dyDescent="0.35">
      <c r="A8" s="34"/>
      <c r="B8" s="39">
        <v>0.72553705000000002</v>
      </c>
      <c r="C8" s="39">
        <v>0.45397417499999992</v>
      </c>
      <c r="D8" s="39">
        <v>0.71760024999999994</v>
      </c>
      <c r="E8" s="47">
        <v>8718.1038499999995</v>
      </c>
      <c r="F8" s="48">
        <v>0.28629715</v>
      </c>
      <c r="G8" s="53">
        <v>147.68716000000001</v>
      </c>
      <c r="H8" s="58">
        <v>1.6726572500000002E-2</v>
      </c>
      <c r="I8" s="39">
        <v>4.5660094999999998</v>
      </c>
    </row>
    <row r="9" spans="1:9" ht="15.5" x14ac:dyDescent="0.35">
      <c r="A9" s="34"/>
      <c r="B9" s="39">
        <v>0.69099207500000004</v>
      </c>
      <c r="C9" s="39">
        <v>0.48423197499999998</v>
      </c>
      <c r="D9" s="39">
        <v>0.644977625</v>
      </c>
      <c r="E9" s="47">
        <v>8787.8159500000002</v>
      </c>
      <c r="F9" s="48">
        <v>0.24964485000000003</v>
      </c>
      <c r="G9" s="53">
        <v>172.91970000000001</v>
      </c>
      <c r="H9" s="58">
        <v>1.465586E-2</v>
      </c>
      <c r="I9" s="39">
        <v>2.124709975</v>
      </c>
    </row>
    <row r="10" spans="1:9" ht="15.5" x14ac:dyDescent="0.35">
      <c r="A10" s="37"/>
      <c r="B10" s="42">
        <v>0.72979724999999995</v>
      </c>
      <c r="C10" s="42">
        <v>0.3978988</v>
      </c>
      <c r="D10" s="42">
        <v>0.67084129999999997</v>
      </c>
      <c r="E10" s="46">
        <v>7129.183935</v>
      </c>
      <c r="F10" s="42">
        <v>0.22270972500000003</v>
      </c>
      <c r="G10" s="54">
        <v>98.95129</v>
      </c>
      <c r="H10" s="59">
        <v>1.397038125E-2</v>
      </c>
      <c r="I10" s="42">
        <v>4.0339346000000003</v>
      </c>
    </row>
    <row r="11" spans="1:9" ht="15.5" x14ac:dyDescent="0.35">
      <c r="A11" s="33" t="s">
        <v>0</v>
      </c>
      <c r="B11" s="38">
        <v>0.79150110000000007</v>
      </c>
      <c r="C11" s="38">
        <v>0.37644460000000002</v>
      </c>
      <c r="D11" s="38">
        <v>0.52491282499999992</v>
      </c>
      <c r="E11" s="43">
        <v>1254.086595</v>
      </c>
      <c r="F11" s="38">
        <v>0.16708034999999999</v>
      </c>
      <c r="G11" s="49">
        <v>128.44665000000001</v>
      </c>
      <c r="H11" s="55">
        <v>1.295436225E-2</v>
      </c>
      <c r="I11" s="38">
        <v>4.7572323999999995</v>
      </c>
    </row>
    <row r="12" spans="1:9" x14ac:dyDescent="0.35">
      <c r="A12" s="34"/>
      <c r="B12" s="39">
        <v>0.79925550000000001</v>
      </c>
      <c r="C12" s="39">
        <v>0.32622345000000003</v>
      </c>
      <c r="D12" s="39">
        <v>0.46498859999999997</v>
      </c>
      <c r="E12" s="44">
        <v>1598.491055</v>
      </c>
      <c r="F12" s="39">
        <v>0.19673892500000001</v>
      </c>
      <c r="G12" s="50">
        <v>161.83944</v>
      </c>
      <c r="H12" s="56">
        <v>1.454541E-2</v>
      </c>
      <c r="I12" s="39">
        <v>4.46336405</v>
      </c>
    </row>
    <row r="13" spans="1:9" x14ac:dyDescent="0.35">
      <c r="A13" s="34"/>
      <c r="B13" s="39">
        <v>0.76929959999999997</v>
      </c>
      <c r="C13" s="39">
        <v>0.366460275</v>
      </c>
      <c r="D13" s="39">
        <v>0.54524072499999998</v>
      </c>
      <c r="E13" s="44">
        <v>1272.868845</v>
      </c>
      <c r="F13" s="39">
        <v>0.169250075</v>
      </c>
      <c r="G13" s="50">
        <v>152.65255500000001</v>
      </c>
      <c r="H13" s="56">
        <v>1.5334150000000001E-2</v>
      </c>
      <c r="I13" s="39">
        <v>3.0391388500000005</v>
      </c>
    </row>
    <row r="14" spans="1:9" x14ac:dyDescent="0.35">
      <c r="A14" s="35"/>
      <c r="B14" s="40">
        <v>0.73500150000000009</v>
      </c>
      <c r="C14" s="40">
        <v>0.41751347500000002</v>
      </c>
      <c r="D14" s="40">
        <v>0.56808457499999998</v>
      </c>
      <c r="E14" s="31">
        <v>3224.7935500000003</v>
      </c>
      <c r="F14" s="40">
        <v>0.21644370000000002</v>
      </c>
      <c r="G14" s="51">
        <v>159.01482999999999</v>
      </c>
      <c r="H14" s="32">
        <v>1.56783575E-2</v>
      </c>
      <c r="I14" s="40">
        <v>2.0168301</v>
      </c>
    </row>
    <row r="15" spans="1:9" x14ac:dyDescent="0.35">
      <c r="A15" s="33" t="s">
        <v>1</v>
      </c>
      <c r="B15" s="41">
        <v>0.69440260000000009</v>
      </c>
      <c r="C15" s="41">
        <v>0.4059719</v>
      </c>
      <c r="D15" s="41">
        <v>0.62473962500000002</v>
      </c>
      <c r="E15" s="45">
        <v>4274.2601484999996</v>
      </c>
      <c r="F15" s="41">
        <v>0.20026888000000001</v>
      </c>
      <c r="G15" s="52">
        <v>93.42895</v>
      </c>
      <c r="H15" s="57">
        <v>1.3052432499999999E-2</v>
      </c>
      <c r="I15" s="41">
        <v>2.6512000499999999</v>
      </c>
    </row>
    <row r="16" spans="1:9" x14ac:dyDescent="0.35">
      <c r="A16" s="34"/>
      <c r="B16" s="39">
        <v>0.75287032500000006</v>
      </c>
      <c r="C16" s="39">
        <v>0.41455957499999996</v>
      </c>
      <c r="D16" s="39">
        <v>0.59435660000000001</v>
      </c>
      <c r="E16" s="44">
        <v>2422.3881999999999</v>
      </c>
      <c r="F16" s="39">
        <v>0.20068787499999999</v>
      </c>
      <c r="G16" s="50">
        <v>130.18572</v>
      </c>
      <c r="H16" s="56">
        <v>1.26933575E-2</v>
      </c>
      <c r="I16" s="39">
        <v>2.8802637</v>
      </c>
    </row>
    <row r="17" spans="1:9" x14ac:dyDescent="0.35">
      <c r="A17" s="34"/>
      <c r="B17" s="39">
        <v>0.73334549999999998</v>
      </c>
      <c r="C17" s="39">
        <v>0.38385502500000002</v>
      </c>
      <c r="D17" s="39">
        <v>0.58750844999999996</v>
      </c>
      <c r="E17" s="44">
        <v>3581.1173799999997</v>
      </c>
      <c r="F17" s="39">
        <v>0.206964125</v>
      </c>
      <c r="G17" s="50">
        <v>132.747435</v>
      </c>
      <c r="H17" s="56">
        <v>1.3354009999999999E-2</v>
      </c>
      <c r="I17" s="39">
        <v>2.9727020500000001</v>
      </c>
    </row>
    <row r="18" spans="1:9" ht="15.5" x14ac:dyDescent="0.35">
      <c r="A18" s="35"/>
      <c r="B18" s="40">
        <v>0.71212454999999997</v>
      </c>
      <c r="C18" s="40">
        <v>0.37869490000000006</v>
      </c>
      <c r="D18" s="40">
        <v>0.56020165</v>
      </c>
      <c r="E18" s="46">
        <v>906.25080000000003</v>
      </c>
      <c r="F18" s="42">
        <v>0.1579836</v>
      </c>
      <c r="G18" s="51">
        <v>103.97642500000001</v>
      </c>
      <c r="H18" s="32">
        <v>1.3975269999999998E-2</v>
      </c>
      <c r="I18" s="40">
        <v>3.1821901200000005</v>
      </c>
    </row>
    <row r="19" spans="1:9" x14ac:dyDescent="0.35">
      <c r="A19" s="29" t="s">
        <v>7</v>
      </c>
      <c r="B19" s="29"/>
      <c r="C19" s="29"/>
      <c r="D19" s="30"/>
      <c r="E19" s="29"/>
      <c r="F19" s="31"/>
      <c r="G19" s="29"/>
      <c r="H19" s="32"/>
      <c r="I19" s="29"/>
    </row>
    <row r="20" spans="1:9" x14ac:dyDescent="0.35">
      <c r="A20" s="1" t="s">
        <v>2</v>
      </c>
      <c r="B20" s="2">
        <f t="shared" ref="B20:I20" si="0">AVERAGE(B3:B6)</f>
        <v>0.76803439375000004</v>
      </c>
      <c r="C20" s="2">
        <f t="shared" si="0"/>
        <v>0.40931852499999999</v>
      </c>
      <c r="D20" s="2">
        <f t="shared" si="0"/>
        <v>0.59352481874999996</v>
      </c>
      <c r="E20" s="3">
        <f t="shared" si="0"/>
        <v>5734.90788625</v>
      </c>
      <c r="F20" s="2">
        <f t="shared" si="0"/>
        <v>0.23121676875000002</v>
      </c>
      <c r="G20" s="4">
        <f t="shared" si="0"/>
        <v>123.51759625</v>
      </c>
      <c r="H20" s="8">
        <f t="shared" si="0"/>
        <v>1.4149792312499999E-2</v>
      </c>
      <c r="I20" s="2">
        <f t="shared" si="0"/>
        <v>3.20978165</v>
      </c>
    </row>
    <row r="21" spans="1:9" x14ac:dyDescent="0.35">
      <c r="A21" s="1" t="s">
        <v>3</v>
      </c>
      <c r="B21" s="2">
        <f t="shared" ref="B21:I21" si="1">AVERAGE(B7:B10)</f>
        <v>0.71510891874999993</v>
      </c>
      <c r="C21" s="2">
        <f t="shared" si="1"/>
        <v>0.45391358749999999</v>
      </c>
      <c r="D21" s="2">
        <f t="shared" si="1"/>
        <v>0.67794167500000002</v>
      </c>
      <c r="E21" s="3">
        <f t="shared" si="1"/>
        <v>8118.8729337499999</v>
      </c>
      <c r="F21" s="2">
        <f t="shared" si="1"/>
        <v>0.252301</v>
      </c>
      <c r="G21" s="4">
        <f t="shared" si="1"/>
        <v>149.99545000000001</v>
      </c>
      <c r="H21" s="8">
        <f t="shared" si="1"/>
        <v>1.5422806562500002E-2</v>
      </c>
      <c r="I21" s="2">
        <f t="shared" si="1"/>
        <v>3.4067723937500003</v>
      </c>
    </row>
    <row r="22" spans="1:9" x14ac:dyDescent="0.35">
      <c r="A22" s="1" t="s">
        <v>0</v>
      </c>
      <c r="B22" s="2">
        <f t="shared" ref="B22:I22" si="2">AVERAGE(B11:B14)</f>
        <v>0.77376442500000009</v>
      </c>
      <c r="C22" s="2">
        <f t="shared" si="2"/>
        <v>0.37166044999999998</v>
      </c>
      <c r="D22" s="2">
        <f t="shared" si="2"/>
        <v>0.52580668124999996</v>
      </c>
      <c r="E22" s="3">
        <f t="shared" si="2"/>
        <v>1837.5600112500001</v>
      </c>
      <c r="F22" s="2">
        <f t="shared" si="2"/>
        <v>0.1873782625</v>
      </c>
      <c r="G22" s="4">
        <f t="shared" si="2"/>
        <v>150.48836875000001</v>
      </c>
      <c r="H22" s="8">
        <f t="shared" si="2"/>
        <v>1.4628069937500002E-2</v>
      </c>
      <c r="I22" s="2">
        <f t="shared" si="2"/>
        <v>3.5691413499999998</v>
      </c>
    </row>
    <row r="23" spans="1:9" x14ac:dyDescent="0.35">
      <c r="A23" s="1" t="s">
        <v>1</v>
      </c>
      <c r="B23" s="2">
        <f t="shared" ref="B23:I23" si="3">AVERAGE(B15:B18)</f>
        <v>0.72318574375</v>
      </c>
      <c r="C23" s="2">
        <f t="shared" si="3"/>
        <v>0.39577035000000005</v>
      </c>
      <c r="D23" s="2">
        <f t="shared" si="3"/>
        <v>0.59170158124999994</v>
      </c>
      <c r="E23" s="3">
        <f t="shared" si="3"/>
        <v>2796.0041321249996</v>
      </c>
      <c r="F23" s="2">
        <f t="shared" si="3"/>
        <v>0.19147612</v>
      </c>
      <c r="G23" s="4">
        <f t="shared" si="3"/>
        <v>115.0846325</v>
      </c>
      <c r="H23" s="8">
        <f t="shared" si="3"/>
        <v>1.3268767499999999E-2</v>
      </c>
      <c r="I23" s="2">
        <f t="shared" si="3"/>
        <v>2.9215889800000001</v>
      </c>
    </row>
    <row r="24" spans="1:9" x14ac:dyDescent="0.35">
      <c r="A24" s="6" t="s">
        <v>8</v>
      </c>
      <c r="B24" s="2"/>
      <c r="C24" s="2"/>
      <c r="D24" s="2"/>
      <c r="E24" s="62"/>
      <c r="F24" s="2"/>
      <c r="G24" s="60"/>
      <c r="H24" s="9"/>
      <c r="I24" s="2"/>
    </row>
    <row r="25" spans="1:9" x14ac:dyDescent="0.35">
      <c r="A25" s="1" t="s">
        <v>2</v>
      </c>
      <c r="B25" s="2">
        <f t="shared" ref="B25:I25" si="4">STDEV(B3:B6)/SQRT(4)</f>
        <v>3.2063790737887998E-3</v>
      </c>
      <c r="C25" s="2">
        <f t="shared" si="4"/>
        <v>1.9245274399779615E-2</v>
      </c>
      <c r="D25" s="2">
        <f t="shared" si="4"/>
        <v>3.5314926709809319E-2</v>
      </c>
      <c r="E25" s="63">
        <f t="shared" si="4"/>
        <v>1619.1834663427342</v>
      </c>
      <c r="F25" s="13">
        <f t="shared" si="4"/>
        <v>2.7942451983785921E-2</v>
      </c>
      <c r="G25" s="61">
        <f t="shared" si="4"/>
        <v>11.95862029097216</v>
      </c>
      <c r="H25" s="8">
        <f t="shared" si="4"/>
        <v>7.5552983063324611E-4</v>
      </c>
      <c r="I25" s="2">
        <f t="shared" si="4"/>
        <v>0.31211884698041714</v>
      </c>
    </row>
    <row r="26" spans="1:9" x14ac:dyDescent="0.35">
      <c r="A26" s="1" t="s">
        <v>3</v>
      </c>
      <c r="B26" s="2">
        <f t="shared" ref="B26:I26" si="5">STDEV(B7:B10)/SQRT(4)</f>
        <v>8.6944157671472091E-3</v>
      </c>
      <c r="C26" s="2">
        <f t="shared" si="5"/>
        <v>1.9820148823547011E-2</v>
      </c>
      <c r="D26" s="2">
        <f t="shared" si="5"/>
        <v>1.5027783166511524E-2</v>
      </c>
      <c r="E26" s="63">
        <f t="shared" si="5"/>
        <v>394.08127572790329</v>
      </c>
      <c r="F26" s="13">
        <f t="shared" si="5"/>
        <v>1.3043181305750809E-2</v>
      </c>
      <c r="G26" s="61">
        <f t="shared" si="5"/>
        <v>18.398892779485845</v>
      </c>
      <c r="H26" s="8">
        <f t="shared" si="5"/>
        <v>6.6054814174112248E-4</v>
      </c>
      <c r="I26" s="2">
        <f t="shared" si="5"/>
        <v>0.55039401412561817</v>
      </c>
    </row>
    <row r="27" spans="1:9" x14ac:dyDescent="0.35">
      <c r="A27" s="1" t="s">
        <v>0</v>
      </c>
      <c r="B27" s="2">
        <f t="shared" ref="B27:I27" si="6">STDEV(B11:B14)/SQRT(4)</f>
        <v>1.4395843038725613E-2</v>
      </c>
      <c r="C27" s="2">
        <f t="shared" si="6"/>
        <v>1.8746001311176895E-2</v>
      </c>
      <c r="D27" s="2">
        <f t="shared" si="6"/>
        <v>2.2107201583685478E-2</v>
      </c>
      <c r="E27" s="3">
        <f t="shared" si="6"/>
        <v>469.1204711644391</v>
      </c>
      <c r="F27" s="2">
        <f t="shared" si="6"/>
        <v>1.1807688502970313E-2</v>
      </c>
      <c r="G27" s="4">
        <f t="shared" si="6"/>
        <v>7.5942326118197423</v>
      </c>
      <c r="H27" s="8">
        <f t="shared" si="6"/>
        <v>6.0620287494275228E-4</v>
      </c>
      <c r="I27" s="2">
        <f t="shared" si="6"/>
        <v>0.63912488654202082</v>
      </c>
    </row>
    <row r="28" spans="1:9" x14ac:dyDescent="0.35">
      <c r="A28" s="1" t="s">
        <v>1</v>
      </c>
      <c r="B28" s="2">
        <f t="shared" ref="B28:I28" si="7">STDEV(B15:B18)/SQRT(4)</f>
        <v>1.2699128521134391E-2</v>
      </c>
      <c r="C28" s="2">
        <f t="shared" si="7"/>
        <v>8.6151637683275547E-3</v>
      </c>
      <c r="D28" s="2">
        <f t="shared" si="7"/>
        <v>1.3255154588009089E-2</v>
      </c>
      <c r="E28" s="63">
        <f t="shared" si="7"/>
        <v>736.68175981632282</v>
      </c>
      <c r="F28" s="13">
        <f t="shared" si="7"/>
        <v>1.1268674328376275E-2</v>
      </c>
      <c r="G28" s="61">
        <f t="shared" si="7"/>
        <v>9.7141575987512638</v>
      </c>
      <c r="H28" s="8">
        <f t="shared" si="7"/>
        <v>2.7146355903962156E-4</v>
      </c>
      <c r="I28" s="2">
        <f t="shared" si="7"/>
        <v>0.11005432458856705</v>
      </c>
    </row>
    <row r="29" spans="1:9" x14ac:dyDescent="0.35">
      <c r="A29" s="6" t="s">
        <v>9</v>
      </c>
      <c r="B29" s="7"/>
      <c r="C29" s="7"/>
      <c r="D29" s="7"/>
      <c r="E29" s="11"/>
      <c r="F29" s="12"/>
      <c r="G29" s="11"/>
      <c r="H29" s="10"/>
      <c r="I29" s="7"/>
    </row>
    <row r="30" spans="1:9" x14ac:dyDescent="0.35">
      <c r="A30" s="1" t="s">
        <v>6</v>
      </c>
      <c r="B30" s="2">
        <f t="shared" ref="B30:I30" si="8">_xlfn.T.TEST(B3:B6,B7:B10,2,2)</f>
        <v>1.2473591320514886E-3</v>
      </c>
      <c r="C30" s="2">
        <f t="shared" si="8"/>
        <v>0.15760715702036909</v>
      </c>
      <c r="D30" s="2">
        <f t="shared" si="8"/>
        <v>7.0147048122660607E-2</v>
      </c>
      <c r="E30" s="13">
        <f t="shared" si="8"/>
        <v>0.20250431318405909</v>
      </c>
      <c r="F30" s="13">
        <f t="shared" si="8"/>
        <v>0.51965922590121272</v>
      </c>
      <c r="G30" s="13">
        <f t="shared" si="8"/>
        <v>0.27298777252451539</v>
      </c>
      <c r="H30" s="2">
        <f t="shared" si="8"/>
        <v>0.25161553621004701</v>
      </c>
      <c r="I30" s="2">
        <f t="shared" si="8"/>
        <v>0.76608104865453974</v>
      </c>
    </row>
    <row r="31" spans="1:9" x14ac:dyDescent="0.35">
      <c r="A31" s="1" t="s">
        <v>5</v>
      </c>
      <c r="B31" s="2">
        <f t="shared" ref="B31:I31" si="9">_xlfn.T.TEST(B11:B14,B15:B18,2,2)</f>
        <v>3.8810654876092802E-2</v>
      </c>
      <c r="C31" s="2">
        <f t="shared" si="9"/>
        <v>0.28687834937138729</v>
      </c>
      <c r="D31" s="2">
        <f t="shared" si="9"/>
        <v>4.3117497787973531E-2</v>
      </c>
      <c r="E31" s="13">
        <f t="shared" si="9"/>
        <v>0.31453993065908492</v>
      </c>
      <c r="F31" s="13">
        <f t="shared" si="9"/>
        <v>0.81014097400979479</v>
      </c>
      <c r="G31" s="13">
        <f t="shared" si="9"/>
        <v>2.8379869922321482E-2</v>
      </c>
      <c r="H31" s="2">
        <f t="shared" si="9"/>
        <v>8.6661389435925509E-2</v>
      </c>
      <c r="I31" s="2">
        <f t="shared" si="9"/>
        <v>0.3565916951814273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opLeftCell="A7" workbookViewId="0"/>
  </sheetViews>
  <sheetFormatPr defaultColWidth="8.81640625" defaultRowHeight="14.5" x14ac:dyDescent="0.35"/>
  <cols>
    <col min="1" max="1" width="28.81640625" customWidth="1"/>
    <col min="7" max="7" width="29.36328125" customWidth="1"/>
  </cols>
  <sheetData>
    <row r="1" spans="1:11" x14ac:dyDescent="0.35">
      <c r="B1" t="s">
        <v>26</v>
      </c>
      <c r="H1" t="s">
        <v>27</v>
      </c>
    </row>
    <row r="2" spans="1:11" x14ac:dyDescent="0.35">
      <c r="B2" s="131" t="s">
        <v>12</v>
      </c>
      <c r="C2" s="132"/>
      <c r="D2" s="131" t="s">
        <v>13</v>
      </c>
      <c r="E2" s="132"/>
      <c r="G2" s="67"/>
      <c r="H2" s="131" t="s">
        <v>12</v>
      </c>
      <c r="I2" s="132"/>
      <c r="J2" s="131" t="s">
        <v>13</v>
      </c>
      <c r="K2" s="132"/>
    </row>
    <row r="3" spans="1:11" x14ac:dyDescent="0.35">
      <c r="A3" s="65"/>
      <c r="B3" s="21" t="s">
        <v>10</v>
      </c>
      <c r="C3" s="21" t="s">
        <v>11</v>
      </c>
      <c r="D3" s="21" t="s">
        <v>10</v>
      </c>
      <c r="E3" s="21" t="s">
        <v>11</v>
      </c>
      <c r="G3" s="67"/>
      <c r="H3" s="21" t="s">
        <v>10</v>
      </c>
      <c r="I3" s="21" t="s">
        <v>11</v>
      </c>
      <c r="J3" s="21" t="s">
        <v>10</v>
      </c>
      <c r="K3" s="21" t="s">
        <v>11</v>
      </c>
    </row>
    <row r="4" spans="1:11" x14ac:dyDescent="0.35">
      <c r="A4" s="65"/>
      <c r="B4" s="74">
        <v>42</v>
      </c>
      <c r="C4" s="74">
        <v>67</v>
      </c>
      <c r="D4" s="74">
        <v>77</v>
      </c>
      <c r="E4" s="74">
        <v>70</v>
      </c>
      <c r="G4" s="67"/>
      <c r="H4" s="72">
        <v>69.761830000000003</v>
      </c>
      <c r="I4" s="72">
        <v>74.539479999999998</v>
      </c>
      <c r="J4" s="72">
        <v>66.895240000000001</v>
      </c>
      <c r="K4" s="72">
        <v>44.918039999999998</v>
      </c>
    </row>
    <row r="5" spans="1:11" x14ac:dyDescent="0.35">
      <c r="A5" s="65"/>
      <c r="B5" s="75">
        <v>77</v>
      </c>
      <c r="C5" s="75">
        <v>83</v>
      </c>
      <c r="D5" s="75">
        <v>88</v>
      </c>
      <c r="E5" s="75">
        <v>90</v>
      </c>
      <c r="G5" s="67"/>
      <c r="H5" s="73">
        <v>33.451680000000003</v>
      </c>
      <c r="I5" s="73">
        <v>77.406080000000003</v>
      </c>
      <c r="J5" s="73">
        <v>89.827969999999993</v>
      </c>
      <c r="K5" s="73">
        <v>52.562280000000001</v>
      </c>
    </row>
    <row r="6" spans="1:11" x14ac:dyDescent="0.35">
      <c r="A6" s="65"/>
      <c r="B6" s="75">
        <v>93</v>
      </c>
      <c r="C6" s="75">
        <v>91</v>
      </c>
      <c r="D6" s="75">
        <v>82</v>
      </c>
      <c r="E6" s="75">
        <v>83</v>
      </c>
      <c r="G6" s="67"/>
      <c r="H6" s="73">
        <v>52.562280000000001</v>
      </c>
      <c r="I6" s="73">
        <v>27.718489999999999</v>
      </c>
      <c r="J6" s="73">
        <v>27.718489999999999</v>
      </c>
      <c r="K6" s="73">
        <v>79.317130000000006</v>
      </c>
    </row>
    <row r="7" spans="1:11" x14ac:dyDescent="0.35">
      <c r="A7" s="65"/>
      <c r="B7" s="75">
        <v>106</v>
      </c>
      <c r="C7" s="75">
        <v>124</v>
      </c>
      <c r="D7" s="75">
        <v>121</v>
      </c>
      <c r="E7" s="75">
        <v>88</v>
      </c>
      <c r="G7" s="67"/>
      <c r="H7" s="73">
        <v>55.428870000000003</v>
      </c>
      <c r="I7" s="73">
        <v>67.850769999999997</v>
      </c>
      <c r="J7" s="73">
        <v>63.073120000000003</v>
      </c>
      <c r="K7" s="73">
        <v>37.273800000000001</v>
      </c>
    </row>
    <row r="8" spans="1:11" x14ac:dyDescent="0.35">
      <c r="A8" s="65"/>
      <c r="B8" s="76"/>
      <c r="C8" s="76">
        <v>64</v>
      </c>
      <c r="D8" s="76"/>
      <c r="E8" s="76"/>
      <c r="G8" s="69"/>
      <c r="H8" s="68">
        <v>72.628420000000006</v>
      </c>
      <c r="I8" s="71"/>
      <c r="J8" s="71"/>
      <c r="K8" s="71"/>
    </row>
    <row r="9" spans="1:11" x14ac:dyDescent="0.35">
      <c r="A9" s="79" t="s">
        <v>14</v>
      </c>
      <c r="B9" s="18">
        <f>AVERAGE(B4:B7)</f>
        <v>79.5</v>
      </c>
      <c r="C9" s="64">
        <f>AVERAGE(C4:C8)</f>
        <v>85.8</v>
      </c>
      <c r="D9" s="64">
        <f>AVERAGE(D4:D7)</f>
        <v>92</v>
      </c>
      <c r="E9" s="83">
        <f>AVERAGE(E4:E7)</f>
        <v>82.75</v>
      </c>
      <c r="G9" s="77" t="s">
        <v>14</v>
      </c>
      <c r="H9" s="23">
        <f>AVERAGE(H4:H8)</f>
        <v>56.766616000000013</v>
      </c>
      <c r="I9" s="68">
        <f>AVERAGE(I4:I7)</f>
        <v>61.878704999999997</v>
      </c>
      <c r="J9" s="68">
        <f>AVERAGE(J4:J7)</f>
        <v>61.878704999999997</v>
      </c>
      <c r="K9" s="68">
        <f t="shared" ref="K9" si="0">AVERAGE(K4:K7)</f>
        <v>53.517812500000005</v>
      </c>
    </row>
    <row r="10" spans="1:11" x14ac:dyDescent="0.35">
      <c r="A10" s="79" t="s">
        <v>4</v>
      </c>
      <c r="B10" s="19">
        <f>STDEV(B4:B7)/SQRT(4)</f>
        <v>13.835341219741082</v>
      </c>
      <c r="C10" s="84">
        <f>STDEV(C4:C8)/SQRT(5)</f>
        <v>10.776826991280881</v>
      </c>
      <c r="D10" s="19">
        <f>STDEV(D4:D7)/SQRT(4)</f>
        <v>9.9247166206396038</v>
      </c>
      <c r="E10" s="19">
        <f>STDEV(E4:E7)/SQRT(4)</f>
        <v>4.4976845895045452</v>
      </c>
      <c r="G10" s="77" t="s">
        <v>4</v>
      </c>
      <c r="H10" s="23">
        <f>STDEV(H4:H8)/SQRT(COUNT(H4:H8))</f>
        <v>7.0125767706518429</v>
      </c>
      <c r="I10" s="23">
        <f>STDEV(I4:I7)/SQRT(COUNT(I4:I7))</f>
        <v>11.561359663413665</v>
      </c>
      <c r="J10" s="23">
        <f>STDEV(J4:J7)/SQRT(COUNT(J4:J7))</f>
        <v>12.827944605056897</v>
      </c>
      <c r="K10" s="23">
        <f t="shared" ref="K10" si="1">STDEV(K4:K7)/SQRT(COUNT(K4:K7))</f>
        <v>9.1485055927925263</v>
      </c>
    </row>
    <row r="11" spans="1:11" x14ac:dyDescent="0.35">
      <c r="A11" s="78" t="s">
        <v>15</v>
      </c>
      <c r="B11" s="18"/>
      <c r="C11" s="82">
        <f>TTEST(B4:B7,C4:C8,2,2)</f>
        <v>0.72548218698951872</v>
      </c>
      <c r="D11" s="24"/>
      <c r="E11" s="5"/>
      <c r="G11" s="78" t="s">
        <v>15</v>
      </c>
      <c r="H11" s="5"/>
      <c r="I11" s="24">
        <f>TTEST(H4:H8,I4:I7,2,2)</f>
        <v>0.70363732441571036</v>
      </c>
      <c r="K11" s="24"/>
    </row>
    <row r="12" spans="1:11" x14ac:dyDescent="0.35">
      <c r="A12" s="78" t="s">
        <v>30</v>
      </c>
      <c r="B12" s="16"/>
      <c r="C12" s="16"/>
      <c r="D12" s="16"/>
      <c r="E12" s="17">
        <f>TTEST(D4:D7,E4:E7,2,2)</f>
        <v>0.42849356503473052</v>
      </c>
      <c r="G12" s="78" t="s">
        <v>16</v>
      </c>
      <c r="H12" s="5"/>
      <c r="I12" s="5"/>
      <c r="J12" s="5"/>
      <c r="K12" s="24">
        <f>TTEST(J4:J7,K4:K7,2,2)</f>
        <v>0.61471994627880722</v>
      </c>
    </row>
    <row r="15" spans="1:11" x14ac:dyDescent="0.35">
      <c r="B15" s="15" t="s">
        <v>28</v>
      </c>
      <c r="C15" s="14"/>
      <c r="D15" s="14"/>
      <c r="E15" s="14"/>
      <c r="H15" s="15" t="s">
        <v>29</v>
      </c>
    </row>
    <row r="16" spans="1:11" x14ac:dyDescent="0.35">
      <c r="A16" s="66"/>
      <c r="B16" s="131" t="s">
        <v>12</v>
      </c>
      <c r="C16" s="132"/>
      <c r="D16" s="131" t="s">
        <v>13</v>
      </c>
      <c r="E16" s="132"/>
      <c r="G16" s="70"/>
      <c r="H16" s="131" t="s">
        <v>12</v>
      </c>
      <c r="I16" s="132"/>
      <c r="J16" s="131" t="s">
        <v>13</v>
      </c>
      <c r="K16" s="132"/>
    </row>
    <row r="17" spans="1:11" x14ac:dyDescent="0.35">
      <c r="A17" s="66"/>
      <c r="B17" s="85" t="s">
        <v>10</v>
      </c>
      <c r="C17" s="85" t="s">
        <v>11</v>
      </c>
      <c r="D17" s="85" t="s">
        <v>10</v>
      </c>
      <c r="E17" s="85" t="s">
        <v>11</v>
      </c>
      <c r="G17" s="70"/>
      <c r="H17" s="21" t="s">
        <v>10</v>
      </c>
      <c r="I17" s="21" t="s">
        <v>11</v>
      </c>
      <c r="J17" s="21" t="s">
        <v>10</v>
      </c>
      <c r="K17" s="21" t="s">
        <v>11</v>
      </c>
    </row>
    <row r="18" spans="1:11" x14ac:dyDescent="0.35">
      <c r="A18" s="66"/>
      <c r="B18" s="72">
        <v>80.751660000000001</v>
      </c>
      <c r="C18" s="72">
        <v>49.552160000000001</v>
      </c>
      <c r="D18" s="72">
        <v>29.364239999999999</v>
      </c>
      <c r="E18" s="72">
        <v>1.8352649999999999</v>
      </c>
      <c r="G18" s="70"/>
      <c r="H18" s="52">
        <v>10.481458916565863</v>
      </c>
      <c r="I18" s="52">
        <v>9.7686855830876169</v>
      </c>
      <c r="J18" s="52">
        <v>12.777474195903599</v>
      </c>
      <c r="K18" s="52">
        <v>33.794506819672037</v>
      </c>
    </row>
    <row r="19" spans="1:11" x14ac:dyDescent="0.35">
      <c r="A19" s="66"/>
      <c r="B19" s="73">
        <v>9.1763270000000006</v>
      </c>
      <c r="C19" s="73">
        <v>60.563749999999999</v>
      </c>
      <c r="D19" s="73">
        <v>12.84686</v>
      </c>
      <c r="E19" s="73">
        <v>18.352650000000001</v>
      </c>
      <c r="G19" s="70"/>
      <c r="H19" s="50">
        <v>37.332489166962745</v>
      </c>
      <c r="I19" s="50">
        <v>12.333636687184983</v>
      </c>
      <c r="J19" s="50">
        <v>5.5847840269376361</v>
      </c>
      <c r="K19" s="50">
        <v>10.498862526734952</v>
      </c>
    </row>
    <row r="20" spans="1:11" x14ac:dyDescent="0.35">
      <c r="A20" s="66"/>
      <c r="B20" s="73">
        <v>16.517389999999999</v>
      </c>
      <c r="C20" s="73">
        <v>20.187919999999998</v>
      </c>
      <c r="D20" s="73">
        <v>14.682119999999999</v>
      </c>
      <c r="E20" s="73">
        <v>33.034770000000002</v>
      </c>
      <c r="G20" s="70"/>
      <c r="H20" s="50">
        <v>9.7904120890483721</v>
      </c>
      <c r="I20" s="50">
        <v>26.110927718071441</v>
      </c>
      <c r="J20" s="50">
        <v>23.678719222515515</v>
      </c>
      <c r="K20" s="50">
        <v>15.075778808095986</v>
      </c>
    </row>
    <row r="21" spans="1:11" x14ac:dyDescent="0.35">
      <c r="A21" s="66"/>
      <c r="B21" s="73">
        <v>55.057960000000001</v>
      </c>
      <c r="C21" s="73">
        <v>80.751660000000001</v>
      </c>
      <c r="D21" s="73">
        <v>25.693719999999999</v>
      </c>
      <c r="E21" s="73">
        <v>25.693719999999999</v>
      </c>
      <c r="G21" s="70"/>
      <c r="H21" s="50">
        <v>22.637357504551233</v>
      </c>
      <c r="I21" s="50">
        <v>14.160900958142106</v>
      </c>
      <c r="J21" s="50">
        <v>5.9634428386773823</v>
      </c>
      <c r="K21" s="50">
        <v>11.582990485641632</v>
      </c>
    </row>
    <row r="22" spans="1:11" x14ac:dyDescent="0.35">
      <c r="B22" s="68">
        <v>53.22269</v>
      </c>
      <c r="C22" s="86"/>
      <c r="D22" s="86"/>
      <c r="E22" s="86"/>
      <c r="G22" s="70"/>
      <c r="H22" s="51">
        <v>13.311032154880717</v>
      </c>
      <c r="I22" s="51"/>
      <c r="J22" s="51"/>
      <c r="K22" s="51"/>
    </row>
    <row r="23" spans="1:11" x14ac:dyDescent="0.35">
      <c r="A23" s="80" t="s">
        <v>14</v>
      </c>
      <c r="B23" s="87">
        <f>AVERAGE(B18:B22)</f>
        <v>42.945205400000006</v>
      </c>
      <c r="C23" s="87">
        <f>AVERAGE(C18:C21)</f>
        <v>52.763872500000005</v>
      </c>
      <c r="D23" s="87">
        <f>AVERAGE(D18:D21)</f>
        <v>20.646735</v>
      </c>
      <c r="E23" s="87">
        <f>AVERAGE(E18:E21)</f>
        <v>19.729101249999999</v>
      </c>
      <c r="G23" s="78" t="s">
        <v>14</v>
      </c>
      <c r="H23" s="4">
        <f>AVERAGE(H18:H22)</f>
        <v>18.710549966401786</v>
      </c>
      <c r="I23" s="51">
        <f>AVERAGE(I18:I21)</f>
        <v>15.593537736621538</v>
      </c>
      <c r="J23" s="51">
        <f t="shared" ref="J23:K23" si="2">AVERAGE(J18:J21)</f>
        <v>12.001105071008531</v>
      </c>
      <c r="K23" s="51">
        <f t="shared" si="2"/>
        <v>17.738034660036153</v>
      </c>
    </row>
    <row r="24" spans="1:11" x14ac:dyDescent="0.35">
      <c r="A24" s="80" t="s">
        <v>4</v>
      </c>
      <c r="B24" s="25">
        <f>STDEV(B18:B22)/SQRT(5)</f>
        <v>13.267328477005803</v>
      </c>
      <c r="C24" s="25">
        <f>STDEV(C18:C21)/SQRT(4)</f>
        <v>12.634813402609321</v>
      </c>
      <c r="D24" s="25">
        <f>STDEV(D18:D21)/SQRT(4)</f>
        <v>4.0608048579181526</v>
      </c>
      <c r="E24" s="25">
        <f>STDEV(E18:E21)/SQRT(4)</f>
        <v>6.675212178294526</v>
      </c>
      <c r="G24" s="78" t="s">
        <v>4</v>
      </c>
      <c r="H24" s="4">
        <f>STDEV(H18:H22)/SQRT(5)</f>
        <v>5.1895954990994921</v>
      </c>
      <c r="I24" s="4">
        <f>STDEV(I18:I21)/SQRT(4)</f>
        <v>3.6196661635156451</v>
      </c>
      <c r="J24" s="4">
        <f t="shared" ref="J24:K24" si="3">STDEV(J18:J21)/SQRT(4)</f>
        <v>4.2287898412929712</v>
      </c>
      <c r="K24" s="4">
        <f t="shared" si="3"/>
        <v>5.4404969625842732</v>
      </c>
    </row>
    <row r="25" spans="1:11" x14ac:dyDescent="0.35">
      <c r="A25" s="81" t="s">
        <v>15</v>
      </c>
      <c r="B25" s="20"/>
      <c r="C25" s="22">
        <f>_xlfn.T.TEST(B18:B22,C18:C21,2,2)</f>
        <v>0.61564177483494453</v>
      </c>
      <c r="E25" s="22"/>
      <c r="G25" s="78" t="s">
        <v>15</v>
      </c>
      <c r="H25" s="4"/>
      <c r="I25" s="2">
        <f>_xlfn.T.TEST(H18:H22,I18:I21,2,2)</f>
        <v>0.65534351573831839</v>
      </c>
      <c r="K25" s="5"/>
    </row>
    <row r="26" spans="1:11" x14ac:dyDescent="0.35">
      <c r="A26" s="81" t="s">
        <v>16</v>
      </c>
      <c r="B26" s="20"/>
      <c r="C26" s="20"/>
      <c r="D26" s="5"/>
      <c r="E26" s="22">
        <f>_xlfn.T.TEST(D18:D21,E18:E21,2,2)</f>
        <v>0.91034088154229198</v>
      </c>
      <c r="G26" s="78" t="s">
        <v>16</v>
      </c>
      <c r="H26" s="4"/>
      <c r="I26" s="4"/>
      <c r="J26" s="4"/>
      <c r="K26" s="2">
        <f>_xlfn.T.TEST(J18:J21,K18:K21,2,2)</f>
        <v>0.43696937461212348</v>
      </c>
    </row>
  </sheetData>
  <mergeCells count="8">
    <mergeCell ref="J16:K16"/>
    <mergeCell ref="H2:I2"/>
    <mergeCell ref="J2:K2"/>
    <mergeCell ref="B16:C16"/>
    <mergeCell ref="D16:E16"/>
    <mergeCell ref="B2:C2"/>
    <mergeCell ref="D2:E2"/>
    <mergeCell ref="H16:I16"/>
  </mergeCells>
  <pageMargins left="0.7" right="0.7" top="0.75" bottom="0.75" header="0.3" footer="0.3"/>
  <pageSetup scale="65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 Data Fig. 5a</vt:lpstr>
      <vt:lpstr>Ext Data Fig. 5b</vt:lpstr>
      <vt:lpstr>Ext Data Fig. 5c</vt:lpstr>
      <vt:lpstr>Ext Data Fig. 5d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cp:lastPrinted>2017-03-14T18:24:50Z</cp:lastPrinted>
  <dcterms:created xsi:type="dcterms:W3CDTF">2017-03-13T17:57:44Z</dcterms:created>
  <dcterms:modified xsi:type="dcterms:W3CDTF">2017-05-09T22:18:16Z</dcterms:modified>
</cp:coreProperties>
</file>