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180" windowWidth="28440" windowHeight="12160" tabRatio="680" firstSheet="1" activeTab="6"/>
  </bookViews>
  <sheets>
    <sheet name="Ext Data Fig. 6a" sheetId="2" r:id="rId1"/>
    <sheet name="Ext Data Fig. 6b" sheetId="3" r:id="rId2"/>
    <sheet name="Ext Data Fig. 6c" sheetId="4" r:id="rId3"/>
    <sheet name="Ext Data Fig. 6d" sheetId="6" r:id="rId4"/>
    <sheet name="Ext Data Fig. 6e" sheetId="7" r:id="rId5"/>
    <sheet name="Ext Data Fig. 6f" sheetId="8" r:id="rId6"/>
    <sheet name="Ext Data Fig. 6g" sheetId="9" r:id="rId7"/>
  </sheet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0" i="6" l="1"/>
  <c r="D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T10" i="6"/>
  <c r="U10" i="6"/>
  <c r="V10" i="6"/>
  <c r="W10" i="6"/>
  <c r="X10" i="6"/>
  <c r="Y10" i="6"/>
  <c r="Z10" i="6"/>
  <c r="AA10" i="6"/>
  <c r="AB10" i="6"/>
  <c r="AC10" i="6"/>
  <c r="AD10" i="6"/>
  <c r="AE10" i="6"/>
  <c r="AF10" i="6"/>
  <c r="AG10" i="6"/>
  <c r="AH10" i="6"/>
  <c r="AI10" i="6"/>
  <c r="AJ10" i="6"/>
  <c r="B10" i="6"/>
  <c r="C25" i="2"/>
  <c r="D25" i="2"/>
  <c r="E25" i="2"/>
  <c r="F25" i="2"/>
  <c r="G25" i="2"/>
  <c r="H25" i="2"/>
  <c r="I25" i="2"/>
  <c r="J25" i="2"/>
  <c r="K25" i="2"/>
  <c r="L25" i="2"/>
  <c r="M25" i="2"/>
  <c r="N25" i="2"/>
  <c r="O25" i="2"/>
  <c r="B25" i="2"/>
  <c r="C8" i="7"/>
  <c r="D8" i="7"/>
  <c r="E8" i="7"/>
  <c r="F8" i="7"/>
  <c r="B8" i="7"/>
  <c r="C34" i="6"/>
  <c r="D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T34" i="6"/>
  <c r="U34" i="6"/>
  <c r="V34" i="6"/>
  <c r="W34" i="6"/>
  <c r="X34" i="6"/>
  <c r="Y34" i="6"/>
  <c r="Z34" i="6"/>
  <c r="AA34" i="6"/>
  <c r="AB34" i="6"/>
  <c r="AC34" i="6"/>
  <c r="AD34" i="6"/>
  <c r="AE34" i="6"/>
  <c r="AF34" i="6"/>
  <c r="AG34" i="6"/>
  <c r="AH34" i="6"/>
  <c r="AI34" i="6"/>
  <c r="AJ34" i="6"/>
  <c r="B34" i="6"/>
  <c r="C33" i="6"/>
  <c r="D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T33" i="6"/>
  <c r="U33" i="6"/>
  <c r="V33" i="6"/>
  <c r="W33" i="6"/>
  <c r="X33" i="6"/>
  <c r="Y33" i="6"/>
  <c r="Z33" i="6"/>
  <c r="AA33" i="6"/>
  <c r="AB33" i="6"/>
  <c r="AC33" i="6"/>
  <c r="AD33" i="6"/>
  <c r="AE33" i="6"/>
  <c r="AF33" i="6"/>
  <c r="AG33" i="6"/>
  <c r="AH33" i="6"/>
  <c r="AI33" i="6"/>
  <c r="AJ33" i="6"/>
  <c r="B33" i="6"/>
  <c r="C26" i="6"/>
  <c r="D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T26" i="6"/>
  <c r="U26" i="6"/>
  <c r="V26" i="6"/>
  <c r="W26" i="6"/>
  <c r="X26" i="6"/>
  <c r="Y26" i="6"/>
  <c r="Z26" i="6"/>
  <c r="AA26" i="6"/>
  <c r="AB26" i="6"/>
  <c r="AC26" i="6"/>
  <c r="AD26" i="6"/>
  <c r="AE26" i="6"/>
  <c r="AF26" i="6"/>
  <c r="AG26" i="6"/>
  <c r="AH26" i="6"/>
  <c r="AI26" i="6"/>
  <c r="AJ26" i="6"/>
  <c r="B26" i="6"/>
  <c r="B16" i="9"/>
  <c r="D12" i="9"/>
  <c r="D13" i="9"/>
  <c r="D16" i="9"/>
  <c r="D14" i="9"/>
  <c r="D15" i="9"/>
  <c r="E12" i="9"/>
  <c r="E13" i="9"/>
  <c r="E16" i="9"/>
  <c r="E14" i="9"/>
  <c r="E15" i="9"/>
  <c r="F15" i="9"/>
  <c r="C15" i="9"/>
  <c r="G15" i="9"/>
  <c r="B15" i="9"/>
  <c r="F14" i="9"/>
  <c r="C14" i="9"/>
  <c r="G14" i="9"/>
  <c r="B14" i="9"/>
  <c r="F16" i="9"/>
  <c r="C16" i="9"/>
  <c r="G16" i="9"/>
  <c r="F13" i="9"/>
  <c r="C13" i="9"/>
  <c r="G13" i="9"/>
  <c r="B13" i="9"/>
  <c r="F12" i="9"/>
  <c r="C12" i="9"/>
  <c r="G12" i="9"/>
  <c r="B12" i="9"/>
  <c r="B25" i="6"/>
  <c r="AJ32" i="6"/>
  <c r="AI32" i="6"/>
  <c r="AH32" i="6"/>
  <c r="AG32" i="6"/>
  <c r="AF32" i="6"/>
  <c r="AE32" i="6"/>
  <c r="AD32" i="6"/>
  <c r="AC32" i="6"/>
  <c r="AB32" i="6"/>
  <c r="AA32" i="6"/>
  <c r="Z32" i="6"/>
  <c r="Y32" i="6"/>
  <c r="X32" i="6"/>
  <c r="W32" i="6"/>
  <c r="V32" i="6"/>
  <c r="U32" i="6"/>
  <c r="T32" i="6"/>
  <c r="S32" i="6"/>
  <c r="R32" i="6"/>
  <c r="Q32" i="6"/>
  <c r="P32" i="6"/>
  <c r="O32" i="6"/>
  <c r="N32" i="6"/>
  <c r="M32" i="6"/>
  <c r="L32" i="6"/>
  <c r="K32" i="6"/>
  <c r="J32" i="6"/>
  <c r="I32" i="6"/>
  <c r="H32" i="6"/>
  <c r="G32" i="6"/>
  <c r="F32" i="6"/>
  <c r="E32" i="6"/>
  <c r="D32" i="6"/>
  <c r="C32" i="6"/>
  <c r="B32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C16" i="8"/>
  <c r="D16" i="8"/>
  <c r="B16" i="8"/>
  <c r="C15" i="8"/>
  <c r="D15" i="8"/>
  <c r="B15" i="8"/>
  <c r="C14" i="8"/>
  <c r="D14" i="8"/>
  <c r="B14" i="8"/>
  <c r="C9" i="8"/>
  <c r="D9" i="8"/>
  <c r="B9" i="8"/>
  <c r="C8" i="8"/>
  <c r="D8" i="8"/>
  <c r="B8" i="8"/>
  <c r="C15" i="7"/>
  <c r="D15" i="7"/>
  <c r="E15" i="7"/>
  <c r="F15" i="7"/>
  <c r="B15" i="7"/>
  <c r="C14" i="7"/>
  <c r="D14" i="7"/>
  <c r="E14" i="7"/>
  <c r="F14" i="7"/>
  <c r="B14" i="7"/>
  <c r="C13" i="7"/>
  <c r="D13" i="7"/>
  <c r="E13" i="7"/>
  <c r="F13" i="7"/>
  <c r="B13" i="7"/>
  <c r="C7" i="7"/>
  <c r="D7" i="7"/>
  <c r="E7" i="7"/>
  <c r="F7" i="7"/>
  <c r="B7" i="7"/>
  <c r="C17" i="6"/>
  <c r="D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T17" i="6"/>
  <c r="U17" i="6"/>
  <c r="V17" i="6"/>
  <c r="W17" i="6"/>
  <c r="X17" i="6"/>
  <c r="Y17" i="6"/>
  <c r="Z17" i="6"/>
  <c r="AA17" i="6"/>
  <c r="AB17" i="6"/>
  <c r="AC17" i="6"/>
  <c r="AD17" i="6"/>
  <c r="AE17" i="6"/>
  <c r="AF17" i="6"/>
  <c r="AG17" i="6"/>
  <c r="AH17" i="6"/>
  <c r="AI17" i="6"/>
  <c r="AJ17" i="6"/>
  <c r="B17" i="6"/>
  <c r="C16" i="6"/>
  <c r="D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T16" i="6"/>
  <c r="U16" i="6"/>
  <c r="V16" i="6"/>
  <c r="W16" i="6"/>
  <c r="X16" i="6"/>
  <c r="Y16" i="6"/>
  <c r="Z16" i="6"/>
  <c r="AA16" i="6"/>
  <c r="AB16" i="6"/>
  <c r="AC16" i="6"/>
  <c r="AD16" i="6"/>
  <c r="AE16" i="6"/>
  <c r="AF16" i="6"/>
  <c r="AG16" i="6"/>
  <c r="AH16" i="6"/>
  <c r="AI16" i="6"/>
  <c r="AJ16" i="6"/>
  <c r="B16" i="6"/>
  <c r="C15" i="6"/>
  <c r="D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T15" i="6"/>
  <c r="U15" i="6"/>
  <c r="V15" i="6"/>
  <c r="W15" i="6"/>
  <c r="X15" i="6"/>
  <c r="Y15" i="6"/>
  <c r="Z15" i="6"/>
  <c r="AA15" i="6"/>
  <c r="AB15" i="6"/>
  <c r="AC15" i="6"/>
  <c r="AD15" i="6"/>
  <c r="AE15" i="6"/>
  <c r="AF15" i="6"/>
  <c r="AG15" i="6"/>
  <c r="AH15" i="6"/>
  <c r="AI15" i="6"/>
  <c r="AJ15" i="6"/>
  <c r="B15" i="6"/>
  <c r="C9" i="6"/>
  <c r="D9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T9" i="6"/>
  <c r="U9" i="6"/>
  <c r="V9" i="6"/>
  <c r="W9" i="6"/>
  <c r="X9" i="6"/>
  <c r="Y9" i="6"/>
  <c r="Z9" i="6"/>
  <c r="AA9" i="6"/>
  <c r="AB9" i="6"/>
  <c r="AC9" i="6"/>
  <c r="AD9" i="6"/>
  <c r="AE9" i="6"/>
  <c r="AF9" i="6"/>
  <c r="AG9" i="6"/>
  <c r="AH9" i="6"/>
  <c r="AI9" i="6"/>
  <c r="AJ9" i="6"/>
  <c r="B9" i="6"/>
  <c r="C15" i="4"/>
  <c r="D15" i="4"/>
  <c r="B15" i="4"/>
  <c r="C14" i="4"/>
  <c r="D14" i="4"/>
  <c r="B14" i="4"/>
  <c r="C13" i="4"/>
  <c r="D13" i="4"/>
  <c r="B13" i="4"/>
  <c r="C8" i="4"/>
  <c r="D8" i="4"/>
  <c r="B8" i="4"/>
  <c r="C7" i="4"/>
  <c r="D7" i="4"/>
  <c r="B7" i="4"/>
  <c r="C8" i="3"/>
  <c r="C9" i="3"/>
  <c r="C15" i="3"/>
  <c r="C16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D17" i="3"/>
  <c r="C17" i="3"/>
  <c r="B17" i="3"/>
  <c r="E10" i="3"/>
  <c r="E11" i="3"/>
  <c r="E12" i="3"/>
  <c r="E13" i="3"/>
  <c r="E14" i="3"/>
  <c r="E16" i="3"/>
  <c r="D16" i="3"/>
  <c r="B16" i="3"/>
  <c r="E15" i="3"/>
  <c r="D15" i="3"/>
  <c r="B15" i="3"/>
  <c r="E4" i="3"/>
  <c r="E5" i="3"/>
  <c r="E6" i="3"/>
  <c r="E7" i="3"/>
  <c r="E9" i="3"/>
  <c r="D9" i="3"/>
  <c r="B9" i="3"/>
  <c r="E8" i="3"/>
  <c r="D8" i="3"/>
  <c r="B8" i="3"/>
  <c r="D24" i="2"/>
  <c r="E24" i="2"/>
  <c r="F24" i="2"/>
  <c r="G24" i="2"/>
  <c r="H24" i="2"/>
  <c r="I24" i="2"/>
  <c r="J24" i="2"/>
  <c r="K24" i="2"/>
  <c r="L24" i="2"/>
  <c r="M24" i="2"/>
  <c r="N24" i="2"/>
  <c r="O24" i="2"/>
  <c r="C24" i="2"/>
  <c r="C23" i="2"/>
  <c r="D23" i="2"/>
  <c r="E23" i="2"/>
  <c r="F23" i="2"/>
  <c r="G23" i="2"/>
  <c r="H23" i="2"/>
  <c r="I23" i="2"/>
  <c r="J23" i="2"/>
  <c r="K23" i="2"/>
  <c r="L23" i="2"/>
  <c r="M23" i="2"/>
  <c r="N23" i="2"/>
  <c r="O23" i="2"/>
  <c r="B23" i="2"/>
  <c r="B24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B16" i="2"/>
  <c r="O15" i="2"/>
  <c r="N15" i="2"/>
  <c r="M15" i="2"/>
  <c r="L15" i="2"/>
  <c r="K15" i="2"/>
  <c r="J15" i="2"/>
  <c r="I15" i="2"/>
  <c r="H15" i="2"/>
  <c r="G15" i="2"/>
  <c r="F15" i="2"/>
  <c r="E15" i="2"/>
  <c r="D15" i="2"/>
  <c r="C15" i="2"/>
  <c r="B15" i="2"/>
  <c r="F17" i="3"/>
  <c r="E17" i="3"/>
</calcChain>
</file>

<file path=xl/sharedStrings.xml><?xml version="1.0" encoding="utf-8"?>
<sst xmlns="http://schemas.openxmlformats.org/spreadsheetml/2006/main" count="97" uniqueCount="39">
  <si>
    <t>IgG</t>
  </si>
  <si>
    <t>Ab</t>
  </si>
  <si>
    <t>Mean</t>
  </si>
  <si>
    <t>SEM</t>
  </si>
  <si>
    <t>Body Weight</t>
  </si>
  <si>
    <t>SEM</t>
    <phoneticPr fontId="1" type="noConversion"/>
  </si>
  <si>
    <t>T Test</t>
    <phoneticPr fontId="1" type="noConversion"/>
  </si>
  <si>
    <t>qNMR</t>
  </si>
  <si>
    <t>FM (g)</t>
  </si>
  <si>
    <t>LM (g)</t>
  </si>
  <si>
    <t>TM (g)</t>
  </si>
  <si>
    <t>T-test</t>
  </si>
  <si>
    <t>Micro-CT</t>
  </si>
  <si>
    <t>P-value</t>
  </si>
  <si>
    <t>Cumulative Food Intake</t>
  </si>
  <si>
    <t xml:space="preserve">Body Weight </t>
  </si>
  <si>
    <t>Mean Ab</t>
  </si>
  <si>
    <t>Mean IgG</t>
  </si>
  <si>
    <t>SEM Ab</t>
  </si>
  <si>
    <t>SEM IgG</t>
  </si>
  <si>
    <t>Metabolic Cages (Indirect Calorimetry)</t>
  </si>
  <si>
    <t>A-EE (24 h, Kcal/15 min)</t>
  </si>
  <si>
    <t>WheelMeters (24 h, m)</t>
  </si>
  <si>
    <t>WheelSpeed (24 h, m/s)</t>
  </si>
  <si>
    <t>PedMeters (24 h, m)</t>
  </si>
  <si>
    <t>PedSpeed (24 h, m/s)</t>
  </si>
  <si>
    <t>Food (24 h, g)</t>
  </si>
  <si>
    <t>Cumulative Food Intake (5 or 6 mice per cage for the two groups, respectively)</t>
  </si>
  <si>
    <t>PAIR FEEDING:</t>
  </si>
  <si>
    <t>FM/TM (%)</t>
  </si>
  <si>
    <t>LM/TM (%)</t>
  </si>
  <si>
    <t>Ad Libitum</t>
  </si>
  <si>
    <t>Note: Pair Feeding - the exact grams of chow consumed by the IgG-treated mice was offered to the Ab-treated mice.</t>
  </si>
  <si>
    <r>
      <t>Unit displayed in Extended Fig. 6c is in cm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(mm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/1000)</t>
    </r>
  </si>
  <si>
    <r>
      <t>TFV (mm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</t>
    </r>
  </si>
  <si>
    <r>
      <t>SFV (mm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</t>
    </r>
  </si>
  <si>
    <r>
      <t>VFV (mm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</t>
    </r>
  </si>
  <si>
    <t>Date</t>
  </si>
  <si>
    <r>
      <t>Unit displayed in Extended Fig. 6f is in cm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(mm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/1000)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</si>
</sst>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mm/dd/yy;@"/>
    <numFmt numFmtId="165" formatCode="0.0"/>
    <numFmt numFmtId="166" formatCode="0.0000"/>
    <numFmt numFmtId="167" formatCode="0.000"/>
    <numFmt numFmtId="168" formatCode="m/d/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MS Sans Serif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theme="1"/>
      <name val="Calibri (Body)"/>
    </font>
    <font>
      <b/>
      <sz val="11"/>
      <color theme="1"/>
      <name val="Calibri (Body)"/>
    </font>
    <font>
      <sz val="11"/>
      <name val="Calibri (Body)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 (Body)"/>
    </font>
    <font>
      <i/>
      <sz val="11"/>
      <color theme="1"/>
      <name val="Calibri (Body)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126">
    <xf numFmtId="0" fontId="0" fillId="0" borderId="0" xfId="0"/>
    <xf numFmtId="0" fontId="0" fillId="0" borderId="1" xfId="0" applyBorder="1"/>
    <xf numFmtId="0" fontId="4" fillId="6" borderId="1" xfId="0" applyFont="1" applyFill="1" applyBorder="1"/>
    <xf numFmtId="165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7" fontId="0" fillId="0" borderId="1" xfId="0" applyNumberFormat="1" applyBorder="1" applyAlignment="1">
      <alignment horizontal="center"/>
    </xf>
    <xf numFmtId="167" fontId="0" fillId="0" borderId="1" xfId="0" applyNumberFormat="1" applyFill="1" applyBorder="1" applyAlignment="1">
      <alignment horizontal="center"/>
    </xf>
    <xf numFmtId="167" fontId="4" fillId="6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6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6" xfId="0" applyBorder="1"/>
    <xf numFmtId="0" fontId="0" fillId="4" borderId="6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167" fontId="0" fillId="0" borderId="7" xfId="0" applyNumberFormat="1" applyFill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67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7" fontId="0" fillId="0" borderId="6" xfId="0" applyNumberFormat="1" applyFill="1" applyBorder="1" applyAlignment="1">
      <alignment horizontal="center"/>
    </xf>
    <xf numFmtId="167" fontId="0" fillId="0" borderId="5" xfId="0" applyNumberFormat="1" applyFill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167" fontId="0" fillId="0" borderId="6" xfId="0" applyNumberFormat="1" applyBorder="1" applyAlignment="1">
      <alignment horizontal="center"/>
    </xf>
    <xf numFmtId="167" fontId="0" fillId="0" borderId="5" xfId="0" applyNumberForma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0" borderId="0" xfId="0" applyFont="1"/>
    <xf numFmtId="165" fontId="6" fillId="4" borderId="1" xfId="0" applyNumberFormat="1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168" fontId="9" fillId="0" borderId="1" xfId="0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8" fillId="0" borderId="0" xfId="0" applyFont="1" applyFill="1" applyBorder="1"/>
    <xf numFmtId="168" fontId="7" fillId="0" borderId="1" xfId="0" applyNumberFormat="1" applyFont="1" applyFill="1" applyBorder="1" applyAlignment="1">
      <alignment horizontal="center"/>
    </xf>
    <xf numFmtId="168" fontId="7" fillId="0" borderId="1" xfId="0" applyNumberFormat="1" applyFont="1" applyBorder="1" applyAlignment="1">
      <alignment horizontal="center"/>
    </xf>
    <xf numFmtId="168" fontId="7" fillId="0" borderId="3" xfId="0" applyNumberFormat="1" applyFont="1" applyBorder="1" applyAlignment="1">
      <alignment horizontal="center"/>
    </xf>
    <xf numFmtId="168" fontId="7" fillId="0" borderId="1" xfId="1" applyNumberFormat="1" applyFont="1" applyBorder="1" applyAlignment="1">
      <alignment horizontal="center"/>
    </xf>
    <xf numFmtId="168" fontId="7" fillId="0" borderId="2" xfId="1" applyNumberFormat="1" applyFont="1" applyBorder="1" applyAlignment="1">
      <alignment horizontal="center"/>
    </xf>
    <xf numFmtId="164" fontId="7" fillId="0" borderId="1" xfId="1" applyNumberFormat="1" applyFont="1" applyBorder="1" applyAlignment="1">
      <alignment horizontal="center"/>
    </xf>
    <xf numFmtId="164" fontId="7" fillId="0" borderId="2" xfId="1" applyNumberFormat="1" applyFont="1" applyBorder="1" applyAlignment="1">
      <alignment horizontal="center"/>
    </xf>
    <xf numFmtId="165" fontId="7" fillId="0" borderId="1" xfId="0" applyNumberFormat="1" applyFont="1" applyFill="1" applyBorder="1" applyAlignment="1">
      <alignment horizontal="center"/>
    </xf>
    <xf numFmtId="165" fontId="7" fillId="5" borderId="1" xfId="0" applyNumberFormat="1" applyFont="1" applyFill="1" applyBorder="1" applyAlignment="1">
      <alignment horizontal="center"/>
    </xf>
    <xf numFmtId="165" fontId="7" fillId="0" borderId="1" xfId="0" applyNumberFormat="1" applyFont="1" applyBorder="1" applyAlignment="1">
      <alignment horizontal="center"/>
    </xf>
    <xf numFmtId="165" fontId="7" fillId="0" borderId="3" xfId="0" applyNumberFormat="1" applyFont="1" applyBorder="1" applyAlignment="1">
      <alignment horizontal="center"/>
    </xf>
    <xf numFmtId="165" fontId="7" fillId="0" borderId="5" xfId="0" applyNumberFormat="1" applyFont="1" applyFill="1" applyBorder="1" applyAlignment="1">
      <alignment horizontal="center"/>
    </xf>
    <xf numFmtId="165" fontId="7" fillId="0" borderId="1" xfId="1" applyNumberFormat="1" applyFont="1" applyFill="1" applyBorder="1" applyAlignment="1">
      <alignment horizontal="center"/>
    </xf>
    <xf numFmtId="165" fontId="7" fillId="0" borderId="2" xfId="1" applyNumberFormat="1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165" fontId="8" fillId="0" borderId="1" xfId="0" applyNumberFormat="1" applyFont="1" applyFill="1" applyBorder="1" applyAlignment="1">
      <alignment horizontal="center"/>
    </xf>
    <xf numFmtId="165" fontId="7" fillId="7" borderId="1" xfId="0" applyNumberFormat="1" applyFont="1" applyFill="1" applyBorder="1" applyAlignment="1">
      <alignment horizontal="center"/>
    </xf>
    <xf numFmtId="168" fontId="7" fillId="0" borderId="2" xfId="0" applyNumberFormat="1" applyFont="1" applyBorder="1" applyAlignment="1">
      <alignment horizontal="center"/>
    </xf>
    <xf numFmtId="168" fontId="7" fillId="0" borderId="2" xfId="0" applyNumberFormat="1" applyFont="1" applyFill="1" applyBorder="1" applyAlignment="1">
      <alignment horizontal="center"/>
    </xf>
    <xf numFmtId="164" fontId="7" fillId="0" borderId="1" xfId="0" applyNumberFormat="1" applyFont="1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center"/>
    </xf>
    <xf numFmtId="165" fontId="7" fillId="5" borderId="2" xfId="0" applyNumberFormat="1" applyFont="1" applyFill="1" applyBorder="1" applyAlignment="1">
      <alignment horizontal="center"/>
    </xf>
    <xf numFmtId="165" fontId="7" fillId="0" borderId="2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2" fillId="0" borderId="0" xfId="0" applyFont="1"/>
    <xf numFmtId="166" fontId="12" fillId="0" borderId="1" xfId="0" applyNumberFormat="1" applyFont="1" applyBorder="1" applyAlignment="1">
      <alignment horizontal="center"/>
    </xf>
    <xf numFmtId="167" fontId="14" fillId="6" borderId="1" xfId="0" applyNumberFormat="1" applyFont="1" applyFill="1" applyBorder="1" applyAlignment="1">
      <alignment horizontal="center"/>
    </xf>
    <xf numFmtId="1" fontId="0" fillId="6" borderId="4" xfId="0" applyNumberFormat="1" applyFill="1" applyBorder="1" applyAlignment="1">
      <alignment horizontal="center"/>
    </xf>
    <xf numFmtId="1" fontId="0" fillId="6" borderId="1" xfId="0" applyNumberFormat="1" applyFill="1" applyBorder="1" applyAlignment="1">
      <alignment horizontal="center"/>
    </xf>
    <xf numFmtId="166" fontId="0" fillId="6" borderId="13" xfId="0" applyNumberFormat="1" applyFill="1" applyBorder="1" applyAlignment="1">
      <alignment horizontal="center"/>
    </xf>
    <xf numFmtId="166" fontId="0" fillId="6" borderId="2" xfId="0" applyNumberFormat="1" applyFill="1" applyBorder="1" applyAlignment="1">
      <alignment horizontal="center"/>
    </xf>
    <xf numFmtId="166" fontId="0" fillId="6" borderId="1" xfId="0" applyNumberFormat="1" applyFill="1" applyBorder="1" applyAlignment="1">
      <alignment horizontal="center"/>
    </xf>
    <xf numFmtId="0" fontId="0" fillId="0" borderId="8" xfId="0" applyBorder="1"/>
    <xf numFmtId="0" fontId="2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5" fontId="4" fillId="6" borderId="7" xfId="0" applyNumberFormat="1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2" fontId="4" fillId="6" borderId="6" xfId="0" applyNumberFormat="1" applyFont="1" applyFill="1" applyBorder="1" applyAlignment="1">
      <alignment horizontal="center"/>
    </xf>
    <xf numFmtId="2" fontId="4" fillId="6" borderId="7" xfId="0" applyNumberFormat="1" applyFont="1" applyFill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" fontId="2" fillId="6" borderId="9" xfId="0" applyNumberFormat="1" applyFont="1" applyFill="1" applyBorder="1" applyAlignment="1">
      <alignment horizontal="center"/>
    </xf>
    <xf numFmtId="1" fontId="2" fillId="6" borderId="10" xfId="0" applyNumberFormat="1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1" fontId="2" fillId="6" borderId="13" xfId="0" applyNumberFormat="1" applyFont="1" applyFill="1" applyBorder="1" applyAlignment="1">
      <alignment horizontal="center"/>
    </xf>
    <xf numFmtId="1" fontId="2" fillId="6" borderId="14" xfId="0" applyNumberFormat="1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166" fontId="12" fillId="0" borderId="3" xfId="0" applyNumberFormat="1" applyFont="1" applyBorder="1" applyAlignment="1">
      <alignment horizontal="center"/>
    </xf>
    <xf numFmtId="166" fontId="12" fillId="0" borderId="4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167" fontId="14" fillId="0" borderId="1" xfId="0" applyNumberFormat="1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165" fontId="6" fillId="3" borderId="7" xfId="0" applyNumberFormat="1" applyFont="1" applyFill="1" applyBorder="1" applyAlignment="1">
      <alignment horizontal="center"/>
    </xf>
    <xf numFmtId="165" fontId="6" fillId="4" borderId="6" xfId="0" applyNumberFormat="1" applyFont="1" applyFill="1" applyBorder="1" applyAlignment="1">
      <alignment horizontal="center"/>
    </xf>
    <xf numFmtId="165" fontId="6" fillId="0" borderId="6" xfId="0" applyNumberFormat="1" applyFont="1" applyBorder="1" applyAlignment="1">
      <alignment horizontal="center"/>
    </xf>
    <xf numFmtId="165" fontId="6" fillId="0" borderId="5" xfId="0" applyNumberFormat="1" applyFont="1" applyBorder="1" applyAlignment="1">
      <alignment horizontal="center"/>
    </xf>
    <xf numFmtId="165" fontId="6" fillId="0" borderId="7" xfId="0" applyNumberFormat="1" applyFont="1" applyBorder="1" applyAlignment="1">
      <alignment horizontal="center"/>
    </xf>
    <xf numFmtId="166" fontId="12" fillId="8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7" fontId="0" fillId="6" borderId="1" xfId="0" applyNumberFormat="1" applyFill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7" fontId="12" fillId="6" borderId="1" xfId="0" applyNumberFormat="1" applyFont="1" applyFill="1" applyBorder="1" applyAlignment="1">
      <alignment horizont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4">
    <cellStyle name="Followed Hyperlink" xfId="3" builtinId="9" hidden="1"/>
    <cellStyle name="Hyperlink" xfId="2" builtinId="8" hidden="1"/>
    <cellStyle name="Normal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5"/>
  <sheetViews>
    <sheetView workbookViewId="0">
      <selection activeCell="Q16" sqref="Q16"/>
    </sheetView>
  </sheetViews>
  <sheetFormatPr defaultColWidth="8.81640625" defaultRowHeight="14.5"/>
  <sheetData>
    <row r="1" spans="1:36">
      <c r="A1" s="69" t="s">
        <v>28</v>
      </c>
    </row>
    <row r="2" spans="1:36">
      <c r="A2" t="s">
        <v>27</v>
      </c>
    </row>
    <row r="3" spans="1:36">
      <c r="A3" s="27"/>
      <c r="B3" s="27">
        <v>42212</v>
      </c>
      <c r="C3" s="27">
        <v>42215</v>
      </c>
      <c r="D3" s="27">
        <v>42219</v>
      </c>
      <c r="E3" s="27">
        <v>42222</v>
      </c>
      <c r="F3" s="27">
        <v>42226</v>
      </c>
      <c r="G3" s="27">
        <v>42228</v>
      </c>
      <c r="H3" s="27">
        <v>42230</v>
      </c>
      <c r="I3" s="27">
        <v>42233</v>
      </c>
      <c r="J3" s="27">
        <v>42234</v>
      </c>
      <c r="K3" s="27">
        <v>42235</v>
      </c>
      <c r="L3" s="27">
        <v>42236</v>
      </c>
      <c r="M3" s="27">
        <v>42237</v>
      </c>
      <c r="N3" s="27">
        <v>42238</v>
      </c>
      <c r="O3" s="27">
        <v>42239</v>
      </c>
      <c r="P3" s="27">
        <v>42240</v>
      </c>
      <c r="Q3" s="27">
        <v>42241</v>
      </c>
      <c r="R3" s="27">
        <v>42242</v>
      </c>
      <c r="S3" s="27">
        <v>42243</v>
      </c>
      <c r="T3" s="27">
        <v>42244</v>
      </c>
      <c r="U3" s="27">
        <v>42245</v>
      </c>
      <c r="V3" s="27">
        <v>42246</v>
      </c>
      <c r="W3" s="27">
        <v>42247</v>
      </c>
      <c r="X3" s="27">
        <v>42248</v>
      </c>
      <c r="Y3" s="27">
        <v>42249</v>
      </c>
      <c r="Z3" s="27">
        <v>42250</v>
      </c>
      <c r="AA3" s="27">
        <v>42251</v>
      </c>
      <c r="AB3" s="27">
        <v>42252</v>
      </c>
      <c r="AC3" s="27">
        <v>42253</v>
      </c>
      <c r="AD3" s="27">
        <v>42254</v>
      </c>
      <c r="AE3" s="27">
        <v>42255</v>
      </c>
      <c r="AF3" s="27">
        <v>42256</v>
      </c>
      <c r="AG3" s="27">
        <v>42257</v>
      </c>
      <c r="AH3" s="27">
        <v>42258</v>
      </c>
      <c r="AI3" s="27">
        <v>42259</v>
      </c>
      <c r="AJ3" s="27">
        <v>42260</v>
      </c>
    </row>
    <row r="4" spans="1:36">
      <c r="A4" s="28" t="s">
        <v>0</v>
      </c>
      <c r="B4" s="29">
        <v>2.34</v>
      </c>
      <c r="C4" s="29">
        <v>4.72</v>
      </c>
      <c r="D4" s="29">
        <v>7.74</v>
      </c>
      <c r="E4" s="29">
        <v>10.24</v>
      </c>
      <c r="F4" s="29">
        <v>13.58</v>
      </c>
      <c r="G4" s="29">
        <v>16.86</v>
      </c>
      <c r="H4" s="29">
        <v>19.82</v>
      </c>
      <c r="I4" s="29">
        <v>22.8</v>
      </c>
      <c r="J4" s="29">
        <v>25.5</v>
      </c>
      <c r="K4" s="29">
        <v>29.04</v>
      </c>
      <c r="L4" s="29">
        <v>32.58</v>
      </c>
      <c r="M4" s="29">
        <v>35.22</v>
      </c>
      <c r="N4" s="29">
        <v>37.56</v>
      </c>
      <c r="O4" s="29">
        <v>40.660000000000004</v>
      </c>
      <c r="P4" s="29">
        <v>43.360000000000007</v>
      </c>
      <c r="Q4" s="29">
        <v>46.560000000000009</v>
      </c>
      <c r="R4" s="29">
        <v>49.060000000000009</v>
      </c>
      <c r="S4" s="29">
        <v>51.860000000000007</v>
      </c>
      <c r="T4" s="29">
        <v>54.560000000000009</v>
      </c>
      <c r="U4" s="29">
        <v>57.060000000000009</v>
      </c>
      <c r="V4" s="29">
        <v>60.560000000000009</v>
      </c>
      <c r="W4" s="29">
        <v>63.260000000000012</v>
      </c>
      <c r="X4" s="29">
        <v>65.600000000000009</v>
      </c>
      <c r="Y4" s="29">
        <v>67.660000000000011</v>
      </c>
      <c r="Z4" s="29">
        <v>70.720000000000013</v>
      </c>
      <c r="AA4" s="29">
        <v>74.060000000000016</v>
      </c>
      <c r="AB4" s="29">
        <v>75.980000000000018</v>
      </c>
      <c r="AC4" s="29">
        <v>78.420000000000016</v>
      </c>
      <c r="AD4" s="29">
        <v>81.02000000000001</v>
      </c>
      <c r="AE4" s="29">
        <v>83.02000000000001</v>
      </c>
      <c r="AF4" s="29">
        <v>85.68</v>
      </c>
      <c r="AG4" s="29">
        <v>87.92</v>
      </c>
      <c r="AH4" s="29">
        <v>90.28</v>
      </c>
      <c r="AI4" s="29">
        <v>92.820000000000007</v>
      </c>
      <c r="AJ4" s="29">
        <v>95.960000000000008</v>
      </c>
    </row>
    <row r="5" spans="1:36">
      <c r="A5" s="28" t="s">
        <v>1</v>
      </c>
      <c r="B5" s="29">
        <v>2.34</v>
      </c>
      <c r="C5" s="29">
        <v>4.72</v>
      </c>
      <c r="D5" s="29">
        <v>7.74</v>
      </c>
      <c r="E5" s="29">
        <v>10.24</v>
      </c>
      <c r="F5" s="29">
        <v>13.58</v>
      </c>
      <c r="G5" s="29">
        <v>16.86</v>
      </c>
      <c r="H5" s="29">
        <v>19.82</v>
      </c>
      <c r="I5" s="29">
        <v>22.8</v>
      </c>
      <c r="J5" s="29">
        <v>25.5</v>
      </c>
      <c r="K5" s="29">
        <v>29.04</v>
      </c>
      <c r="L5" s="29">
        <v>32.58</v>
      </c>
      <c r="M5" s="29">
        <v>35.22</v>
      </c>
      <c r="N5" s="29">
        <v>37.56</v>
      </c>
      <c r="O5" s="29">
        <v>40.660000000000004</v>
      </c>
      <c r="P5" s="29">
        <v>43.360000000000007</v>
      </c>
      <c r="Q5" s="29">
        <v>46.560000000000009</v>
      </c>
      <c r="R5" s="29">
        <v>49.060000000000009</v>
      </c>
      <c r="S5" s="29">
        <v>51.860000000000007</v>
      </c>
      <c r="T5" s="29">
        <v>54.560000000000009</v>
      </c>
      <c r="U5" s="29">
        <v>57.060000000000009</v>
      </c>
      <c r="V5" s="29">
        <v>60.560000000000009</v>
      </c>
      <c r="W5" s="29">
        <v>63.260000000000012</v>
      </c>
      <c r="X5" s="29">
        <v>65.600000000000009</v>
      </c>
      <c r="Y5" s="29">
        <v>67.660000000000011</v>
      </c>
      <c r="Z5" s="29">
        <v>70.720000000000013</v>
      </c>
      <c r="AA5" s="29">
        <v>74.060000000000016</v>
      </c>
      <c r="AB5" s="29">
        <v>75.980000000000018</v>
      </c>
      <c r="AC5" s="29">
        <v>78.420000000000016</v>
      </c>
      <c r="AD5" s="29">
        <v>81.02000000000001</v>
      </c>
      <c r="AE5" s="29">
        <v>83.02000000000001</v>
      </c>
      <c r="AF5" s="29">
        <v>85.68</v>
      </c>
      <c r="AG5" s="29">
        <v>87.92</v>
      </c>
      <c r="AH5" s="29">
        <v>90.28</v>
      </c>
      <c r="AI5" s="29">
        <v>92.820000000000007</v>
      </c>
      <c r="AJ5" s="29">
        <v>95.960000000000008</v>
      </c>
    </row>
    <row r="6" spans="1:36">
      <c r="A6" s="30" t="s">
        <v>32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</row>
    <row r="7" spans="1:36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</row>
    <row r="8" spans="1:36">
      <c r="A8" s="69" t="s">
        <v>4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</row>
    <row r="9" spans="1:36">
      <c r="A9" s="103" t="s">
        <v>37</v>
      </c>
      <c r="B9" s="105">
        <v>42212</v>
      </c>
      <c r="C9" s="105">
        <v>42215</v>
      </c>
      <c r="D9" s="105">
        <v>42219</v>
      </c>
      <c r="E9" s="105">
        <v>42222</v>
      </c>
      <c r="F9" s="105">
        <v>42226</v>
      </c>
      <c r="G9" s="105">
        <v>42230</v>
      </c>
      <c r="H9" s="105">
        <v>42233</v>
      </c>
      <c r="I9" s="105">
        <v>42237</v>
      </c>
      <c r="J9" s="105">
        <v>42244</v>
      </c>
      <c r="K9" s="105">
        <v>42247</v>
      </c>
      <c r="L9" s="105">
        <v>42251</v>
      </c>
      <c r="M9" s="105">
        <v>42254</v>
      </c>
      <c r="N9" s="105">
        <v>42258</v>
      </c>
      <c r="O9" s="105">
        <v>42261</v>
      </c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</row>
    <row r="10" spans="1:36">
      <c r="A10" s="117" t="s">
        <v>0</v>
      </c>
      <c r="B10" s="108">
        <v>17.7</v>
      </c>
      <c r="C10" s="108">
        <v>18.899999999999999</v>
      </c>
      <c r="D10" s="108">
        <v>20.9</v>
      </c>
      <c r="E10" s="108">
        <v>20.2</v>
      </c>
      <c r="F10" s="108">
        <v>20.5</v>
      </c>
      <c r="G10" s="108">
        <v>21.6</v>
      </c>
      <c r="H10" s="108">
        <v>21.7</v>
      </c>
      <c r="I10" s="108">
        <v>22.3</v>
      </c>
      <c r="J10" s="108">
        <v>21.5</v>
      </c>
      <c r="K10" s="108">
        <v>21.6</v>
      </c>
      <c r="L10" s="108">
        <v>22.4</v>
      </c>
      <c r="M10" s="108">
        <v>21.7</v>
      </c>
      <c r="N10" s="108">
        <v>21.7</v>
      </c>
      <c r="O10" s="108">
        <v>21.7</v>
      </c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</row>
    <row r="11" spans="1:36">
      <c r="A11" s="118"/>
      <c r="B11" s="109">
        <v>17</v>
      </c>
      <c r="C11" s="109">
        <v>17.8</v>
      </c>
      <c r="D11" s="109">
        <v>19.8</v>
      </c>
      <c r="E11" s="109">
        <v>19.5</v>
      </c>
      <c r="F11" s="109">
        <v>19.399999999999999</v>
      </c>
      <c r="G11" s="109">
        <v>20.399999999999999</v>
      </c>
      <c r="H11" s="109">
        <v>20.3</v>
      </c>
      <c r="I11" s="109">
        <v>21.8</v>
      </c>
      <c r="J11" s="109">
        <v>20</v>
      </c>
      <c r="K11" s="109">
        <v>20.6</v>
      </c>
      <c r="L11" s="109">
        <v>21.3</v>
      </c>
      <c r="M11" s="109">
        <v>20.5</v>
      </c>
      <c r="N11" s="109">
        <v>20.7</v>
      </c>
      <c r="O11" s="109">
        <v>20.3</v>
      </c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</row>
    <row r="12" spans="1:36">
      <c r="A12" s="118"/>
      <c r="B12" s="109">
        <v>17.7</v>
      </c>
      <c r="C12" s="109">
        <v>18.100000000000001</v>
      </c>
      <c r="D12" s="109">
        <v>19.600000000000001</v>
      </c>
      <c r="E12" s="109">
        <v>19.5</v>
      </c>
      <c r="F12" s="109">
        <v>19.5</v>
      </c>
      <c r="G12" s="109">
        <v>21</v>
      </c>
      <c r="H12" s="109">
        <v>20.5</v>
      </c>
      <c r="I12" s="109">
        <v>21</v>
      </c>
      <c r="J12" s="109">
        <v>21</v>
      </c>
      <c r="K12" s="109">
        <v>20.9</v>
      </c>
      <c r="L12" s="109">
        <v>21.6</v>
      </c>
      <c r="M12" s="109">
        <v>20.5</v>
      </c>
      <c r="N12" s="109">
        <v>20.9</v>
      </c>
      <c r="O12" s="109">
        <v>20.3</v>
      </c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</row>
    <row r="13" spans="1:36">
      <c r="A13" s="118"/>
      <c r="B13" s="109">
        <v>17</v>
      </c>
      <c r="C13" s="109">
        <v>17.100000000000001</v>
      </c>
      <c r="D13" s="109">
        <v>19.5</v>
      </c>
      <c r="E13" s="109">
        <v>18.899999999999999</v>
      </c>
      <c r="F13" s="109">
        <v>19.399999999999999</v>
      </c>
      <c r="G13" s="109">
        <v>20.2</v>
      </c>
      <c r="H13" s="109">
        <v>19.600000000000001</v>
      </c>
      <c r="I13" s="109">
        <v>20.6</v>
      </c>
      <c r="J13" s="109">
        <v>19.5</v>
      </c>
      <c r="K13" s="109">
        <v>20.3</v>
      </c>
      <c r="L13" s="109">
        <v>21.5</v>
      </c>
      <c r="M13" s="109">
        <v>19.8</v>
      </c>
      <c r="N13" s="109">
        <v>20.399999999999999</v>
      </c>
      <c r="O13" s="109">
        <v>20.100000000000001</v>
      </c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</row>
    <row r="14" spans="1:36">
      <c r="A14" s="119"/>
      <c r="B14" s="110">
        <v>17.399999999999999</v>
      </c>
      <c r="C14" s="110">
        <v>17.7</v>
      </c>
      <c r="D14" s="110">
        <v>20.2</v>
      </c>
      <c r="E14" s="110">
        <v>19.399999999999999</v>
      </c>
      <c r="F14" s="110">
        <v>20.100000000000001</v>
      </c>
      <c r="G14" s="110">
        <v>20.2</v>
      </c>
      <c r="H14" s="110">
        <v>20.100000000000001</v>
      </c>
      <c r="I14" s="110">
        <v>20.5</v>
      </c>
      <c r="J14" s="110">
        <v>20.3</v>
      </c>
      <c r="K14" s="110">
        <v>20.399999999999999</v>
      </c>
      <c r="L14" s="110">
        <v>21.6</v>
      </c>
      <c r="M14" s="110">
        <v>20.399999999999999</v>
      </c>
      <c r="N14" s="110">
        <v>20.9</v>
      </c>
      <c r="O14" s="110">
        <v>21.2</v>
      </c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</row>
    <row r="15" spans="1:36">
      <c r="A15" s="101" t="s">
        <v>2</v>
      </c>
      <c r="B15" s="106">
        <f t="shared" ref="B15:O15" si="0">AVERAGE(B10:B14)</f>
        <v>17.360000000000003</v>
      </c>
      <c r="C15" s="106">
        <f t="shared" si="0"/>
        <v>17.920000000000002</v>
      </c>
      <c r="D15" s="106">
        <f t="shared" si="0"/>
        <v>20.000000000000004</v>
      </c>
      <c r="E15" s="106">
        <f t="shared" si="0"/>
        <v>19.5</v>
      </c>
      <c r="F15" s="106">
        <f t="shared" si="0"/>
        <v>19.78</v>
      </c>
      <c r="G15" s="106">
        <f t="shared" si="0"/>
        <v>20.68</v>
      </c>
      <c r="H15" s="106">
        <f t="shared" si="0"/>
        <v>20.439999999999998</v>
      </c>
      <c r="I15" s="106">
        <f t="shared" si="0"/>
        <v>21.24</v>
      </c>
      <c r="J15" s="106">
        <f t="shared" si="0"/>
        <v>20.46</v>
      </c>
      <c r="K15" s="106">
        <f t="shared" si="0"/>
        <v>20.76</v>
      </c>
      <c r="L15" s="106">
        <f t="shared" si="0"/>
        <v>21.68</v>
      </c>
      <c r="M15" s="106">
        <f t="shared" si="0"/>
        <v>20.580000000000002</v>
      </c>
      <c r="N15" s="106">
        <f t="shared" si="0"/>
        <v>20.919999999999998</v>
      </c>
      <c r="O15" s="106">
        <f t="shared" si="0"/>
        <v>20.720000000000002</v>
      </c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</row>
    <row r="16" spans="1:36">
      <c r="A16" s="101" t="s">
        <v>3</v>
      </c>
      <c r="B16" s="107">
        <f t="shared" ref="B16:O16" si="1">(STDEV(B10:B14))/(SQRT(COUNT(B10:B14)))</f>
        <v>0.15684387141358105</v>
      </c>
      <c r="C16" s="107">
        <f t="shared" si="1"/>
        <v>0.29393876913398098</v>
      </c>
      <c r="D16" s="107">
        <f t="shared" si="1"/>
        <v>0.25495097567963881</v>
      </c>
      <c r="E16" s="107">
        <f t="shared" si="1"/>
        <v>0.20736441353327731</v>
      </c>
      <c r="F16" s="107">
        <f t="shared" si="1"/>
        <v>0.22226110770892901</v>
      </c>
      <c r="G16" s="107">
        <f t="shared" si="1"/>
        <v>0.27276363393971759</v>
      </c>
      <c r="H16" s="107">
        <f t="shared" si="1"/>
        <v>0.34871191548325348</v>
      </c>
      <c r="I16" s="107">
        <f t="shared" si="1"/>
        <v>0.35014282800023194</v>
      </c>
      <c r="J16" s="107">
        <f t="shared" si="1"/>
        <v>0.35580893749314385</v>
      </c>
      <c r="K16" s="107">
        <f t="shared" si="1"/>
        <v>0.23366642891095862</v>
      </c>
      <c r="L16" s="107">
        <f t="shared" si="1"/>
        <v>0.18814887722226739</v>
      </c>
      <c r="M16" s="107">
        <f t="shared" si="1"/>
        <v>0.30886890422960983</v>
      </c>
      <c r="N16" s="107">
        <f t="shared" si="1"/>
        <v>0.21540659228538026</v>
      </c>
      <c r="O16" s="107">
        <f t="shared" si="1"/>
        <v>0.31048349392520008</v>
      </c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</row>
    <row r="17" spans="1:36">
      <c r="A17" s="117" t="s">
        <v>1</v>
      </c>
      <c r="B17" s="108">
        <v>16.399999999999999</v>
      </c>
      <c r="C17" s="108">
        <v>17.899999999999999</v>
      </c>
      <c r="D17" s="108">
        <v>17.600000000000001</v>
      </c>
      <c r="E17" s="108">
        <v>18.2</v>
      </c>
      <c r="F17" s="108">
        <v>18.7</v>
      </c>
      <c r="G17" s="108">
        <v>19.7</v>
      </c>
      <c r="H17" s="108">
        <v>19.8</v>
      </c>
      <c r="I17" s="108">
        <v>20.399999999999999</v>
      </c>
      <c r="J17" s="108">
        <v>19.600000000000001</v>
      </c>
      <c r="K17" s="108">
        <v>19.7</v>
      </c>
      <c r="L17" s="108">
        <v>19.899999999999999</v>
      </c>
      <c r="M17" s="108">
        <v>19</v>
      </c>
      <c r="N17" s="108">
        <v>19.5</v>
      </c>
      <c r="O17" s="108">
        <v>18.899999999999999</v>
      </c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</row>
    <row r="18" spans="1:36">
      <c r="A18" s="118"/>
      <c r="B18" s="109">
        <v>16.899999999999999</v>
      </c>
      <c r="C18" s="109">
        <v>18</v>
      </c>
      <c r="D18" s="109">
        <v>17.3</v>
      </c>
      <c r="E18" s="109">
        <v>17.600000000000001</v>
      </c>
      <c r="F18" s="109">
        <v>18.100000000000001</v>
      </c>
      <c r="G18" s="109">
        <v>19.2</v>
      </c>
      <c r="H18" s="109">
        <v>19.399999999999999</v>
      </c>
      <c r="I18" s="109">
        <v>20.399999999999999</v>
      </c>
      <c r="J18" s="109">
        <v>19.600000000000001</v>
      </c>
      <c r="K18" s="109">
        <v>19.600000000000001</v>
      </c>
      <c r="L18" s="109">
        <v>20.100000000000001</v>
      </c>
      <c r="M18" s="109">
        <v>18.899999999999999</v>
      </c>
      <c r="N18" s="109">
        <v>18.100000000000001</v>
      </c>
      <c r="O18" s="109">
        <v>18.7</v>
      </c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</row>
    <row r="19" spans="1:36">
      <c r="A19" s="118"/>
      <c r="B19" s="109">
        <v>17.899999999999999</v>
      </c>
      <c r="C19" s="109">
        <v>18.600000000000001</v>
      </c>
      <c r="D19" s="109">
        <v>17.7</v>
      </c>
      <c r="E19" s="109">
        <v>18.399999999999999</v>
      </c>
      <c r="F19" s="109">
        <v>19</v>
      </c>
      <c r="G19" s="109">
        <v>20.2</v>
      </c>
      <c r="H19" s="109">
        <v>20.5</v>
      </c>
      <c r="I19" s="109">
        <v>21.3</v>
      </c>
      <c r="J19" s="109">
        <v>21.2</v>
      </c>
      <c r="K19" s="109">
        <v>20.399999999999999</v>
      </c>
      <c r="L19" s="109">
        <v>22.1</v>
      </c>
      <c r="M19" s="109">
        <v>20.2</v>
      </c>
      <c r="N19" s="109">
        <v>20.2</v>
      </c>
      <c r="O19" s="109">
        <v>20.8</v>
      </c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</row>
    <row r="20" spans="1:36">
      <c r="A20" s="118"/>
      <c r="B20" s="109">
        <v>16.8</v>
      </c>
      <c r="C20" s="109">
        <v>18.100000000000001</v>
      </c>
      <c r="D20" s="109">
        <v>17.899999999999999</v>
      </c>
      <c r="E20" s="109">
        <v>18.600000000000001</v>
      </c>
      <c r="F20" s="109">
        <v>18.7</v>
      </c>
      <c r="G20" s="109">
        <v>20.100000000000001</v>
      </c>
      <c r="H20" s="109">
        <v>19.8</v>
      </c>
      <c r="I20" s="109">
        <v>20.6</v>
      </c>
      <c r="J20" s="109">
        <v>19.8</v>
      </c>
      <c r="K20" s="109">
        <v>19.7</v>
      </c>
      <c r="L20" s="109">
        <v>22.9</v>
      </c>
      <c r="M20" s="109">
        <v>20</v>
      </c>
      <c r="N20" s="109">
        <v>19.8</v>
      </c>
      <c r="O20" s="109">
        <v>19.600000000000001</v>
      </c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</row>
    <row r="21" spans="1:36">
      <c r="A21" s="118"/>
      <c r="B21" s="109">
        <v>16.2</v>
      </c>
      <c r="C21" s="109">
        <v>17</v>
      </c>
      <c r="D21" s="109">
        <v>16.5</v>
      </c>
      <c r="E21" s="109">
        <v>17.100000000000001</v>
      </c>
      <c r="F21" s="109">
        <v>17</v>
      </c>
      <c r="G21" s="109">
        <v>17.8</v>
      </c>
      <c r="H21" s="109">
        <v>18.2</v>
      </c>
      <c r="I21" s="109">
        <v>18.899999999999999</v>
      </c>
      <c r="J21" s="109">
        <v>18.399999999999999</v>
      </c>
      <c r="K21" s="109">
        <v>18.600000000000001</v>
      </c>
      <c r="L21" s="109">
        <v>18.899999999999999</v>
      </c>
      <c r="M21" s="109">
        <v>18</v>
      </c>
      <c r="N21" s="109">
        <v>17.899999999999999</v>
      </c>
      <c r="O21" s="109">
        <v>17.899999999999999</v>
      </c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</row>
    <row r="22" spans="1:36">
      <c r="A22" s="119"/>
      <c r="B22" s="110">
        <v>16.5</v>
      </c>
      <c r="C22" s="110">
        <v>17.8</v>
      </c>
      <c r="D22" s="110">
        <v>18.399999999999999</v>
      </c>
      <c r="E22" s="110">
        <v>17.399999999999999</v>
      </c>
      <c r="F22" s="110">
        <v>18.100000000000001</v>
      </c>
      <c r="G22" s="110">
        <v>18.2</v>
      </c>
      <c r="H22" s="110">
        <v>18.2</v>
      </c>
      <c r="I22" s="110">
        <v>19.600000000000001</v>
      </c>
      <c r="J22" s="110">
        <v>20.2</v>
      </c>
      <c r="K22" s="110">
        <v>18.899999999999999</v>
      </c>
      <c r="L22" s="110">
        <v>19.8</v>
      </c>
      <c r="M22" s="110">
        <v>18.5</v>
      </c>
      <c r="N22" s="110">
        <v>18</v>
      </c>
      <c r="O22" s="110">
        <v>18</v>
      </c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</row>
    <row r="23" spans="1:36">
      <c r="A23" s="101" t="s">
        <v>2</v>
      </c>
      <c r="B23" s="106">
        <f>AVERAGE(B17:B22)</f>
        <v>16.783333333333335</v>
      </c>
      <c r="C23" s="106">
        <f t="shared" ref="C23:O23" si="2">AVERAGE(C17:C22)</f>
        <v>17.899999999999999</v>
      </c>
      <c r="D23" s="106">
        <f t="shared" si="2"/>
        <v>17.566666666666666</v>
      </c>
      <c r="E23" s="106">
        <f t="shared" si="2"/>
        <v>17.883333333333336</v>
      </c>
      <c r="F23" s="106">
        <f t="shared" si="2"/>
        <v>18.266666666666666</v>
      </c>
      <c r="G23" s="106">
        <f t="shared" si="2"/>
        <v>19.2</v>
      </c>
      <c r="H23" s="106">
        <f t="shared" si="2"/>
        <v>19.316666666666666</v>
      </c>
      <c r="I23" s="106">
        <f t="shared" si="2"/>
        <v>20.2</v>
      </c>
      <c r="J23" s="106">
        <f t="shared" si="2"/>
        <v>19.8</v>
      </c>
      <c r="K23" s="106">
        <f t="shared" si="2"/>
        <v>19.483333333333334</v>
      </c>
      <c r="L23" s="106">
        <f t="shared" si="2"/>
        <v>20.616666666666667</v>
      </c>
      <c r="M23" s="106">
        <f t="shared" si="2"/>
        <v>19.099999999999998</v>
      </c>
      <c r="N23" s="106">
        <f t="shared" si="2"/>
        <v>18.916666666666668</v>
      </c>
      <c r="O23" s="106">
        <f t="shared" si="2"/>
        <v>18.983333333333334</v>
      </c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</row>
    <row r="24" spans="1:36">
      <c r="A24" s="101" t="s">
        <v>3</v>
      </c>
      <c r="B24" s="31">
        <f t="shared" ref="B24" si="3">(STDEV(B18:B22))/(SQRT(COUNT(B18:B22)))</f>
        <v>0.28740215726399809</v>
      </c>
      <c r="C24" s="31">
        <f>(STDEV(C17:C22))/(SQRT(COUNT(C17:C22)))</f>
        <v>0.212916258968951</v>
      </c>
      <c r="D24" s="31">
        <f t="shared" ref="D24:O24" si="4">(STDEV(D17:D22))/(SQRT(COUNT(D17:D22)))</f>
        <v>0.26034165586355495</v>
      </c>
      <c r="E24" s="31">
        <f t="shared" si="4"/>
        <v>0.24551533104427048</v>
      </c>
      <c r="F24" s="31">
        <f t="shared" si="4"/>
        <v>0.29287843515318385</v>
      </c>
      <c r="G24" s="31">
        <f t="shared" si="4"/>
        <v>0.40906397217713186</v>
      </c>
      <c r="H24" s="31">
        <f t="shared" si="4"/>
        <v>0.38159023980064177</v>
      </c>
      <c r="I24" s="31">
        <f t="shared" si="4"/>
        <v>0.34156502553198681</v>
      </c>
      <c r="J24" s="31">
        <f t="shared" si="4"/>
        <v>0.37237973450050516</v>
      </c>
      <c r="K24" s="31">
        <f t="shared" si="4"/>
        <v>0.26257274124410618</v>
      </c>
      <c r="L24" s="31">
        <f t="shared" si="4"/>
        <v>0.62738434082395711</v>
      </c>
      <c r="M24" s="31">
        <f t="shared" si="4"/>
        <v>0.34832934606968352</v>
      </c>
      <c r="N24" s="31">
        <f t="shared" si="4"/>
        <v>0.42064764880413219</v>
      </c>
      <c r="O24" s="31">
        <f t="shared" si="4"/>
        <v>0.44378423185647864</v>
      </c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</row>
    <row r="25" spans="1:36">
      <c r="A25" s="104" t="s">
        <v>11</v>
      </c>
      <c r="B25" s="111">
        <f t="shared" ref="B25:O25" si="5">TTEST(B10:B14,B17:B22,2,2)</f>
        <v>9.3463400623991125E-2</v>
      </c>
      <c r="C25" s="111">
        <f t="shared" si="5"/>
        <v>0.95626571183699627</v>
      </c>
      <c r="D25" s="111">
        <f t="shared" si="5"/>
        <v>9.8922103190771885E-5</v>
      </c>
      <c r="E25" s="111">
        <f t="shared" si="5"/>
        <v>8.4383102746152E-4</v>
      </c>
      <c r="F25" s="111">
        <f t="shared" si="5"/>
        <v>3.2401192443966588E-3</v>
      </c>
      <c r="G25" s="111">
        <f t="shared" si="5"/>
        <v>1.8349359764934056E-2</v>
      </c>
      <c r="H25" s="111">
        <f t="shared" si="5"/>
        <v>6.1602433574686442E-2</v>
      </c>
      <c r="I25" s="111">
        <f t="shared" si="5"/>
        <v>6.3865315211921486E-2</v>
      </c>
      <c r="J25" s="111">
        <f t="shared" si="5"/>
        <v>0.23798029231215115</v>
      </c>
      <c r="K25" s="111">
        <f t="shared" si="5"/>
        <v>6.1392110412784385E-3</v>
      </c>
      <c r="L25" s="111">
        <f t="shared" si="5"/>
        <v>0.17064936104208137</v>
      </c>
      <c r="M25" s="111">
        <f t="shared" si="5"/>
        <v>1.2458452642184249E-2</v>
      </c>
      <c r="N25" s="111">
        <f t="shared" si="5"/>
        <v>3.2329416683874695E-3</v>
      </c>
      <c r="O25" s="111">
        <f t="shared" si="5"/>
        <v>1.3276805345864708E-2</v>
      </c>
    </row>
  </sheetData>
  <mergeCells count="2">
    <mergeCell ref="A10:A14"/>
    <mergeCell ref="A17:A22"/>
  </mergeCells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sqref="A1:F17"/>
    </sheetView>
  </sheetViews>
  <sheetFormatPr defaultColWidth="8.81640625" defaultRowHeight="14.5"/>
  <cols>
    <col min="2" max="6" width="10.453125" bestFit="1" customWidth="1"/>
  </cols>
  <sheetData>
    <row r="1" spans="1:7">
      <c r="A1" t="s">
        <v>7</v>
      </c>
    </row>
    <row r="3" spans="1:7">
      <c r="A3" s="1"/>
      <c r="B3" s="79" t="s">
        <v>8</v>
      </c>
      <c r="C3" s="79" t="s">
        <v>9</v>
      </c>
      <c r="D3" s="81" t="s">
        <v>10</v>
      </c>
      <c r="E3" s="82" t="s">
        <v>29</v>
      </c>
      <c r="F3" s="82" t="s">
        <v>30</v>
      </c>
    </row>
    <row r="4" spans="1:7">
      <c r="A4" s="120" t="s">
        <v>0</v>
      </c>
      <c r="B4" s="85">
        <v>3.66</v>
      </c>
      <c r="C4" s="85">
        <v>17.21</v>
      </c>
      <c r="D4" s="85">
        <v>22.6</v>
      </c>
      <c r="E4" s="85">
        <f>B4/D4*100</f>
        <v>16.194690265486724</v>
      </c>
      <c r="F4" s="85">
        <f>C4/D4*100</f>
        <v>76.150442477876098</v>
      </c>
    </row>
    <row r="5" spans="1:7">
      <c r="A5" s="121"/>
      <c r="B5" s="86">
        <v>3.15</v>
      </c>
      <c r="C5" s="86">
        <v>17.61</v>
      </c>
      <c r="D5" s="86">
        <v>22.2</v>
      </c>
      <c r="E5" s="86">
        <f>B5/D5*100</f>
        <v>14.189189189189189</v>
      </c>
      <c r="F5" s="86">
        <f>C5/D5*100</f>
        <v>79.324324324324323</v>
      </c>
    </row>
    <row r="6" spans="1:7">
      <c r="A6" s="121"/>
      <c r="B6" s="86">
        <v>3.6749999999999998</v>
      </c>
      <c r="C6" s="86">
        <v>17.055</v>
      </c>
      <c r="D6" s="86">
        <v>21.8</v>
      </c>
      <c r="E6" s="86">
        <f>B6/D6*100</f>
        <v>16.857798165137613</v>
      </c>
      <c r="F6" s="86">
        <f>C6/D6*100</f>
        <v>78.233944954128432</v>
      </c>
    </row>
    <row r="7" spans="1:7">
      <c r="A7" s="122"/>
      <c r="B7" s="87">
        <v>3.6749999999999998</v>
      </c>
      <c r="C7" s="87">
        <v>16.41</v>
      </c>
      <c r="D7" s="87">
        <v>20.9</v>
      </c>
      <c r="E7" s="87">
        <f>B7/D7*100</f>
        <v>17.583732057416267</v>
      </c>
      <c r="F7" s="87">
        <f>C7/D7*100</f>
        <v>78.516746411483268</v>
      </c>
    </row>
    <row r="8" spans="1:7">
      <c r="A8" s="2" t="s">
        <v>2</v>
      </c>
      <c r="B8" s="80">
        <f>AVERAGE(B4:B7)</f>
        <v>3.54</v>
      </c>
      <c r="C8" s="80">
        <f>AVERAGE(C4:C7)</f>
        <v>17.071249999999999</v>
      </c>
      <c r="D8" s="80">
        <f>AVERAGE(D4:D7)</f>
        <v>21.875</v>
      </c>
      <c r="E8" s="80">
        <f>AVERAGE(E4:E7)</f>
        <v>16.20635241930745</v>
      </c>
      <c r="F8" s="80">
        <f>AVERAGE(F4:F7)</f>
        <v>78.05636454195303</v>
      </c>
    </row>
    <row r="9" spans="1:7">
      <c r="A9" s="2" t="s">
        <v>5</v>
      </c>
      <c r="B9" s="83">
        <f>STDEV(B4:B7)/SQRT(4)</f>
        <v>0.13004806803639954</v>
      </c>
      <c r="C9" s="83">
        <f>STDEV(C4:C7)/SQRT(4)</f>
        <v>0.24950263024665681</v>
      </c>
      <c r="D9" s="83">
        <f>STDEV(D4:D7)/SQRT(4)</f>
        <v>0.36371921404658702</v>
      </c>
      <c r="E9" s="83">
        <f>STDEV(E4:E7)/SQRT(4)</f>
        <v>0.72976250303379886</v>
      </c>
      <c r="F9" s="83">
        <f>STDEV(F4:F7)/SQRT(4)</f>
        <v>0.67600216916730826</v>
      </c>
    </row>
    <row r="10" spans="1:7">
      <c r="A10" s="120" t="s">
        <v>1</v>
      </c>
      <c r="B10" s="85">
        <v>2.5549999999999997</v>
      </c>
      <c r="C10" s="85">
        <v>15.785</v>
      </c>
      <c r="D10" s="85">
        <v>19.399999999999999</v>
      </c>
      <c r="E10" s="85">
        <f>B10/D10*100</f>
        <v>13.170103092783506</v>
      </c>
      <c r="F10" s="85">
        <f>C10/D10*100</f>
        <v>81.36597938144331</v>
      </c>
      <c r="G10" s="8"/>
    </row>
    <row r="11" spans="1:7">
      <c r="A11" s="121"/>
      <c r="B11" s="86">
        <v>2.37</v>
      </c>
      <c r="C11" s="86">
        <v>16.285</v>
      </c>
      <c r="D11" s="86">
        <v>19.7</v>
      </c>
      <c r="E11" s="86">
        <f>B11/D11*100</f>
        <v>12.030456852791879</v>
      </c>
      <c r="F11" s="86">
        <f>C11/D11*100</f>
        <v>82.664974619289339</v>
      </c>
      <c r="G11" s="8"/>
    </row>
    <row r="12" spans="1:7">
      <c r="A12" s="121"/>
      <c r="B12" s="86">
        <v>2.5099999999999998</v>
      </c>
      <c r="C12" s="86">
        <v>16.355</v>
      </c>
      <c r="D12" s="86">
        <v>20</v>
      </c>
      <c r="E12" s="86">
        <f>B12/D12*100</f>
        <v>12.55</v>
      </c>
      <c r="F12" s="86">
        <f>C12/D12*100</f>
        <v>81.774999999999991</v>
      </c>
      <c r="G12" s="8"/>
    </row>
    <row r="13" spans="1:7">
      <c r="A13" s="121"/>
      <c r="B13" s="86">
        <v>2.5299999999999998</v>
      </c>
      <c r="C13" s="86">
        <v>14.799999999999999</v>
      </c>
      <c r="D13" s="86">
        <v>17.8</v>
      </c>
      <c r="E13" s="86">
        <f>B13/D13*100</f>
        <v>14.213483146067412</v>
      </c>
      <c r="F13" s="86">
        <f>C13/D13*100</f>
        <v>83.146067415730329</v>
      </c>
      <c r="G13" s="8"/>
    </row>
    <row r="14" spans="1:7">
      <c r="A14" s="122"/>
      <c r="B14" s="87">
        <v>2.86</v>
      </c>
      <c r="C14" s="87">
        <v>15.620000000000001</v>
      </c>
      <c r="D14" s="87">
        <v>19.2</v>
      </c>
      <c r="E14" s="87">
        <f>B14/D14*100</f>
        <v>14.895833333333334</v>
      </c>
      <c r="F14" s="87">
        <f>C14/D14*100</f>
        <v>81.354166666666671</v>
      </c>
      <c r="G14" s="8"/>
    </row>
    <row r="15" spans="1:7">
      <c r="A15" s="2" t="s">
        <v>2</v>
      </c>
      <c r="B15" s="84">
        <f>AVERAGE(B10:B14)</f>
        <v>2.5649999999999999</v>
      </c>
      <c r="C15" s="84">
        <f>AVERAGE(C10:C14)</f>
        <v>15.769</v>
      </c>
      <c r="D15" s="84">
        <f>AVERAGE(D10:D14)</f>
        <v>19.22</v>
      </c>
      <c r="E15" s="84">
        <f>AVERAGE(E10:E14)</f>
        <v>13.371975284995226</v>
      </c>
      <c r="F15" s="84">
        <f>AVERAGE(F10:F14)</f>
        <v>82.061237616625931</v>
      </c>
      <c r="G15" s="8"/>
    </row>
    <row r="16" spans="1:7">
      <c r="A16" s="2" t="s">
        <v>5</v>
      </c>
      <c r="B16" s="7">
        <f>STDEV(B10:B14)/SQRT(5)</f>
        <v>8.0436310208760797E-2</v>
      </c>
      <c r="C16" s="7">
        <f>STDEV(C10:C14)/SQRT(5)</f>
        <v>0.28027397310488911</v>
      </c>
      <c r="D16" s="7">
        <f>STDEV(D10:D14)/SQRT(5)</f>
        <v>0.37999999999999978</v>
      </c>
      <c r="E16" s="7">
        <f>STDEV(E10:E14)/SQRT(5)</f>
        <v>0.52660926154046073</v>
      </c>
      <c r="F16" s="7">
        <f>STDEV(F10:F14)/SQRT(5)</f>
        <v>0.36101380696914653</v>
      </c>
      <c r="G16" s="8"/>
    </row>
    <row r="17" spans="1:7">
      <c r="A17" s="1" t="s">
        <v>6</v>
      </c>
      <c r="B17" s="70">
        <f>TTEST(B4:B7,B10:B14,2,2)</f>
        <v>2.8511219207081706E-4</v>
      </c>
      <c r="C17" s="70">
        <f>TTEST(C4:C7,C10:C14,2,2)</f>
        <v>1.1864561450853354E-2</v>
      </c>
      <c r="D17" s="70">
        <f>TTEST(D4:D7,D10:D14,2,2)</f>
        <v>1.656650701639632E-3</v>
      </c>
      <c r="E17" s="70">
        <f>TTEST(E4:E7,E10:E14,2,2)</f>
        <v>1.4340378968059545E-2</v>
      </c>
      <c r="F17" s="70">
        <f>TTEST(F4:F7,F10:F14,2,2)</f>
        <v>8.569757233758867E-4</v>
      </c>
      <c r="G17" s="8"/>
    </row>
  </sheetData>
  <mergeCells count="2">
    <mergeCell ref="A4:A7"/>
    <mergeCell ref="A10:A1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M29" sqref="M29"/>
    </sheetView>
  </sheetViews>
  <sheetFormatPr defaultColWidth="8.81640625" defaultRowHeight="14.5"/>
  <cols>
    <col min="2" max="2" width="12.1796875" customWidth="1"/>
    <col min="3" max="3" width="11.1796875" customWidth="1"/>
    <col min="4" max="4" width="12.7265625" customWidth="1"/>
  </cols>
  <sheetData>
    <row r="1" spans="1:4">
      <c r="A1" s="69" t="s">
        <v>12</v>
      </c>
    </row>
    <row r="2" spans="1:4" ht="16.5">
      <c r="B2" s="10" t="s">
        <v>34</v>
      </c>
      <c r="C2" s="10" t="s">
        <v>35</v>
      </c>
      <c r="D2" s="10" t="s">
        <v>36</v>
      </c>
    </row>
    <row r="3" spans="1:4">
      <c r="A3" s="120" t="s">
        <v>0</v>
      </c>
      <c r="B3" s="21">
        <v>1964.3546000000001</v>
      </c>
      <c r="C3" s="21">
        <v>1236.5495000000001</v>
      </c>
      <c r="D3" s="21">
        <v>727.80510000000004</v>
      </c>
    </row>
    <row r="4" spans="1:4">
      <c r="A4" s="121"/>
      <c r="B4" s="22">
        <v>1569.3444000000002</v>
      </c>
      <c r="C4" s="22">
        <v>1144.2421000000002</v>
      </c>
      <c r="D4" s="22">
        <v>425.10230000000007</v>
      </c>
    </row>
    <row r="5" spans="1:4">
      <c r="A5" s="121"/>
      <c r="B5" s="22">
        <v>2217.3351000000002</v>
      </c>
      <c r="C5" s="22">
        <v>1324.1385</v>
      </c>
      <c r="D5" s="22">
        <v>893.19659999999999</v>
      </c>
    </row>
    <row r="6" spans="1:4">
      <c r="A6" s="122"/>
      <c r="B6" s="16">
        <v>2222.5862999999999</v>
      </c>
      <c r="C6" s="16">
        <v>1663.4231</v>
      </c>
      <c r="D6" s="16">
        <v>559.16319999999996</v>
      </c>
    </row>
    <row r="7" spans="1:4">
      <c r="A7" s="78" t="s">
        <v>2</v>
      </c>
      <c r="B7" s="88">
        <f>AVERAGE(B3:B6)</f>
        <v>1993.4051000000002</v>
      </c>
      <c r="C7" s="88">
        <f t="shared" ref="C7:D7" si="0">AVERAGE(C3:C6)</f>
        <v>1342.0883000000001</v>
      </c>
      <c r="D7" s="89">
        <f t="shared" si="0"/>
        <v>651.31680000000006</v>
      </c>
    </row>
    <row r="8" spans="1:4">
      <c r="A8" s="90" t="s">
        <v>3</v>
      </c>
      <c r="B8" s="91">
        <f>STDEV(B3:B6)/SQRT(4)</f>
        <v>153.66090268514941</v>
      </c>
      <c r="C8" s="91">
        <f t="shared" ref="C8:D8" si="1">STDEV(C3:C6)/SQRT(4)</f>
        <v>113.23272722250658</v>
      </c>
      <c r="D8" s="92">
        <f t="shared" si="1"/>
        <v>101.66185112426214</v>
      </c>
    </row>
    <row r="9" spans="1:4">
      <c r="A9" s="120" t="s">
        <v>1</v>
      </c>
      <c r="B9" s="21">
        <v>1316.6560999999999</v>
      </c>
      <c r="C9" s="21">
        <v>979.97869999999989</v>
      </c>
      <c r="D9" s="21">
        <v>336.67740000000003</v>
      </c>
    </row>
    <row r="10" spans="1:4">
      <c r="A10" s="121"/>
      <c r="B10" s="22">
        <v>1362.9755999999998</v>
      </c>
      <c r="C10" s="22">
        <v>1033.4899999999998</v>
      </c>
      <c r="D10" s="22">
        <v>329.48560000000003</v>
      </c>
    </row>
    <row r="11" spans="1:4">
      <c r="A11" s="121"/>
      <c r="B11" s="22">
        <v>1096.3438000000001</v>
      </c>
      <c r="C11" s="22">
        <v>920.2165</v>
      </c>
      <c r="D11" s="22">
        <v>176.12730000000002</v>
      </c>
    </row>
    <row r="12" spans="1:4">
      <c r="A12" s="122"/>
      <c r="B12" s="16">
        <v>1127.3793000000001</v>
      </c>
      <c r="C12" s="16">
        <v>796.66229999999996</v>
      </c>
      <c r="D12" s="16">
        <v>330.71700000000004</v>
      </c>
    </row>
    <row r="13" spans="1:4">
      <c r="A13" s="78" t="s">
        <v>2</v>
      </c>
      <c r="B13" s="88">
        <f>AVERAGE(B9:B12)</f>
        <v>1225.8387</v>
      </c>
      <c r="C13" s="88">
        <f t="shared" ref="C13:D13" si="2">AVERAGE(C9:C12)</f>
        <v>932.58687499999996</v>
      </c>
      <c r="D13" s="89">
        <f t="shared" si="2"/>
        <v>293.251825</v>
      </c>
    </row>
    <row r="14" spans="1:4">
      <c r="A14" s="90" t="s">
        <v>3</v>
      </c>
      <c r="B14" s="91">
        <f>STDEV(B9:B12)/SQRT(4)</f>
        <v>66.781679160991871</v>
      </c>
      <c r="C14" s="91">
        <f t="shared" ref="C14:D14" si="3">STDEV(C9:C12)/SQRT(4)</f>
        <v>50.872341845518456</v>
      </c>
      <c r="D14" s="92">
        <f t="shared" si="3"/>
        <v>39.073073325381372</v>
      </c>
    </row>
    <row r="15" spans="1:4">
      <c r="A15" s="93" t="s">
        <v>11</v>
      </c>
      <c r="B15" s="94">
        <f>_xlfn.T.TEST(B3:B6,B9:B12,2,2)</f>
        <v>3.7655868345024164E-3</v>
      </c>
      <c r="C15" s="94">
        <f>_xlfn.T.TEST(C3:C6,C9:C12,2,2)</f>
        <v>1.6431956133082352E-2</v>
      </c>
      <c r="D15" s="95">
        <f>_xlfn.T.TEST(D3:D6,D9:D12,2,2)</f>
        <v>1.6662567752831633E-2</v>
      </c>
    </row>
    <row r="17" spans="1:1" ht="16.5">
      <c r="A17" t="s">
        <v>33</v>
      </c>
    </row>
  </sheetData>
  <mergeCells count="2">
    <mergeCell ref="A3:A6"/>
    <mergeCell ref="A9:A12"/>
  </mergeCells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4"/>
  <sheetViews>
    <sheetView topLeftCell="A13" workbookViewId="0">
      <selection activeCell="T15" sqref="T15"/>
    </sheetView>
  </sheetViews>
  <sheetFormatPr defaultColWidth="8.81640625" defaultRowHeight="14.5"/>
  <cols>
    <col min="2" max="19" width="9.453125" bestFit="1" customWidth="1"/>
    <col min="20" max="36" width="10.6328125" bestFit="1" customWidth="1"/>
  </cols>
  <sheetData>
    <row r="1" spans="1:53">
      <c r="A1" s="102" t="s">
        <v>31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</row>
    <row r="2" spans="1:53"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</row>
    <row r="3" spans="1:53">
      <c r="A3" s="34" t="s">
        <v>14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</row>
    <row r="4" spans="1:53">
      <c r="A4" s="101" t="s">
        <v>37</v>
      </c>
      <c r="B4" s="35">
        <v>42024</v>
      </c>
      <c r="C4" s="35">
        <v>42025</v>
      </c>
      <c r="D4" s="35">
        <v>42026</v>
      </c>
      <c r="E4" s="35">
        <v>42027</v>
      </c>
      <c r="F4" s="35">
        <v>42028</v>
      </c>
      <c r="G4" s="35">
        <v>42029</v>
      </c>
      <c r="H4" s="35">
        <v>42030</v>
      </c>
      <c r="I4" s="35">
        <v>42031</v>
      </c>
      <c r="J4" s="35">
        <v>42032</v>
      </c>
      <c r="K4" s="35">
        <v>42033</v>
      </c>
      <c r="L4" s="35">
        <v>42034</v>
      </c>
      <c r="M4" s="35">
        <v>42035</v>
      </c>
      <c r="N4" s="35">
        <v>42036</v>
      </c>
      <c r="O4" s="35">
        <v>42037</v>
      </c>
      <c r="P4" s="35">
        <v>42038</v>
      </c>
      <c r="Q4" s="35">
        <v>42039</v>
      </c>
      <c r="R4" s="35">
        <v>42040</v>
      </c>
      <c r="S4" s="35">
        <v>42041</v>
      </c>
      <c r="T4" s="36">
        <v>42042</v>
      </c>
      <c r="U4" s="36">
        <v>42043</v>
      </c>
      <c r="V4" s="36">
        <v>42044</v>
      </c>
      <c r="W4" s="36">
        <v>42045</v>
      </c>
      <c r="X4" s="36">
        <v>42046</v>
      </c>
      <c r="Y4" s="36">
        <v>42047</v>
      </c>
      <c r="Z4" s="36">
        <v>42048</v>
      </c>
      <c r="AA4" s="36">
        <v>42049</v>
      </c>
      <c r="AB4" s="36">
        <v>42050</v>
      </c>
      <c r="AC4" s="36">
        <v>42051</v>
      </c>
      <c r="AD4" s="36">
        <v>42052</v>
      </c>
      <c r="AE4" s="36">
        <v>42053</v>
      </c>
      <c r="AF4" s="36">
        <v>42054</v>
      </c>
      <c r="AG4" s="36">
        <v>42055</v>
      </c>
      <c r="AH4" s="36">
        <v>42056</v>
      </c>
      <c r="AI4" s="36">
        <v>42057</v>
      </c>
      <c r="AJ4" s="36">
        <v>42058</v>
      </c>
      <c r="AK4" s="32"/>
    </row>
    <row r="5" spans="1:53">
      <c r="A5" s="123" t="s">
        <v>0</v>
      </c>
      <c r="B5" s="96">
        <v>2.8</v>
      </c>
      <c r="C5" s="96">
        <v>7.1</v>
      </c>
      <c r="D5" s="96">
        <v>10.7</v>
      </c>
      <c r="E5" s="96">
        <v>14.399999999999999</v>
      </c>
      <c r="F5" s="96">
        <v>17.799999999999997</v>
      </c>
      <c r="G5" s="96">
        <v>21.599999999999998</v>
      </c>
      <c r="H5" s="96">
        <v>24.099999999999998</v>
      </c>
      <c r="I5" s="96">
        <v>27.9</v>
      </c>
      <c r="J5" s="96">
        <v>31.099999999999998</v>
      </c>
      <c r="K5" s="96">
        <v>35.199999999999996</v>
      </c>
      <c r="L5" s="96">
        <v>38.9</v>
      </c>
      <c r="M5" s="96">
        <v>42.9</v>
      </c>
      <c r="N5" s="96">
        <v>46.4</v>
      </c>
      <c r="O5" s="96">
        <v>50.1</v>
      </c>
      <c r="P5" s="96">
        <v>53.5</v>
      </c>
      <c r="Q5" s="96">
        <v>57.4</v>
      </c>
      <c r="R5" s="96">
        <v>60.5</v>
      </c>
      <c r="S5" s="96">
        <v>64.8</v>
      </c>
      <c r="T5" s="96">
        <v>69.399999999999991</v>
      </c>
      <c r="U5" s="96">
        <v>72.699999999999989</v>
      </c>
      <c r="V5" s="96">
        <v>76.499999999999986</v>
      </c>
      <c r="W5" s="96">
        <v>80.299999999999983</v>
      </c>
      <c r="X5" s="96">
        <v>84.199999999999989</v>
      </c>
      <c r="Y5" s="96">
        <v>87.199999999999989</v>
      </c>
      <c r="Z5" s="96">
        <v>90.6</v>
      </c>
      <c r="AA5" s="96">
        <v>94.1</v>
      </c>
      <c r="AB5" s="96">
        <v>97.1</v>
      </c>
      <c r="AC5" s="96">
        <v>100.8</v>
      </c>
      <c r="AD5" s="96">
        <v>103.1</v>
      </c>
      <c r="AE5" s="96">
        <v>105.89999999999999</v>
      </c>
      <c r="AF5" s="96">
        <v>108.89999999999999</v>
      </c>
      <c r="AG5" s="96">
        <v>112.19999999999999</v>
      </c>
      <c r="AH5" s="96">
        <v>115.39999999999999</v>
      </c>
      <c r="AI5" s="96">
        <v>118.1</v>
      </c>
      <c r="AJ5" s="96">
        <v>120.3</v>
      </c>
      <c r="AK5" s="32"/>
    </row>
    <row r="6" spans="1:53">
      <c r="A6" s="124"/>
      <c r="B6" s="97">
        <v>2.5</v>
      </c>
      <c r="C6" s="97">
        <v>7.1</v>
      </c>
      <c r="D6" s="97">
        <v>10.6</v>
      </c>
      <c r="E6" s="97">
        <v>14.7</v>
      </c>
      <c r="F6" s="97">
        <v>19.100000000000001</v>
      </c>
      <c r="G6" s="97">
        <v>21.6</v>
      </c>
      <c r="H6" s="97">
        <v>26.6</v>
      </c>
      <c r="I6" s="97">
        <v>30.6</v>
      </c>
      <c r="J6" s="97">
        <v>33.4</v>
      </c>
      <c r="K6" s="97">
        <v>37.699999999999996</v>
      </c>
      <c r="L6" s="97">
        <v>41.199999999999996</v>
      </c>
      <c r="M6" s="97">
        <v>46.399999999999991</v>
      </c>
      <c r="N6" s="97">
        <v>49.599999999999994</v>
      </c>
      <c r="O6" s="97">
        <v>53.3</v>
      </c>
      <c r="P6" s="97">
        <v>57.9</v>
      </c>
      <c r="Q6" s="97">
        <v>61.5</v>
      </c>
      <c r="R6" s="97">
        <v>65.3</v>
      </c>
      <c r="S6" s="97">
        <v>68.599999999999994</v>
      </c>
      <c r="T6" s="97">
        <v>72</v>
      </c>
      <c r="U6" s="97">
        <v>75.400000000000006</v>
      </c>
      <c r="V6" s="97">
        <v>78.900000000000006</v>
      </c>
      <c r="W6" s="97">
        <v>82.300000000000011</v>
      </c>
      <c r="X6" s="97">
        <v>85.100000000000009</v>
      </c>
      <c r="Y6" s="97">
        <v>87.7</v>
      </c>
      <c r="Z6" s="97">
        <v>91.3</v>
      </c>
      <c r="AA6" s="97">
        <v>93.5</v>
      </c>
      <c r="AB6" s="97">
        <v>98.3</v>
      </c>
      <c r="AC6" s="97">
        <v>102.1</v>
      </c>
      <c r="AD6" s="97">
        <v>105.1</v>
      </c>
      <c r="AE6" s="97">
        <v>107.19999999999999</v>
      </c>
      <c r="AF6" s="97">
        <v>108.89999999999999</v>
      </c>
      <c r="AG6" s="97">
        <v>111.99999999999999</v>
      </c>
      <c r="AH6" s="97">
        <v>115.19999999999999</v>
      </c>
      <c r="AI6" s="97">
        <v>117.99999999999999</v>
      </c>
      <c r="AJ6" s="97">
        <v>120.59999999999998</v>
      </c>
      <c r="AK6" s="32"/>
    </row>
    <row r="7" spans="1:53">
      <c r="A7" s="124"/>
      <c r="B7" s="97">
        <v>1.6</v>
      </c>
      <c r="C7" s="97">
        <v>4.7</v>
      </c>
      <c r="D7" s="97">
        <v>10.8</v>
      </c>
      <c r="E7" s="97">
        <v>14</v>
      </c>
      <c r="F7" s="97">
        <v>18.2</v>
      </c>
      <c r="G7" s="97">
        <v>22.299999999999997</v>
      </c>
      <c r="H7" s="97">
        <v>25.9</v>
      </c>
      <c r="I7" s="97">
        <v>29.799999999999997</v>
      </c>
      <c r="J7" s="97">
        <v>33.699999999999996</v>
      </c>
      <c r="K7" s="97">
        <v>37.4</v>
      </c>
      <c r="L7" s="97">
        <v>40.199999999999996</v>
      </c>
      <c r="M7" s="97">
        <v>43.999999999999993</v>
      </c>
      <c r="N7" s="97">
        <v>47.499999999999993</v>
      </c>
      <c r="O7" s="97">
        <v>50.599999999999994</v>
      </c>
      <c r="P7" s="97">
        <v>53.599999999999994</v>
      </c>
      <c r="Q7" s="97">
        <v>57.499999999999993</v>
      </c>
      <c r="R7" s="97">
        <v>59.599999999999994</v>
      </c>
      <c r="S7" s="97">
        <v>62.8</v>
      </c>
      <c r="T7" s="97">
        <v>67.2</v>
      </c>
      <c r="U7" s="97">
        <v>71.100000000000009</v>
      </c>
      <c r="V7" s="97">
        <v>74.000000000000014</v>
      </c>
      <c r="W7" s="97">
        <v>77.500000000000014</v>
      </c>
      <c r="X7" s="97">
        <v>80.600000000000009</v>
      </c>
      <c r="Y7" s="97">
        <v>84.100000000000009</v>
      </c>
      <c r="Z7" s="97">
        <v>87.9</v>
      </c>
      <c r="AA7" s="97">
        <v>91.9</v>
      </c>
      <c r="AB7" s="97">
        <v>97.5</v>
      </c>
      <c r="AC7" s="97">
        <v>100.6</v>
      </c>
      <c r="AD7" s="97">
        <v>104.6</v>
      </c>
      <c r="AE7" s="97">
        <v>108.19999999999999</v>
      </c>
      <c r="AF7" s="97">
        <v>110.99999999999999</v>
      </c>
      <c r="AG7" s="97">
        <v>112.99999999999999</v>
      </c>
      <c r="AH7" s="97">
        <v>116.39999999999999</v>
      </c>
      <c r="AI7" s="97">
        <v>119.1</v>
      </c>
      <c r="AJ7" s="97">
        <v>121.39999999999999</v>
      </c>
      <c r="AK7" s="32"/>
    </row>
    <row r="8" spans="1:53">
      <c r="A8" s="125"/>
      <c r="B8" s="98">
        <v>3</v>
      </c>
      <c r="C8" s="98">
        <v>7</v>
      </c>
      <c r="D8" s="98">
        <v>12.8</v>
      </c>
      <c r="E8" s="98">
        <v>17</v>
      </c>
      <c r="F8" s="98">
        <v>21.9</v>
      </c>
      <c r="G8" s="98">
        <v>26.2</v>
      </c>
      <c r="H8" s="98">
        <v>30</v>
      </c>
      <c r="I8" s="98">
        <v>33.9</v>
      </c>
      <c r="J8" s="98">
        <v>37.699999999999996</v>
      </c>
      <c r="K8" s="98">
        <v>42.4</v>
      </c>
      <c r="L8" s="98">
        <v>45.9</v>
      </c>
      <c r="M8" s="98">
        <v>50.099999999999994</v>
      </c>
      <c r="N8" s="98">
        <v>53.099999999999994</v>
      </c>
      <c r="O8" s="98">
        <v>57.199999999999996</v>
      </c>
      <c r="P8" s="98">
        <v>60.9</v>
      </c>
      <c r="Q8" s="98">
        <v>64.8</v>
      </c>
      <c r="R8" s="98">
        <v>68.599999999999994</v>
      </c>
      <c r="S8" s="98">
        <v>72.599999999999994</v>
      </c>
      <c r="T8" s="98">
        <v>76.599999999999994</v>
      </c>
      <c r="U8" s="98">
        <v>80.599999999999994</v>
      </c>
      <c r="V8" s="98">
        <v>84</v>
      </c>
      <c r="W8" s="98">
        <v>87.9</v>
      </c>
      <c r="X8" s="98">
        <v>91.600000000000009</v>
      </c>
      <c r="Y8" s="98">
        <v>95.800000000000011</v>
      </c>
      <c r="Z8" s="98">
        <v>100.00000000000001</v>
      </c>
      <c r="AA8" s="98">
        <v>103.70000000000002</v>
      </c>
      <c r="AB8" s="98">
        <v>106.30000000000001</v>
      </c>
      <c r="AC8" s="98">
        <v>110.30000000000001</v>
      </c>
      <c r="AD8" s="98">
        <v>112.4</v>
      </c>
      <c r="AE8" s="98">
        <v>115.4</v>
      </c>
      <c r="AF8" s="98">
        <v>118.80000000000001</v>
      </c>
      <c r="AG8" s="98">
        <v>121.20000000000002</v>
      </c>
      <c r="AH8" s="98">
        <v>123.50000000000001</v>
      </c>
      <c r="AI8" s="98">
        <v>126.80000000000001</v>
      </c>
      <c r="AJ8" s="98">
        <v>130.20000000000002</v>
      </c>
      <c r="AK8" s="32"/>
    </row>
    <row r="9" spans="1:53">
      <c r="A9" s="66" t="s">
        <v>2</v>
      </c>
      <c r="B9" s="38">
        <f t="shared" ref="B9:AJ9" si="0">AVERAGE(B5:B8)</f>
        <v>2.4750000000000001</v>
      </c>
      <c r="C9" s="38">
        <f t="shared" si="0"/>
        <v>6.4749999999999996</v>
      </c>
      <c r="D9" s="38">
        <f t="shared" si="0"/>
        <v>11.224999999999998</v>
      </c>
      <c r="E9" s="38">
        <f t="shared" si="0"/>
        <v>15.024999999999999</v>
      </c>
      <c r="F9" s="38">
        <f t="shared" si="0"/>
        <v>19.25</v>
      </c>
      <c r="G9" s="38">
        <f t="shared" si="0"/>
        <v>22.925000000000001</v>
      </c>
      <c r="H9" s="38">
        <f t="shared" si="0"/>
        <v>26.65</v>
      </c>
      <c r="I9" s="38">
        <f t="shared" si="0"/>
        <v>30.549999999999997</v>
      </c>
      <c r="J9" s="38">
        <f t="shared" si="0"/>
        <v>33.974999999999994</v>
      </c>
      <c r="K9" s="38">
        <f t="shared" si="0"/>
        <v>38.174999999999997</v>
      </c>
      <c r="L9" s="38">
        <f t="shared" si="0"/>
        <v>41.55</v>
      </c>
      <c r="M9" s="38">
        <f t="shared" si="0"/>
        <v>45.849999999999994</v>
      </c>
      <c r="N9" s="38">
        <f t="shared" si="0"/>
        <v>49.15</v>
      </c>
      <c r="O9" s="38">
        <f t="shared" si="0"/>
        <v>52.8</v>
      </c>
      <c r="P9" s="38">
        <f t="shared" si="0"/>
        <v>56.475000000000001</v>
      </c>
      <c r="Q9" s="38">
        <f t="shared" si="0"/>
        <v>60.3</v>
      </c>
      <c r="R9" s="38">
        <f t="shared" si="0"/>
        <v>63.499999999999993</v>
      </c>
      <c r="S9" s="38">
        <f t="shared" si="0"/>
        <v>67.199999999999989</v>
      </c>
      <c r="T9" s="38">
        <f t="shared" si="0"/>
        <v>71.299999999999983</v>
      </c>
      <c r="U9" s="38">
        <f t="shared" si="0"/>
        <v>74.949999999999989</v>
      </c>
      <c r="V9" s="38">
        <f t="shared" si="0"/>
        <v>78.349999999999994</v>
      </c>
      <c r="W9" s="38">
        <f t="shared" si="0"/>
        <v>82</v>
      </c>
      <c r="X9" s="38">
        <f t="shared" si="0"/>
        <v>85.375000000000014</v>
      </c>
      <c r="Y9" s="38">
        <f t="shared" si="0"/>
        <v>88.7</v>
      </c>
      <c r="Z9" s="38">
        <f t="shared" si="0"/>
        <v>92.449999999999989</v>
      </c>
      <c r="AA9" s="38">
        <f t="shared" si="0"/>
        <v>95.800000000000011</v>
      </c>
      <c r="AB9" s="38">
        <f t="shared" si="0"/>
        <v>99.8</v>
      </c>
      <c r="AC9" s="38">
        <f t="shared" si="0"/>
        <v>103.45</v>
      </c>
      <c r="AD9" s="38">
        <f t="shared" si="0"/>
        <v>106.29999999999998</v>
      </c>
      <c r="AE9" s="38">
        <f t="shared" si="0"/>
        <v>109.17499999999998</v>
      </c>
      <c r="AF9" s="38">
        <f t="shared" si="0"/>
        <v>111.89999999999999</v>
      </c>
      <c r="AG9" s="38">
        <f t="shared" si="0"/>
        <v>114.6</v>
      </c>
      <c r="AH9" s="38">
        <f t="shared" si="0"/>
        <v>117.62499999999999</v>
      </c>
      <c r="AI9" s="38">
        <f t="shared" si="0"/>
        <v>120.49999999999999</v>
      </c>
      <c r="AJ9" s="37">
        <f t="shared" si="0"/>
        <v>123.125</v>
      </c>
      <c r="AK9" s="32"/>
    </row>
    <row r="10" spans="1:53">
      <c r="A10" s="66" t="s">
        <v>3</v>
      </c>
      <c r="B10" s="39">
        <f>STDEV(B5:B8)/SQRT(4)</f>
        <v>0.30923292192132418</v>
      </c>
      <c r="C10" s="39">
        <f t="shared" ref="C10:AJ10" si="1">STDEV(C5:C8)/SQRT(4)</f>
        <v>0.59213596411635128</v>
      </c>
      <c r="D10" s="39">
        <f t="shared" si="1"/>
        <v>0.52658490926598611</v>
      </c>
      <c r="E10" s="39">
        <f t="shared" si="1"/>
        <v>0.6737643010232387</v>
      </c>
      <c r="F10" s="39">
        <f t="shared" si="1"/>
        <v>0.92421137553411825</v>
      </c>
      <c r="G10" s="39">
        <f t="shared" si="1"/>
        <v>1.1040644606785119</v>
      </c>
      <c r="H10" s="39">
        <f t="shared" si="1"/>
        <v>1.2345714506121821</v>
      </c>
      <c r="I10" s="39">
        <f t="shared" si="1"/>
        <v>1.2519984025548916</v>
      </c>
      <c r="J10" s="39">
        <f t="shared" si="1"/>
        <v>1.3707510106993654</v>
      </c>
      <c r="K10" s="39">
        <f t="shared" si="1"/>
        <v>1.5145819005036785</v>
      </c>
      <c r="L10" s="39">
        <f t="shared" si="1"/>
        <v>1.5245217829426603</v>
      </c>
      <c r="M10" s="39">
        <f t="shared" si="1"/>
        <v>1.5939991635296837</v>
      </c>
      <c r="N10" s="39">
        <f t="shared" si="1"/>
        <v>1.4745055668483131</v>
      </c>
      <c r="O10" s="39">
        <f t="shared" si="1"/>
        <v>1.6263455967290588</v>
      </c>
      <c r="P10" s="39">
        <f t="shared" si="1"/>
        <v>1.7964664390593741</v>
      </c>
      <c r="Q10" s="39">
        <f t="shared" si="1"/>
        <v>1.7781076082922171</v>
      </c>
      <c r="R10" s="39">
        <f t="shared" si="1"/>
        <v>2.1106870919205427</v>
      </c>
      <c r="S10" s="39">
        <f t="shared" si="1"/>
        <v>2.1648710508172684</v>
      </c>
      <c r="T10" s="39">
        <f t="shared" si="1"/>
        <v>2.0207259421636889</v>
      </c>
      <c r="U10" s="39">
        <f t="shared" si="1"/>
        <v>2.0818661500362268</v>
      </c>
      <c r="V10" s="39">
        <f t="shared" si="1"/>
        <v>2.1324868112136111</v>
      </c>
      <c r="W10" s="39">
        <f t="shared" si="1"/>
        <v>2.1992422937608915</v>
      </c>
      <c r="X10" s="39">
        <f t="shared" si="1"/>
        <v>2.2914242296004472</v>
      </c>
      <c r="Y10" s="39">
        <f t="shared" si="1"/>
        <v>2.4969981978367564</v>
      </c>
      <c r="Z10" s="39">
        <f t="shared" si="1"/>
        <v>2.6212274478444919</v>
      </c>
      <c r="AA10" s="39">
        <f t="shared" si="1"/>
        <v>2.6739483914241911</v>
      </c>
      <c r="AB10" s="39">
        <f t="shared" si="1"/>
        <v>2.1809783737274153</v>
      </c>
      <c r="AC10" s="39">
        <f t="shared" si="1"/>
        <v>2.3074155816988595</v>
      </c>
      <c r="AD10" s="39">
        <f t="shared" si="1"/>
        <v>2.0772578077841017</v>
      </c>
      <c r="AE10" s="39">
        <f t="shared" si="1"/>
        <v>2.1277433272522988</v>
      </c>
      <c r="AF10" s="39">
        <f t="shared" si="1"/>
        <v>2.3526580712037233</v>
      </c>
      <c r="AG10" s="39">
        <f t="shared" si="1"/>
        <v>2.2105806175452409</v>
      </c>
      <c r="AH10" s="39">
        <f t="shared" si="1"/>
        <v>1.9758437016457948</v>
      </c>
      <c r="AI10" s="39">
        <f t="shared" si="1"/>
        <v>2.1146315675943854</v>
      </c>
      <c r="AJ10" s="39">
        <f t="shared" si="1"/>
        <v>2.3697309973919047</v>
      </c>
      <c r="AK10" s="32"/>
    </row>
    <row r="11" spans="1:53">
      <c r="A11" s="123" t="s">
        <v>1</v>
      </c>
      <c r="B11" s="96">
        <v>4.3</v>
      </c>
      <c r="C11" s="96">
        <v>9.1999999999999993</v>
      </c>
      <c r="D11" s="96">
        <v>12.899999999999999</v>
      </c>
      <c r="E11" s="96">
        <v>16.299999999999997</v>
      </c>
      <c r="F11" s="96">
        <v>20.099999999999998</v>
      </c>
      <c r="G11" s="96">
        <v>24.4</v>
      </c>
      <c r="H11" s="96">
        <v>28.599999999999998</v>
      </c>
      <c r="I11" s="96">
        <v>31.799999999999997</v>
      </c>
      <c r="J11" s="96">
        <v>35.9</v>
      </c>
      <c r="K11" s="96">
        <v>39.6</v>
      </c>
      <c r="L11" s="96">
        <v>45.5</v>
      </c>
      <c r="M11" s="96">
        <v>50.3</v>
      </c>
      <c r="N11" s="96">
        <v>54</v>
      </c>
      <c r="O11" s="96">
        <v>57.4</v>
      </c>
      <c r="P11" s="96">
        <v>62.199999999999996</v>
      </c>
      <c r="Q11" s="96">
        <v>65.3</v>
      </c>
      <c r="R11" s="96">
        <v>69.599999999999994</v>
      </c>
      <c r="S11" s="96">
        <v>74.199999999999989</v>
      </c>
      <c r="T11" s="96">
        <v>78.199999999999989</v>
      </c>
      <c r="U11" s="96">
        <v>81.999999999999986</v>
      </c>
      <c r="V11" s="96">
        <v>85.799999999999983</v>
      </c>
      <c r="W11" s="96">
        <v>89.699999999999989</v>
      </c>
      <c r="X11" s="96">
        <v>93.699999999999989</v>
      </c>
      <c r="Y11" s="96">
        <v>97.1</v>
      </c>
      <c r="Z11" s="96">
        <v>100.6</v>
      </c>
      <c r="AA11" s="96">
        <v>107.19999999999999</v>
      </c>
      <c r="AB11" s="96">
        <v>110.89999999999999</v>
      </c>
      <c r="AC11" s="96">
        <v>115.69999999999999</v>
      </c>
      <c r="AD11" s="96">
        <v>122.49999999999999</v>
      </c>
      <c r="AE11" s="96">
        <v>125.49999999999999</v>
      </c>
      <c r="AF11" s="96">
        <v>128.79999999999998</v>
      </c>
      <c r="AG11" s="96">
        <v>133.19999999999999</v>
      </c>
      <c r="AH11" s="96">
        <v>136.6</v>
      </c>
      <c r="AI11" s="96">
        <v>138.79999999999998</v>
      </c>
      <c r="AJ11" s="96">
        <v>142.29999999999998</v>
      </c>
      <c r="AK11" s="30"/>
    </row>
    <row r="12" spans="1:53">
      <c r="A12" s="124"/>
      <c r="B12" s="97">
        <v>4.5999999999999996</v>
      </c>
      <c r="C12" s="97">
        <v>11.2</v>
      </c>
      <c r="D12" s="97">
        <v>15.299999999999999</v>
      </c>
      <c r="E12" s="97">
        <v>19.7</v>
      </c>
      <c r="F12" s="97">
        <v>22.2</v>
      </c>
      <c r="G12" s="97">
        <v>28.299999999999997</v>
      </c>
      <c r="H12" s="97">
        <v>32.299999999999997</v>
      </c>
      <c r="I12" s="97">
        <v>35.5</v>
      </c>
      <c r="J12" s="97">
        <v>39.799999999999997</v>
      </c>
      <c r="K12" s="97">
        <v>44.199999999999996</v>
      </c>
      <c r="L12" s="97">
        <v>50.499999999999993</v>
      </c>
      <c r="M12" s="97">
        <v>56.79999999999999</v>
      </c>
      <c r="N12" s="97">
        <v>60.499999999999993</v>
      </c>
      <c r="O12" s="97">
        <v>65.099999999999994</v>
      </c>
      <c r="P12" s="97">
        <v>70.5</v>
      </c>
      <c r="Q12" s="97">
        <v>77.5</v>
      </c>
      <c r="R12" s="97">
        <v>82.8</v>
      </c>
      <c r="S12" s="97">
        <v>88</v>
      </c>
      <c r="T12" s="97">
        <v>93.3</v>
      </c>
      <c r="U12" s="97">
        <v>97.2</v>
      </c>
      <c r="V12" s="97">
        <v>101</v>
      </c>
      <c r="W12" s="97">
        <v>105.6</v>
      </c>
      <c r="X12" s="97">
        <v>109.8</v>
      </c>
      <c r="Y12" s="97">
        <v>113.8</v>
      </c>
      <c r="Z12" s="97">
        <v>116</v>
      </c>
      <c r="AA12" s="97">
        <v>123.8</v>
      </c>
      <c r="AB12" s="97">
        <v>128.80000000000001</v>
      </c>
      <c r="AC12" s="97">
        <v>133.80000000000001</v>
      </c>
      <c r="AD12" s="97">
        <v>137.60000000000002</v>
      </c>
      <c r="AE12" s="97">
        <v>141.30000000000001</v>
      </c>
      <c r="AF12" s="97">
        <v>145.10000000000002</v>
      </c>
      <c r="AG12" s="97">
        <v>149.60000000000002</v>
      </c>
      <c r="AH12" s="97">
        <v>153.20000000000002</v>
      </c>
      <c r="AI12" s="97">
        <v>155.80000000000001</v>
      </c>
      <c r="AJ12" s="97">
        <v>159.60000000000002</v>
      </c>
      <c r="AK12" s="32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</row>
    <row r="13" spans="1:53">
      <c r="A13" s="124"/>
      <c r="B13" s="97">
        <v>3.1</v>
      </c>
      <c r="C13" s="97">
        <v>9.1999999999999993</v>
      </c>
      <c r="D13" s="97">
        <v>12.399999999999999</v>
      </c>
      <c r="E13" s="97">
        <v>16.599999999999998</v>
      </c>
      <c r="F13" s="97">
        <v>20.699999999999996</v>
      </c>
      <c r="G13" s="97">
        <v>25.899999999999995</v>
      </c>
      <c r="H13" s="97">
        <v>30.399999999999995</v>
      </c>
      <c r="I13" s="97">
        <v>34.299999999999997</v>
      </c>
      <c r="J13" s="97">
        <v>38</v>
      </c>
      <c r="K13" s="97">
        <v>41.6</v>
      </c>
      <c r="L13" s="97">
        <v>47.2</v>
      </c>
      <c r="M13" s="97">
        <v>50.7</v>
      </c>
      <c r="N13" s="97">
        <v>53.800000000000004</v>
      </c>
      <c r="O13" s="97">
        <v>56.800000000000004</v>
      </c>
      <c r="P13" s="97">
        <v>60.7</v>
      </c>
      <c r="Q13" s="97">
        <v>62.800000000000004</v>
      </c>
      <c r="R13" s="97">
        <v>66</v>
      </c>
      <c r="S13" s="97">
        <v>70.400000000000006</v>
      </c>
      <c r="T13" s="97">
        <v>74.300000000000011</v>
      </c>
      <c r="U13" s="97">
        <v>77.200000000000017</v>
      </c>
      <c r="V13" s="97">
        <v>80.700000000000017</v>
      </c>
      <c r="W13" s="97">
        <v>83.800000000000011</v>
      </c>
      <c r="X13" s="97">
        <v>87.300000000000011</v>
      </c>
      <c r="Y13" s="97">
        <v>91.100000000000009</v>
      </c>
      <c r="Z13" s="97">
        <v>95.100000000000009</v>
      </c>
      <c r="AA13" s="97">
        <v>100.7</v>
      </c>
      <c r="AB13" s="97">
        <v>103.8</v>
      </c>
      <c r="AC13" s="97">
        <v>107.8</v>
      </c>
      <c r="AD13" s="97">
        <v>111.39999999999999</v>
      </c>
      <c r="AE13" s="97">
        <v>114.19999999999999</v>
      </c>
      <c r="AF13" s="97">
        <v>116.19999999999999</v>
      </c>
      <c r="AG13" s="97">
        <v>119.99999999999999</v>
      </c>
      <c r="AH13" s="97">
        <v>123.69999999999999</v>
      </c>
      <c r="AI13" s="97">
        <v>125.99999999999999</v>
      </c>
      <c r="AJ13" s="97">
        <v>129.19999999999999</v>
      </c>
      <c r="AK13" s="32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</row>
    <row r="14" spans="1:53">
      <c r="A14" s="125"/>
      <c r="B14" s="98">
        <v>4</v>
      </c>
      <c r="C14" s="98">
        <v>11</v>
      </c>
      <c r="D14" s="98">
        <v>15.2</v>
      </c>
      <c r="E14" s="98">
        <v>20.100000000000001</v>
      </c>
      <c r="F14" s="98">
        <v>25.1</v>
      </c>
      <c r="G14" s="98">
        <v>31.8</v>
      </c>
      <c r="H14" s="98">
        <v>37.9</v>
      </c>
      <c r="I14" s="98">
        <v>42.9</v>
      </c>
      <c r="J14" s="98">
        <v>47.6</v>
      </c>
      <c r="K14" s="98">
        <v>51.1</v>
      </c>
      <c r="L14" s="98">
        <v>57.7</v>
      </c>
      <c r="M14" s="98">
        <v>64</v>
      </c>
      <c r="N14" s="98">
        <v>68.599999999999994</v>
      </c>
      <c r="O14" s="98">
        <v>73</v>
      </c>
      <c r="P14" s="98">
        <v>79.3</v>
      </c>
      <c r="Q14" s="98">
        <v>83.6</v>
      </c>
      <c r="R14" s="98">
        <v>88.699999999999989</v>
      </c>
      <c r="S14" s="98">
        <v>94.799999999999983</v>
      </c>
      <c r="T14" s="98">
        <v>99.59999999999998</v>
      </c>
      <c r="U14" s="98">
        <v>103.79999999999998</v>
      </c>
      <c r="V14" s="98">
        <v>108.79999999999998</v>
      </c>
      <c r="W14" s="98">
        <v>113.79999999999998</v>
      </c>
      <c r="X14" s="98">
        <v>118.69999999999999</v>
      </c>
      <c r="Y14" s="98">
        <v>123.39999999999999</v>
      </c>
      <c r="Z14" s="98">
        <v>128.89999999999998</v>
      </c>
      <c r="AA14" s="98">
        <v>136.09999999999997</v>
      </c>
      <c r="AB14" s="98">
        <v>140.89999999999998</v>
      </c>
      <c r="AC14" s="98">
        <v>146.29999999999998</v>
      </c>
      <c r="AD14" s="98">
        <v>151.1</v>
      </c>
      <c r="AE14" s="98">
        <v>155.69999999999999</v>
      </c>
      <c r="AF14" s="98">
        <v>159.39999999999998</v>
      </c>
      <c r="AG14" s="98">
        <v>164.59999999999997</v>
      </c>
      <c r="AH14" s="98">
        <v>168.59999999999997</v>
      </c>
      <c r="AI14" s="98">
        <v>171.99999999999997</v>
      </c>
      <c r="AJ14" s="98">
        <v>174.99999999999997</v>
      </c>
      <c r="AK14" s="32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</row>
    <row r="15" spans="1:53">
      <c r="A15" s="66" t="s">
        <v>2</v>
      </c>
      <c r="B15" s="38">
        <f>AVERAGE(B11:B14)</f>
        <v>3.9999999999999996</v>
      </c>
      <c r="C15" s="38">
        <f t="shared" ref="C15:AJ15" si="2">AVERAGE(C11:C14)</f>
        <v>10.149999999999999</v>
      </c>
      <c r="D15" s="38">
        <f t="shared" si="2"/>
        <v>13.95</v>
      </c>
      <c r="E15" s="38">
        <f t="shared" si="2"/>
        <v>18.174999999999997</v>
      </c>
      <c r="F15" s="38">
        <f t="shared" si="2"/>
        <v>22.024999999999999</v>
      </c>
      <c r="G15" s="38">
        <f t="shared" si="2"/>
        <v>27.599999999999998</v>
      </c>
      <c r="H15" s="38">
        <f t="shared" si="2"/>
        <v>32.299999999999997</v>
      </c>
      <c r="I15" s="38">
        <f t="shared" si="2"/>
        <v>36.125</v>
      </c>
      <c r="J15" s="38">
        <f t="shared" si="2"/>
        <v>40.324999999999996</v>
      </c>
      <c r="K15" s="38">
        <f t="shared" si="2"/>
        <v>44.125</v>
      </c>
      <c r="L15" s="38">
        <f t="shared" si="2"/>
        <v>50.224999999999994</v>
      </c>
      <c r="M15" s="38">
        <f t="shared" si="2"/>
        <v>55.45</v>
      </c>
      <c r="N15" s="38">
        <f t="shared" si="2"/>
        <v>59.225000000000001</v>
      </c>
      <c r="O15" s="38">
        <f t="shared" si="2"/>
        <v>63.075000000000003</v>
      </c>
      <c r="P15" s="38">
        <f t="shared" si="2"/>
        <v>68.174999999999997</v>
      </c>
      <c r="Q15" s="38">
        <f t="shared" si="2"/>
        <v>72.300000000000011</v>
      </c>
      <c r="R15" s="38">
        <f t="shared" si="2"/>
        <v>76.774999999999991</v>
      </c>
      <c r="S15" s="38">
        <f t="shared" si="2"/>
        <v>81.849999999999994</v>
      </c>
      <c r="T15" s="38">
        <f t="shared" si="2"/>
        <v>86.35</v>
      </c>
      <c r="U15" s="38">
        <f t="shared" si="2"/>
        <v>90.049999999999983</v>
      </c>
      <c r="V15" s="38">
        <f t="shared" si="2"/>
        <v>94.074999999999989</v>
      </c>
      <c r="W15" s="38">
        <f t="shared" si="2"/>
        <v>98.224999999999994</v>
      </c>
      <c r="X15" s="38">
        <f t="shared" si="2"/>
        <v>102.375</v>
      </c>
      <c r="Y15" s="38">
        <f t="shared" si="2"/>
        <v>106.35</v>
      </c>
      <c r="Z15" s="38">
        <f t="shared" si="2"/>
        <v>110.14999999999999</v>
      </c>
      <c r="AA15" s="38">
        <f t="shared" si="2"/>
        <v>116.94999999999999</v>
      </c>
      <c r="AB15" s="38">
        <f t="shared" si="2"/>
        <v>121.1</v>
      </c>
      <c r="AC15" s="38">
        <f t="shared" si="2"/>
        <v>125.9</v>
      </c>
      <c r="AD15" s="38">
        <f t="shared" si="2"/>
        <v>130.65</v>
      </c>
      <c r="AE15" s="38">
        <f t="shared" si="2"/>
        <v>134.17500000000001</v>
      </c>
      <c r="AF15" s="38">
        <f t="shared" si="2"/>
        <v>137.375</v>
      </c>
      <c r="AG15" s="38">
        <f t="shared" si="2"/>
        <v>141.85</v>
      </c>
      <c r="AH15" s="38">
        <f t="shared" si="2"/>
        <v>145.52499999999998</v>
      </c>
      <c r="AI15" s="38">
        <f t="shared" si="2"/>
        <v>148.15</v>
      </c>
      <c r="AJ15" s="38">
        <f t="shared" si="2"/>
        <v>151.52499999999998</v>
      </c>
      <c r="AK15" s="32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</row>
    <row r="16" spans="1:53">
      <c r="A16" s="66" t="s">
        <v>3</v>
      </c>
      <c r="B16" s="39">
        <f>STDEV(B11:B14)/SQRT(4)</f>
        <v>0.32403703492039365</v>
      </c>
      <c r="C16" s="39">
        <f t="shared" ref="C16:AJ16" si="3">STDEV(C11:C14)/SQRT(4)</f>
        <v>0.55000000000000004</v>
      </c>
      <c r="D16" s="39">
        <f t="shared" si="3"/>
        <v>0.75773786144462041</v>
      </c>
      <c r="E16" s="39">
        <f t="shared" si="3"/>
        <v>1.0011451776174465</v>
      </c>
      <c r="F16" s="39">
        <f t="shared" si="3"/>
        <v>1.1160757142774866</v>
      </c>
      <c r="G16" s="39">
        <f t="shared" si="3"/>
        <v>1.6140012391568912</v>
      </c>
      <c r="H16" s="39">
        <f t="shared" si="3"/>
        <v>2.0137030565602427</v>
      </c>
      <c r="I16" s="39">
        <f t="shared" si="3"/>
        <v>2.3862016539541004</v>
      </c>
      <c r="J16" s="39">
        <f t="shared" si="3"/>
        <v>2.5525722320827819</v>
      </c>
      <c r="K16" s="39">
        <f t="shared" si="3"/>
        <v>2.5084440728600401</v>
      </c>
      <c r="L16" s="39">
        <f t="shared" si="3"/>
        <v>2.6991896932227646</v>
      </c>
      <c r="M16" s="39">
        <f t="shared" si="3"/>
        <v>3.2146798700129793</v>
      </c>
      <c r="N16" s="39">
        <f t="shared" si="3"/>
        <v>3.4910301726949413</v>
      </c>
      <c r="O16" s="39">
        <f t="shared" si="3"/>
        <v>3.8099376635320028</v>
      </c>
      <c r="P16" s="39">
        <f t="shared" si="3"/>
        <v>4.2890121240211139</v>
      </c>
      <c r="Q16" s="39">
        <f t="shared" si="3"/>
        <v>4.9495791066850012</v>
      </c>
      <c r="R16" s="39">
        <f t="shared" si="3"/>
        <v>5.3703468230646072</v>
      </c>
      <c r="S16" s="39">
        <f t="shared" si="3"/>
        <v>5.7383940842945584</v>
      </c>
      <c r="T16" s="39">
        <f t="shared" si="3"/>
        <v>6.0241873587508188</v>
      </c>
      <c r="U16" s="39">
        <f t="shared" si="3"/>
        <v>6.2590600998339987</v>
      </c>
      <c r="V16" s="39">
        <f t="shared" si="3"/>
        <v>6.5329134643995754</v>
      </c>
      <c r="W16" s="39">
        <f t="shared" si="3"/>
        <v>6.9385847500288849</v>
      </c>
      <c r="X16" s="39">
        <f t="shared" si="3"/>
        <v>7.2119547743081407</v>
      </c>
      <c r="Y16" s="39">
        <f t="shared" si="3"/>
        <v>7.4404860952315124</v>
      </c>
      <c r="Z16" s="39">
        <f t="shared" si="3"/>
        <v>7.656641996767755</v>
      </c>
      <c r="AA16" s="39">
        <f t="shared" si="3"/>
        <v>8.0248052935881091</v>
      </c>
      <c r="AB16" s="39">
        <f t="shared" si="3"/>
        <v>8.439293019362875</v>
      </c>
      <c r="AC16" s="39">
        <f t="shared" si="3"/>
        <v>8.7092862317566624</v>
      </c>
      <c r="AD16" s="39">
        <f t="shared" si="3"/>
        <v>8.6770290614548795</v>
      </c>
      <c r="AE16" s="39">
        <f t="shared" si="3"/>
        <v>9.0753673020250663</v>
      </c>
      <c r="AF16" s="39">
        <f t="shared" si="3"/>
        <v>9.4281824865664738</v>
      </c>
      <c r="AG16" s="39">
        <f t="shared" si="3"/>
        <v>9.7033928774080955</v>
      </c>
      <c r="AH16" s="39">
        <f t="shared" si="3"/>
        <v>9.7781537964314591</v>
      </c>
      <c r="AI16" s="39">
        <f t="shared" si="3"/>
        <v>10.022433170975271</v>
      </c>
      <c r="AJ16" s="39">
        <f t="shared" si="3"/>
        <v>9.9991145441317535</v>
      </c>
      <c r="AK16" s="32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</row>
    <row r="17" spans="1:53">
      <c r="A17" s="100" t="s">
        <v>13</v>
      </c>
      <c r="B17" s="71">
        <f t="shared" ref="B17:AJ17" si="4">_xlfn.T.TEST(B5:B8,B11:B14,2,2)</f>
        <v>1.4412516120605189E-2</v>
      </c>
      <c r="C17" s="71">
        <f t="shared" si="4"/>
        <v>3.9027276687299182E-3</v>
      </c>
      <c r="D17" s="71">
        <f t="shared" si="4"/>
        <v>2.5508662924972596E-2</v>
      </c>
      <c r="E17" s="71">
        <f t="shared" si="4"/>
        <v>4.0103584077094571E-2</v>
      </c>
      <c r="F17" s="71">
        <f t="shared" si="4"/>
        <v>0.10398064357841193</v>
      </c>
      <c r="G17" s="71">
        <f t="shared" si="4"/>
        <v>5.3974724514478274E-2</v>
      </c>
      <c r="H17" s="71">
        <f t="shared" si="4"/>
        <v>5.3878079809248282E-2</v>
      </c>
      <c r="I17" s="71">
        <f t="shared" si="4"/>
        <v>8.4018858965531351E-2</v>
      </c>
      <c r="J17" s="71">
        <f t="shared" si="4"/>
        <v>7.0911909777656157E-2</v>
      </c>
      <c r="K17" s="71">
        <f t="shared" si="4"/>
        <v>8.8595408045589852E-2</v>
      </c>
      <c r="L17" s="71">
        <f t="shared" si="4"/>
        <v>3.1229010209419514E-2</v>
      </c>
      <c r="M17" s="71">
        <f t="shared" si="4"/>
        <v>3.6758198919311112E-2</v>
      </c>
      <c r="N17" s="71">
        <f t="shared" si="4"/>
        <v>3.7596457341429537E-2</v>
      </c>
      <c r="O17" s="71">
        <f t="shared" si="4"/>
        <v>4.778182197681962E-2</v>
      </c>
      <c r="P17" s="71">
        <f t="shared" si="4"/>
        <v>4.552604771957814E-2</v>
      </c>
      <c r="Q17" s="71">
        <f t="shared" si="4"/>
        <v>6.2654937501179717E-2</v>
      </c>
      <c r="R17" s="71">
        <f t="shared" si="4"/>
        <v>6.1050308849601484E-2</v>
      </c>
      <c r="S17" s="71">
        <f t="shared" si="4"/>
        <v>5.4125877785281863E-2</v>
      </c>
      <c r="T17" s="71">
        <f t="shared" si="4"/>
        <v>5.5629816140573003E-2</v>
      </c>
      <c r="U17" s="71">
        <f t="shared" si="4"/>
        <v>6.2012650461367329E-2</v>
      </c>
      <c r="V17" s="71">
        <f t="shared" si="4"/>
        <v>6.2095383878979199E-2</v>
      </c>
      <c r="W17" s="71">
        <f t="shared" si="4"/>
        <v>6.7350865762890053E-2</v>
      </c>
      <c r="X17" s="71">
        <f t="shared" si="4"/>
        <v>6.5754093511075196E-2</v>
      </c>
      <c r="Y17" s="71">
        <f t="shared" si="4"/>
        <v>6.5540731875577019E-2</v>
      </c>
      <c r="Z17" s="71">
        <f t="shared" si="4"/>
        <v>7.1359178271040866E-2</v>
      </c>
      <c r="AA17" s="71">
        <f t="shared" si="4"/>
        <v>4.6501738490986398E-2</v>
      </c>
      <c r="AB17" s="71">
        <f t="shared" si="4"/>
        <v>5.0223665762638786E-2</v>
      </c>
      <c r="AC17" s="71">
        <f t="shared" si="4"/>
        <v>4.7051169775610954E-2</v>
      </c>
      <c r="AD17" s="71">
        <f t="shared" si="4"/>
        <v>3.4224843597511642E-2</v>
      </c>
      <c r="AE17" s="71">
        <f t="shared" si="4"/>
        <v>3.6439693905263394E-2</v>
      </c>
      <c r="AF17" s="71">
        <f t="shared" si="4"/>
        <v>3.9500565640827379E-2</v>
      </c>
      <c r="AG17" s="71">
        <f t="shared" si="4"/>
        <v>3.3818958999853106E-2</v>
      </c>
      <c r="AH17" s="71">
        <f t="shared" si="4"/>
        <v>3.1296774520697228E-2</v>
      </c>
      <c r="AI17" s="71">
        <f t="shared" si="4"/>
        <v>3.5605289522354581E-2</v>
      </c>
      <c r="AJ17" s="71">
        <f t="shared" si="4"/>
        <v>3.269369910895862E-2</v>
      </c>
      <c r="AK17" s="32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  <row r="18" spans="1:53">
      <c r="A18" s="33"/>
      <c r="B18" s="33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2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</row>
    <row r="19" spans="1:53">
      <c r="A19" s="40" t="s">
        <v>15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0"/>
    </row>
    <row r="20" spans="1:53">
      <c r="A20" s="101" t="s">
        <v>37</v>
      </c>
      <c r="B20" s="41">
        <v>42024</v>
      </c>
      <c r="C20" s="42">
        <v>42025</v>
      </c>
      <c r="D20" s="42">
        <v>42026</v>
      </c>
      <c r="E20" s="43">
        <v>42027</v>
      </c>
      <c r="F20" s="42">
        <v>42028</v>
      </c>
      <c r="G20" s="42">
        <v>42029</v>
      </c>
      <c r="H20" s="42">
        <v>42030</v>
      </c>
      <c r="I20" s="42">
        <v>42031</v>
      </c>
      <c r="J20" s="42">
        <v>42032</v>
      </c>
      <c r="K20" s="42">
        <v>42033</v>
      </c>
      <c r="L20" s="42">
        <v>42034</v>
      </c>
      <c r="M20" s="42">
        <v>42035</v>
      </c>
      <c r="N20" s="42">
        <v>42036</v>
      </c>
      <c r="O20" s="42">
        <v>42037</v>
      </c>
      <c r="P20" s="44">
        <v>42038</v>
      </c>
      <c r="Q20" s="44">
        <v>42039</v>
      </c>
      <c r="R20" s="44">
        <v>42040</v>
      </c>
      <c r="S20" s="45">
        <v>42041</v>
      </c>
      <c r="T20" s="46">
        <v>42042</v>
      </c>
      <c r="U20" s="46">
        <v>42043</v>
      </c>
      <c r="V20" s="46">
        <v>42044</v>
      </c>
      <c r="W20" s="47">
        <v>42045</v>
      </c>
      <c r="X20" s="46">
        <v>42046</v>
      </c>
      <c r="Y20" s="46">
        <v>42047</v>
      </c>
      <c r="Z20" s="46">
        <v>42048</v>
      </c>
      <c r="AA20" s="46">
        <v>42049</v>
      </c>
      <c r="AB20" s="46">
        <v>42050</v>
      </c>
      <c r="AC20" s="47">
        <v>42051</v>
      </c>
      <c r="AD20" s="46">
        <v>42052</v>
      </c>
      <c r="AE20" s="46">
        <v>42053</v>
      </c>
      <c r="AF20" s="46">
        <v>42054</v>
      </c>
      <c r="AG20" s="46">
        <v>42055</v>
      </c>
      <c r="AH20" s="46">
        <v>42056</v>
      </c>
      <c r="AI20" s="46">
        <v>42057</v>
      </c>
      <c r="AJ20" s="46">
        <v>42058</v>
      </c>
    </row>
    <row r="21" spans="1:53">
      <c r="A21" s="123" t="s">
        <v>0</v>
      </c>
      <c r="B21" s="48">
        <v>20</v>
      </c>
      <c r="C21" s="49">
        <v>20</v>
      </c>
      <c r="D21" s="50">
        <v>19.899999999999999</v>
      </c>
      <c r="E21" s="51">
        <v>19.899999999999999</v>
      </c>
      <c r="F21" s="50">
        <v>19.8</v>
      </c>
      <c r="G21" s="50">
        <v>19.600000000000001</v>
      </c>
      <c r="H21" s="50">
        <v>19.100000000000001</v>
      </c>
      <c r="I21" s="50">
        <v>19.5</v>
      </c>
      <c r="J21" s="50">
        <v>18.600000000000001</v>
      </c>
      <c r="K21" s="49">
        <v>18.899999999999999</v>
      </c>
      <c r="L21" s="49">
        <v>18.899999999999999</v>
      </c>
      <c r="M21" s="50">
        <v>19.100000000000001</v>
      </c>
      <c r="N21" s="52">
        <v>19.7</v>
      </c>
      <c r="O21" s="50">
        <v>19.100000000000001</v>
      </c>
      <c r="P21" s="53">
        <v>19</v>
      </c>
      <c r="Q21" s="53">
        <v>19.3</v>
      </c>
      <c r="R21" s="53">
        <v>19</v>
      </c>
      <c r="S21" s="54">
        <v>19.100000000000001</v>
      </c>
      <c r="T21" s="53">
        <v>19.5</v>
      </c>
      <c r="U21" s="53">
        <v>19.399999999999999</v>
      </c>
      <c r="V21" s="53">
        <v>19.600000000000001</v>
      </c>
      <c r="W21" s="54">
        <v>19.399999999999999</v>
      </c>
      <c r="X21" s="53">
        <v>19.3</v>
      </c>
      <c r="Y21" s="55">
        <v>19.399999999999999</v>
      </c>
      <c r="Z21" s="55">
        <v>19.399999999999999</v>
      </c>
      <c r="AA21" s="55">
        <v>19.399999999999999</v>
      </c>
      <c r="AB21" s="55">
        <v>19.7</v>
      </c>
      <c r="AC21" s="54">
        <v>19.8</v>
      </c>
      <c r="AD21" s="53">
        <v>19.3</v>
      </c>
      <c r="AE21" s="53">
        <v>19.3</v>
      </c>
      <c r="AF21" s="53">
        <v>19.2</v>
      </c>
      <c r="AG21" s="53">
        <v>19.7</v>
      </c>
      <c r="AH21" s="53">
        <v>19.5</v>
      </c>
      <c r="AI21" s="53">
        <v>19.7</v>
      </c>
      <c r="AJ21" s="53">
        <v>19</v>
      </c>
    </row>
    <row r="22" spans="1:53">
      <c r="A22" s="124"/>
      <c r="B22" s="48">
        <v>20.7</v>
      </c>
      <c r="C22" s="49">
        <v>21</v>
      </c>
      <c r="D22" s="50">
        <v>21</v>
      </c>
      <c r="E22" s="51">
        <v>21.2</v>
      </c>
      <c r="F22" s="50">
        <v>21.3</v>
      </c>
      <c r="G22" s="50">
        <v>20.5</v>
      </c>
      <c r="H22" s="50">
        <v>21.3</v>
      </c>
      <c r="I22" s="50">
        <v>21.4</v>
      </c>
      <c r="J22" s="50">
        <v>21.5</v>
      </c>
      <c r="K22" s="49">
        <v>21.5</v>
      </c>
      <c r="L22" s="49">
        <v>21.3</v>
      </c>
      <c r="M22" s="50">
        <v>21.6</v>
      </c>
      <c r="N22" s="50">
        <v>21.6</v>
      </c>
      <c r="O22" s="50">
        <v>21.5</v>
      </c>
      <c r="P22" s="53">
        <v>21.7</v>
      </c>
      <c r="Q22" s="53">
        <v>21.6</v>
      </c>
      <c r="R22" s="53">
        <v>21.8</v>
      </c>
      <c r="S22" s="54">
        <v>21.7</v>
      </c>
      <c r="T22" s="53">
        <v>21.4</v>
      </c>
      <c r="U22" s="53">
        <v>21.4</v>
      </c>
      <c r="V22" s="53">
        <v>21.3</v>
      </c>
      <c r="W22" s="54">
        <v>21.5</v>
      </c>
      <c r="X22" s="53">
        <v>20.8</v>
      </c>
      <c r="Y22" s="55">
        <v>20.6</v>
      </c>
      <c r="Z22" s="55">
        <v>21.1</v>
      </c>
      <c r="AA22" s="55">
        <v>20.100000000000001</v>
      </c>
      <c r="AB22" s="55">
        <v>22</v>
      </c>
      <c r="AC22" s="54">
        <v>22.1</v>
      </c>
      <c r="AD22" s="53">
        <v>22.1</v>
      </c>
      <c r="AE22" s="53">
        <v>21.6</v>
      </c>
      <c r="AF22" s="53">
        <v>20.6</v>
      </c>
      <c r="AG22" s="53">
        <v>21.3</v>
      </c>
      <c r="AH22" s="53">
        <v>21.6</v>
      </c>
      <c r="AI22" s="53">
        <v>21.7</v>
      </c>
      <c r="AJ22" s="53">
        <v>20.8</v>
      </c>
    </row>
    <row r="23" spans="1:53">
      <c r="A23" s="124"/>
      <c r="B23" s="48">
        <v>18.3</v>
      </c>
      <c r="C23" s="49">
        <v>18</v>
      </c>
      <c r="D23" s="50">
        <v>20.2</v>
      </c>
      <c r="E23" s="51">
        <v>20.5</v>
      </c>
      <c r="F23" s="50">
        <v>20.6</v>
      </c>
      <c r="G23" s="50">
        <v>20.399999999999999</v>
      </c>
      <c r="H23" s="50">
        <v>20.2</v>
      </c>
      <c r="I23" s="50">
        <v>20.3</v>
      </c>
      <c r="J23" s="50">
        <v>20.100000000000001</v>
      </c>
      <c r="K23" s="49">
        <v>20.399999999999999</v>
      </c>
      <c r="L23" s="49">
        <v>19.8</v>
      </c>
      <c r="M23" s="50">
        <v>19.8</v>
      </c>
      <c r="N23" s="50">
        <v>19.899999999999999</v>
      </c>
      <c r="O23" s="50">
        <v>18.899999999999999</v>
      </c>
      <c r="P23" s="53">
        <v>18.600000000000001</v>
      </c>
      <c r="Q23" s="53">
        <v>19.5</v>
      </c>
      <c r="R23" s="53">
        <v>18.399999999999999</v>
      </c>
      <c r="S23" s="54">
        <v>18.2</v>
      </c>
      <c r="T23" s="53">
        <v>18.5</v>
      </c>
      <c r="U23" s="53">
        <v>19.100000000000001</v>
      </c>
      <c r="V23" s="53">
        <v>18.7</v>
      </c>
      <c r="W23" s="54">
        <v>16.8</v>
      </c>
      <c r="X23" s="53">
        <v>16.7</v>
      </c>
      <c r="Y23" s="55">
        <v>17.2</v>
      </c>
      <c r="Z23" s="55">
        <v>18.2</v>
      </c>
      <c r="AA23" s="55">
        <v>18.399999999999999</v>
      </c>
      <c r="AB23" s="55">
        <v>20.8</v>
      </c>
      <c r="AC23" s="54">
        <v>20</v>
      </c>
      <c r="AD23" s="53">
        <v>19.7</v>
      </c>
      <c r="AE23" s="53">
        <v>20.5</v>
      </c>
      <c r="AF23" s="53">
        <v>20</v>
      </c>
      <c r="AG23" s="53">
        <v>19.5</v>
      </c>
      <c r="AH23" s="53">
        <v>20</v>
      </c>
      <c r="AI23" s="53">
        <v>20.2</v>
      </c>
      <c r="AJ23" s="53">
        <v>19.7</v>
      </c>
    </row>
    <row r="24" spans="1:53">
      <c r="A24" s="125"/>
      <c r="B24" s="48">
        <v>19.3</v>
      </c>
      <c r="C24" s="49">
        <v>18</v>
      </c>
      <c r="D24" s="50">
        <v>19.600000000000001</v>
      </c>
      <c r="E24" s="51">
        <v>19.5</v>
      </c>
      <c r="F24" s="50">
        <v>20.100000000000001</v>
      </c>
      <c r="G24" s="50">
        <v>19.899999999999999</v>
      </c>
      <c r="H24" s="50">
        <v>19.600000000000001</v>
      </c>
      <c r="I24" s="50">
        <v>19.600000000000001</v>
      </c>
      <c r="J24" s="50">
        <v>19.2</v>
      </c>
      <c r="K24" s="49">
        <v>19.7</v>
      </c>
      <c r="L24" s="49">
        <v>19.399999999999999</v>
      </c>
      <c r="M24" s="50">
        <v>19.600000000000001</v>
      </c>
      <c r="N24" s="50">
        <v>20</v>
      </c>
      <c r="O24" s="50">
        <v>19.600000000000001</v>
      </c>
      <c r="P24" s="53">
        <v>19.8</v>
      </c>
      <c r="Q24" s="53">
        <v>19.5</v>
      </c>
      <c r="R24" s="53">
        <v>19.7</v>
      </c>
      <c r="S24" s="54">
        <v>19.7</v>
      </c>
      <c r="T24" s="53">
        <v>19.5</v>
      </c>
      <c r="U24" s="53">
        <v>19.600000000000001</v>
      </c>
      <c r="V24" s="53">
        <v>19.600000000000001</v>
      </c>
      <c r="W24" s="54">
        <v>19.5</v>
      </c>
      <c r="X24" s="55">
        <v>19.100000000000001</v>
      </c>
      <c r="Y24" s="55">
        <v>19.8</v>
      </c>
      <c r="Z24" s="55">
        <v>20.399999999999999</v>
      </c>
      <c r="AA24" s="55">
        <v>20.5</v>
      </c>
      <c r="AB24" s="55">
        <v>20.3</v>
      </c>
      <c r="AC24" s="54">
        <v>20.3</v>
      </c>
      <c r="AD24" s="53">
        <v>20.2</v>
      </c>
      <c r="AE24" s="53">
        <v>20.399999999999999</v>
      </c>
      <c r="AF24" s="53">
        <v>20</v>
      </c>
      <c r="AG24" s="53">
        <v>20.3</v>
      </c>
      <c r="AH24" s="53">
        <v>19.7</v>
      </c>
      <c r="AI24" s="53">
        <v>20.100000000000001</v>
      </c>
      <c r="AJ24" s="53">
        <v>20.7</v>
      </c>
    </row>
    <row r="25" spans="1:53">
      <c r="A25" s="56" t="s">
        <v>2</v>
      </c>
      <c r="B25" s="48">
        <f t="shared" ref="B25:AC25" si="5">AVERAGE(B21:B24)</f>
        <v>19.574999999999999</v>
      </c>
      <c r="C25" s="57">
        <f t="shared" si="5"/>
        <v>19.25</v>
      </c>
      <c r="D25" s="57">
        <f t="shared" si="5"/>
        <v>20.174999999999997</v>
      </c>
      <c r="E25" s="57">
        <f t="shared" si="5"/>
        <v>20.274999999999999</v>
      </c>
      <c r="F25" s="57">
        <f t="shared" si="5"/>
        <v>20.450000000000003</v>
      </c>
      <c r="G25" s="57">
        <f t="shared" si="5"/>
        <v>20.100000000000001</v>
      </c>
      <c r="H25" s="57">
        <f t="shared" si="5"/>
        <v>20.050000000000004</v>
      </c>
      <c r="I25" s="57">
        <f t="shared" si="5"/>
        <v>20.200000000000003</v>
      </c>
      <c r="J25" s="57">
        <f t="shared" si="5"/>
        <v>19.850000000000001</v>
      </c>
      <c r="K25" s="57">
        <f t="shared" si="5"/>
        <v>20.125</v>
      </c>
      <c r="L25" s="57">
        <f t="shared" si="5"/>
        <v>19.850000000000001</v>
      </c>
      <c r="M25" s="57">
        <f t="shared" si="5"/>
        <v>20.024999999999999</v>
      </c>
      <c r="N25" s="57">
        <f t="shared" si="5"/>
        <v>20.299999999999997</v>
      </c>
      <c r="O25" s="57">
        <f t="shared" si="5"/>
        <v>19.774999999999999</v>
      </c>
      <c r="P25" s="57">
        <f t="shared" si="5"/>
        <v>19.775000000000002</v>
      </c>
      <c r="Q25" s="57">
        <f t="shared" si="5"/>
        <v>19.975000000000001</v>
      </c>
      <c r="R25" s="57">
        <f t="shared" si="5"/>
        <v>19.724999999999998</v>
      </c>
      <c r="S25" s="57">
        <f t="shared" si="5"/>
        <v>19.675000000000001</v>
      </c>
      <c r="T25" s="57">
        <f t="shared" si="5"/>
        <v>19.725000000000001</v>
      </c>
      <c r="U25" s="57">
        <f t="shared" si="5"/>
        <v>19.875</v>
      </c>
      <c r="V25" s="57">
        <f t="shared" si="5"/>
        <v>19.800000000000004</v>
      </c>
      <c r="W25" s="57">
        <f t="shared" si="5"/>
        <v>19.3</v>
      </c>
      <c r="X25" s="57">
        <f t="shared" si="5"/>
        <v>18.975000000000001</v>
      </c>
      <c r="Y25" s="57">
        <f t="shared" si="5"/>
        <v>19.25</v>
      </c>
      <c r="Z25" s="57">
        <f t="shared" si="5"/>
        <v>19.774999999999999</v>
      </c>
      <c r="AA25" s="57">
        <f t="shared" si="5"/>
        <v>19.600000000000001</v>
      </c>
      <c r="AB25" s="57">
        <f t="shared" si="5"/>
        <v>20.7</v>
      </c>
      <c r="AC25" s="57">
        <f t="shared" si="5"/>
        <v>20.55</v>
      </c>
      <c r="AD25" s="57">
        <f t="shared" ref="AD25:AJ25" si="6">AVERAGE(AD21:AD24)</f>
        <v>20.325000000000003</v>
      </c>
      <c r="AE25" s="57">
        <f t="shared" si="6"/>
        <v>20.450000000000003</v>
      </c>
      <c r="AF25" s="57">
        <f t="shared" si="6"/>
        <v>19.95</v>
      </c>
      <c r="AG25" s="57">
        <f t="shared" si="6"/>
        <v>20.2</v>
      </c>
      <c r="AH25" s="57">
        <f t="shared" si="6"/>
        <v>20.2</v>
      </c>
      <c r="AI25" s="57">
        <f t="shared" si="6"/>
        <v>20.424999999999997</v>
      </c>
      <c r="AJ25" s="57">
        <f t="shared" si="6"/>
        <v>20.05</v>
      </c>
    </row>
    <row r="26" spans="1:53">
      <c r="A26" s="56" t="s">
        <v>3</v>
      </c>
      <c r="B26" s="48">
        <f>STDEV(B21:B24)/SQRT(4)</f>
        <v>0.51214418542698137</v>
      </c>
      <c r="C26" s="48">
        <f t="shared" ref="C26:AJ26" si="7">STDEV(C21:C24)/SQRT(4)</f>
        <v>0.75</v>
      </c>
      <c r="D26" s="48">
        <f t="shared" si="7"/>
        <v>0.30103986446980724</v>
      </c>
      <c r="E26" s="48">
        <f t="shared" si="7"/>
        <v>0.37052890125692844</v>
      </c>
      <c r="F26" s="48">
        <f t="shared" si="7"/>
        <v>0.32787192621509997</v>
      </c>
      <c r="G26" s="48">
        <f t="shared" si="7"/>
        <v>0.21213203435596392</v>
      </c>
      <c r="H26" s="48">
        <f t="shared" si="7"/>
        <v>0.47346242371139285</v>
      </c>
      <c r="I26" s="48">
        <f t="shared" si="7"/>
        <v>0.43779751788545607</v>
      </c>
      <c r="J26" s="48">
        <f t="shared" si="7"/>
        <v>0.6304760106459244</v>
      </c>
      <c r="K26" s="48">
        <f t="shared" si="7"/>
        <v>0.55132416356743663</v>
      </c>
      <c r="L26" s="48">
        <f t="shared" si="7"/>
        <v>0.51720402163943047</v>
      </c>
      <c r="M26" s="48">
        <f t="shared" si="7"/>
        <v>0.54524459343185305</v>
      </c>
      <c r="N26" s="48">
        <f t="shared" si="7"/>
        <v>0.43779751788545707</v>
      </c>
      <c r="O26" s="48">
        <f t="shared" si="7"/>
        <v>0.59354163010412897</v>
      </c>
      <c r="P26" s="48">
        <f t="shared" si="7"/>
        <v>0.68844631841076243</v>
      </c>
      <c r="Q26" s="48">
        <f t="shared" si="7"/>
        <v>0.54371407927328896</v>
      </c>
      <c r="R26" s="48">
        <f t="shared" si="7"/>
        <v>0.7409172243465082</v>
      </c>
      <c r="S26" s="48">
        <f t="shared" si="7"/>
        <v>0.74204110398279144</v>
      </c>
      <c r="T26" s="48">
        <f t="shared" si="7"/>
        <v>0.60604592785255662</v>
      </c>
      <c r="U26" s="48">
        <f t="shared" si="7"/>
        <v>0.51861192941671985</v>
      </c>
      <c r="V26" s="48">
        <f t="shared" si="7"/>
        <v>0.54313902456001095</v>
      </c>
      <c r="W26" s="48">
        <f t="shared" si="7"/>
        <v>0.96350056218630875</v>
      </c>
      <c r="X26" s="48">
        <f t="shared" si="7"/>
        <v>0.84791410728524497</v>
      </c>
      <c r="Y26" s="48">
        <f t="shared" si="7"/>
        <v>0.72743842809317361</v>
      </c>
      <c r="Z26" s="48">
        <f t="shared" si="7"/>
        <v>0.63031076991168977</v>
      </c>
      <c r="AA26" s="48">
        <f t="shared" si="7"/>
        <v>0.46007245806140917</v>
      </c>
      <c r="AB26" s="48">
        <f t="shared" si="7"/>
        <v>0.48819395052922709</v>
      </c>
      <c r="AC26" s="48">
        <f t="shared" si="7"/>
        <v>0.52678268764263714</v>
      </c>
      <c r="AD26" s="48">
        <f t="shared" si="7"/>
        <v>0.61964371483404368</v>
      </c>
      <c r="AE26" s="48">
        <f t="shared" si="7"/>
        <v>0.46992907266238959</v>
      </c>
      <c r="AF26" s="48">
        <f t="shared" si="7"/>
        <v>0.28722813232690186</v>
      </c>
      <c r="AG26" s="48">
        <f t="shared" si="7"/>
        <v>0.40414518843273828</v>
      </c>
      <c r="AH26" s="48">
        <f t="shared" si="7"/>
        <v>0.47784237289438208</v>
      </c>
      <c r="AI26" s="48">
        <f t="shared" si="7"/>
        <v>0.43851073723076217</v>
      </c>
      <c r="AJ26" s="48">
        <f t="shared" si="7"/>
        <v>0.42914643965279115</v>
      </c>
    </row>
    <row r="27" spans="1:53">
      <c r="B27" s="41">
        <v>42024</v>
      </c>
      <c r="C27" s="58">
        <v>42025</v>
      </c>
      <c r="D27" s="42">
        <v>42026</v>
      </c>
      <c r="E27" s="43">
        <v>42027</v>
      </c>
      <c r="F27" s="42">
        <v>42028</v>
      </c>
      <c r="G27" s="42">
        <v>42029</v>
      </c>
      <c r="H27" s="42">
        <v>42030</v>
      </c>
      <c r="I27" s="42">
        <v>42031</v>
      </c>
      <c r="J27" s="42">
        <v>42032</v>
      </c>
      <c r="K27" s="42">
        <v>42033</v>
      </c>
      <c r="L27" s="42">
        <v>42034</v>
      </c>
      <c r="M27" s="42">
        <v>42035</v>
      </c>
      <c r="N27" s="42">
        <v>42036</v>
      </c>
      <c r="O27" s="42">
        <v>42037</v>
      </c>
      <c r="P27" s="41">
        <v>42038</v>
      </c>
      <c r="Q27" s="41">
        <v>42039</v>
      </c>
      <c r="R27" s="41">
        <v>42040</v>
      </c>
      <c r="S27" s="59">
        <v>42041</v>
      </c>
      <c r="T27" s="60">
        <v>42042</v>
      </c>
      <c r="U27" s="60">
        <v>42043</v>
      </c>
      <c r="V27" s="60">
        <v>42044</v>
      </c>
      <c r="W27" s="61">
        <v>42045</v>
      </c>
      <c r="X27" s="61">
        <v>42046</v>
      </c>
      <c r="Y27" s="61">
        <v>42047</v>
      </c>
      <c r="Z27" s="61">
        <v>42048</v>
      </c>
      <c r="AA27" s="61">
        <v>42049</v>
      </c>
      <c r="AB27" s="61">
        <v>42050</v>
      </c>
      <c r="AC27" s="61">
        <v>42051</v>
      </c>
      <c r="AD27" s="60">
        <v>42052</v>
      </c>
      <c r="AE27" s="60">
        <v>42053</v>
      </c>
      <c r="AF27" s="60">
        <v>42054</v>
      </c>
      <c r="AG27" s="60">
        <v>42055</v>
      </c>
      <c r="AH27" s="60">
        <v>42056</v>
      </c>
      <c r="AI27" s="60">
        <v>42057</v>
      </c>
      <c r="AJ27" s="60">
        <v>42058</v>
      </c>
    </row>
    <row r="28" spans="1:53">
      <c r="A28" s="123" t="s">
        <v>1</v>
      </c>
      <c r="B28" s="48">
        <v>19.5</v>
      </c>
      <c r="C28" s="62">
        <v>19</v>
      </c>
      <c r="D28" s="50">
        <v>18.7</v>
      </c>
      <c r="E28" s="51">
        <v>18.2</v>
      </c>
      <c r="F28" s="50">
        <v>18.600000000000001</v>
      </c>
      <c r="G28" s="50">
        <v>18.399999999999999</v>
      </c>
      <c r="H28" s="50">
        <v>18.100000000000001</v>
      </c>
      <c r="I28" s="50">
        <v>18</v>
      </c>
      <c r="J28" s="50">
        <v>17.8</v>
      </c>
      <c r="K28" s="50">
        <v>17.8</v>
      </c>
      <c r="L28" s="50">
        <v>18.2</v>
      </c>
      <c r="M28" s="50">
        <v>18.100000000000001</v>
      </c>
      <c r="N28" s="50">
        <v>18.7</v>
      </c>
      <c r="O28" s="48">
        <v>18.2</v>
      </c>
      <c r="P28" s="48">
        <v>18.2</v>
      </c>
      <c r="Q28" s="48">
        <v>18.3</v>
      </c>
      <c r="R28" s="48">
        <v>18.7</v>
      </c>
      <c r="S28" s="63">
        <v>18.8</v>
      </c>
      <c r="T28" s="64">
        <v>18.8</v>
      </c>
      <c r="U28" s="64">
        <v>19.2</v>
      </c>
      <c r="V28" s="64">
        <v>19.100000000000001</v>
      </c>
      <c r="W28" s="65">
        <v>19.2</v>
      </c>
      <c r="X28" s="64">
        <v>18.7</v>
      </c>
      <c r="Y28" s="64">
        <v>19.2</v>
      </c>
      <c r="Z28" s="64">
        <v>19.100000000000001</v>
      </c>
      <c r="AA28" s="64">
        <v>19</v>
      </c>
      <c r="AB28" s="64">
        <v>19.2</v>
      </c>
      <c r="AC28" s="63">
        <v>19.600000000000001</v>
      </c>
      <c r="AD28" s="48">
        <v>20.2</v>
      </c>
      <c r="AE28" s="48">
        <v>19.8</v>
      </c>
      <c r="AF28" s="48">
        <v>19.5</v>
      </c>
      <c r="AG28" s="48">
        <v>20.100000000000001</v>
      </c>
      <c r="AH28" s="48">
        <v>20.3</v>
      </c>
      <c r="AI28" s="48">
        <v>20.3</v>
      </c>
      <c r="AJ28" s="48">
        <v>20.100000000000001</v>
      </c>
    </row>
    <row r="29" spans="1:53">
      <c r="A29" s="124"/>
      <c r="B29" s="48">
        <v>20.5</v>
      </c>
      <c r="C29" s="62">
        <v>20</v>
      </c>
      <c r="D29" s="50">
        <v>19.8</v>
      </c>
      <c r="E29" s="51">
        <v>20.100000000000001</v>
      </c>
      <c r="F29" s="50">
        <v>20</v>
      </c>
      <c r="G29" s="50">
        <v>19.8</v>
      </c>
      <c r="H29" s="50">
        <v>19.899999999999999</v>
      </c>
      <c r="I29" s="50">
        <v>20.3</v>
      </c>
      <c r="J29" s="50">
        <v>19.8</v>
      </c>
      <c r="K29" s="49">
        <v>20.100000000000001</v>
      </c>
      <c r="L29" s="49">
        <v>20.100000000000001</v>
      </c>
      <c r="M29" s="50">
        <v>20.3</v>
      </c>
      <c r="N29" s="49">
        <v>20.5</v>
      </c>
      <c r="O29" s="50">
        <v>20.5</v>
      </c>
      <c r="P29" s="48">
        <v>20.3</v>
      </c>
      <c r="Q29" s="48">
        <v>20.3</v>
      </c>
      <c r="R29" s="48">
        <v>20.5</v>
      </c>
      <c r="S29" s="63">
        <v>20.399999999999999</v>
      </c>
      <c r="T29" s="64">
        <v>20.7</v>
      </c>
      <c r="U29" s="64">
        <v>20.6</v>
      </c>
      <c r="V29" s="64">
        <v>20.3</v>
      </c>
      <c r="W29" s="65">
        <v>20.7</v>
      </c>
      <c r="X29" s="64">
        <v>20.3</v>
      </c>
      <c r="Y29" s="64">
        <v>20.7</v>
      </c>
      <c r="Z29" s="64">
        <v>20.7</v>
      </c>
      <c r="AA29" s="64">
        <v>20.9</v>
      </c>
      <c r="AB29" s="64">
        <v>21.2</v>
      </c>
      <c r="AC29" s="63">
        <v>21.2</v>
      </c>
      <c r="AD29" s="48">
        <v>20.5</v>
      </c>
      <c r="AE29" s="48">
        <v>21.1</v>
      </c>
      <c r="AF29" s="48">
        <v>20.8</v>
      </c>
      <c r="AG29" s="48">
        <v>21.3</v>
      </c>
      <c r="AH29" s="48">
        <v>21.4</v>
      </c>
      <c r="AI29" s="48">
        <v>21.3</v>
      </c>
      <c r="AJ29" s="48">
        <v>21.2</v>
      </c>
    </row>
    <row r="30" spans="1:53">
      <c r="A30" s="124"/>
      <c r="B30" s="48">
        <v>20.100000000000001</v>
      </c>
      <c r="C30" s="62">
        <v>20</v>
      </c>
      <c r="D30" s="50">
        <v>19.7</v>
      </c>
      <c r="E30" s="51">
        <v>19.600000000000001</v>
      </c>
      <c r="F30" s="50">
        <v>19.899999999999999</v>
      </c>
      <c r="G30" s="50">
        <v>20.6</v>
      </c>
      <c r="H30" s="50">
        <v>20.8</v>
      </c>
      <c r="I30" s="50">
        <v>20.2</v>
      </c>
      <c r="J30" s="50">
        <v>19.5</v>
      </c>
      <c r="K30" s="49">
        <v>19.600000000000001</v>
      </c>
      <c r="L30" s="49">
        <v>19.8</v>
      </c>
      <c r="M30" s="50">
        <v>19.399999999999999</v>
      </c>
      <c r="N30" s="49">
        <v>19.600000000000001</v>
      </c>
      <c r="O30" s="50">
        <v>19.100000000000001</v>
      </c>
      <c r="P30" s="48">
        <v>19.7</v>
      </c>
      <c r="Q30" s="48">
        <v>19.2</v>
      </c>
      <c r="R30" s="48">
        <v>19.600000000000001</v>
      </c>
      <c r="S30" s="63">
        <v>19.600000000000001</v>
      </c>
      <c r="T30" s="64">
        <v>19.7</v>
      </c>
      <c r="U30" s="64">
        <v>19.399999999999999</v>
      </c>
      <c r="V30" s="64">
        <v>19.3</v>
      </c>
      <c r="W30" s="65">
        <v>19.5</v>
      </c>
      <c r="X30" s="64">
        <v>19.100000000000001</v>
      </c>
      <c r="Y30" s="64">
        <v>19.600000000000001</v>
      </c>
      <c r="Z30" s="64">
        <v>19.600000000000001</v>
      </c>
      <c r="AA30" s="64">
        <v>19.7</v>
      </c>
      <c r="AB30" s="64">
        <v>19.8</v>
      </c>
      <c r="AC30" s="63">
        <v>19.8</v>
      </c>
      <c r="AD30" s="48">
        <v>20.100000000000001</v>
      </c>
      <c r="AE30" s="48">
        <v>20.3</v>
      </c>
      <c r="AF30" s="48">
        <v>20.100000000000001</v>
      </c>
      <c r="AG30" s="48">
        <v>20.100000000000001</v>
      </c>
      <c r="AH30" s="48">
        <v>20.9</v>
      </c>
      <c r="AI30" s="48">
        <v>20.8</v>
      </c>
      <c r="AJ30" s="48">
        <v>21.1</v>
      </c>
    </row>
    <row r="31" spans="1:53">
      <c r="A31" s="125"/>
      <c r="B31" s="48">
        <v>19.3</v>
      </c>
      <c r="C31" s="62">
        <v>19</v>
      </c>
      <c r="D31" s="50">
        <v>19</v>
      </c>
      <c r="E31" s="51">
        <v>18.8</v>
      </c>
      <c r="F31" s="50">
        <v>19.100000000000001</v>
      </c>
      <c r="G31" s="50">
        <v>19.2</v>
      </c>
      <c r="H31" s="50">
        <v>19.5</v>
      </c>
      <c r="I31" s="50">
        <v>19</v>
      </c>
      <c r="J31" s="50">
        <v>18.600000000000001</v>
      </c>
      <c r="K31" s="49">
        <v>18.100000000000001</v>
      </c>
      <c r="L31" s="50">
        <v>18.7</v>
      </c>
      <c r="M31" s="50">
        <v>18.8</v>
      </c>
      <c r="N31" s="50">
        <v>19</v>
      </c>
      <c r="O31" s="50">
        <v>18.600000000000001</v>
      </c>
      <c r="P31" s="48">
        <v>18.600000000000001</v>
      </c>
      <c r="Q31" s="48">
        <v>18.899999999999999</v>
      </c>
      <c r="R31" s="48">
        <v>19.3</v>
      </c>
      <c r="S31" s="63">
        <v>19.3</v>
      </c>
      <c r="T31" s="64">
        <v>19.100000000000001</v>
      </c>
      <c r="U31" s="64">
        <v>19.100000000000001</v>
      </c>
      <c r="V31" s="64">
        <v>19.399999999999999</v>
      </c>
      <c r="W31" s="65">
        <v>19.7</v>
      </c>
      <c r="X31" s="64">
        <v>19.600000000000001</v>
      </c>
      <c r="Y31" s="64">
        <v>19.7</v>
      </c>
      <c r="Z31" s="64">
        <v>19.899999999999999</v>
      </c>
      <c r="AA31" s="64">
        <v>19.8</v>
      </c>
      <c r="AB31" s="64">
        <v>20.2</v>
      </c>
      <c r="AC31" s="63">
        <v>20.7</v>
      </c>
      <c r="AD31" s="48">
        <v>20.5</v>
      </c>
      <c r="AE31" s="48">
        <v>20.7</v>
      </c>
      <c r="AF31" s="48">
        <v>20.8</v>
      </c>
      <c r="AG31" s="48">
        <v>21.1</v>
      </c>
      <c r="AH31" s="48">
        <v>21.1</v>
      </c>
      <c r="AI31" s="48">
        <v>21.1</v>
      </c>
      <c r="AJ31" s="48">
        <v>20.9</v>
      </c>
    </row>
    <row r="32" spans="1:53">
      <c r="A32" s="56" t="s">
        <v>2</v>
      </c>
      <c r="B32" s="48">
        <f t="shared" ref="B32:AC32" si="8">AVERAGE(B28:B31)</f>
        <v>19.850000000000001</v>
      </c>
      <c r="C32" s="57">
        <f t="shared" si="8"/>
        <v>19.5</v>
      </c>
      <c r="D32" s="57">
        <f t="shared" si="8"/>
        <v>19.3</v>
      </c>
      <c r="E32" s="57">
        <f t="shared" si="8"/>
        <v>19.175000000000001</v>
      </c>
      <c r="F32" s="57">
        <f t="shared" si="8"/>
        <v>19.399999999999999</v>
      </c>
      <c r="G32" s="57">
        <f t="shared" si="8"/>
        <v>19.5</v>
      </c>
      <c r="H32" s="57">
        <f t="shared" si="8"/>
        <v>19.574999999999999</v>
      </c>
      <c r="I32" s="57">
        <f t="shared" si="8"/>
        <v>19.375</v>
      </c>
      <c r="J32" s="57">
        <f t="shared" si="8"/>
        <v>18.925000000000001</v>
      </c>
      <c r="K32" s="57">
        <f t="shared" si="8"/>
        <v>18.900000000000002</v>
      </c>
      <c r="L32" s="57">
        <f t="shared" si="8"/>
        <v>19.2</v>
      </c>
      <c r="M32" s="57">
        <f t="shared" si="8"/>
        <v>19.150000000000002</v>
      </c>
      <c r="N32" s="57">
        <f t="shared" si="8"/>
        <v>19.450000000000003</v>
      </c>
      <c r="O32" s="57">
        <f t="shared" si="8"/>
        <v>19.100000000000001</v>
      </c>
      <c r="P32" s="57">
        <f t="shared" si="8"/>
        <v>19.200000000000003</v>
      </c>
      <c r="Q32" s="57">
        <f t="shared" si="8"/>
        <v>19.174999999999997</v>
      </c>
      <c r="R32" s="57">
        <f t="shared" si="8"/>
        <v>19.525000000000002</v>
      </c>
      <c r="S32" s="57">
        <f t="shared" si="8"/>
        <v>19.525000000000002</v>
      </c>
      <c r="T32" s="57">
        <f t="shared" si="8"/>
        <v>19.575000000000003</v>
      </c>
      <c r="U32" s="57">
        <f t="shared" si="8"/>
        <v>19.574999999999999</v>
      </c>
      <c r="V32" s="57">
        <f t="shared" si="8"/>
        <v>19.524999999999999</v>
      </c>
      <c r="W32" s="57">
        <f t="shared" si="8"/>
        <v>19.774999999999999</v>
      </c>
      <c r="X32" s="57">
        <f t="shared" si="8"/>
        <v>19.425000000000001</v>
      </c>
      <c r="Y32" s="57">
        <f t="shared" si="8"/>
        <v>19.8</v>
      </c>
      <c r="Z32" s="57">
        <f t="shared" si="8"/>
        <v>19.824999999999999</v>
      </c>
      <c r="AA32" s="57">
        <f t="shared" si="8"/>
        <v>19.849999999999998</v>
      </c>
      <c r="AB32" s="57">
        <f t="shared" si="8"/>
        <v>20.100000000000001</v>
      </c>
      <c r="AC32" s="57">
        <f t="shared" si="8"/>
        <v>20.324999999999999</v>
      </c>
      <c r="AD32" s="57">
        <f t="shared" ref="AD32:AJ32" si="9">AVERAGE(AD28:AD31)</f>
        <v>20.325000000000003</v>
      </c>
      <c r="AE32" s="57">
        <f t="shared" si="9"/>
        <v>20.475000000000001</v>
      </c>
      <c r="AF32" s="57">
        <f t="shared" si="9"/>
        <v>20.3</v>
      </c>
      <c r="AG32" s="57">
        <f t="shared" si="9"/>
        <v>20.650000000000002</v>
      </c>
      <c r="AH32" s="57">
        <f t="shared" si="9"/>
        <v>20.925000000000001</v>
      </c>
      <c r="AI32" s="57">
        <f t="shared" si="9"/>
        <v>20.875</v>
      </c>
      <c r="AJ32" s="57">
        <f t="shared" si="9"/>
        <v>20.824999999999999</v>
      </c>
    </row>
    <row r="33" spans="1:36">
      <c r="A33" s="56" t="s">
        <v>3</v>
      </c>
      <c r="B33" s="48">
        <f>STDEV(B28:B31)/SQRT(4)</f>
        <v>0.27537852736430507</v>
      </c>
      <c r="C33" s="48">
        <f t="shared" ref="C33:AJ33" si="10">STDEV(C28:C31)/SQRT(4)</f>
        <v>0.28867513459481287</v>
      </c>
      <c r="D33" s="48">
        <f t="shared" si="10"/>
        <v>0.267706306736817</v>
      </c>
      <c r="E33" s="48">
        <f t="shared" si="10"/>
        <v>0.4210601698886598</v>
      </c>
      <c r="F33" s="48">
        <f t="shared" si="10"/>
        <v>0.33416562759605645</v>
      </c>
      <c r="G33" s="48">
        <f t="shared" si="10"/>
        <v>0.46547466812563199</v>
      </c>
      <c r="H33" s="48">
        <f t="shared" si="10"/>
        <v>0.56180512635610558</v>
      </c>
      <c r="I33" s="48">
        <f t="shared" si="10"/>
        <v>0.54524459343185305</v>
      </c>
      <c r="J33" s="48">
        <f t="shared" si="10"/>
        <v>0.4534589286804262</v>
      </c>
      <c r="K33" s="48">
        <f t="shared" si="10"/>
        <v>0.56124860801609133</v>
      </c>
      <c r="L33" s="48">
        <f t="shared" si="10"/>
        <v>0.44907311951024986</v>
      </c>
      <c r="M33" s="48">
        <f t="shared" si="10"/>
        <v>0.46636895265444051</v>
      </c>
      <c r="N33" s="48">
        <f t="shared" si="10"/>
        <v>0.39686269665968871</v>
      </c>
      <c r="O33" s="48">
        <f t="shared" si="10"/>
        <v>0.50166389810974699</v>
      </c>
      <c r="P33" s="48">
        <f t="shared" si="10"/>
        <v>0.48476798574163299</v>
      </c>
      <c r="Q33" s="48">
        <f t="shared" si="10"/>
        <v>0.4190763653560054</v>
      </c>
      <c r="R33" s="48">
        <f t="shared" si="10"/>
        <v>0.37500000000000011</v>
      </c>
      <c r="S33" s="48">
        <f t="shared" si="10"/>
        <v>0.33509948771471787</v>
      </c>
      <c r="T33" s="48">
        <f t="shared" si="10"/>
        <v>0.41907636535600484</v>
      </c>
      <c r="U33" s="48">
        <f t="shared" si="10"/>
        <v>0.34731109973624541</v>
      </c>
      <c r="V33" s="48">
        <f t="shared" si="10"/>
        <v>0.26575364531836621</v>
      </c>
      <c r="W33" s="48">
        <f t="shared" si="10"/>
        <v>0.32499999999999996</v>
      </c>
      <c r="X33" s="48">
        <f t="shared" si="10"/>
        <v>0.34490336810958155</v>
      </c>
      <c r="Y33" s="48">
        <f t="shared" si="10"/>
        <v>0.31885210782848306</v>
      </c>
      <c r="Z33" s="48">
        <f t="shared" si="10"/>
        <v>0.33509948771471781</v>
      </c>
      <c r="AA33" s="48">
        <f t="shared" si="10"/>
        <v>0.3926406329796579</v>
      </c>
      <c r="AB33" s="48">
        <f t="shared" si="10"/>
        <v>0.4203173404306163</v>
      </c>
      <c r="AC33" s="48">
        <f t="shared" si="10"/>
        <v>0.37721567659187533</v>
      </c>
      <c r="AD33" s="48">
        <f t="shared" si="10"/>
        <v>0.10307764064044132</v>
      </c>
      <c r="AE33" s="48">
        <f t="shared" si="10"/>
        <v>0.27801378862687132</v>
      </c>
      <c r="AF33" s="48">
        <f t="shared" si="10"/>
        <v>0.31358146203711307</v>
      </c>
      <c r="AG33" s="48">
        <f t="shared" si="10"/>
        <v>0.32015621187164234</v>
      </c>
      <c r="AH33" s="48">
        <f t="shared" si="10"/>
        <v>0.23228933107943892</v>
      </c>
      <c r="AI33" s="48">
        <f t="shared" si="10"/>
        <v>0.21746647251166487</v>
      </c>
      <c r="AJ33" s="48">
        <f t="shared" si="10"/>
        <v>0.24958298553119862</v>
      </c>
    </row>
    <row r="34" spans="1:36">
      <c r="A34" s="66" t="s">
        <v>13</v>
      </c>
      <c r="B34" s="99">
        <f t="shared" ref="B34:AJ34" si="11">TTEST(B21:B24,B28:B31,2,2)</f>
        <v>0.65297895879661905</v>
      </c>
      <c r="C34" s="99">
        <f t="shared" si="11"/>
        <v>0.76626006575934835</v>
      </c>
      <c r="D34" s="99">
        <f t="shared" si="11"/>
        <v>7.2860624639674354E-2</v>
      </c>
      <c r="E34" s="99">
        <f t="shared" si="11"/>
        <v>9.7530970186655686E-2</v>
      </c>
      <c r="F34" s="99">
        <f t="shared" si="11"/>
        <v>6.6086727475301046E-2</v>
      </c>
      <c r="G34" s="99">
        <f t="shared" si="11"/>
        <v>0.28527188896722638</v>
      </c>
      <c r="H34" s="99">
        <f t="shared" si="11"/>
        <v>0.54186913781821922</v>
      </c>
      <c r="I34" s="99">
        <f t="shared" si="11"/>
        <v>0.28272375035569053</v>
      </c>
      <c r="J34" s="99">
        <f t="shared" si="11"/>
        <v>0.27860223723036842</v>
      </c>
      <c r="K34" s="99">
        <f t="shared" si="11"/>
        <v>0.17046298587780284</v>
      </c>
      <c r="L34" s="99">
        <f t="shared" si="11"/>
        <v>0.37927801786819054</v>
      </c>
      <c r="M34" s="99">
        <f t="shared" si="11"/>
        <v>0.26840337923138158</v>
      </c>
      <c r="N34" s="99">
        <f t="shared" si="11"/>
        <v>0.20034706976676012</v>
      </c>
      <c r="O34" s="99">
        <f t="shared" si="11"/>
        <v>0.41846938768494002</v>
      </c>
      <c r="P34" s="99">
        <f t="shared" si="11"/>
        <v>0.52015182584339348</v>
      </c>
      <c r="Q34" s="99">
        <f t="shared" si="11"/>
        <v>0.2880978772052909</v>
      </c>
      <c r="R34" s="99">
        <f t="shared" si="11"/>
        <v>0.81769445006381414</v>
      </c>
      <c r="S34" s="99">
        <f t="shared" si="11"/>
        <v>0.85990145385742345</v>
      </c>
      <c r="T34" s="99">
        <f t="shared" si="11"/>
        <v>0.84541439244429295</v>
      </c>
      <c r="U34" s="99">
        <f t="shared" si="11"/>
        <v>0.64779456072606656</v>
      </c>
      <c r="V34" s="99">
        <f t="shared" si="11"/>
        <v>0.66524863936251122</v>
      </c>
      <c r="W34" s="99">
        <f t="shared" si="11"/>
        <v>0.65688566484099098</v>
      </c>
      <c r="X34" s="99">
        <f t="shared" si="11"/>
        <v>0.64046672931581017</v>
      </c>
      <c r="Y34" s="99">
        <f t="shared" si="11"/>
        <v>0.51453089023975496</v>
      </c>
      <c r="Z34" s="99">
        <f t="shared" si="11"/>
        <v>0.94643587524331596</v>
      </c>
      <c r="AA34" s="99">
        <f t="shared" si="11"/>
        <v>0.69372993104071456</v>
      </c>
      <c r="AB34" s="99">
        <f t="shared" si="11"/>
        <v>0.3875982257448044</v>
      </c>
      <c r="AC34" s="99">
        <f t="shared" si="11"/>
        <v>0.74024630048890705</v>
      </c>
      <c r="AD34" s="99">
        <f t="shared" si="11"/>
        <v>1</v>
      </c>
      <c r="AE34" s="99">
        <f t="shared" si="11"/>
        <v>0.96496602071777993</v>
      </c>
      <c r="AF34" s="99">
        <f t="shared" si="11"/>
        <v>0.44195342462478726</v>
      </c>
      <c r="AG34" s="99">
        <f t="shared" si="11"/>
        <v>0.41633675923642105</v>
      </c>
      <c r="AH34" s="99">
        <f t="shared" si="11"/>
        <v>0.22135391885008532</v>
      </c>
      <c r="AI34" s="99">
        <f t="shared" si="11"/>
        <v>0.39336818920157718</v>
      </c>
      <c r="AJ34" s="99">
        <f t="shared" si="11"/>
        <v>0.169523269249889</v>
      </c>
    </row>
  </sheetData>
  <mergeCells count="4">
    <mergeCell ref="A5:A8"/>
    <mergeCell ref="A11:A14"/>
    <mergeCell ref="A21:A24"/>
    <mergeCell ref="A28:A31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B7" sqref="B7"/>
    </sheetView>
  </sheetViews>
  <sheetFormatPr defaultColWidth="8.81640625" defaultRowHeight="14.5"/>
  <cols>
    <col min="5" max="5" width="11.36328125" customWidth="1"/>
    <col min="6" max="6" width="10.54296875" customWidth="1"/>
  </cols>
  <sheetData>
    <row r="1" spans="1:7">
      <c r="A1" s="69" t="s">
        <v>7</v>
      </c>
    </row>
    <row r="2" spans="1:7">
      <c r="A2" s="1"/>
      <c r="B2" s="101" t="s">
        <v>8</v>
      </c>
      <c r="C2" s="101" t="s">
        <v>9</v>
      </c>
      <c r="D2" s="101" t="s">
        <v>10</v>
      </c>
      <c r="E2" s="101" t="s">
        <v>29</v>
      </c>
      <c r="F2" s="101" t="s">
        <v>30</v>
      </c>
    </row>
    <row r="3" spans="1:7">
      <c r="A3" s="120" t="s">
        <v>0</v>
      </c>
      <c r="B3" s="85">
        <v>4.5</v>
      </c>
      <c r="C3" s="85">
        <v>13.71</v>
      </c>
      <c r="D3" s="85">
        <v>19.5</v>
      </c>
      <c r="E3" s="85">
        <v>23.07692308</v>
      </c>
      <c r="F3" s="85">
        <v>70.307692309999993</v>
      </c>
    </row>
    <row r="4" spans="1:7">
      <c r="A4" s="121"/>
      <c r="B4" s="86">
        <v>3.45</v>
      </c>
      <c r="C4" s="86">
        <v>16.16</v>
      </c>
      <c r="D4" s="86">
        <v>21.3</v>
      </c>
      <c r="E4" s="86">
        <v>16.1971831</v>
      </c>
      <c r="F4" s="86">
        <v>75.868544600000007</v>
      </c>
    </row>
    <row r="5" spans="1:7">
      <c r="A5" s="121"/>
      <c r="B5" s="86">
        <v>3.51</v>
      </c>
      <c r="C5" s="86">
        <v>15.4</v>
      </c>
      <c r="D5" s="86">
        <v>20.399999999999999</v>
      </c>
      <c r="E5" s="86">
        <v>17.20588235</v>
      </c>
      <c r="F5" s="86">
        <v>75.490196080000004</v>
      </c>
    </row>
    <row r="6" spans="1:7">
      <c r="A6" s="122"/>
      <c r="B6" s="87">
        <v>4.3499999999999996</v>
      </c>
      <c r="C6" s="87">
        <v>14.42</v>
      </c>
      <c r="D6" s="87">
        <v>20.2</v>
      </c>
      <c r="E6" s="87">
        <v>21.534653469999999</v>
      </c>
      <c r="F6" s="87">
        <v>71.386138610000003</v>
      </c>
    </row>
    <row r="7" spans="1:7">
      <c r="A7" s="103" t="s">
        <v>2</v>
      </c>
      <c r="B7" s="3">
        <f>AVERAGE(B3:B6)</f>
        <v>3.9525000000000001</v>
      </c>
      <c r="C7" s="3">
        <f>AVERAGE(C3:C6)</f>
        <v>14.922500000000001</v>
      </c>
      <c r="D7" s="3">
        <f>AVERAGE(D3:D6)</f>
        <v>20.349999999999998</v>
      </c>
      <c r="E7" s="3">
        <f>AVERAGE(E3:E6)</f>
        <v>19.503660499999999</v>
      </c>
      <c r="F7" s="3">
        <f>AVERAGE(F3:F6)</f>
        <v>73.263142900000005</v>
      </c>
    </row>
    <row r="8" spans="1:7">
      <c r="A8" s="103" t="s">
        <v>3</v>
      </c>
      <c r="B8" s="3">
        <f>STDEV(B3:B6)/SQRT(5)</f>
        <v>0.24577428669411211</v>
      </c>
      <c r="C8" s="3">
        <f>STDEV(C3:C6)/SQRT(5)</f>
        <v>0.48180736122783896</v>
      </c>
      <c r="D8" s="3">
        <f>STDEV(D3:D6)/SQRT(5)</f>
        <v>0.33166247903554014</v>
      </c>
      <c r="E8" s="3">
        <f>STDEV(E3:E6)/SQRT(5)</f>
        <v>1.4856135687126284</v>
      </c>
      <c r="F8" s="3">
        <f>STDEV(F3:F6)/SQRT(5)</f>
        <v>1.2650617160049502</v>
      </c>
    </row>
    <row r="9" spans="1:7">
      <c r="A9" s="120" t="s">
        <v>1</v>
      </c>
      <c r="B9" s="85">
        <v>2.59</v>
      </c>
      <c r="C9" s="85">
        <v>15.97</v>
      </c>
      <c r="D9" s="85">
        <v>20.399999999999999</v>
      </c>
      <c r="E9" s="85">
        <v>12.69607843</v>
      </c>
      <c r="F9" s="85">
        <v>78.284313729999994</v>
      </c>
    </row>
    <row r="10" spans="1:7">
      <c r="A10" s="121"/>
      <c r="B10" s="86">
        <v>2.33</v>
      </c>
      <c r="C10" s="86">
        <v>16.920000000000002</v>
      </c>
      <c r="D10" s="86">
        <v>21.3</v>
      </c>
      <c r="E10" s="86">
        <v>10.938967140000001</v>
      </c>
      <c r="F10" s="86">
        <v>79.436619719999996</v>
      </c>
    </row>
    <row r="11" spans="1:7">
      <c r="A11" s="121"/>
      <c r="B11" s="86">
        <v>2.42</v>
      </c>
      <c r="C11" s="86">
        <v>17.489999999999998</v>
      </c>
      <c r="D11" s="86">
        <v>21.7</v>
      </c>
      <c r="E11" s="86">
        <v>11.15207373</v>
      </c>
      <c r="F11" s="86">
        <v>80.599078340000005</v>
      </c>
    </row>
    <row r="12" spans="1:7">
      <c r="A12" s="122"/>
      <c r="B12" s="87">
        <v>2.46</v>
      </c>
      <c r="C12" s="87">
        <v>16.649999999999999</v>
      </c>
      <c r="D12" s="87">
        <v>20.9</v>
      </c>
      <c r="E12" s="87">
        <v>11.770334930000001</v>
      </c>
      <c r="F12" s="87">
        <v>79.665071769999997</v>
      </c>
    </row>
    <row r="13" spans="1:7">
      <c r="A13" s="103" t="s">
        <v>2</v>
      </c>
      <c r="B13" s="3">
        <f>AVERAGE(B9:B12)</f>
        <v>2.4500000000000002</v>
      </c>
      <c r="C13" s="3">
        <f t="shared" ref="C13:F13" si="0">AVERAGE(C9:C12)</f>
        <v>16.7575</v>
      </c>
      <c r="D13" s="3">
        <f t="shared" si="0"/>
        <v>21.075000000000003</v>
      </c>
      <c r="E13" s="3">
        <f t="shared" si="0"/>
        <v>11.639363557500001</v>
      </c>
      <c r="F13" s="3">
        <f t="shared" si="0"/>
        <v>79.496270890000005</v>
      </c>
    </row>
    <row r="14" spans="1:7">
      <c r="A14" s="103" t="s">
        <v>3</v>
      </c>
      <c r="B14" s="3">
        <f>STDEV(B9:B12)/SQRT(4)</f>
        <v>5.4006172486732125E-2</v>
      </c>
      <c r="C14" s="3">
        <f t="shared" ref="C14:F14" si="1">STDEV(C9:C12)/SQRT(4)</f>
        <v>0.31552535555799599</v>
      </c>
      <c r="D14" s="3">
        <f t="shared" si="1"/>
        <v>0.27801378862687159</v>
      </c>
      <c r="E14" s="3">
        <f t="shared" si="1"/>
        <v>0.39389151846342141</v>
      </c>
      <c r="F14" s="3">
        <f t="shared" si="1"/>
        <v>0.47583929610583325</v>
      </c>
    </row>
    <row r="15" spans="1:7">
      <c r="A15" s="112" t="s">
        <v>13</v>
      </c>
      <c r="B15" s="113">
        <f>_xlfn.T.TEST(B3:B6,B9:B12,2,2)</f>
        <v>1.7194657707429977E-3</v>
      </c>
      <c r="C15" s="113">
        <f>_xlfn.T.TEST(C3:C6,C9:C12,2,2)</f>
        <v>2.5968811626435703E-2</v>
      </c>
      <c r="D15" s="113">
        <f>_xlfn.T.TEST(D3:D6,D9:D12,2,2)</f>
        <v>0.16877354175684348</v>
      </c>
      <c r="E15" s="113">
        <f>_xlfn.T.TEST(E3:E6,E9:E12,2,2)</f>
        <v>3.6649844849072511E-3</v>
      </c>
      <c r="F15" s="113">
        <f>_xlfn.T.TEST(F3:F6,F9:F12,2,2)</f>
        <v>5.8334666478569294E-3</v>
      </c>
    </row>
    <row r="16" spans="1:7">
      <c r="G16" s="8"/>
    </row>
  </sheetData>
  <mergeCells count="2">
    <mergeCell ref="A3:A6"/>
    <mergeCell ref="A9:A1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A18" sqref="A18"/>
    </sheetView>
  </sheetViews>
  <sheetFormatPr defaultColWidth="8.81640625" defaultRowHeight="14.5"/>
  <cols>
    <col min="2" max="2" width="10.26953125" customWidth="1"/>
    <col min="3" max="4" width="10.81640625" customWidth="1"/>
  </cols>
  <sheetData>
    <row r="1" spans="1:4">
      <c r="A1" s="69" t="s">
        <v>12</v>
      </c>
    </row>
    <row r="3" spans="1:4" ht="16.5">
      <c r="A3" s="77"/>
      <c r="B3" s="101" t="s">
        <v>34</v>
      </c>
      <c r="C3" s="101" t="s">
        <v>35</v>
      </c>
      <c r="D3" s="101" t="s">
        <v>36</v>
      </c>
    </row>
    <row r="4" spans="1:4">
      <c r="A4" s="120" t="s">
        <v>0</v>
      </c>
      <c r="B4" s="21">
        <v>2421.0772000000002</v>
      </c>
      <c r="C4" s="21">
        <v>1777.2650000000003</v>
      </c>
      <c r="D4" s="21">
        <v>643.81219999999996</v>
      </c>
    </row>
    <row r="5" spans="1:4">
      <c r="A5" s="121"/>
      <c r="B5" s="22">
        <v>2222.6894000000002</v>
      </c>
      <c r="C5" s="22">
        <v>1076.6394000000003</v>
      </c>
      <c r="D5" s="22">
        <v>1146.05</v>
      </c>
    </row>
    <row r="6" spans="1:4">
      <c r="A6" s="121"/>
      <c r="B6" s="22">
        <v>3759.5990999999999</v>
      </c>
      <c r="C6" s="22">
        <v>2485.7782999999999</v>
      </c>
      <c r="D6" s="22">
        <v>1273.8208</v>
      </c>
    </row>
    <row r="7" spans="1:4">
      <c r="A7" s="122"/>
      <c r="B7" s="16">
        <v>4155.6106999999993</v>
      </c>
      <c r="C7" s="16">
        <v>2779.7758999999996</v>
      </c>
      <c r="D7" s="16">
        <v>1375.8347999999999</v>
      </c>
    </row>
    <row r="8" spans="1:4">
      <c r="A8" s="103" t="s">
        <v>2</v>
      </c>
      <c r="B8" s="73">
        <f>AVERAGE(B4:B7)</f>
        <v>3139.7440999999999</v>
      </c>
      <c r="C8" s="73">
        <f t="shared" ref="C8:D8" si="0">AVERAGE(C4:C7)</f>
        <v>2029.86465</v>
      </c>
      <c r="D8" s="73">
        <f t="shared" si="0"/>
        <v>1109.8794499999999</v>
      </c>
    </row>
    <row r="9" spans="1:4">
      <c r="A9" s="114" t="s">
        <v>3</v>
      </c>
      <c r="B9" s="73">
        <f>STDEV(B4:B7)/SQRT(4)</f>
        <v>480.76992123470205</v>
      </c>
      <c r="C9" s="73">
        <f t="shared" ref="C9:D9" si="1">STDEV(C4:C7)/SQRT(4)</f>
        <v>381.0806016613119</v>
      </c>
      <c r="D9" s="73">
        <f t="shared" si="1"/>
        <v>162.31040340535549</v>
      </c>
    </row>
    <row r="10" spans="1:4">
      <c r="A10" s="120" t="s">
        <v>1</v>
      </c>
      <c r="B10" s="21">
        <v>1561.0731000000001</v>
      </c>
      <c r="C10" s="21">
        <v>1143.8045</v>
      </c>
      <c r="D10" s="21">
        <v>417.26860000000005</v>
      </c>
    </row>
    <row r="11" spans="1:4">
      <c r="A11" s="121"/>
      <c r="B11" s="22">
        <v>1610.1436000000001</v>
      </c>
      <c r="C11" s="22">
        <v>1171.6961999999999</v>
      </c>
      <c r="D11" s="22">
        <v>438.44740000000007</v>
      </c>
    </row>
    <row r="12" spans="1:4">
      <c r="A12" s="121"/>
      <c r="B12" s="22">
        <v>1585.60835</v>
      </c>
      <c r="C12" s="22">
        <v>1378.9599000000001</v>
      </c>
      <c r="D12" s="22">
        <v>427.85800000000006</v>
      </c>
    </row>
    <row r="13" spans="1:4">
      <c r="A13" s="122"/>
      <c r="B13" s="16">
        <v>1357.9705999999999</v>
      </c>
      <c r="C13" s="16">
        <v>974.49209999999994</v>
      </c>
      <c r="D13" s="16">
        <v>383.4785</v>
      </c>
    </row>
    <row r="14" spans="1:4">
      <c r="A14" s="103" t="s">
        <v>2</v>
      </c>
      <c r="B14" s="72">
        <f>AVERAGE(B10:B13)</f>
        <v>1528.6989124999998</v>
      </c>
      <c r="C14" s="73">
        <f t="shared" ref="C14:D14" si="2">AVERAGE(C10:C13)</f>
        <v>1167.238175</v>
      </c>
      <c r="D14" s="73">
        <f t="shared" si="2"/>
        <v>416.763125</v>
      </c>
    </row>
    <row r="15" spans="1:4">
      <c r="A15" s="103" t="s">
        <v>3</v>
      </c>
      <c r="B15" s="72">
        <f>STDEV(B10:B13)/SQRT(4)</f>
        <v>57.784200481851684</v>
      </c>
      <c r="C15" s="73">
        <f t="shared" ref="C15:D15" si="3">STDEV(C10:C13)/SQRT(4)</f>
        <v>82.938807450527406</v>
      </c>
      <c r="D15" s="73">
        <f t="shared" si="3"/>
        <v>11.907370966154762</v>
      </c>
    </row>
    <row r="16" spans="1:4">
      <c r="A16" s="67" t="s">
        <v>13</v>
      </c>
      <c r="B16" s="74">
        <f>_xlfn.T.TEST(B4:B7,B10:B13,2,2)</f>
        <v>1.5865233776823747E-2</v>
      </c>
      <c r="C16" s="75">
        <f>_xlfn.T.TEST(C4:C7,C10:C13,2,2)</f>
        <v>6.8967051472429847E-2</v>
      </c>
      <c r="D16" s="76">
        <f>_xlfn.T.TEST(D4:D7,D10:D13,2,2)</f>
        <v>5.3278720746550183E-3</v>
      </c>
    </row>
    <row r="18" spans="1:1" ht="16.5">
      <c r="A18" t="s">
        <v>38</v>
      </c>
    </row>
  </sheetData>
  <mergeCells count="2">
    <mergeCell ref="A4:A7"/>
    <mergeCell ref="A10:A1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G23" sqref="G23"/>
    </sheetView>
  </sheetViews>
  <sheetFormatPr defaultColWidth="8.81640625" defaultRowHeight="14.5"/>
  <cols>
    <col min="2" max="2" width="23" customWidth="1"/>
    <col min="3" max="3" width="21.81640625" customWidth="1"/>
    <col min="4" max="4" width="21.1796875" customWidth="1"/>
    <col min="5" max="5" width="19.1796875" customWidth="1"/>
    <col min="6" max="6" width="18.6328125" customWidth="1"/>
    <col min="7" max="7" width="13.81640625" customWidth="1"/>
  </cols>
  <sheetData>
    <row r="1" spans="1:7">
      <c r="A1" s="69" t="s">
        <v>20</v>
      </c>
    </row>
    <row r="3" spans="1:7">
      <c r="A3" s="12"/>
      <c r="B3" s="13" t="s">
        <v>21</v>
      </c>
      <c r="C3" s="13" t="s">
        <v>22</v>
      </c>
      <c r="D3" s="14" t="s">
        <v>23</v>
      </c>
      <c r="E3" s="13" t="s">
        <v>24</v>
      </c>
      <c r="F3" s="14" t="s">
        <v>25</v>
      </c>
      <c r="G3" s="13" t="s">
        <v>26</v>
      </c>
    </row>
    <row r="4" spans="1:7">
      <c r="A4" s="120" t="s">
        <v>1</v>
      </c>
      <c r="B4" s="19">
        <v>0.67799707499999995</v>
      </c>
      <c r="C4" s="21">
        <v>4146.2157999999999</v>
      </c>
      <c r="D4" s="23">
        <v>0.21276725000000002</v>
      </c>
      <c r="E4" s="21">
        <v>94.248860000000008</v>
      </c>
      <c r="F4" s="25">
        <v>1.3129087499999999E-2</v>
      </c>
      <c r="G4" s="23">
        <v>1.8766096000000001</v>
      </c>
    </row>
    <row r="5" spans="1:7">
      <c r="A5" s="121"/>
      <c r="B5" s="20">
        <v>0.78069189999999999</v>
      </c>
      <c r="C5" s="22">
        <v>4140.7970000000005</v>
      </c>
      <c r="D5" s="24">
        <v>0.18306562500000001</v>
      </c>
      <c r="E5" s="22">
        <v>189.18010000000001</v>
      </c>
      <c r="F5" s="26">
        <v>1.4705245E-2</v>
      </c>
      <c r="G5" s="24">
        <v>3.01708935</v>
      </c>
    </row>
    <row r="6" spans="1:7">
      <c r="A6" s="121"/>
      <c r="B6" s="20">
        <v>0.72617197499999997</v>
      </c>
      <c r="C6" s="22">
        <v>2107.9629400000003</v>
      </c>
      <c r="D6" s="24">
        <v>0.172372625</v>
      </c>
      <c r="E6" s="22">
        <v>85.574960000000004</v>
      </c>
      <c r="F6" s="26">
        <v>1.3831167499999998E-2</v>
      </c>
      <c r="G6" s="24">
        <v>1.3685607399999999</v>
      </c>
    </row>
    <row r="7" spans="1:7">
      <c r="A7" s="122"/>
      <c r="B7" s="15">
        <v>0.88324527500000005</v>
      </c>
      <c r="C7" s="16">
        <v>3395.2797499999997</v>
      </c>
      <c r="D7" s="18">
        <v>0.201716375</v>
      </c>
      <c r="E7" s="16">
        <v>135.87840499999999</v>
      </c>
      <c r="F7" s="17">
        <v>1.4844949999999999E-2</v>
      </c>
      <c r="G7" s="18">
        <v>6.627167</v>
      </c>
    </row>
    <row r="8" spans="1:7">
      <c r="A8" s="120" t="s">
        <v>0</v>
      </c>
      <c r="B8" s="19">
        <v>0.62891192500000004</v>
      </c>
      <c r="C8" s="21">
        <v>4209.9669299999996</v>
      </c>
      <c r="D8" s="23">
        <v>0.22150454999999999</v>
      </c>
      <c r="E8" s="21">
        <v>97.277694999999994</v>
      </c>
      <c r="F8" s="25">
        <v>1.096459025E-2</v>
      </c>
      <c r="G8" s="23">
        <v>1.99876345</v>
      </c>
    </row>
    <row r="9" spans="1:7">
      <c r="A9" s="121"/>
      <c r="B9" s="20">
        <v>0.63594067499999996</v>
      </c>
      <c r="C9" s="22">
        <v>4143.1443950000003</v>
      </c>
      <c r="D9" s="24">
        <v>0.211855975</v>
      </c>
      <c r="E9" s="22">
        <v>134.567475</v>
      </c>
      <c r="F9" s="26">
        <v>1.43522575E-2</v>
      </c>
      <c r="G9" s="24">
        <v>1.6415559800000001</v>
      </c>
    </row>
    <row r="10" spans="1:7">
      <c r="A10" s="121"/>
      <c r="B10" s="20">
        <v>0.70646794999999996</v>
      </c>
      <c r="C10" s="22">
        <v>3620.4885000000004</v>
      </c>
      <c r="D10" s="24">
        <v>0.19054267499999999</v>
      </c>
      <c r="E10" s="22">
        <v>249.50115500000001</v>
      </c>
      <c r="F10" s="26">
        <v>1.6030835E-2</v>
      </c>
      <c r="G10" s="24">
        <v>4.8273004500000001</v>
      </c>
    </row>
    <row r="11" spans="1:7">
      <c r="A11" s="122"/>
      <c r="B11" s="15">
        <v>0.65002147499999996</v>
      </c>
      <c r="C11" s="16">
        <v>3023.6050999999998</v>
      </c>
      <c r="D11" s="18">
        <v>0.20238302499999999</v>
      </c>
      <c r="E11" s="16">
        <v>99.681240000000003</v>
      </c>
      <c r="F11" s="17">
        <v>1.2103767499999999E-2</v>
      </c>
      <c r="G11" s="18">
        <v>1.1807860450000001</v>
      </c>
    </row>
    <row r="12" spans="1:7">
      <c r="A12" s="112" t="s">
        <v>16</v>
      </c>
      <c r="B12" s="6">
        <f t="shared" ref="B12:F12" si="0">AVERAGE(B4:B7)</f>
        <v>0.76702655625000005</v>
      </c>
      <c r="C12" s="11">
        <f t="shared" si="0"/>
        <v>3447.5638725000003</v>
      </c>
      <c r="D12" s="4">
        <f t="shared" si="0"/>
        <v>0.19248046875000002</v>
      </c>
      <c r="E12" s="11">
        <f t="shared" si="0"/>
        <v>126.22058125</v>
      </c>
      <c r="F12" s="9">
        <f t="shared" si="0"/>
        <v>1.4127612499999997E-2</v>
      </c>
      <c r="G12" s="4">
        <f>AVERAGE(G4:G7)</f>
        <v>3.2223566725000001</v>
      </c>
    </row>
    <row r="13" spans="1:7">
      <c r="A13" s="112" t="s">
        <v>17</v>
      </c>
      <c r="B13" s="6">
        <f t="shared" ref="B13:F13" si="1">AVERAGE(B8:B11)</f>
        <v>0.65533550624999992</v>
      </c>
      <c r="C13" s="11">
        <f t="shared" si="1"/>
        <v>3749.3012312500005</v>
      </c>
      <c r="D13" s="4">
        <f t="shared" si="1"/>
        <v>0.20657155625000001</v>
      </c>
      <c r="E13" s="11">
        <f t="shared" si="1"/>
        <v>145.25689125</v>
      </c>
      <c r="F13" s="9">
        <f t="shared" si="1"/>
        <v>1.3362862562500001E-2</v>
      </c>
      <c r="G13" s="4">
        <f>AVERAGE(G8:G11)</f>
        <v>2.4121014812500001</v>
      </c>
    </row>
    <row r="14" spans="1:7">
      <c r="A14" s="112" t="s">
        <v>18</v>
      </c>
      <c r="B14" s="6">
        <f t="shared" ref="B14:F14" si="2">STDEV(B4:B7)/SQRT(4)</f>
        <v>4.4053828388739613E-2</v>
      </c>
      <c r="C14" s="11">
        <f t="shared" si="2"/>
        <v>480.09990042727588</v>
      </c>
      <c r="D14" s="5">
        <f t="shared" si="2"/>
        <v>9.0821258563889718E-3</v>
      </c>
      <c r="E14" s="3">
        <f t="shared" si="2"/>
        <v>23.68443941934559</v>
      </c>
      <c r="F14" s="9">
        <f t="shared" si="2"/>
        <v>4.0136892916747038E-4</v>
      </c>
      <c r="G14" s="4">
        <f>STDEV(G4:G7)/SQRT(4)</f>
        <v>1.186116301999683</v>
      </c>
    </row>
    <row r="15" spans="1:7">
      <c r="A15" s="112" t="s">
        <v>19</v>
      </c>
      <c r="B15" s="6">
        <f t="shared" ref="B15:F15" si="3">STDEV(B8:B11)/SQRT(4)</f>
        <v>1.7600025703731738E-2</v>
      </c>
      <c r="C15" s="11">
        <f t="shared" si="3"/>
        <v>275.46217500180916</v>
      </c>
      <c r="D15" s="5">
        <f t="shared" si="3"/>
        <v>6.6168233316153983E-3</v>
      </c>
      <c r="E15" s="3">
        <f t="shared" si="3"/>
        <v>35.777406050237644</v>
      </c>
      <c r="F15" s="5">
        <f t="shared" si="3"/>
        <v>1.1340932402484336E-3</v>
      </c>
      <c r="G15" s="4">
        <f>STDEV(G8:G11)/SQRT(4)</f>
        <v>0.82228910466315652</v>
      </c>
    </row>
    <row r="16" spans="1:7">
      <c r="A16" s="115" t="s">
        <v>13</v>
      </c>
      <c r="B16" s="116">
        <f t="shared" ref="B16:G16" si="4">_xlfn.T.TEST(B4:B7,B8:B11,2,2)</f>
        <v>5.6716969651494982E-2</v>
      </c>
      <c r="C16" s="116">
        <f t="shared" si="4"/>
        <v>0.60531764672744059</v>
      </c>
      <c r="D16" s="116">
        <f t="shared" si="4"/>
        <v>0.25648351632246758</v>
      </c>
      <c r="E16" s="116">
        <f t="shared" si="4"/>
        <v>0.67283358670230764</v>
      </c>
      <c r="F16" s="116">
        <f t="shared" si="4"/>
        <v>0.54844186966276154</v>
      </c>
      <c r="G16" s="116">
        <f t="shared" si="4"/>
        <v>0.59485462177369941</v>
      </c>
    </row>
  </sheetData>
  <mergeCells count="2">
    <mergeCell ref="A4:A7"/>
    <mergeCell ref="A8:A1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Ext Data Fig. 6a</vt:lpstr>
      <vt:lpstr>Ext Data Fig. 6b</vt:lpstr>
      <vt:lpstr>Ext Data Fig. 6c</vt:lpstr>
      <vt:lpstr>Ext Data Fig. 6d</vt:lpstr>
      <vt:lpstr>Ext Data Fig. 6e</vt:lpstr>
      <vt:lpstr>Ext Data Fig. 6f</vt:lpstr>
      <vt:lpstr>Ext Data Fig. 6g</vt:lpstr>
    </vt:vector>
  </TitlesOfParts>
  <Company>Mount Sinai School of Medicine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Zaidi, Mone</dc:creator>
  <cp:lastModifiedBy>Zaidi, Mone</cp:lastModifiedBy>
  <dcterms:created xsi:type="dcterms:W3CDTF">2017-03-13T17:57:44Z</dcterms:created>
  <dcterms:modified xsi:type="dcterms:W3CDTF">2017-05-16T16:13:21Z</dcterms:modified>
</cp:coreProperties>
</file>