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70" windowWidth="19140" windowHeight="9020" activeTab="3"/>
  </bookViews>
  <sheets>
    <sheet name="Ext Data Fig. 9a" sheetId="2" r:id="rId1"/>
    <sheet name="Ext Data Fig. 9b" sheetId="3" r:id="rId2"/>
    <sheet name="Ext Data Fig. 9c" sheetId="4" r:id="rId3"/>
    <sheet name="Ext Data Fig. 9d" sheetId="5" r:id="rId4"/>
  </sheets>
  <calcPr calcId="145621"/>
</workbook>
</file>

<file path=xl/calcChain.xml><?xml version="1.0" encoding="utf-8"?>
<calcChain xmlns="http://schemas.openxmlformats.org/spreadsheetml/2006/main">
  <c r="C9" i="3" l="1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B9" i="3"/>
  <c r="H4" i="4"/>
  <c r="H6" i="4"/>
  <c r="H8" i="4"/>
  <c r="H10" i="4"/>
  <c r="H12" i="4"/>
  <c r="H17" i="4"/>
  <c r="H19" i="4"/>
  <c r="H21" i="4"/>
  <c r="H23" i="4"/>
  <c r="H25" i="4"/>
  <c r="H29" i="4"/>
  <c r="I4" i="4"/>
  <c r="I6" i="4"/>
  <c r="I8" i="4"/>
  <c r="I10" i="4"/>
  <c r="I12" i="4"/>
  <c r="I17" i="4"/>
  <c r="I19" i="4"/>
  <c r="I21" i="4"/>
  <c r="I23" i="4"/>
  <c r="I25" i="4"/>
  <c r="I29" i="4"/>
  <c r="E4" i="4"/>
  <c r="E5" i="4"/>
  <c r="J4" i="4"/>
  <c r="E6" i="4"/>
  <c r="E7" i="4"/>
  <c r="J6" i="4"/>
  <c r="E8" i="4"/>
  <c r="E9" i="4"/>
  <c r="J8" i="4"/>
  <c r="E10" i="4"/>
  <c r="E11" i="4"/>
  <c r="J10" i="4"/>
  <c r="E12" i="4"/>
  <c r="E13" i="4"/>
  <c r="J12" i="4"/>
  <c r="E17" i="4"/>
  <c r="E18" i="4"/>
  <c r="J17" i="4"/>
  <c r="E19" i="4"/>
  <c r="E20" i="4"/>
  <c r="J19" i="4"/>
  <c r="E21" i="4"/>
  <c r="E22" i="4"/>
  <c r="J21" i="4"/>
  <c r="E23" i="4"/>
  <c r="E24" i="4"/>
  <c r="J23" i="4"/>
  <c r="E25" i="4"/>
  <c r="E26" i="4"/>
  <c r="J25" i="4"/>
  <c r="J29" i="4"/>
  <c r="F4" i="4"/>
  <c r="F5" i="4"/>
  <c r="K4" i="4"/>
  <c r="F6" i="4"/>
  <c r="F7" i="4"/>
  <c r="K6" i="4"/>
  <c r="F8" i="4"/>
  <c r="F9" i="4"/>
  <c r="K8" i="4"/>
  <c r="F10" i="4"/>
  <c r="F11" i="4"/>
  <c r="K10" i="4"/>
  <c r="F12" i="4"/>
  <c r="F13" i="4"/>
  <c r="K12" i="4"/>
  <c r="F17" i="4"/>
  <c r="F18" i="4"/>
  <c r="K17" i="4"/>
  <c r="F19" i="4"/>
  <c r="F20" i="4"/>
  <c r="K19" i="4"/>
  <c r="F21" i="4"/>
  <c r="F22" i="4"/>
  <c r="K21" i="4"/>
  <c r="F23" i="4"/>
  <c r="F24" i="4"/>
  <c r="K23" i="4"/>
  <c r="F25" i="4"/>
  <c r="F26" i="4"/>
  <c r="K25" i="4"/>
  <c r="K29" i="4"/>
  <c r="G4" i="4"/>
  <c r="G6" i="4"/>
  <c r="G8" i="4"/>
  <c r="G10" i="4"/>
  <c r="G12" i="4"/>
  <c r="G17" i="4"/>
  <c r="G19" i="4"/>
  <c r="G21" i="4"/>
  <c r="G23" i="4"/>
  <c r="G25" i="4"/>
  <c r="G29" i="4"/>
  <c r="K28" i="4"/>
  <c r="J28" i="4"/>
  <c r="I28" i="4"/>
  <c r="H28" i="4"/>
  <c r="G28" i="4"/>
  <c r="K27" i="4"/>
  <c r="J27" i="4"/>
  <c r="I27" i="4"/>
  <c r="H27" i="4"/>
  <c r="G27" i="4"/>
  <c r="H14" i="4"/>
  <c r="I14" i="4"/>
  <c r="J14" i="4"/>
  <c r="K14" i="4"/>
  <c r="H15" i="4"/>
  <c r="I15" i="4"/>
  <c r="J15" i="4"/>
  <c r="K15" i="4"/>
  <c r="G15" i="4"/>
  <c r="G14" i="4"/>
  <c r="Q15" i="3"/>
  <c r="Q8" i="3"/>
  <c r="Q18" i="3"/>
  <c r="P15" i="3"/>
  <c r="P8" i="3"/>
  <c r="P18" i="3"/>
  <c r="O15" i="3"/>
  <c r="O8" i="3"/>
  <c r="O18" i="3"/>
  <c r="N15" i="3"/>
  <c r="N8" i="3"/>
  <c r="N18" i="3"/>
  <c r="M15" i="3"/>
  <c r="M8" i="3"/>
  <c r="M18" i="3"/>
  <c r="L15" i="3"/>
  <c r="L8" i="3"/>
  <c r="L18" i="3"/>
  <c r="K15" i="3"/>
  <c r="K8" i="3"/>
  <c r="K18" i="3"/>
  <c r="J15" i="3"/>
  <c r="J8" i="3"/>
  <c r="J18" i="3"/>
  <c r="I15" i="3"/>
  <c r="I8" i="3"/>
  <c r="I18" i="3"/>
  <c r="H15" i="3"/>
  <c r="H8" i="3"/>
  <c r="H18" i="3"/>
  <c r="G15" i="3"/>
  <c r="G8" i="3"/>
  <c r="G18" i="3"/>
  <c r="F15" i="3"/>
  <c r="F8" i="3"/>
  <c r="F18" i="3"/>
  <c r="E15" i="3"/>
  <c r="E8" i="3"/>
  <c r="E18" i="3"/>
  <c r="D15" i="3"/>
  <c r="D8" i="3"/>
  <c r="D18" i="3"/>
  <c r="C15" i="3"/>
  <c r="C8" i="3"/>
  <c r="C18" i="3"/>
  <c r="B15" i="3"/>
  <c r="B8" i="3"/>
  <c r="B18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D18" i="5"/>
  <c r="B18" i="5"/>
  <c r="C18" i="5"/>
  <c r="B17" i="5"/>
  <c r="D17" i="5"/>
  <c r="C17" i="5"/>
  <c r="B16" i="5"/>
  <c r="D16" i="5"/>
  <c r="C16" i="5"/>
  <c r="D9" i="5"/>
  <c r="B9" i="5"/>
  <c r="C9" i="5"/>
  <c r="D8" i="5"/>
  <c r="B8" i="5"/>
  <c r="C8" i="5"/>
</calcChain>
</file>

<file path=xl/sharedStrings.xml><?xml version="1.0" encoding="utf-8"?>
<sst xmlns="http://schemas.openxmlformats.org/spreadsheetml/2006/main" count="50" uniqueCount="29">
  <si>
    <t>IgG</t>
  </si>
  <si>
    <t>T Test</t>
  </si>
  <si>
    <t>Mean IgG</t>
  </si>
  <si>
    <t>Mean</t>
  </si>
  <si>
    <t>SEM IgG</t>
  </si>
  <si>
    <t>P-value</t>
  </si>
  <si>
    <t>Cumulative HFD Intake (Paired Feeding, 2 cages/treatment)</t>
  </si>
  <si>
    <t>Mean Hf2</t>
  </si>
  <si>
    <t>SEM Hf2</t>
  </si>
  <si>
    <t>Body Weight (g)</t>
  </si>
  <si>
    <t>Mouse IgG</t>
  </si>
  <si>
    <t>Hf2</t>
  </si>
  <si>
    <t>FM/TM (%)</t>
  </si>
  <si>
    <t>LM/TM (%)</t>
  </si>
  <si>
    <t>Trmt</t>
  </si>
  <si>
    <t>SEM</t>
  </si>
  <si>
    <t>FM (g)</t>
  </si>
  <si>
    <t>LM (g)</t>
  </si>
  <si>
    <t>TM (g)</t>
  </si>
  <si>
    <t>qNMR (Monoclonal Ab Hf2)</t>
  </si>
  <si>
    <t>Absolute Differences (Hf2 vs IgG)</t>
  </si>
  <si>
    <t>Date</t>
  </si>
  <si>
    <t>Micro CT</t>
  </si>
  <si>
    <r>
      <t>Units displayed in Extended Data Fig. 9d are in 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(mm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/1000).</t>
    </r>
  </si>
  <si>
    <t>Mean of duplicate measurements</t>
  </si>
  <si>
    <t>Duplicate measurements</t>
  </si>
  <si>
    <r>
      <t>TFV (mm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)</t>
    </r>
  </si>
  <si>
    <r>
      <t>SFV (mm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)</t>
    </r>
  </si>
  <si>
    <r>
      <t>VFV (mm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</si>
</sst>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0.00000"/>
    <numFmt numFmtId="167" formatCode="0.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MS Sans Serif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vertAlign val="superscript"/>
      <sz val="11"/>
      <color rgb="FF000000"/>
      <name val="Arial"/>
      <family val="2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2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/>
    <xf numFmtId="0" fontId="0" fillId="0" borderId="1" xfId="0" applyNumberForma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1" fontId="5" fillId="2" borderId="1" xfId="0" applyNumberFormat="1" applyFont="1" applyFill="1" applyBorder="1" applyAlignment="1">
      <alignment horizontal="center" wrapText="1"/>
    </xf>
    <xf numFmtId="166" fontId="0" fillId="2" borderId="1" xfId="0" applyNumberForma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164" fontId="8" fillId="2" borderId="1" xfId="0" applyNumberFormat="1" applyFont="1" applyFill="1" applyBorder="1" applyAlignment="1">
      <alignment horizontal="center"/>
    </xf>
    <xf numFmtId="0" fontId="11" fillId="0" borderId="0" xfId="0" applyFont="1"/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165" fontId="8" fillId="0" borderId="5" xfId="0" applyNumberFormat="1" applyFont="1" applyBorder="1" applyAlignment="1">
      <alignment horizontal="center" vertical="center"/>
    </xf>
    <xf numFmtId="165" fontId="8" fillId="0" borderId="7" xfId="0" applyNumberFormat="1" applyFont="1" applyBorder="1" applyAlignment="1">
      <alignment horizontal="center" vertical="center"/>
    </xf>
    <xf numFmtId="165" fontId="8" fillId="0" borderId="6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4" fillId="0" borderId="5" xfId="0" applyNumberFormat="1" applyFont="1" applyFill="1" applyBorder="1" applyAlignment="1">
      <alignment horizontal="center"/>
    </xf>
    <xf numFmtId="165" fontId="0" fillId="0" borderId="5" xfId="0" applyNumberFormat="1" applyFill="1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 wrapText="1"/>
    </xf>
    <xf numFmtId="1" fontId="5" fillId="0" borderId="5" xfId="0" applyNumberFormat="1" applyFont="1" applyBorder="1" applyAlignment="1">
      <alignment horizontal="center" wrapText="1"/>
    </xf>
    <xf numFmtId="1" fontId="5" fillId="0" borderId="7" xfId="0" applyNumberFormat="1" applyFont="1" applyBorder="1" applyAlignment="1">
      <alignment horizontal="center" wrapText="1"/>
    </xf>
    <xf numFmtId="1" fontId="5" fillId="0" borderId="6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2" fontId="0" fillId="0" borderId="0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0" borderId="5" xfId="0" applyNumberFormat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165" fontId="0" fillId="3" borderId="7" xfId="0" applyNumberFormat="1" applyFill="1" applyBorder="1" applyAlignment="1">
      <alignment horizontal="center" vertical="center"/>
    </xf>
    <xf numFmtId="167" fontId="0" fillId="0" borderId="5" xfId="0" applyNumberForma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4" fillId="0" borderId="11" xfId="0" applyNumberFormat="1" applyFont="1" applyFill="1" applyBorder="1" applyAlignment="1">
      <alignment horizontal="center"/>
    </xf>
    <xf numFmtId="0" fontId="0" fillId="0" borderId="5" xfId="0" applyNumberFormat="1" applyFill="1" applyBorder="1" applyAlignment="1">
      <alignment horizontal="center" vertical="center"/>
    </xf>
    <xf numFmtId="0" fontId="0" fillId="0" borderId="7" xfId="0" applyNumberFormat="1" applyFill="1" applyBorder="1" applyAlignment="1">
      <alignment horizontal="center" vertical="center"/>
    </xf>
    <xf numFmtId="0" fontId="0" fillId="0" borderId="6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zoomScaleNormal="100" workbookViewId="0">
      <selection activeCell="C31" sqref="C31:C32"/>
    </sheetView>
  </sheetViews>
  <sheetFormatPr defaultRowHeight="14.5" x14ac:dyDescent="0.35"/>
  <cols>
    <col min="1" max="1" width="11.90625" customWidth="1"/>
    <col min="2" max="2" width="10.90625" customWidth="1"/>
    <col min="3" max="3" width="13.81640625" customWidth="1"/>
    <col min="4" max="4" width="13.453125" customWidth="1"/>
    <col min="5" max="5" width="11.36328125" customWidth="1"/>
    <col min="6" max="6" width="11.26953125" customWidth="1"/>
    <col min="7" max="7" width="11.81640625" customWidth="1"/>
    <col min="8" max="9" width="10.36328125" bestFit="1" customWidth="1"/>
    <col min="10" max="10" width="9.1796875" bestFit="1" customWidth="1"/>
    <col min="11" max="11" width="10.36328125" customWidth="1"/>
    <col min="12" max="17" width="10.26953125" bestFit="1" customWidth="1"/>
    <col min="18" max="18" width="10.1796875" bestFit="1" customWidth="1"/>
    <col min="19" max="19" width="9" bestFit="1" customWidth="1"/>
  </cols>
  <sheetData>
    <row r="1" spans="1:24" x14ac:dyDescent="0.35">
      <c r="A1" s="5" t="s">
        <v>6</v>
      </c>
    </row>
    <row r="2" spans="1:24" ht="15.5" x14ac:dyDescent="0.35">
      <c r="A2" s="3" t="s">
        <v>21</v>
      </c>
      <c r="B2" s="20">
        <v>42559</v>
      </c>
      <c r="C2" s="20">
        <v>42563</v>
      </c>
      <c r="D2" s="20">
        <v>42566</v>
      </c>
      <c r="E2" s="20">
        <v>42571</v>
      </c>
      <c r="F2" s="20">
        <v>42576</v>
      </c>
      <c r="G2" s="20">
        <v>42579</v>
      </c>
      <c r="H2" s="20">
        <v>42583</v>
      </c>
      <c r="I2" s="20">
        <v>42586</v>
      </c>
      <c r="J2" s="20">
        <v>42589</v>
      </c>
      <c r="K2" s="20">
        <v>42592</v>
      </c>
      <c r="L2" s="20">
        <v>42597</v>
      </c>
      <c r="M2" s="20">
        <v>42600</v>
      </c>
      <c r="N2" s="20">
        <v>42604</v>
      </c>
      <c r="O2" s="20">
        <v>42608</v>
      </c>
      <c r="P2" s="20">
        <v>42612</v>
      </c>
      <c r="Q2" s="20">
        <v>42617</v>
      </c>
      <c r="R2" s="2"/>
      <c r="S2" s="2"/>
      <c r="T2" s="2"/>
      <c r="U2" s="2"/>
      <c r="V2" s="2"/>
      <c r="W2" s="2"/>
      <c r="X2" s="2"/>
    </row>
    <row r="3" spans="1:24" x14ac:dyDescent="0.35">
      <c r="A3" s="3" t="s">
        <v>2</v>
      </c>
      <c r="B3" s="1">
        <v>8.8541666666666643</v>
      </c>
      <c r="C3" s="1">
        <v>19.016666666666662</v>
      </c>
      <c r="D3" s="1">
        <v>24.701666666666664</v>
      </c>
      <c r="E3" s="1">
        <v>39.043333333333329</v>
      </c>
      <c r="F3" s="1">
        <v>50.693333333333328</v>
      </c>
      <c r="G3" s="1">
        <v>57.018333333333317</v>
      </c>
      <c r="H3" s="1">
        <v>66.459999999999994</v>
      </c>
      <c r="I3" s="1">
        <v>74.526666666666657</v>
      </c>
      <c r="J3" s="1">
        <v>82.126666666666665</v>
      </c>
      <c r="K3" s="1">
        <v>89.064166666666665</v>
      </c>
      <c r="L3" s="1">
        <v>93.664166666666674</v>
      </c>
      <c r="M3" s="1">
        <v>100.64333333333332</v>
      </c>
      <c r="N3" s="1">
        <v>107.11833333333334</v>
      </c>
      <c r="O3" s="1">
        <v>115.935</v>
      </c>
      <c r="P3" s="1">
        <v>123.59333333333332</v>
      </c>
      <c r="Q3" s="1">
        <v>133.36000000000001</v>
      </c>
      <c r="R3" s="2"/>
      <c r="S3" s="2"/>
      <c r="T3" s="2"/>
      <c r="U3" s="2"/>
      <c r="V3" s="2"/>
      <c r="W3" s="2"/>
      <c r="X3" s="2"/>
    </row>
    <row r="4" spans="1:24" x14ac:dyDescent="0.35">
      <c r="A4" s="3" t="s">
        <v>7</v>
      </c>
      <c r="B4" s="1">
        <v>8.4186666666666667</v>
      </c>
      <c r="C4" s="1">
        <v>17.526666666666664</v>
      </c>
      <c r="D4" s="1">
        <v>24.788</v>
      </c>
      <c r="E4" s="1">
        <v>33.887999999999998</v>
      </c>
      <c r="F4" s="1">
        <v>44.742666666666665</v>
      </c>
      <c r="G4" s="1">
        <v>51.602666666666664</v>
      </c>
      <c r="H4" s="1">
        <v>59.902666666666676</v>
      </c>
      <c r="I4" s="1">
        <v>66.669333333333341</v>
      </c>
      <c r="J4" s="1">
        <v>73.275999999999996</v>
      </c>
      <c r="K4" s="1">
        <v>79.836000000000013</v>
      </c>
      <c r="L4" s="1">
        <v>84.616000000000014</v>
      </c>
      <c r="M4" s="1">
        <v>90.949333333333328</v>
      </c>
      <c r="N4" s="1">
        <v>96.98933333333332</v>
      </c>
      <c r="O4" s="1">
        <v>105.56933333333333</v>
      </c>
      <c r="P4" s="1">
        <v>114.37600000000002</v>
      </c>
      <c r="Q4" s="1">
        <v>122.196</v>
      </c>
      <c r="R4" s="2"/>
      <c r="S4" s="2"/>
      <c r="T4" s="2"/>
      <c r="U4" s="2"/>
      <c r="V4" s="2"/>
      <c r="W4" s="2"/>
      <c r="X4" s="2"/>
    </row>
    <row r="5" spans="1:24" x14ac:dyDescent="0.35">
      <c r="A5" s="4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2"/>
      <c r="S5" s="2"/>
      <c r="T5" s="2"/>
      <c r="U5" s="2"/>
      <c r="V5" s="2"/>
      <c r="W5" s="2"/>
      <c r="X5" s="2"/>
    </row>
    <row r="6" spans="1:24" x14ac:dyDescent="0.35">
      <c r="A6" s="3" t="s">
        <v>4</v>
      </c>
      <c r="B6" s="1">
        <v>8.0125769193741897E-2</v>
      </c>
      <c r="C6" s="1">
        <v>0.12671051872498962</v>
      </c>
      <c r="D6" s="1">
        <v>0.13490943464248617</v>
      </c>
      <c r="E6" s="1">
        <v>3.2402208429536303</v>
      </c>
      <c r="F6" s="1">
        <v>3.1846817388520732</v>
      </c>
      <c r="G6" s="1">
        <v>3.1685994978504106</v>
      </c>
      <c r="H6" s="1">
        <v>3.3514189366428955</v>
      </c>
      <c r="I6" s="1">
        <v>3.6960291004145178</v>
      </c>
      <c r="J6" s="1">
        <v>4.036132362106609</v>
      </c>
      <c r="K6" s="1">
        <v>4.2553157768972687</v>
      </c>
      <c r="L6" s="1">
        <v>4.3575695474783176</v>
      </c>
      <c r="M6" s="1">
        <v>4.4107819916402322</v>
      </c>
      <c r="N6" s="1">
        <v>4.6665500580669272</v>
      </c>
      <c r="O6" s="1">
        <v>5.1257758762292118</v>
      </c>
      <c r="P6" s="1">
        <v>4.7960455933334671</v>
      </c>
      <c r="Q6" s="1">
        <v>4.9549983742569399</v>
      </c>
      <c r="R6" s="2"/>
      <c r="S6" s="2"/>
      <c r="T6" s="2"/>
      <c r="U6" s="2"/>
      <c r="V6" s="2"/>
      <c r="W6" s="2"/>
      <c r="X6" s="2"/>
    </row>
    <row r="7" spans="1:24" x14ac:dyDescent="0.35">
      <c r="A7" s="3" t="s">
        <v>8</v>
      </c>
      <c r="B7" s="1">
        <v>6.2053740150507304E-2</v>
      </c>
      <c r="C7" s="1">
        <v>4.0824829046383982E-3</v>
      </c>
      <c r="D7" s="1">
        <v>0.37477193064582653</v>
      </c>
      <c r="E7" s="1">
        <v>0.92590712277204157</v>
      </c>
      <c r="F7" s="1">
        <v>0.63523433996177092</v>
      </c>
      <c r="G7" s="1">
        <v>0.53725475025044411</v>
      </c>
      <c r="H7" s="1">
        <v>0.83730613013136057</v>
      </c>
      <c r="I7" s="1">
        <v>0.90199679723501236</v>
      </c>
      <c r="J7" s="1">
        <v>0.87094163600859731</v>
      </c>
      <c r="K7" s="1">
        <v>1.0161656689077172</v>
      </c>
      <c r="L7" s="1">
        <v>0.97212104870398408</v>
      </c>
      <c r="M7" s="1">
        <v>1.349616159423775</v>
      </c>
      <c r="N7" s="1">
        <v>1.716556436590422</v>
      </c>
      <c r="O7" s="1">
        <v>2.0652934685199389</v>
      </c>
      <c r="P7" s="1">
        <v>2.4299806583592423</v>
      </c>
      <c r="Q7" s="1">
        <v>2.8207881877234264</v>
      </c>
      <c r="R7" s="2"/>
      <c r="S7" s="2"/>
      <c r="T7" s="2"/>
      <c r="U7" s="2"/>
      <c r="V7" s="2"/>
      <c r="W7" s="2"/>
      <c r="X7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zoomScale="90" zoomScaleNormal="90" workbookViewId="0">
      <selection activeCell="B9" sqref="B9:Q9"/>
    </sheetView>
  </sheetViews>
  <sheetFormatPr defaultRowHeight="14.5" x14ac:dyDescent="0.35"/>
  <cols>
    <col min="1" max="1" width="11.90625" customWidth="1"/>
    <col min="2" max="2" width="10.90625" customWidth="1"/>
    <col min="3" max="3" width="13.81640625" customWidth="1"/>
    <col min="4" max="4" width="13.453125" customWidth="1"/>
    <col min="5" max="5" width="11.36328125" customWidth="1"/>
    <col min="6" max="6" width="11.26953125" customWidth="1"/>
    <col min="7" max="7" width="11.81640625" customWidth="1"/>
    <col min="8" max="9" width="10.36328125" bestFit="1" customWidth="1"/>
    <col min="10" max="10" width="9.1796875" bestFit="1" customWidth="1"/>
    <col min="11" max="11" width="10.36328125" customWidth="1"/>
    <col min="12" max="17" width="10.26953125" bestFit="1" customWidth="1"/>
    <col min="18" max="18" width="10.1796875" bestFit="1" customWidth="1"/>
    <col min="19" max="19" width="9" bestFit="1" customWidth="1"/>
  </cols>
  <sheetData>
    <row r="1" spans="1:20" x14ac:dyDescent="0.35">
      <c r="A1" s="5" t="s">
        <v>9</v>
      </c>
    </row>
    <row r="2" spans="1:20" ht="18.5" x14ac:dyDescent="0.45">
      <c r="A2" s="19" t="s">
        <v>21</v>
      </c>
      <c r="B2" s="20">
        <v>42559</v>
      </c>
      <c r="C2" s="20">
        <v>42563</v>
      </c>
      <c r="D2" s="20">
        <v>42566</v>
      </c>
      <c r="E2" s="20">
        <v>42571</v>
      </c>
      <c r="F2" s="20">
        <v>42576</v>
      </c>
      <c r="G2" s="20">
        <v>42579</v>
      </c>
      <c r="H2" s="20">
        <v>42583</v>
      </c>
      <c r="I2" s="20">
        <v>42586</v>
      </c>
      <c r="J2" s="20">
        <v>42589</v>
      </c>
      <c r="K2" s="20">
        <v>42592</v>
      </c>
      <c r="L2" s="20">
        <v>42597</v>
      </c>
      <c r="M2" s="20">
        <v>42600</v>
      </c>
      <c r="N2" s="20">
        <v>42604</v>
      </c>
      <c r="O2" s="20">
        <v>42608</v>
      </c>
      <c r="P2" s="20">
        <v>42612</v>
      </c>
      <c r="Q2" s="20">
        <v>42617</v>
      </c>
      <c r="S2" s="12"/>
      <c r="T2" s="13"/>
    </row>
    <row r="3" spans="1:20" ht="18.5" x14ac:dyDescent="0.45">
      <c r="A3" s="47" t="s">
        <v>0</v>
      </c>
      <c r="B3" s="22">
        <v>31</v>
      </c>
      <c r="C3" s="22">
        <v>31.2</v>
      </c>
      <c r="D3" s="22">
        <v>31.8</v>
      </c>
      <c r="E3" s="22">
        <v>31.6</v>
      </c>
      <c r="F3" s="22">
        <v>34.9</v>
      </c>
      <c r="G3" s="22">
        <v>36</v>
      </c>
      <c r="H3" s="22">
        <v>37.200000000000003</v>
      </c>
      <c r="I3" s="22">
        <v>38</v>
      </c>
      <c r="J3" s="22">
        <v>39.1</v>
      </c>
      <c r="K3" s="22">
        <v>39.799999999999997</v>
      </c>
      <c r="L3" s="22">
        <v>39.200000000000003</v>
      </c>
      <c r="M3" s="22">
        <v>40.4</v>
      </c>
      <c r="N3" s="22">
        <v>40.200000000000003</v>
      </c>
      <c r="O3" s="22">
        <v>41.4</v>
      </c>
      <c r="P3" s="22">
        <v>42</v>
      </c>
      <c r="Q3" s="22">
        <v>42.4</v>
      </c>
      <c r="S3" s="12"/>
      <c r="T3" s="13"/>
    </row>
    <row r="4" spans="1:20" ht="18.5" x14ac:dyDescent="0.45">
      <c r="A4" s="48"/>
      <c r="B4" s="23">
        <v>31.1</v>
      </c>
      <c r="C4" s="23">
        <v>31.6</v>
      </c>
      <c r="D4" s="23">
        <v>31.6</v>
      </c>
      <c r="E4" s="23">
        <v>31.7</v>
      </c>
      <c r="F4" s="23">
        <v>34.799999999999997</v>
      </c>
      <c r="G4" s="23">
        <v>35.799999999999997</v>
      </c>
      <c r="H4" s="23">
        <v>36.799999999999997</v>
      </c>
      <c r="I4" s="23">
        <v>37.9</v>
      </c>
      <c r="J4" s="23">
        <v>38.700000000000003</v>
      </c>
      <c r="K4" s="23">
        <v>39.4</v>
      </c>
      <c r="L4" s="23">
        <v>40.1</v>
      </c>
      <c r="M4" s="23">
        <v>40.799999999999997</v>
      </c>
      <c r="N4" s="23">
        <v>40.299999999999997</v>
      </c>
      <c r="O4" s="23">
        <v>41.2</v>
      </c>
      <c r="P4" s="23">
        <v>41.8</v>
      </c>
      <c r="Q4" s="23">
        <v>42.5</v>
      </c>
      <c r="S4" s="12"/>
      <c r="T4" s="13"/>
    </row>
    <row r="5" spans="1:20" ht="18.5" x14ac:dyDescent="0.45">
      <c r="A5" s="48"/>
      <c r="B5" s="23">
        <v>31</v>
      </c>
      <c r="C5" s="23">
        <v>30.9</v>
      </c>
      <c r="D5" s="23">
        <v>30</v>
      </c>
      <c r="E5" s="23">
        <v>30.2</v>
      </c>
      <c r="F5" s="23">
        <v>33</v>
      </c>
      <c r="G5" s="23">
        <v>34.200000000000003</v>
      </c>
      <c r="H5" s="23">
        <v>34.200000000000003</v>
      </c>
      <c r="I5" s="23">
        <v>34.700000000000003</v>
      </c>
      <c r="J5" s="23">
        <v>35.200000000000003</v>
      </c>
      <c r="K5" s="23">
        <v>36.299999999999997</v>
      </c>
      <c r="L5" s="23">
        <v>37</v>
      </c>
      <c r="M5" s="23">
        <v>37.799999999999997</v>
      </c>
      <c r="N5" s="23">
        <v>38</v>
      </c>
      <c r="O5" s="23">
        <v>38.9</v>
      </c>
      <c r="P5" s="23">
        <v>39.200000000000003</v>
      </c>
      <c r="Q5" s="23">
        <v>38.4</v>
      </c>
      <c r="S5" s="12"/>
      <c r="T5" s="13"/>
    </row>
    <row r="6" spans="1:20" ht="18.5" x14ac:dyDescent="0.45">
      <c r="A6" s="48"/>
      <c r="B6" s="23">
        <v>30.4</v>
      </c>
      <c r="C6" s="23">
        <v>31.3</v>
      </c>
      <c r="D6" s="23">
        <v>31.5</v>
      </c>
      <c r="E6" s="23">
        <v>32.299999999999997</v>
      </c>
      <c r="F6" s="23">
        <v>34</v>
      </c>
      <c r="G6" s="23">
        <v>34.4</v>
      </c>
      <c r="H6" s="23">
        <v>34.4</v>
      </c>
      <c r="I6" s="23">
        <v>35.5</v>
      </c>
      <c r="J6" s="23">
        <v>36.799999999999997</v>
      </c>
      <c r="K6" s="23">
        <v>37.200000000000003</v>
      </c>
      <c r="L6" s="23">
        <v>39.299999999999997</v>
      </c>
      <c r="M6" s="23">
        <v>39.200000000000003</v>
      </c>
      <c r="N6" s="23">
        <v>38.700000000000003</v>
      </c>
      <c r="O6" s="23">
        <v>38</v>
      </c>
      <c r="P6" s="23">
        <v>39.5</v>
      </c>
      <c r="Q6" s="23">
        <v>39.799999999999997</v>
      </c>
      <c r="S6" s="12"/>
      <c r="T6" s="13"/>
    </row>
    <row r="7" spans="1:20" ht="18.5" x14ac:dyDescent="0.45">
      <c r="A7" s="49"/>
      <c r="B7" s="24">
        <v>29.6</v>
      </c>
      <c r="C7" s="24">
        <v>30.6</v>
      </c>
      <c r="D7" s="24">
        <v>30.4</v>
      </c>
      <c r="E7" s="24">
        <v>30.3</v>
      </c>
      <c r="F7" s="24">
        <v>32.5</v>
      </c>
      <c r="G7" s="24">
        <v>32.799999999999997</v>
      </c>
      <c r="H7" s="24">
        <v>33.799999999999997</v>
      </c>
      <c r="I7" s="24">
        <v>34.700000000000003</v>
      </c>
      <c r="J7" s="24">
        <v>35.299999999999997</v>
      </c>
      <c r="K7" s="24">
        <v>35.799999999999997</v>
      </c>
      <c r="L7" s="24">
        <v>37</v>
      </c>
      <c r="M7" s="24">
        <v>37</v>
      </c>
      <c r="N7" s="24">
        <v>36</v>
      </c>
      <c r="O7" s="24">
        <v>36.299999999999997</v>
      </c>
      <c r="P7" s="24">
        <v>36.799999999999997</v>
      </c>
      <c r="Q7" s="24">
        <v>37.1</v>
      </c>
      <c r="S7" s="12"/>
      <c r="T7" s="13"/>
    </row>
    <row r="8" spans="1:20" ht="18.5" x14ac:dyDescent="0.45">
      <c r="A8" s="19" t="s">
        <v>3</v>
      </c>
      <c r="B8" s="21">
        <f t="shared" ref="B8:Q8" si="0">AVERAGE(B3:B7)</f>
        <v>30.619999999999997</v>
      </c>
      <c r="C8" s="21">
        <f t="shared" si="0"/>
        <v>31.119999999999997</v>
      </c>
      <c r="D8" s="21">
        <f t="shared" si="0"/>
        <v>31.060000000000002</v>
      </c>
      <c r="E8" s="21">
        <f t="shared" si="0"/>
        <v>31.22</v>
      </c>
      <c r="F8" s="21">
        <f t="shared" si="0"/>
        <v>33.839999999999996</v>
      </c>
      <c r="G8" s="21">
        <f t="shared" si="0"/>
        <v>34.64</v>
      </c>
      <c r="H8" s="21">
        <f t="shared" si="0"/>
        <v>35.279999999999994</v>
      </c>
      <c r="I8" s="21">
        <f t="shared" si="0"/>
        <v>36.160000000000004</v>
      </c>
      <c r="J8" s="21">
        <f t="shared" si="0"/>
        <v>37.020000000000003</v>
      </c>
      <c r="K8" s="21">
        <f t="shared" si="0"/>
        <v>37.700000000000003</v>
      </c>
      <c r="L8" s="21">
        <f t="shared" si="0"/>
        <v>38.520000000000003</v>
      </c>
      <c r="M8" s="21">
        <f t="shared" si="0"/>
        <v>39.04</v>
      </c>
      <c r="N8" s="21">
        <f t="shared" si="0"/>
        <v>38.64</v>
      </c>
      <c r="O8" s="21">
        <f t="shared" si="0"/>
        <v>39.160000000000004</v>
      </c>
      <c r="P8" s="21">
        <f t="shared" si="0"/>
        <v>39.86</v>
      </c>
      <c r="Q8" s="21">
        <f t="shared" si="0"/>
        <v>40.040000000000006</v>
      </c>
      <c r="S8" s="12"/>
    </row>
    <row r="9" spans="1:20" ht="18.5" x14ac:dyDescent="0.45">
      <c r="A9" s="19" t="s">
        <v>15</v>
      </c>
      <c r="B9" s="18">
        <f>STDEVA(B3:B7)/SQRT(5)</f>
        <v>0.28354893757515637</v>
      </c>
      <c r="C9" s="18">
        <f t="shared" ref="C9:Q9" si="1">STDEVA(C3:C7)/SQRT(5)</f>
        <v>0.17146428199482255</v>
      </c>
      <c r="D9" s="18">
        <f t="shared" si="1"/>
        <v>0.36000000000000026</v>
      </c>
      <c r="E9" s="18">
        <f t="shared" si="1"/>
        <v>0.41400483088968865</v>
      </c>
      <c r="F9" s="18">
        <f t="shared" si="1"/>
        <v>0.47812132351527636</v>
      </c>
      <c r="G9" s="18">
        <f t="shared" si="1"/>
        <v>0.58446556784809833</v>
      </c>
      <c r="H9" s="18">
        <f t="shared" si="1"/>
        <v>0.71161787498628815</v>
      </c>
      <c r="I9" s="18">
        <f t="shared" si="1"/>
        <v>0.74538580614336813</v>
      </c>
      <c r="J9" s="18">
        <f t="shared" si="1"/>
        <v>0.82060952955714617</v>
      </c>
      <c r="K9" s="18">
        <f t="shared" si="1"/>
        <v>0.80993826925266343</v>
      </c>
      <c r="L9" s="18">
        <f t="shared" si="1"/>
        <v>0.63984373092185576</v>
      </c>
      <c r="M9" s="18">
        <f t="shared" si="1"/>
        <v>0.73047929470998674</v>
      </c>
      <c r="N9" s="18">
        <f t="shared" si="1"/>
        <v>0.79284298571659195</v>
      </c>
      <c r="O9" s="18">
        <f t="shared" si="1"/>
        <v>0.96881370758262964</v>
      </c>
      <c r="P9" s="18">
        <f t="shared" si="1"/>
        <v>0.95582425162788165</v>
      </c>
      <c r="Q9" s="18">
        <f t="shared" si="1"/>
        <v>1.0726602444390301</v>
      </c>
      <c r="S9" s="12"/>
    </row>
    <row r="10" spans="1:20" ht="18.5" x14ac:dyDescent="0.45">
      <c r="A10" s="47" t="s">
        <v>11</v>
      </c>
      <c r="B10" s="22">
        <v>30.5</v>
      </c>
      <c r="C10" s="22">
        <v>30</v>
      </c>
      <c r="D10" s="22">
        <v>31.1</v>
      </c>
      <c r="E10" s="22">
        <v>31.1</v>
      </c>
      <c r="F10" s="22">
        <v>31.5</v>
      </c>
      <c r="G10" s="22">
        <v>31.9</v>
      </c>
      <c r="H10" s="22">
        <v>30.2</v>
      </c>
      <c r="I10" s="22">
        <v>32.200000000000003</v>
      </c>
      <c r="J10" s="22">
        <v>31.9</v>
      </c>
      <c r="K10" s="22">
        <v>32.4</v>
      </c>
      <c r="L10" s="22">
        <v>32.799999999999997</v>
      </c>
      <c r="M10" s="22">
        <v>32.6</v>
      </c>
      <c r="N10" s="22">
        <v>32.299999999999997</v>
      </c>
      <c r="O10" s="22">
        <v>33.299999999999997</v>
      </c>
      <c r="P10" s="22">
        <v>32.6</v>
      </c>
      <c r="Q10" s="22">
        <v>33.1</v>
      </c>
      <c r="S10" s="12"/>
    </row>
    <row r="11" spans="1:20" ht="18.5" x14ac:dyDescent="0.45">
      <c r="A11" s="48"/>
      <c r="B11" s="23">
        <v>30.6</v>
      </c>
      <c r="C11" s="23">
        <v>30.2</v>
      </c>
      <c r="D11" s="23">
        <v>32</v>
      </c>
      <c r="E11" s="23">
        <v>31.5</v>
      </c>
      <c r="F11" s="23">
        <v>32.6</v>
      </c>
      <c r="G11" s="23">
        <v>32.6</v>
      </c>
      <c r="H11" s="23">
        <v>29.9</v>
      </c>
      <c r="I11" s="23">
        <v>31.9</v>
      </c>
      <c r="J11" s="23">
        <v>31.4</v>
      </c>
      <c r="K11" s="23">
        <v>32.1</v>
      </c>
      <c r="L11" s="23">
        <v>28.4</v>
      </c>
      <c r="M11" s="23">
        <v>31.2</v>
      </c>
      <c r="N11" s="23">
        <v>31.4</v>
      </c>
      <c r="O11" s="23">
        <v>32</v>
      </c>
      <c r="P11" s="23">
        <v>32.6</v>
      </c>
      <c r="Q11" s="23">
        <v>31.4</v>
      </c>
      <c r="S11" s="12"/>
    </row>
    <row r="12" spans="1:20" ht="18.5" x14ac:dyDescent="0.45">
      <c r="A12" s="48"/>
      <c r="B12" s="23">
        <v>32.700000000000003</v>
      </c>
      <c r="C12" s="23">
        <v>32.799999999999997</v>
      </c>
      <c r="D12" s="23">
        <v>33.6</v>
      </c>
      <c r="E12" s="23">
        <v>33.1</v>
      </c>
      <c r="F12" s="23">
        <v>34.5</v>
      </c>
      <c r="G12" s="23">
        <v>35</v>
      </c>
      <c r="H12" s="23">
        <v>33.299999999999997</v>
      </c>
      <c r="I12" s="23">
        <v>35</v>
      </c>
      <c r="J12" s="23">
        <v>34.700000000000003</v>
      </c>
      <c r="K12" s="23">
        <v>35.200000000000003</v>
      </c>
      <c r="L12" s="23">
        <v>33.299999999999997</v>
      </c>
      <c r="M12" s="23">
        <v>34.5</v>
      </c>
      <c r="N12" s="23">
        <v>35.200000000000003</v>
      </c>
      <c r="O12" s="23">
        <v>37</v>
      </c>
      <c r="P12" s="23">
        <v>37.9</v>
      </c>
      <c r="Q12" s="23">
        <v>36.9</v>
      </c>
      <c r="S12" s="12"/>
    </row>
    <row r="13" spans="1:20" ht="18.5" x14ac:dyDescent="0.45">
      <c r="A13" s="48"/>
      <c r="B13" s="23">
        <v>31.5</v>
      </c>
      <c r="C13" s="23">
        <v>30.1</v>
      </c>
      <c r="D13" s="23">
        <v>30.3</v>
      </c>
      <c r="E13" s="23">
        <v>30.6</v>
      </c>
      <c r="F13" s="23">
        <v>28.8</v>
      </c>
      <c r="G13" s="23">
        <v>32.1</v>
      </c>
      <c r="H13" s="23">
        <v>31.6</v>
      </c>
      <c r="I13" s="23">
        <v>32</v>
      </c>
      <c r="J13" s="23">
        <v>31.9</v>
      </c>
      <c r="K13" s="23">
        <v>32.799999999999997</v>
      </c>
      <c r="L13" s="23">
        <v>32.799999999999997</v>
      </c>
      <c r="M13" s="23">
        <v>32.299999999999997</v>
      </c>
      <c r="N13" s="23">
        <v>32</v>
      </c>
      <c r="O13" s="23">
        <v>33.200000000000003</v>
      </c>
      <c r="P13" s="23">
        <v>32.9</v>
      </c>
      <c r="Q13" s="23">
        <v>33.200000000000003</v>
      </c>
      <c r="S13" s="12"/>
    </row>
    <row r="14" spans="1:20" ht="18.5" x14ac:dyDescent="0.45">
      <c r="A14" s="49"/>
      <c r="B14" s="24">
        <v>30</v>
      </c>
      <c r="C14" s="24">
        <v>30</v>
      </c>
      <c r="D14" s="24">
        <v>30</v>
      </c>
      <c r="E14" s="24">
        <v>30.5</v>
      </c>
      <c r="F14" s="24">
        <v>29.6</v>
      </c>
      <c r="G14" s="24">
        <v>33.799999999999997</v>
      </c>
      <c r="H14" s="24">
        <v>32.6</v>
      </c>
      <c r="I14" s="24">
        <v>33.299999999999997</v>
      </c>
      <c r="J14" s="24">
        <v>33.799999999999997</v>
      </c>
      <c r="K14" s="24">
        <v>34.4</v>
      </c>
      <c r="L14" s="24">
        <v>33.6</v>
      </c>
      <c r="M14" s="24">
        <v>33.9</v>
      </c>
      <c r="N14" s="24">
        <v>34.5</v>
      </c>
      <c r="O14" s="24">
        <v>35.299999999999997</v>
      </c>
      <c r="P14" s="24">
        <v>35.200000000000003</v>
      </c>
      <c r="Q14" s="24"/>
      <c r="S14" s="12"/>
    </row>
    <row r="15" spans="1:20" ht="18.5" x14ac:dyDescent="0.45">
      <c r="A15" s="19" t="s">
        <v>3</v>
      </c>
      <c r="B15" s="18">
        <f t="shared" ref="B15:Q15" si="2">AVERAGE(B10:B14)</f>
        <v>31.060000000000002</v>
      </c>
      <c r="C15" s="18">
        <f t="shared" si="2"/>
        <v>30.619999999999997</v>
      </c>
      <c r="D15" s="18">
        <f t="shared" si="2"/>
        <v>31.4</v>
      </c>
      <c r="E15" s="18">
        <f t="shared" si="2"/>
        <v>31.360000000000003</v>
      </c>
      <c r="F15" s="18">
        <f t="shared" si="2"/>
        <v>31.4</v>
      </c>
      <c r="G15" s="18">
        <f t="shared" si="2"/>
        <v>33.08</v>
      </c>
      <c r="H15" s="18">
        <f t="shared" si="2"/>
        <v>31.52</v>
      </c>
      <c r="I15" s="18">
        <f t="shared" si="2"/>
        <v>32.879999999999995</v>
      </c>
      <c r="J15" s="18">
        <f t="shared" si="2"/>
        <v>32.739999999999995</v>
      </c>
      <c r="K15" s="18">
        <f t="shared" si="2"/>
        <v>33.380000000000003</v>
      </c>
      <c r="L15" s="18">
        <f t="shared" si="2"/>
        <v>32.18</v>
      </c>
      <c r="M15" s="18">
        <f t="shared" si="2"/>
        <v>32.9</v>
      </c>
      <c r="N15" s="18">
        <f t="shared" si="2"/>
        <v>33.08</v>
      </c>
      <c r="O15" s="18">
        <f t="shared" si="2"/>
        <v>34.160000000000004</v>
      </c>
      <c r="P15" s="18">
        <f t="shared" si="2"/>
        <v>34.239999999999995</v>
      </c>
      <c r="Q15" s="18">
        <f t="shared" si="2"/>
        <v>33.650000000000006</v>
      </c>
      <c r="S15" s="12"/>
    </row>
    <row r="16" spans="1:20" ht="18.5" x14ac:dyDescent="0.45">
      <c r="A16" s="19" t="s">
        <v>15</v>
      </c>
      <c r="B16" s="18">
        <f t="shared" ref="B16:Q16" si="3">STDEVA(B10:B14)/SQRT(6)</f>
        <v>0.43454957523087484</v>
      </c>
      <c r="C16" s="18">
        <f t="shared" si="3"/>
        <v>0.49866488413228599</v>
      </c>
      <c r="D16" s="18">
        <f t="shared" si="3"/>
        <v>0.59371710435189606</v>
      </c>
      <c r="E16" s="18">
        <f t="shared" si="3"/>
        <v>0.42972859651955536</v>
      </c>
      <c r="F16" s="18">
        <f t="shared" si="3"/>
        <v>0.93674969975975975</v>
      </c>
      <c r="G16" s="18">
        <f t="shared" si="3"/>
        <v>0.53182077181446497</v>
      </c>
      <c r="H16" s="18">
        <f t="shared" si="3"/>
        <v>0.60235648359865224</v>
      </c>
      <c r="I16" s="18">
        <f t="shared" si="3"/>
        <v>0.53494548008808018</v>
      </c>
      <c r="J16" s="18">
        <f t="shared" si="3"/>
        <v>0.58352377843580694</v>
      </c>
      <c r="K16" s="18">
        <f t="shared" si="3"/>
        <v>0.55105958540494249</v>
      </c>
      <c r="L16" s="18">
        <f t="shared" si="3"/>
        <v>0.87388023588285069</v>
      </c>
      <c r="M16" s="18">
        <f t="shared" si="3"/>
        <v>0.53619026473818054</v>
      </c>
      <c r="N16" s="18">
        <f t="shared" si="3"/>
        <v>0.68031855283634168</v>
      </c>
      <c r="O16" s="18">
        <f t="shared" si="3"/>
        <v>0.80859961249887646</v>
      </c>
      <c r="P16" s="18">
        <f t="shared" si="3"/>
        <v>0.94630861773524999</v>
      </c>
      <c r="Q16" s="18">
        <f t="shared" si="3"/>
        <v>0.94663145474419508</v>
      </c>
      <c r="S16" s="12"/>
    </row>
    <row r="17" spans="1:20" ht="15.5" x14ac:dyDescent="0.35">
      <c r="A17" s="17" t="s">
        <v>1</v>
      </c>
      <c r="B17" s="14">
        <f t="shared" ref="B17:Q17" si="4">_xlfn.T.TEST(B3:B7,B10:B14,2,2)</f>
        <v>0.45004029492343722</v>
      </c>
      <c r="C17" s="14">
        <f t="shared" si="4"/>
        <v>0.40794540433429205</v>
      </c>
      <c r="D17" s="14">
        <f t="shared" si="4"/>
        <v>0.65956564419205643</v>
      </c>
      <c r="E17" s="14">
        <f t="shared" si="4"/>
        <v>0.82888174856131291</v>
      </c>
      <c r="F17" s="14">
        <f t="shared" si="4"/>
        <v>6.3248020711221639E-2</v>
      </c>
      <c r="G17" s="14">
        <f t="shared" si="4"/>
        <v>9.5368885276127746E-2</v>
      </c>
      <c r="H17" s="14">
        <f t="shared" si="4"/>
        <v>4.711694842052941E-3</v>
      </c>
      <c r="I17" s="14">
        <f t="shared" si="4"/>
        <v>8.5760347895626962E-3</v>
      </c>
      <c r="J17" s="14">
        <f t="shared" si="4"/>
        <v>3.369079692643107E-3</v>
      </c>
      <c r="K17" s="14">
        <f t="shared" si="4"/>
        <v>2.6999190746862202E-3</v>
      </c>
      <c r="L17" s="14">
        <f t="shared" si="4"/>
        <v>5.6957975163007943E-4</v>
      </c>
      <c r="M17" s="14">
        <f t="shared" si="4"/>
        <v>1.7838564015601574E-4</v>
      </c>
      <c r="N17" s="14">
        <f t="shared" si="4"/>
        <v>9.1873649812109631E-4</v>
      </c>
      <c r="O17" s="14">
        <f t="shared" si="4"/>
        <v>5.1705545436623113E-3</v>
      </c>
      <c r="P17" s="14">
        <f t="shared" si="4"/>
        <v>4.0293684915659357E-3</v>
      </c>
      <c r="Q17" s="14">
        <f t="shared" si="4"/>
        <v>5.0065648564202982E-3</v>
      </c>
    </row>
    <row r="18" spans="1:20" ht="46.5" customHeight="1" x14ac:dyDescent="0.45">
      <c r="A18" s="26" t="s">
        <v>20</v>
      </c>
      <c r="B18" s="25">
        <f t="shared" ref="B18:Q18" si="5">B15-B8</f>
        <v>0.44000000000000483</v>
      </c>
      <c r="C18" s="25">
        <f t="shared" si="5"/>
        <v>-0.5</v>
      </c>
      <c r="D18" s="25">
        <f t="shared" si="5"/>
        <v>0.33999999999999631</v>
      </c>
      <c r="E18" s="25">
        <f t="shared" si="5"/>
        <v>0.14000000000000412</v>
      </c>
      <c r="F18" s="25">
        <f t="shared" si="5"/>
        <v>-2.4399999999999977</v>
      </c>
      <c r="G18" s="25">
        <f t="shared" si="5"/>
        <v>-1.5600000000000023</v>
      </c>
      <c r="H18" s="25">
        <f t="shared" si="5"/>
        <v>-3.7599999999999945</v>
      </c>
      <c r="I18" s="25">
        <f t="shared" si="5"/>
        <v>-3.2800000000000082</v>
      </c>
      <c r="J18" s="25">
        <f t="shared" si="5"/>
        <v>-4.2800000000000082</v>
      </c>
      <c r="K18" s="25">
        <f t="shared" si="5"/>
        <v>-4.32</v>
      </c>
      <c r="L18" s="25">
        <f t="shared" si="5"/>
        <v>-6.3400000000000034</v>
      </c>
      <c r="M18" s="25">
        <f t="shared" si="5"/>
        <v>-6.1400000000000006</v>
      </c>
      <c r="N18" s="25">
        <f t="shared" si="5"/>
        <v>-5.5600000000000023</v>
      </c>
      <c r="O18" s="25">
        <f t="shared" si="5"/>
        <v>-5</v>
      </c>
      <c r="P18" s="25">
        <f t="shared" si="5"/>
        <v>-5.6200000000000045</v>
      </c>
      <c r="Q18" s="25">
        <f t="shared" si="5"/>
        <v>-6.3900000000000006</v>
      </c>
      <c r="S18" s="15"/>
      <c r="T18" s="15"/>
    </row>
  </sheetData>
  <mergeCells count="2">
    <mergeCell ref="A10:A14"/>
    <mergeCell ref="A3:A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C31" sqref="C31"/>
    </sheetView>
  </sheetViews>
  <sheetFormatPr defaultRowHeight="14.5" x14ac:dyDescent="0.35"/>
  <cols>
    <col min="1" max="1" width="12.7265625" customWidth="1"/>
    <col min="2" max="2" width="12" bestFit="1" customWidth="1"/>
    <col min="3" max="3" width="11" bestFit="1" customWidth="1"/>
    <col min="4" max="4" width="12.7265625" customWidth="1"/>
    <col min="5" max="5" width="10.54296875" customWidth="1"/>
    <col min="6" max="6" width="12" bestFit="1" customWidth="1"/>
    <col min="7" max="7" width="10.453125" bestFit="1" customWidth="1"/>
    <col min="8" max="8" width="10.54296875" customWidth="1"/>
    <col min="9" max="11" width="9.36328125" bestFit="1" customWidth="1"/>
  </cols>
  <sheetData>
    <row r="1" spans="1:11" x14ac:dyDescent="0.35">
      <c r="A1" t="s">
        <v>19</v>
      </c>
    </row>
    <row r="2" spans="1:11" x14ac:dyDescent="0.35">
      <c r="B2" s="59" t="s">
        <v>25</v>
      </c>
      <c r="C2" s="60"/>
      <c r="D2" s="60"/>
      <c r="E2" s="60"/>
      <c r="F2" s="61"/>
      <c r="G2" s="56" t="s">
        <v>24</v>
      </c>
      <c r="H2" s="57"/>
      <c r="I2" s="57"/>
      <c r="J2" s="57"/>
      <c r="K2" s="58"/>
    </row>
    <row r="3" spans="1:11" x14ac:dyDescent="0.35">
      <c r="A3" s="6" t="s">
        <v>14</v>
      </c>
      <c r="B3" s="27" t="s">
        <v>16</v>
      </c>
      <c r="C3" s="27" t="s">
        <v>17</v>
      </c>
      <c r="D3" s="27" t="s">
        <v>18</v>
      </c>
      <c r="E3" s="27" t="s">
        <v>12</v>
      </c>
      <c r="F3" s="27" t="s">
        <v>13</v>
      </c>
      <c r="G3" s="27" t="s">
        <v>16</v>
      </c>
      <c r="H3" s="27" t="s">
        <v>17</v>
      </c>
      <c r="I3" s="27" t="s">
        <v>18</v>
      </c>
      <c r="J3" s="27" t="s">
        <v>12</v>
      </c>
      <c r="K3" s="27" t="s">
        <v>13</v>
      </c>
    </row>
    <row r="4" spans="1:11" x14ac:dyDescent="0.35">
      <c r="A4" s="53" t="s">
        <v>10</v>
      </c>
      <c r="B4" s="28">
        <v>15.5</v>
      </c>
      <c r="C4" s="28">
        <v>25.41</v>
      </c>
      <c r="D4" s="28">
        <v>42.7</v>
      </c>
      <c r="E4" s="28">
        <f>B4/D4*100</f>
        <v>36.299765807962523</v>
      </c>
      <c r="F4" s="28">
        <f>C4/D4*100</f>
        <v>59.508196721311471</v>
      </c>
      <c r="G4" s="43">
        <f>AVERAGE(B4:B5)</f>
        <v>15.465</v>
      </c>
      <c r="H4" s="43">
        <f t="shared" ref="H4:K4" si="0">AVERAGE(C4:C5)</f>
        <v>25.54</v>
      </c>
      <c r="I4" s="43">
        <f t="shared" si="0"/>
        <v>42.7</v>
      </c>
      <c r="J4" s="43">
        <f t="shared" si="0"/>
        <v>36.217798594847771</v>
      </c>
      <c r="K4" s="43">
        <f t="shared" si="0"/>
        <v>59.812646370023415</v>
      </c>
    </row>
    <row r="5" spans="1:11" x14ac:dyDescent="0.35">
      <c r="A5" s="54"/>
      <c r="B5" s="29">
        <v>15.43</v>
      </c>
      <c r="C5" s="29">
        <v>25.67</v>
      </c>
      <c r="D5" s="29">
        <v>42.7</v>
      </c>
      <c r="E5" s="29">
        <f t="shared" ref="E5:E26" si="1">B5/D5*100</f>
        <v>36.13583138173302</v>
      </c>
      <c r="F5" s="29">
        <f t="shared" ref="F5:F26" si="2">C5/D5*100</f>
        <v>60.11709601873536</v>
      </c>
      <c r="G5" s="34"/>
      <c r="H5" s="34"/>
      <c r="I5" s="34"/>
      <c r="J5" s="34"/>
      <c r="K5" s="34"/>
    </row>
    <row r="6" spans="1:11" x14ac:dyDescent="0.35">
      <c r="A6" s="54"/>
      <c r="B6" s="28">
        <v>14.81</v>
      </c>
      <c r="C6" s="28">
        <v>26.11</v>
      </c>
      <c r="D6" s="28">
        <v>41.8</v>
      </c>
      <c r="E6" s="28">
        <f t="shared" si="1"/>
        <v>35.430622009569376</v>
      </c>
      <c r="F6" s="28">
        <f t="shared" si="2"/>
        <v>62.464114832535891</v>
      </c>
      <c r="G6" s="43">
        <f>AVERAGE(B6:B7)</f>
        <v>14.75</v>
      </c>
      <c r="H6" s="43">
        <f t="shared" ref="H6:K6" si="3">AVERAGE(C6:C7)</f>
        <v>26.324999999999999</v>
      </c>
      <c r="I6" s="43">
        <f t="shared" si="3"/>
        <v>41.8</v>
      </c>
      <c r="J6" s="43">
        <f t="shared" si="3"/>
        <v>35.28708133971292</v>
      </c>
      <c r="K6" s="43">
        <f t="shared" si="3"/>
        <v>62.97846889952153</v>
      </c>
    </row>
    <row r="7" spans="1:11" x14ac:dyDescent="0.35">
      <c r="A7" s="54"/>
      <c r="B7" s="29">
        <v>14.69</v>
      </c>
      <c r="C7" s="29">
        <v>26.54</v>
      </c>
      <c r="D7" s="29">
        <v>41.8</v>
      </c>
      <c r="E7" s="29">
        <f t="shared" si="1"/>
        <v>35.143540669856463</v>
      </c>
      <c r="F7" s="29">
        <f t="shared" si="2"/>
        <v>63.492822966507177</v>
      </c>
      <c r="G7" s="34"/>
      <c r="H7" s="34"/>
      <c r="I7" s="34"/>
      <c r="J7" s="34"/>
      <c r="K7" s="34"/>
    </row>
    <row r="8" spans="1:11" x14ac:dyDescent="0.35">
      <c r="A8" s="54"/>
      <c r="B8" s="28">
        <v>12.79</v>
      </c>
      <c r="C8" s="28">
        <v>24.4</v>
      </c>
      <c r="D8" s="28">
        <v>37.9</v>
      </c>
      <c r="E8" s="28">
        <f t="shared" si="1"/>
        <v>33.746701846965699</v>
      </c>
      <c r="F8" s="28">
        <f t="shared" si="2"/>
        <v>64.379947229551448</v>
      </c>
      <c r="G8" s="43">
        <f>AVERAGE(B8:B9)</f>
        <v>12.864999999999998</v>
      </c>
      <c r="H8" s="43">
        <f t="shared" ref="H8:K8" si="4">AVERAGE(C8:C9)</f>
        <v>24.314999999999998</v>
      </c>
      <c r="I8" s="43">
        <f t="shared" si="4"/>
        <v>37.9</v>
      </c>
      <c r="J8" s="43">
        <f t="shared" si="4"/>
        <v>33.944591029023748</v>
      </c>
      <c r="K8" s="43">
        <f t="shared" si="4"/>
        <v>64.155672823218993</v>
      </c>
    </row>
    <row r="9" spans="1:11" x14ac:dyDescent="0.35">
      <c r="A9" s="54"/>
      <c r="B9" s="29">
        <v>12.94</v>
      </c>
      <c r="C9" s="29">
        <v>24.23</v>
      </c>
      <c r="D9" s="29">
        <v>37.9</v>
      </c>
      <c r="E9" s="29">
        <f t="shared" si="1"/>
        <v>34.142480211081796</v>
      </c>
      <c r="F9" s="29">
        <f t="shared" si="2"/>
        <v>63.931398416886545</v>
      </c>
      <c r="G9" s="34"/>
      <c r="H9" s="34"/>
      <c r="I9" s="34"/>
      <c r="J9" s="34"/>
      <c r="K9" s="34"/>
    </row>
    <row r="10" spans="1:11" x14ac:dyDescent="0.35">
      <c r="A10" s="54"/>
      <c r="B10" s="28">
        <v>11.16</v>
      </c>
      <c r="C10" s="28">
        <v>24.56</v>
      </c>
      <c r="D10" s="28">
        <v>37</v>
      </c>
      <c r="E10" s="28">
        <f t="shared" si="1"/>
        <v>30.162162162162165</v>
      </c>
      <c r="F10" s="28">
        <f t="shared" si="2"/>
        <v>66.378378378378372</v>
      </c>
      <c r="G10" s="43">
        <f>AVERAGE(B10:B11)</f>
        <v>11.21</v>
      </c>
      <c r="H10" s="43">
        <f t="shared" ref="H10:K10" si="5">AVERAGE(C10:C11)</f>
        <v>24.555</v>
      </c>
      <c r="I10" s="43">
        <f t="shared" si="5"/>
        <v>37</v>
      </c>
      <c r="J10" s="43">
        <f t="shared" si="5"/>
        <v>30.297297297297298</v>
      </c>
      <c r="K10" s="43">
        <f t="shared" si="5"/>
        <v>66.36486486486487</v>
      </c>
    </row>
    <row r="11" spans="1:11" x14ac:dyDescent="0.35">
      <c r="A11" s="54"/>
      <c r="B11" s="29">
        <v>11.26</v>
      </c>
      <c r="C11" s="29">
        <v>24.55</v>
      </c>
      <c r="D11" s="29">
        <v>37</v>
      </c>
      <c r="E11" s="29">
        <f t="shared" si="1"/>
        <v>30.432432432432432</v>
      </c>
      <c r="F11" s="29">
        <f t="shared" si="2"/>
        <v>66.351351351351354</v>
      </c>
      <c r="G11" s="34"/>
      <c r="H11" s="34"/>
      <c r="I11" s="34"/>
      <c r="J11" s="34"/>
      <c r="K11" s="34"/>
    </row>
    <row r="12" spans="1:11" x14ac:dyDescent="0.35">
      <c r="A12" s="54"/>
      <c r="B12" s="28">
        <v>14.15</v>
      </c>
      <c r="C12" s="28">
        <v>23.75</v>
      </c>
      <c r="D12" s="28">
        <v>38.799999999999997</v>
      </c>
      <c r="E12" s="28">
        <f t="shared" si="1"/>
        <v>36.469072164948457</v>
      </c>
      <c r="F12" s="28">
        <f t="shared" si="2"/>
        <v>61.211340206185568</v>
      </c>
      <c r="G12" s="43">
        <f>AVERAGE(B12:B13)</f>
        <v>14.055</v>
      </c>
      <c r="H12" s="43">
        <f t="shared" ref="H12:K12" si="6">AVERAGE(C12:C13)</f>
        <v>23.880000000000003</v>
      </c>
      <c r="I12" s="43">
        <f t="shared" si="6"/>
        <v>38.799999999999997</v>
      </c>
      <c r="J12" s="43">
        <f t="shared" si="6"/>
        <v>36.224226804123717</v>
      </c>
      <c r="K12" s="43">
        <f t="shared" si="6"/>
        <v>61.546391752577328</v>
      </c>
    </row>
    <row r="13" spans="1:11" x14ac:dyDescent="0.35">
      <c r="A13" s="55"/>
      <c r="B13" s="29">
        <v>13.96</v>
      </c>
      <c r="C13" s="29">
        <v>24.01</v>
      </c>
      <c r="D13" s="29">
        <v>38.799999999999997</v>
      </c>
      <c r="E13" s="29">
        <f t="shared" si="1"/>
        <v>35.979381443298976</v>
      </c>
      <c r="F13" s="29">
        <f t="shared" si="2"/>
        <v>61.881443298969089</v>
      </c>
      <c r="G13" s="34"/>
      <c r="H13" s="34"/>
      <c r="I13" s="34"/>
      <c r="J13" s="34"/>
      <c r="K13" s="34"/>
    </row>
    <row r="14" spans="1:11" x14ac:dyDescent="0.35">
      <c r="B14" s="42"/>
      <c r="C14" s="42"/>
      <c r="D14" s="42"/>
      <c r="E14" s="42"/>
      <c r="F14" s="7" t="s">
        <v>3</v>
      </c>
      <c r="G14" s="45">
        <f>AVERAGE(G4:G13)</f>
        <v>13.669</v>
      </c>
      <c r="H14" s="45">
        <f t="shared" ref="H14:K14" si="7">AVERAGE(H4:H13)</f>
        <v>24.922999999999995</v>
      </c>
      <c r="I14" s="45">
        <f t="shared" si="7"/>
        <v>39.64</v>
      </c>
      <c r="J14" s="45">
        <f t="shared" si="7"/>
        <v>34.394199013001092</v>
      </c>
      <c r="K14" s="45">
        <f t="shared" si="7"/>
        <v>62.971608942041222</v>
      </c>
    </row>
    <row r="15" spans="1:11" x14ac:dyDescent="0.35">
      <c r="A15" s="40"/>
      <c r="B15" s="41"/>
      <c r="C15" s="41"/>
      <c r="D15" s="41"/>
      <c r="E15" s="41"/>
      <c r="F15" s="7" t="s">
        <v>15</v>
      </c>
      <c r="G15" s="44">
        <f>STDEV(G4:G13)/SQRT(5)</f>
        <v>0.74954219360886798</v>
      </c>
      <c r="H15" s="44">
        <f t="shared" ref="H15:K15" si="8">STDEV(H4:H13)/SQRT(5)</f>
        <v>0.44380344748548284</v>
      </c>
      <c r="I15" s="44">
        <f t="shared" si="8"/>
        <v>1.1120251795710387</v>
      </c>
      <c r="J15" s="44">
        <f t="shared" si="8"/>
        <v>1.1058595527448258</v>
      </c>
      <c r="K15" s="44">
        <f t="shared" si="8"/>
        <v>1.1163899108299233</v>
      </c>
    </row>
    <row r="16" spans="1:11" x14ac:dyDescent="0.35">
      <c r="A16" s="50"/>
      <c r="B16" s="51"/>
      <c r="C16" s="51"/>
      <c r="D16" s="51"/>
      <c r="E16" s="51"/>
      <c r="F16" s="52"/>
      <c r="G16" s="16"/>
      <c r="H16" s="16"/>
      <c r="I16" s="16"/>
      <c r="J16" s="16"/>
      <c r="K16" s="16"/>
    </row>
    <row r="17" spans="1:11" x14ac:dyDescent="0.35">
      <c r="A17" s="53" t="s">
        <v>11</v>
      </c>
      <c r="B17" s="28">
        <v>5.56</v>
      </c>
      <c r="C17" s="28">
        <v>24.3</v>
      </c>
      <c r="D17" s="28">
        <v>31.9</v>
      </c>
      <c r="E17" s="28">
        <f t="shared" si="1"/>
        <v>17.429467084639498</v>
      </c>
      <c r="F17" s="28">
        <f t="shared" si="2"/>
        <v>76.175548589341702</v>
      </c>
      <c r="G17" s="43">
        <f>AVERAGE(B17:B18)</f>
        <v>5.5549999999999997</v>
      </c>
      <c r="H17" s="43">
        <f t="shared" ref="H17" si="9">AVERAGE(C17:C18)</f>
        <v>24.344999999999999</v>
      </c>
      <c r="I17" s="43">
        <f t="shared" ref="I17" si="10">AVERAGE(D17:D18)</f>
        <v>31.9</v>
      </c>
      <c r="J17" s="43">
        <f t="shared" ref="J17" si="11">AVERAGE(E17:E18)</f>
        <v>17.413793103448278</v>
      </c>
      <c r="K17" s="43">
        <f t="shared" ref="K17" si="12">AVERAGE(F17:F18)</f>
        <v>76.316614420062706</v>
      </c>
    </row>
    <row r="18" spans="1:11" x14ac:dyDescent="0.35">
      <c r="A18" s="54"/>
      <c r="B18" s="29">
        <v>5.55</v>
      </c>
      <c r="C18" s="29">
        <v>24.39</v>
      </c>
      <c r="D18" s="29">
        <v>31.9</v>
      </c>
      <c r="E18" s="29">
        <f t="shared" si="1"/>
        <v>17.398119122257054</v>
      </c>
      <c r="F18" s="29">
        <f t="shared" si="2"/>
        <v>76.457680250783696</v>
      </c>
      <c r="G18" s="34"/>
      <c r="H18" s="34"/>
      <c r="I18" s="34"/>
      <c r="J18" s="34"/>
      <c r="K18" s="34"/>
    </row>
    <row r="19" spans="1:11" x14ac:dyDescent="0.35">
      <c r="A19" s="54"/>
      <c r="B19" s="28">
        <v>7.21</v>
      </c>
      <c r="C19" s="28">
        <v>22.8</v>
      </c>
      <c r="D19" s="28">
        <v>32.1</v>
      </c>
      <c r="E19" s="28">
        <f t="shared" si="1"/>
        <v>22.46105919003115</v>
      </c>
      <c r="F19" s="28">
        <f t="shared" si="2"/>
        <v>71.028037383177562</v>
      </c>
      <c r="G19" s="43">
        <f>AVERAGE(B19:B20)</f>
        <v>7.23</v>
      </c>
      <c r="H19" s="43">
        <f t="shared" ref="H19" si="13">AVERAGE(C19:C20)</f>
        <v>22.84</v>
      </c>
      <c r="I19" s="43">
        <f t="shared" ref="I19" si="14">AVERAGE(D19:D20)</f>
        <v>32.1</v>
      </c>
      <c r="J19" s="43">
        <f t="shared" ref="J19" si="15">AVERAGE(E19:E20)</f>
        <v>22.523364485981308</v>
      </c>
      <c r="K19" s="43">
        <f t="shared" ref="K19" si="16">AVERAGE(F19:F20)</f>
        <v>71.152647975077883</v>
      </c>
    </row>
    <row r="20" spans="1:11" x14ac:dyDescent="0.35">
      <c r="A20" s="54"/>
      <c r="B20" s="29">
        <v>7.25</v>
      </c>
      <c r="C20" s="29">
        <v>22.88</v>
      </c>
      <c r="D20" s="29">
        <v>32.1</v>
      </c>
      <c r="E20" s="29">
        <f t="shared" si="1"/>
        <v>22.585669781931465</v>
      </c>
      <c r="F20" s="29">
        <f t="shared" si="2"/>
        <v>71.27725856697819</v>
      </c>
      <c r="G20" s="34"/>
      <c r="H20" s="34"/>
      <c r="I20" s="34"/>
      <c r="J20" s="34"/>
      <c r="K20" s="34"/>
    </row>
    <row r="21" spans="1:11" x14ac:dyDescent="0.35">
      <c r="A21" s="54"/>
      <c r="B21" s="28">
        <v>9.07</v>
      </c>
      <c r="C21" s="28">
        <v>24.27</v>
      </c>
      <c r="D21" s="28">
        <v>34.799999999999997</v>
      </c>
      <c r="E21" s="28">
        <f t="shared" si="1"/>
        <v>26.0632183908046</v>
      </c>
      <c r="F21" s="28">
        <f t="shared" si="2"/>
        <v>69.741379310344826</v>
      </c>
      <c r="G21" s="43">
        <f>AVERAGE(B21:B22)</f>
        <v>9.15</v>
      </c>
      <c r="H21" s="43">
        <f t="shared" ref="H21" si="17">AVERAGE(C21:C22)</f>
        <v>24.145</v>
      </c>
      <c r="I21" s="43">
        <f t="shared" ref="I21" si="18">AVERAGE(D21:D22)</f>
        <v>34.799999999999997</v>
      </c>
      <c r="J21" s="43">
        <f t="shared" ref="J21" si="19">AVERAGE(E21:E22)</f>
        <v>26.293103448275865</v>
      </c>
      <c r="K21" s="43">
        <f t="shared" ref="K21" si="20">AVERAGE(F21:F22)</f>
        <v>69.382183908045974</v>
      </c>
    </row>
    <row r="22" spans="1:11" x14ac:dyDescent="0.35">
      <c r="A22" s="54"/>
      <c r="B22" s="29">
        <v>9.23</v>
      </c>
      <c r="C22" s="29">
        <v>24.02</v>
      </c>
      <c r="D22" s="29">
        <v>34.799999999999997</v>
      </c>
      <c r="E22" s="29">
        <f t="shared" si="1"/>
        <v>26.522988505747129</v>
      </c>
      <c r="F22" s="29">
        <f t="shared" si="2"/>
        <v>69.022988505747122</v>
      </c>
      <c r="G22" s="34"/>
      <c r="H22" s="34"/>
      <c r="I22" s="34"/>
      <c r="J22" s="34"/>
      <c r="K22" s="34"/>
    </row>
    <row r="23" spans="1:11" x14ac:dyDescent="0.35">
      <c r="A23" s="54"/>
      <c r="B23" s="28">
        <v>7.65</v>
      </c>
      <c r="C23" s="28">
        <v>23.05</v>
      </c>
      <c r="D23" s="28">
        <v>31.9</v>
      </c>
      <c r="E23" s="28">
        <f t="shared" si="1"/>
        <v>23.981191222570537</v>
      </c>
      <c r="F23" s="28">
        <f t="shared" si="2"/>
        <v>72.257053291536053</v>
      </c>
      <c r="G23" s="43">
        <f>AVERAGE(B23:B24)</f>
        <v>7.6550000000000002</v>
      </c>
      <c r="H23" s="43">
        <f t="shared" ref="H23" si="21">AVERAGE(C23:C24)</f>
        <v>23</v>
      </c>
      <c r="I23" s="43">
        <f t="shared" ref="I23" si="22">AVERAGE(D23:D24)</f>
        <v>31.9</v>
      </c>
      <c r="J23" s="43">
        <f t="shared" ref="J23" si="23">AVERAGE(E23:E24)</f>
        <v>23.996865203761757</v>
      </c>
      <c r="K23" s="43">
        <f t="shared" ref="K23" si="24">AVERAGE(F23:F24)</f>
        <v>72.100313479623821</v>
      </c>
    </row>
    <row r="24" spans="1:11" x14ac:dyDescent="0.35">
      <c r="A24" s="54"/>
      <c r="B24" s="29">
        <v>7.66</v>
      </c>
      <c r="C24" s="29">
        <v>22.95</v>
      </c>
      <c r="D24" s="29">
        <v>31.9</v>
      </c>
      <c r="E24" s="29">
        <f t="shared" si="1"/>
        <v>24.012539184952981</v>
      </c>
      <c r="F24" s="29">
        <f t="shared" si="2"/>
        <v>71.943573667711604</v>
      </c>
      <c r="G24" s="34"/>
      <c r="H24" s="34"/>
      <c r="I24" s="34"/>
      <c r="J24" s="34"/>
      <c r="K24" s="34"/>
    </row>
    <row r="25" spans="1:11" x14ac:dyDescent="0.35">
      <c r="A25" s="54"/>
      <c r="B25" s="28">
        <v>8.8699999999999992</v>
      </c>
      <c r="C25" s="28">
        <v>25.3</v>
      </c>
      <c r="D25" s="28">
        <v>36.6</v>
      </c>
      <c r="E25" s="28">
        <f t="shared" si="1"/>
        <v>24.234972677595625</v>
      </c>
      <c r="F25" s="28">
        <f t="shared" si="2"/>
        <v>69.125683060109282</v>
      </c>
      <c r="G25" s="43">
        <f>AVERAGE(B25:B26)</f>
        <v>8.9250000000000007</v>
      </c>
      <c r="H25" s="43">
        <f t="shared" ref="H25" si="25">AVERAGE(C25:C26)</f>
        <v>25.22</v>
      </c>
      <c r="I25" s="43">
        <f t="shared" ref="I25" si="26">AVERAGE(D25:D26)</f>
        <v>36.6</v>
      </c>
      <c r="J25" s="43">
        <f t="shared" ref="J25" si="27">AVERAGE(E25:E26)</f>
        <v>24.385245901639344</v>
      </c>
      <c r="K25" s="43">
        <f t="shared" ref="K25" si="28">AVERAGE(F25:F26)</f>
        <v>68.907103825136602</v>
      </c>
    </row>
    <row r="26" spans="1:11" x14ac:dyDescent="0.35">
      <c r="A26" s="55"/>
      <c r="B26" s="29">
        <v>8.98</v>
      </c>
      <c r="C26" s="29">
        <v>25.14</v>
      </c>
      <c r="D26" s="29">
        <v>36.6</v>
      </c>
      <c r="E26" s="29">
        <f t="shared" si="1"/>
        <v>24.535519125683063</v>
      </c>
      <c r="F26" s="29">
        <f t="shared" si="2"/>
        <v>68.688524590163937</v>
      </c>
      <c r="G26" s="34"/>
      <c r="H26" s="34"/>
      <c r="I26" s="34"/>
      <c r="J26" s="34"/>
      <c r="K26" s="34"/>
    </row>
    <row r="27" spans="1:11" x14ac:dyDescent="0.35">
      <c r="F27" s="7" t="s">
        <v>3</v>
      </c>
      <c r="G27" s="45">
        <f>AVERAGE(G17:G26)</f>
        <v>7.7030000000000003</v>
      </c>
      <c r="H27" s="45">
        <f t="shared" ref="H27" si="29">AVERAGE(H17:H26)</f>
        <v>23.91</v>
      </c>
      <c r="I27" s="45">
        <f t="shared" ref="I27" si="30">AVERAGE(I17:I26)</f>
        <v>33.459999999999994</v>
      </c>
      <c r="J27" s="45">
        <f t="shared" ref="J27" si="31">AVERAGE(J17:J26)</f>
        <v>22.922474428621307</v>
      </c>
      <c r="K27" s="45">
        <f t="shared" ref="K27" si="32">AVERAGE(K17:K26)</f>
        <v>71.571772721589397</v>
      </c>
    </row>
    <row r="28" spans="1:11" x14ac:dyDescent="0.35">
      <c r="F28" s="7" t="s">
        <v>15</v>
      </c>
      <c r="G28" s="44">
        <f>STDEV(G17:G26)/SQRT(5)</f>
        <v>0.64911593725620609</v>
      </c>
      <c r="H28" s="44">
        <f t="shared" ref="H28:K28" si="33">STDEV(H17:H26)/SQRT(5)</f>
        <v>0.44348337060142379</v>
      </c>
      <c r="I28" s="44">
        <f t="shared" si="33"/>
        <v>0.95843622636041892</v>
      </c>
      <c r="J28" s="44">
        <f t="shared" si="33"/>
        <v>1.5026645433486565</v>
      </c>
      <c r="K28" s="44">
        <f t="shared" si="33"/>
        <v>1.3202898001902927</v>
      </c>
    </row>
    <row r="29" spans="1:11" x14ac:dyDescent="0.35">
      <c r="F29" s="7" t="s">
        <v>5</v>
      </c>
      <c r="G29" s="46">
        <f>TTEST(G4:G13,G17:G26,2,2)</f>
        <v>3.1737879244409753E-4</v>
      </c>
      <c r="H29" s="46">
        <f t="shared" ref="H29:K29" si="34">TTEST(H4:H13,H17:H26,2,2)</f>
        <v>0.14506462532890149</v>
      </c>
      <c r="I29" s="46">
        <f t="shared" si="34"/>
        <v>2.9573345811798441E-3</v>
      </c>
      <c r="J29" s="46">
        <f t="shared" si="34"/>
        <v>2.7439515727865384E-4</v>
      </c>
      <c r="K29" s="46">
        <f t="shared" si="34"/>
        <v>1.0875997679971948E-3</v>
      </c>
    </row>
  </sheetData>
  <mergeCells count="5">
    <mergeCell ref="A16:F16"/>
    <mergeCell ref="A17:A26"/>
    <mergeCell ref="A4:A13"/>
    <mergeCell ref="G2:K2"/>
    <mergeCell ref="B2:F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M14" sqref="M14"/>
    </sheetView>
  </sheetViews>
  <sheetFormatPr defaultRowHeight="14.5" x14ac:dyDescent="0.35"/>
  <cols>
    <col min="2" max="2" width="19" customWidth="1"/>
    <col min="3" max="3" width="12.26953125" bestFit="1" customWidth="1"/>
    <col min="4" max="4" width="12.81640625" customWidth="1"/>
    <col min="5" max="5" width="12.26953125" bestFit="1" customWidth="1"/>
  </cols>
  <sheetData>
    <row r="1" spans="1:4" x14ac:dyDescent="0.35">
      <c r="A1" s="5" t="s">
        <v>22</v>
      </c>
    </row>
    <row r="2" spans="1:4" ht="20.5" customHeight="1" x14ac:dyDescent="0.35">
      <c r="A2" s="35" t="s">
        <v>14</v>
      </c>
      <c r="B2" s="39" t="s">
        <v>26</v>
      </c>
      <c r="C2" s="38" t="s">
        <v>27</v>
      </c>
      <c r="D2" s="39" t="s">
        <v>28</v>
      </c>
    </row>
    <row r="3" spans="1:4" x14ac:dyDescent="0.35">
      <c r="A3" s="62" t="s">
        <v>0</v>
      </c>
      <c r="B3" s="31">
        <v>12783.4223</v>
      </c>
      <c r="C3" s="31">
        <v>5134.8658999999998</v>
      </c>
      <c r="D3" s="31">
        <v>7648.5564000000004</v>
      </c>
    </row>
    <row r="4" spans="1:4" x14ac:dyDescent="0.35">
      <c r="A4" s="63"/>
      <c r="B4" s="32">
        <v>13988.186900000001</v>
      </c>
      <c r="C4" s="32">
        <v>6485.5960999999998</v>
      </c>
      <c r="D4" s="32">
        <v>7502.5907999999999</v>
      </c>
    </row>
    <row r="5" spans="1:4" x14ac:dyDescent="0.35">
      <c r="A5" s="63"/>
      <c r="B5" s="32">
        <v>14459.324699999999</v>
      </c>
      <c r="C5" s="32">
        <v>6810.7682999999997</v>
      </c>
      <c r="D5" s="32">
        <v>7648.5564000000004</v>
      </c>
    </row>
    <row r="6" spans="1:4" x14ac:dyDescent="0.35">
      <c r="A6" s="63"/>
      <c r="B6" s="32">
        <v>10939.29</v>
      </c>
      <c r="C6" s="32">
        <v>5136.7749000000003</v>
      </c>
      <c r="D6" s="32">
        <v>5802.5150999999996</v>
      </c>
    </row>
    <row r="7" spans="1:4" x14ac:dyDescent="0.35">
      <c r="A7" s="64"/>
      <c r="B7" s="33">
        <v>10869.871800000001</v>
      </c>
      <c r="C7" s="33">
        <v>5457.2295000000004</v>
      </c>
      <c r="D7" s="33">
        <v>5412.6423000000004</v>
      </c>
    </row>
    <row r="8" spans="1:4" x14ac:dyDescent="0.35">
      <c r="A8" s="35" t="s">
        <v>3</v>
      </c>
      <c r="B8" s="10">
        <f>AVERAGE(B3:B7)</f>
        <v>12608.01914</v>
      </c>
      <c r="C8" s="30">
        <f>AVERAGE(C3:C7)</f>
        <v>5805.0469400000002</v>
      </c>
      <c r="D8" s="10">
        <f>AVERAGE(D3:D7)</f>
        <v>6802.9722000000011</v>
      </c>
    </row>
    <row r="9" spans="1:4" x14ac:dyDescent="0.35">
      <c r="A9" s="35" t="s">
        <v>15</v>
      </c>
      <c r="B9" s="10">
        <f>STDEV(B3:B7)/SQRT(5)</f>
        <v>747.28758550516318</v>
      </c>
      <c r="C9" s="10">
        <f>STDEV(C3:C7)/SQRT(5)</f>
        <v>352.93977747813631</v>
      </c>
      <c r="D9" s="10">
        <f>STDEV(D3:D7)/SQRT(5)</f>
        <v>492.61664120386649</v>
      </c>
    </row>
    <row r="11" spans="1:4" x14ac:dyDescent="0.35">
      <c r="A11" s="65" t="s">
        <v>11</v>
      </c>
      <c r="B11" s="31">
        <v>7402.5389999999998</v>
      </c>
      <c r="C11" s="31">
        <v>3196.1111000000001</v>
      </c>
      <c r="D11" s="31">
        <v>4206.4278999999997</v>
      </c>
    </row>
    <row r="12" spans="1:4" x14ac:dyDescent="0.35">
      <c r="A12" s="66"/>
      <c r="B12" s="32">
        <v>7182.3458000000001</v>
      </c>
      <c r="C12" s="32">
        <v>3589.942</v>
      </c>
      <c r="D12" s="32">
        <v>3592.4038</v>
      </c>
    </row>
    <row r="13" spans="1:4" x14ac:dyDescent="0.35">
      <c r="A13" s="66"/>
      <c r="B13" s="32">
        <v>5439.6980000000003</v>
      </c>
      <c r="C13" s="32">
        <v>2468.3516</v>
      </c>
      <c r="D13" s="32">
        <v>2971.3463999999999</v>
      </c>
    </row>
    <row r="14" spans="1:4" x14ac:dyDescent="0.35">
      <c r="A14" s="66"/>
      <c r="B14" s="32">
        <v>8905.9832999999999</v>
      </c>
      <c r="C14" s="32">
        <v>4104.2514000000001</v>
      </c>
      <c r="D14" s="32">
        <v>4801.7318999999998</v>
      </c>
    </row>
    <row r="15" spans="1:4" x14ac:dyDescent="0.35">
      <c r="A15" s="67"/>
      <c r="B15" s="33">
        <v>8301.5373</v>
      </c>
      <c r="C15" s="33">
        <v>3801.3406</v>
      </c>
      <c r="D15" s="33">
        <v>4500.1967000000004</v>
      </c>
    </row>
    <row r="16" spans="1:4" x14ac:dyDescent="0.35">
      <c r="A16" s="36" t="s">
        <v>3</v>
      </c>
      <c r="B16" s="10">
        <f>AVERAGE(B11:B15)</f>
        <v>7446.4206800000002</v>
      </c>
      <c r="C16" s="30">
        <f>AVERAGE(C11:C15)</f>
        <v>3431.9993399999998</v>
      </c>
      <c r="D16" s="10">
        <f>AVERAGE(D11:D15)</f>
        <v>4014.4213399999999</v>
      </c>
    </row>
    <row r="17" spans="1:6" x14ac:dyDescent="0.35">
      <c r="A17" s="36" t="s">
        <v>15</v>
      </c>
      <c r="B17" s="10">
        <f>STDEV(B11:B15)/SQRT(5)</f>
        <v>589.92137332082075</v>
      </c>
      <c r="C17" s="10">
        <f>STDEV(C11:C15)/SQRT(5)</f>
        <v>282.62536253297515</v>
      </c>
      <c r="D17" s="10">
        <f>STDEV(D11:D15)/SQRT(5)</f>
        <v>328.5427119780104</v>
      </c>
    </row>
    <row r="18" spans="1:6" x14ac:dyDescent="0.35">
      <c r="A18" s="16" t="s">
        <v>5</v>
      </c>
      <c r="B18" s="11">
        <f t="shared" ref="B18" si="0">_xlfn.T.TEST(B3:B7,B11:B15,2,2)</f>
        <v>6.2973256078069091E-4</v>
      </c>
      <c r="C18" s="11">
        <f>_xlfn.T.TEST(C3:C7,C11:C15,2,2)</f>
        <v>7.75421381529618E-4</v>
      </c>
      <c r="D18" s="11">
        <f>_xlfn.T.TEST(D3:D7,D11:D15,2,2)</f>
        <v>1.5228558717855429E-3</v>
      </c>
    </row>
    <row r="19" spans="1:6" x14ac:dyDescent="0.35">
      <c r="C19" s="8"/>
      <c r="D19" s="8"/>
      <c r="E19" s="9"/>
      <c r="F19" s="9"/>
    </row>
    <row r="20" spans="1:6" ht="16.5" x14ac:dyDescent="0.35">
      <c r="A20" s="37" t="s">
        <v>23</v>
      </c>
    </row>
  </sheetData>
  <mergeCells count="2">
    <mergeCell ref="A3:A7"/>
    <mergeCell ref="A11:A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 Data Fig. 9a</vt:lpstr>
      <vt:lpstr>Ext Data Fig. 9b</vt:lpstr>
      <vt:lpstr>Ext Data Fig. 9c</vt:lpstr>
      <vt:lpstr>Ext Data Fig. 9d</vt:lpstr>
    </vt:vector>
  </TitlesOfParts>
  <Company>Mount Sinai School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Zaidi, Mone</dc:creator>
  <cp:lastModifiedBy>Zaidi, Mone</cp:lastModifiedBy>
  <cp:lastPrinted>2017-03-14T20:49:13Z</cp:lastPrinted>
  <dcterms:created xsi:type="dcterms:W3CDTF">2017-03-13T20:53:51Z</dcterms:created>
  <dcterms:modified xsi:type="dcterms:W3CDTF">2017-03-16T22:17:37Z</dcterms:modified>
</cp:coreProperties>
</file>