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9080" activeTab="2"/>
  </bookViews>
  <sheets>
    <sheet name="Fig. 2a" sheetId="8" r:id="rId1"/>
    <sheet name="Fig. 2b" sheetId="4" r:id="rId2"/>
    <sheet name="Fig. 2c" sheetId="5" r:id="rId3"/>
  </sheets>
  <calcPr calcId="145621"/>
</workbook>
</file>

<file path=xl/calcChain.xml><?xml version="1.0" encoding="utf-8"?>
<calcChain xmlns="http://schemas.openxmlformats.org/spreadsheetml/2006/main">
  <c r="C35" i="4" l="1"/>
  <c r="D35" i="4"/>
  <c r="C34" i="4"/>
  <c r="D34" i="4"/>
  <c r="B35" i="4"/>
  <c r="B34" i="4"/>
  <c r="C31" i="4"/>
  <c r="D31" i="4"/>
  <c r="B31" i="4"/>
  <c r="C30" i="4"/>
  <c r="D30" i="4"/>
  <c r="B30" i="4"/>
  <c r="C29" i="4"/>
  <c r="D29" i="4"/>
  <c r="B29" i="4"/>
  <c r="C28" i="4"/>
  <c r="D28" i="4"/>
  <c r="B28" i="4"/>
  <c r="C25" i="4"/>
  <c r="D25" i="4"/>
  <c r="B25" i="4"/>
  <c r="C24" i="4"/>
  <c r="D24" i="4"/>
  <c r="B24" i="4"/>
  <c r="C23" i="4"/>
  <c r="D23" i="4"/>
  <c r="B23" i="4"/>
  <c r="C22" i="4"/>
  <c r="D22" i="4"/>
  <c r="B22" i="4"/>
  <c r="T25" i="4"/>
  <c r="S25" i="4"/>
  <c r="R25" i="4"/>
  <c r="T24" i="4"/>
  <c r="S24" i="4"/>
  <c r="R24" i="4"/>
  <c r="T23" i="4"/>
  <c r="S23" i="4"/>
  <c r="R23" i="4"/>
  <c r="T22" i="4"/>
  <c r="S22" i="4"/>
  <c r="R22" i="4"/>
  <c r="C15" i="8" l="1"/>
  <c r="D15" i="8"/>
  <c r="E15" i="8"/>
  <c r="F15" i="8"/>
  <c r="C16" i="8"/>
  <c r="D16" i="8"/>
  <c r="E16" i="8"/>
  <c r="F16" i="8"/>
  <c r="B16" i="8"/>
  <c r="B15" i="8"/>
  <c r="G11" i="5"/>
  <c r="G9" i="5"/>
  <c r="G5" i="5"/>
  <c r="G3" i="5"/>
  <c r="F12" i="5"/>
  <c r="E12" i="5"/>
  <c r="F11" i="5"/>
  <c r="E11" i="5"/>
  <c r="F10" i="5"/>
  <c r="E10" i="5"/>
  <c r="F9" i="5"/>
  <c r="E9" i="5"/>
  <c r="E4" i="5"/>
  <c r="F4" i="5"/>
  <c r="E5" i="5"/>
  <c r="F5" i="5"/>
  <c r="E6" i="5"/>
  <c r="F6" i="5"/>
  <c r="F3" i="5"/>
  <c r="E3" i="5"/>
  <c r="C40" i="8"/>
  <c r="D40" i="8"/>
  <c r="E40" i="8"/>
  <c r="F40" i="8"/>
  <c r="B40" i="8"/>
  <c r="C38" i="8"/>
  <c r="D38" i="8"/>
  <c r="E38" i="8"/>
  <c r="F38" i="8"/>
  <c r="C39" i="8"/>
  <c r="D39" i="8"/>
  <c r="E39" i="8"/>
  <c r="F39" i="8"/>
  <c r="B39" i="8"/>
  <c r="B38" i="8"/>
  <c r="C27" i="8"/>
  <c r="D27" i="8"/>
  <c r="E27" i="8"/>
  <c r="F27" i="8"/>
  <c r="C28" i="8"/>
  <c r="D28" i="8"/>
  <c r="E28" i="8"/>
  <c r="F28" i="8"/>
  <c r="B28" i="8"/>
  <c r="B27" i="8"/>
  <c r="C17" i="8"/>
  <c r="D17" i="8"/>
  <c r="E5" i="8"/>
  <c r="E17" i="8"/>
  <c r="F5" i="8"/>
  <c r="F17" i="8"/>
  <c r="B17" i="8"/>
  <c r="C8" i="8"/>
  <c r="D8" i="8"/>
  <c r="E8" i="8"/>
  <c r="F8" i="8"/>
  <c r="C9" i="8"/>
  <c r="D9" i="8"/>
  <c r="E9" i="8"/>
  <c r="F9" i="8"/>
  <c r="B9" i="8"/>
  <c r="B8" i="8"/>
</calcChain>
</file>

<file path=xl/sharedStrings.xml><?xml version="1.0" encoding="utf-8"?>
<sst xmlns="http://schemas.openxmlformats.org/spreadsheetml/2006/main" count="59" uniqueCount="31">
  <si>
    <t>Mean</t>
  </si>
  <si>
    <t>SEM</t>
  </si>
  <si>
    <t>FM (g)</t>
  </si>
  <si>
    <t>LM (g)</t>
  </si>
  <si>
    <t>TM (g)</t>
  </si>
  <si>
    <t>P-value</t>
  </si>
  <si>
    <t>qNMR</t>
  </si>
  <si>
    <t>OVX IgG</t>
  </si>
  <si>
    <t>OVX Ab</t>
  </si>
  <si>
    <t>p</t>
  </si>
  <si>
    <t>Sham IgG</t>
  </si>
  <si>
    <t>FM/TM%</t>
  </si>
  <si>
    <t>LM/TM%</t>
  </si>
  <si>
    <t>Sham Ab</t>
  </si>
  <si>
    <t>Treatment</t>
  </si>
  <si>
    <t xml:space="preserve">Sham Ab </t>
  </si>
  <si>
    <t>VO1</t>
  </si>
  <si>
    <t>VO2</t>
  </si>
  <si>
    <t>Osmium micro-CT</t>
  </si>
  <si>
    <t>Ovx IgG vs Ovx Ab</t>
  </si>
  <si>
    <t>Sham + IgG</t>
  </si>
  <si>
    <t>Ovx + Ab</t>
  </si>
  <si>
    <t>Sham + Ab</t>
  </si>
  <si>
    <t>Means</t>
  </si>
  <si>
    <t>Ovx + IgG</t>
  </si>
  <si>
    <t>T-Test</t>
  </si>
  <si>
    <t>Sham IgG vs Ab</t>
  </si>
  <si>
    <t>Micro-CT</t>
  </si>
  <si>
    <r>
      <t>TFV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</si>
  <si>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VFV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</si>
  <si>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SFV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</si>
</sst>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0.000"/>
    <numFmt numFmtId="166" formatCode="0.0"/>
    <numFmt numFmtId="167" formatCode="0.0000"/>
    <numFmt numFmtId="168" formatCode="0.00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/>
    <xf numFmtId="167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7" fontId="0" fillId="0" borderId="6" xfId="0" applyNumberFormat="1" applyBorder="1" applyAlignment="1">
      <alignment horizontal="center" vertical="center"/>
    </xf>
    <xf numFmtId="167" fontId="3" fillId="0" borderId="5" xfId="0" applyNumberFormat="1" applyFont="1" applyBorder="1" applyAlignment="1">
      <alignment horizontal="center" vertical="center"/>
    </xf>
    <xf numFmtId="167" fontId="3" fillId="0" borderId="10" xfId="0" applyNumberFormat="1" applyFont="1" applyBorder="1" applyAlignment="1">
      <alignment horizontal="center" vertical="center"/>
    </xf>
    <xf numFmtId="167" fontId="3" fillId="0" borderId="6" xfId="0" applyNumberFormat="1" applyFon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8" fontId="0" fillId="0" borderId="2" xfId="0" applyNumberFormat="1" applyBorder="1" applyAlignment="1">
      <alignment horizontal="center" vertical="center"/>
    </xf>
    <xf numFmtId="168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Border="1"/>
    <xf numFmtId="167" fontId="0" fillId="0" borderId="0" xfId="0" applyNumberFormat="1"/>
    <xf numFmtId="1" fontId="0" fillId="0" borderId="0" xfId="0" applyNumberFormat="1"/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1" xfId="0" applyFill="1" applyBorder="1"/>
    <xf numFmtId="167" fontId="0" fillId="2" borderId="1" xfId="0" applyNumberFormat="1" applyFill="1" applyBorder="1"/>
    <xf numFmtId="1" fontId="0" fillId="2" borderId="1" xfId="0" applyNumberForma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7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J14" sqref="J14"/>
    </sheetView>
  </sheetViews>
  <sheetFormatPr defaultRowHeight="14.5"/>
  <cols>
    <col min="1" max="1" width="12.1796875" style="7" customWidth="1"/>
    <col min="2" max="6" width="8.7265625" style="7"/>
  </cols>
  <sheetData>
    <row r="1" spans="1:6" s="1" customFormat="1">
      <c r="A1" s="14" t="s">
        <v>6</v>
      </c>
      <c r="B1" s="7"/>
      <c r="C1" s="7"/>
      <c r="D1" s="7"/>
      <c r="E1" s="7"/>
      <c r="F1" s="7"/>
    </row>
    <row r="2" spans="1:6">
      <c r="A2" s="6" t="s">
        <v>14</v>
      </c>
      <c r="B2" s="6" t="s">
        <v>2</v>
      </c>
      <c r="C2" s="6" t="s">
        <v>3</v>
      </c>
      <c r="D2" s="6" t="s">
        <v>4</v>
      </c>
      <c r="E2" s="6" t="s">
        <v>11</v>
      </c>
      <c r="F2" s="6" t="s">
        <v>12</v>
      </c>
    </row>
    <row r="3" spans="1:6">
      <c r="A3" s="25" t="s">
        <v>10</v>
      </c>
      <c r="B3" s="8">
        <v>3.66</v>
      </c>
      <c r="C3" s="8">
        <v>17.21</v>
      </c>
      <c r="D3" s="8">
        <v>22.6</v>
      </c>
      <c r="E3" s="8">
        <v>16.194690265486724</v>
      </c>
      <c r="F3" s="8">
        <v>76.150442477876098</v>
      </c>
    </row>
    <row r="4" spans="1:6">
      <c r="A4" s="25"/>
      <c r="B4" s="9">
        <v>3.15</v>
      </c>
      <c r="C4" s="9">
        <v>17.61</v>
      </c>
      <c r="D4" s="9">
        <v>22.2</v>
      </c>
      <c r="E4" s="9">
        <v>14.189189189189189</v>
      </c>
      <c r="F4" s="9">
        <v>79.324324324324323</v>
      </c>
    </row>
    <row r="5" spans="1:6" s="1" customFormat="1">
      <c r="A5" s="25"/>
      <c r="B5" s="9">
        <v>3.24</v>
      </c>
      <c r="C5" s="9">
        <v>17.350000000000001</v>
      </c>
      <c r="D5" s="3">
        <v>22</v>
      </c>
      <c r="E5" s="9">
        <f>B5/D5*100</f>
        <v>14.727272727272728</v>
      </c>
      <c r="F5" s="9">
        <f>C5/D5*100</f>
        <v>78.863636363636374</v>
      </c>
    </row>
    <row r="6" spans="1:6">
      <c r="A6" s="25"/>
      <c r="B6" s="9">
        <v>3.6749999999999998</v>
      </c>
      <c r="C6" s="9">
        <v>17.055</v>
      </c>
      <c r="D6" s="9">
        <v>21.8</v>
      </c>
      <c r="E6" s="9">
        <v>16.857798165137613</v>
      </c>
      <c r="F6" s="9">
        <v>78.233944954128432</v>
      </c>
    </row>
    <row r="7" spans="1:6">
      <c r="A7" s="25"/>
      <c r="B7" s="10">
        <v>3.6749999999999998</v>
      </c>
      <c r="C7" s="10">
        <v>16.41</v>
      </c>
      <c r="D7" s="10">
        <v>20.9</v>
      </c>
      <c r="E7" s="10">
        <v>17.583732057416267</v>
      </c>
      <c r="F7" s="10">
        <v>78.516746411483268</v>
      </c>
    </row>
    <row r="8" spans="1:6">
      <c r="A8" s="6" t="s">
        <v>0</v>
      </c>
      <c r="B8" s="22">
        <f>AVERAGE(B3:B7)</f>
        <v>3.4800000000000004</v>
      </c>
      <c r="C8" s="22">
        <f t="shared" ref="C8:F8" si="0">AVERAGE(C3:C7)</f>
        <v>17.126999999999999</v>
      </c>
      <c r="D8" s="22">
        <f t="shared" si="0"/>
        <v>21.9</v>
      </c>
      <c r="E8" s="22">
        <f t="shared" si="0"/>
        <v>15.910536480900504</v>
      </c>
      <c r="F8" s="22">
        <f t="shared" si="0"/>
        <v>78.217818906289693</v>
      </c>
    </row>
    <row r="9" spans="1:6">
      <c r="A9" s="6" t="s">
        <v>1</v>
      </c>
      <c r="B9" s="22">
        <f>STDEV(B3:B7)/SQRT(5)</f>
        <v>0.1172497334751768</v>
      </c>
      <c r="C9" s="22">
        <f t="shared" ref="C9:F9" si="1">STDEV(C3:C7)/SQRT(5)</f>
        <v>0.20114422686221944</v>
      </c>
      <c r="D9" s="22">
        <f t="shared" si="1"/>
        <v>0.28284271247461934</v>
      </c>
      <c r="E9" s="22">
        <f t="shared" si="1"/>
        <v>0.63799612531431105</v>
      </c>
      <c r="F9" s="22">
        <f t="shared" si="1"/>
        <v>0.54795517279673644</v>
      </c>
    </row>
    <row r="10" spans="1:6">
      <c r="A10" s="25" t="s">
        <v>15</v>
      </c>
      <c r="B10" s="8">
        <v>2.5549999999999997</v>
      </c>
      <c r="C10" s="8">
        <v>15.785</v>
      </c>
      <c r="D10" s="8">
        <v>19.399999999999999</v>
      </c>
      <c r="E10" s="8">
        <v>13.170103092783506</v>
      </c>
      <c r="F10" s="8">
        <v>81.36597938144331</v>
      </c>
    </row>
    <row r="11" spans="1:6">
      <c r="A11" s="25"/>
      <c r="B11" s="9">
        <v>2.37</v>
      </c>
      <c r="C11" s="9">
        <v>16.285</v>
      </c>
      <c r="D11" s="9">
        <v>19.7</v>
      </c>
      <c r="E11" s="9">
        <v>12.030456852791879</v>
      </c>
      <c r="F11" s="9">
        <v>82.664974619289339</v>
      </c>
    </row>
    <row r="12" spans="1:6">
      <c r="A12" s="25"/>
      <c r="B12" s="9">
        <v>2.5099999999999998</v>
      </c>
      <c r="C12" s="9">
        <v>16.355</v>
      </c>
      <c r="D12" s="9">
        <v>20</v>
      </c>
      <c r="E12" s="9">
        <v>12.55</v>
      </c>
      <c r="F12" s="9">
        <v>81.774999999999991</v>
      </c>
    </row>
    <row r="13" spans="1:6">
      <c r="A13" s="25"/>
      <c r="B13" s="9">
        <v>2.5299999999999998</v>
      </c>
      <c r="C13" s="9">
        <v>14.799999999999999</v>
      </c>
      <c r="D13" s="9">
        <v>17.8</v>
      </c>
      <c r="E13" s="9">
        <v>14.213483146067412</v>
      </c>
      <c r="F13" s="9">
        <v>83.146067415730329</v>
      </c>
    </row>
    <row r="14" spans="1:6">
      <c r="A14" s="25"/>
      <c r="B14" s="10">
        <v>2.86</v>
      </c>
      <c r="C14" s="10">
        <v>15.620000000000001</v>
      </c>
      <c r="D14" s="10">
        <v>19.2</v>
      </c>
      <c r="E14" s="10">
        <v>14.895833333333334</v>
      </c>
      <c r="F14" s="10">
        <v>81.354166666666671</v>
      </c>
    </row>
    <row r="15" spans="1:6">
      <c r="A15" s="6" t="s">
        <v>0</v>
      </c>
      <c r="B15" s="22">
        <f>AVERAGE(B10:B14)</f>
        <v>2.5649999999999999</v>
      </c>
      <c r="C15" s="22">
        <f t="shared" ref="C15:F15" si="2">AVERAGE(C10:C14)</f>
        <v>15.769</v>
      </c>
      <c r="D15" s="22">
        <f t="shared" si="2"/>
        <v>19.22</v>
      </c>
      <c r="E15" s="22">
        <f t="shared" si="2"/>
        <v>13.371975284995226</v>
      </c>
      <c r="F15" s="22">
        <f t="shared" si="2"/>
        <v>82.061237616625931</v>
      </c>
    </row>
    <row r="16" spans="1:6">
      <c r="A16" s="6" t="s">
        <v>1</v>
      </c>
      <c r="B16" s="22">
        <f>STDEV(B10:B14)/SQRT(5)</f>
        <v>8.0436310208760797E-2</v>
      </c>
      <c r="C16" s="22">
        <f t="shared" ref="C16:F16" si="3">STDEV(C10:C14)/SQRT(5)</f>
        <v>0.28027397310488911</v>
      </c>
      <c r="D16" s="22">
        <f t="shared" si="3"/>
        <v>0.37999999999999978</v>
      </c>
      <c r="E16" s="22">
        <f t="shared" si="3"/>
        <v>0.52660926154046073</v>
      </c>
      <c r="F16" s="22">
        <f t="shared" si="3"/>
        <v>0.36101380696914653</v>
      </c>
    </row>
    <row r="17" spans="1:6">
      <c r="A17" s="6" t="s">
        <v>5</v>
      </c>
      <c r="B17" s="13">
        <f>TTEST(B3:B7,B10:B14,2,2)</f>
        <v>2.0146306390974973E-4</v>
      </c>
      <c r="C17" s="13">
        <f t="shared" ref="C17:F17" si="4">TTEST(C3:C7,C10:C14,2,2)</f>
        <v>4.3174408713556843E-3</v>
      </c>
      <c r="D17" s="13">
        <f t="shared" si="4"/>
        <v>4.7726545401070467E-4</v>
      </c>
      <c r="E17" s="13">
        <f t="shared" si="4"/>
        <v>1.5379520632606352E-2</v>
      </c>
      <c r="F17" s="13">
        <f t="shared" si="4"/>
        <v>3.7968071685912205E-4</v>
      </c>
    </row>
    <row r="18" spans="1:6">
      <c r="A18" s="25" t="s">
        <v>7</v>
      </c>
      <c r="B18" s="8">
        <v>3.7</v>
      </c>
      <c r="C18" s="8">
        <v>15.49</v>
      </c>
      <c r="D18" s="8">
        <v>21</v>
      </c>
      <c r="E18" s="8">
        <v>17.61904761904762</v>
      </c>
      <c r="F18" s="8">
        <v>73.761904761904759</v>
      </c>
    </row>
    <row r="19" spans="1:6">
      <c r="A19" s="25"/>
      <c r="B19" s="9">
        <v>2.6</v>
      </c>
      <c r="C19" s="9">
        <v>16.16</v>
      </c>
      <c r="D19" s="9">
        <v>20.3</v>
      </c>
      <c r="E19" s="9">
        <v>12.807881773399016</v>
      </c>
      <c r="F19" s="9">
        <v>79.605911330049267</v>
      </c>
    </row>
    <row r="20" spans="1:6">
      <c r="A20" s="25"/>
      <c r="B20" s="9">
        <v>3.97</v>
      </c>
      <c r="C20" s="9">
        <v>15.76</v>
      </c>
      <c r="D20" s="9">
        <v>21.6</v>
      </c>
      <c r="E20" s="9">
        <v>18.37962962962963</v>
      </c>
      <c r="F20" s="9">
        <v>72.962962962962948</v>
      </c>
    </row>
    <row r="21" spans="1:6">
      <c r="A21" s="25"/>
      <c r="B21" s="9">
        <v>3.1</v>
      </c>
      <c r="C21" s="9">
        <v>16.03</v>
      </c>
      <c r="D21" s="9">
        <v>20.8</v>
      </c>
      <c r="E21" s="9">
        <v>14.903846153846153</v>
      </c>
      <c r="F21" s="9">
        <v>77.067307692307693</v>
      </c>
    </row>
    <row r="22" spans="1:6">
      <c r="A22" s="25"/>
      <c r="B22" s="9">
        <v>3.99</v>
      </c>
      <c r="C22" s="9">
        <v>15.83</v>
      </c>
      <c r="D22" s="9">
        <v>21.2</v>
      </c>
      <c r="E22" s="9">
        <v>18.820754716981135</v>
      </c>
      <c r="F22" s="9">
        <v>74.669811320754718</v>
      </c>
    </row>
    <row r="23" spans="1:6">
      <c r="A23" s="25"/>
      <c r="B23" s="9">
        <v>4.34</v>
      </c>
      <c r="C23" s="9">
        <v>20.045000000000002</v>
      </c>
      <c r="D23" s="9">
        <v>26.1</v>
      </c>
      <c r="E23" s="9">
        <v>16.628352490421456</v>
      </c>
      <c r="F23" s="9">
        <v>76.800766283524908</v>
      </c>
    </row>
    <row r="24" spans="1:6">
      <c r="A24" s="25"/>
      <c r="B24" s="9">
        <v>3.24</v>
      </c>
      <c r="C24" s="9">
        <v>17.350000000000001</v>
      </c>
      <c r="D24" s="9">
        <v>22</v>
      </c>
      <c r="E24" s="9">
        <v>14.727272727272728</v>
      </c>
      <c r="F24" s="9">
        <v>78.863636363636374</v>
      </c>
    </row>
    <row r="25" spans="1:6">
      <c r="A25" s="25"/>
      <c r="B25" s="9">
        <v>3.0949999999999998</v>
      </c>
      <c r="C25" s="9">
        <v>17.285</v>
      </c>
      <c r="D25" s="9">
        <v>23.75</v>
      </c>
      <c r="E25" s="9">
        <v>13.03157894736842</v>
      </c>
      <c r="F25" s="9">
        <v>72.778947368421058</v>
      </c>
    </row>
    <row r="26" spans="1:6">
      <c r="A26" s="25"/>
      <c r="B26" s="10">
        <v>4.6950000000000003</v>
      </c>
      <c r="C26" s="10">
        <v>17.125</v>
      </c>
      <c r="D26" s="10">
        <v>23.2</v>
      </c>
      <c r="E26" s="10">
        <v>20.237068965517242</v>
      </c>
      <c r="F26" s="10">
        <v>73.814655172413794</v>
      </c>
    </row>
    <row r="27" spans="1:6">
      <c r="A27" s="6" t="s">
        <v>0</v>
      </c>
      <c r="B27" s="22">
        <f>AVERAGE(B18:B26)</f>
        <v>3.6366666666666663</v>
      </c>
      <c r="C27" s="22">
        <f t="shared" ref="C27:F27" si="5">AVERAGE(C18:C26)</f>
        <v>16.786111111111111</v>
      </c>
      <c r="D27" s="22">
        <f t="shared" si="5"/>
        <v>22.216666666666665</v>
      </c>
      <c r="E27" s="22">
        <f t="shared" si="5"/>
        <v>16.350603669275937</v>
      </c>
      <c r="F27" s="22">
        <f t="shared" si="5"/>
        <v>75.591767028441723</v>
      </c>
    </row>
    <row r="28" spans="1:6">
      <c r="A28" s="6" t="s">
        <v>1</v>
      </c>
      <c r="B28" s="22">
        <f>STDEV(B18:B26)/SQRT(9)</f>
        <v>0.22571337527443591</v>
      </c>
      <c r="C28" s="22">
        <f t="shared" ref="C28:F28" si="6">STDEV(C18:C26)/SQRT(9)</f>
        <v>0.47011728573376149</v>
      </c>
      <c r="D28" s="22">
        <f t="shared" si="6"/>
        <v>0.61259919831630361</v>
      </c>
      <c r="E28" s="22">
        <f t="shared" si="6"/>
        <v>0.87642276152671528</v>
      </c>
      <c r="F28" s="22">
        <f t="shared" si="6"/>
        <v>0.85502170956009704</v>
      </c>
    </row>
    <row r="29" spans="1:6">
      <c r="A29" s="25" t="s">
        <v>8</v>
      </c>
      <c r="B29" s="8">
        <v>2.5</v>
      </c>
      <c r="C29" s="8">
        <v>17.84</v>
      </c>
      <c r="D29" s="8">
        <v>22.2</v>
      </c>
      <c r="E29" s="8">
        <v>11.261261261261261</v>
      </c>
      <c r="F29" s="8">
        <v>80.36036036036036</v>
      </c>
    </row>
    <row r="30" spans="1:6">
      <c r="A30" s="25"/>
      <c r="B30" s="9">
        <v>2.76</v>
      </c>
      <c r="C30" s="9">
        <v>17.510000000000002</v>
      </c>
      <c r="D30" s="9">
        <v>22</v>
      </c>
      <c r="E30" s="9">
        <v>12.545454545454545</v>
      </c>
      <c r="F30" s="9">
        <v>79.590909090909108</v>
      </c>
    </row>
    <row r="31" spans="1:6">
      <c r="A31" s="25"/>
      <c r="B31" s="9">
        <v>2.8</v>
      </c>
      <c r="C31" s="9">
        <v>17.78</v>
      </c>
      <c r="D31" s="9">
        <v>22.5</v>
      </c>
      <c r="E31" s="9">
        <v>12.444444444444445</v>
      </c>
      <c r="F31" s="9">
        <v>79.022222222222226</v>
      </c>
    </row>
    <row r="32" spans="1:6">
      <c r="A32" s="25"/>
      <c r="B32" s="9">
        <v>2.5099999999999998</v>
      </c>
      <c r="C32" s="9">
        <v>17.91</v>
      </c>
      <c r="D32" s="9">
        <v>22.3</v>
      </c>
      <c r="E32" s="9">
        <v>11.255605381165918</v>
      </c>
      <c r="F32" s="9">
        <v>80.313901345291484</v>
      </c>
    </row>
    <row r="33" spans="1:6">
      <c r="A33" s="25"/>
      <c r="B33" s="9">
        <v>3</v>
      </c>
      <c r="C33" s="9">
        <v>16.765000000000001</v>
      </c>
      <c r="D33" s="9">
        <v>21</v>
      </c>
      <c r="E33" s="9">
        <v>14.285714285714285</v>
      </c>
      <c r="F33" s="9">
        <v>79.833333333333329</v>
      </c>
    </row>
    <row r="34" spans="1:6">
      <c r="A34" s="25"/>
      <c r="B34" s="9">
        <v>3.12</v>
      </c>
      <c r="C34" s="9">
        <v>17.015000000000001</v>
      </c>
      <c r="D34" s="9">
        <v>21.1</v>
      </c>
      <c r="E34" s="9">
        <v>14.786729857819905</v>
      </c>
      <c r="F34" s="9">
        <v>80.639810426540279</v>
      </c>
    </row>
    <row r="35" spans="1:6">
      <c r="A35" s="25"/>
      <c r="B35" s="9">
        <v>3</v>
      </c>
      <c r="C35" s="9">
        <v>18.07</v>
      </c>
      <c r="D35" s="9">
        <v>22.3</v>
      </c>
      <c r="E35" s="9">
        <v>13.452914798206278</v>
      </c>
      <c r="F35" s="9">
        <v>81.031390134529147</v>
      </c>
    </row>
    <row r="36" spans="1:6">
      <c r="A36" s="25"/>
      <c r="B36" s="9">
        <v>3.7850000000000001</v>
      </c>
      <c r="C36" s="9">
        <v>17.509999999999998</v>
      </c>
      <c r="D36" s="9">
        <v>22.5</v>
      </c>
      <c r="E36" s="9">
        <v>16.822222222222223</v>
      </c>
      <c r="F36" s="9">
        <v>77.822222222222209</v>
      </c>
    </row>
    <row r="37" spans="1:6">
      <c r="A37" s="25"/>
      <c r="B37" s="10">
        <v>3.73</v>
      </c>
      <c r="C37" s="10">
        <v>16.78</v>
      </c>
      <c r="D37" s="10">
        <v>22</v>
      </c>
      <c r="E37" s="10">
        <v>16.954545454545457</v>
      </c>
      <c r="F37" s="10">
        <v>76.27272727272728</v>
      </c>
    </row>
    <row r="38" spans="1:6">
      <c r="A38" s="6" t="s">
        <v>0</v>
      </c>
      <c r="B38" s="22">
        <f>AVERAGE(B29:B37)</f>
        <v>3.0227777777777778</v>
      </c>
      <c r="C38" s="22">
        <f t="shared" ref="C38:F38" si="7">AVERAGE(C29:C37)</f>
        <v>17.464444444444446</v>
      </c>
      <c r="D38" s="22">
        <f t="shared" si="7"/>
        <v>21.988888888888891</v>
      </c>
      <c r="E38" s="22">
        <f t="shared" si="7"/>
        <v>13.756543583426033</v>
      </c>
      <c r="F38" s="22">
        <f t="shared" si="7"/>
        <v>79.431875156459498</v>
      </c>
    </row>
    <row r="39" spans="1:6">
      <c r="A39" s="6" t="s">
        <v>1</v>
      </c>
      <c r="B39" s="22">
        <f>STDEV(B29:B37)/SQRT(9)</f>
        <v>0.1557488877950105</v>
      </c>
      <c r="C39" s="22">
        <f t="shared" ref="C39:F39" si="8">STDEV(C29:C37)/SQRT(9)</f>
        <v>0.16539818209997134</v>
      </c>
      <c r="D39" s="22">
        <f t="shared" si="8"/>
        <v>0.18741253103814437</v>
      </c>
      <c r="E39" s="22">
        <f t="shared" si="8"/>
        <v>0.71422611462630503</v>
      </c>
      <c r="F39" s="22">
        <f t="shared" si="8"/>
        <v>0.50803385522611733</v>
      </c>
    </row>
    <row r="40" spans="1:6">
      <c r="A40" s="6" t="s">
        <v>5</v>
      </c>
      <c r="B40" s="12">
        <f>TTEST(B18:B26,B29:B37,2,2)</f>
        <v>3.9751183559119677E-2</v>
      </c>
      <c r="C40" s="12">
        <f>TTEST(C18:C26,C29:C37,2,2)</f>
        <v>0.19233921181502447</v>
      </c>
      <c r="D40" s="12">
        <f>TTEST(D18:D26,D29:D37,2,2)</f>
        <v>0.7268178997985042</v>
      </c>
      <c r="E40" s="12">
        <f>TTEST(E18:E26,E29:E37,2,2)</f>
        <v>3.5633542493454816E-2</v>
      </c>
      <c r="F40" s="12">
        <f>TTEST(F18:F26,F29:F37,2,2)</f>
        <v>1.3826147406707085E-3</v>
      </c>
    </row>
  </sheetData>
  <mergeCells count="4">
    <mergeCell ref="A10:A14"/>
    <mergeCell ref="A18:A26"/>
    <mergeCell ref="A29:A37"/>
    <mergeCell ref="A3:A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>
      <selection activeCell="K11" sqref="K11"/>
    </sheetView>
  </sheetViews>
  <sheetFormatPr defaultRowHeight="14.5"/>
  <cols>
    <col min="1" max="1" width="22.7265625" customWidth="1"/>
    <col min="2" max="2" width="13.6328125" customWidth="1"/>
    <col min="3" max="3" width="10" customWidth="1"/>
    <col min="4" max="4" width="11.6328125" customWidth="1"/>
  </cols>
  <sheetData>
    <row r="1" spans="1:5">
      <c r="A1" s="4" t="s">
        <v>27</v>
      </c>
    </row>
    <row r="3" spans="1:5" ht="16.5">
      <c r="A3" s="32"/>
      <c r="B3" s="46" t="s">
        <v>28</v>
      </c>
      <c r="C3" s="46" t="s">
        <v>29</v>
      </c>
      <c r="D3" s="46" t="s">
        <v>30</v>
      </c>
    </row>
    <row r="4" spans="1:5">
      <c r="A4" s="44" t="s">
        <v>22</v>
      </c>
      <c r="B4" s="35">
        <v>283.92529999999999</v>
      </c>
      <c r="C4" s="35">
        <v>56.334200000000003</v>
      </c>
      <c r="D4" s="35">
        <v>227.59110000000001</v>
      </c>
      <c r="E4" s="34"/>
    </row>
    <row r="5" spans="1:5">
      <c r="A5" s="44"/>
      <c r="B5" s="36">
        <v>211.5052</v>
      </c>
      <c r="C5" s="36">
        <v>17.653400000000001</v>
      </c>
      <c r="D5" s="36">
        <v>193.8518</v>
      </c>
      <c r="E5" s="34"/>
    </row>
    <row r="6" spans="1:5">
      <c r="A6" s="44"/>
      <c r="B6" s="36">
        <v>271.32100000000003</v>
      </c>
      <c r="C6" s="36">
        <v>47.882599999999996</v>
      </c>
      <c r="D6" s="36">
        <v>223.4384</v>
      </c>
      <c r="E6" s="34"/>
    </row>
    <row r="7" spans="1:5">
      <c r="A7" s="45"/>
      <c r="B7" s="37">
        <v>289.24259999999998</v>
      </c>
      <c r="C7" s="37">
        <v>54.159500000000001</v>
      </c>
      <c r="D7" s="37">
        <v>235.0831</v>
      </c>
      <c r="E7" s="34"/>
    </row>
    <row r="8" spans="1:5">
      <c r="A8" s="43" t="s">
        <v>21</v>
      </c>
      <c r="B8" s="35">
        <v>366.21570000000003</v>
      </c>
      <c r="C8" s="35">
        <v>54.5366</v>
      </c>
      <c r="D8" s="35">
        <v>311.67910000000001</v>
      </c>
      <c r="E8" s="34"/>
    </row>
    <row r="9" spans="1:5">
      <c r="A9" s="44"/>
      <c r="B9" s="36">
        <v>399.17180000000002</v>
      </c>
      <c r="C9" s="36">
        <v>38.196599999999997</v>
      </c>
      <c r="D9" s="36">
        <v>360.97519999999997</v>
      </c>
      <c r="E9" s="34"/>
    </row>
    <row r="10" spans="1:5">
      <c r="A10" s="44"/>
      <c r="B10" s="36">
        <v>432.34390000000002</v>
      </c>
      <c r="C10" s="36">
        <v>74.0715</v>
      </c>
      <c r="D10" s="36">
        <v>358.2724</v>
      </c>
      <c r="E10" s="34"/>
    </row>
    <row r="11" spans="1:5">
      <c r="A11" s="45"/>
      <c r="B11" s="37">
        <v>375.3938</v>
      </c>
      <c r="C11" s="37">
        <v>62.729700000000001</v>
      </c>
      <c r="D11" s="37">
        <v>312.66410000000002</v>
      </c>
      <c r="E11" s="34"/>
    </row>
    <row r="12" spans="1:5">
      <c r="A12" s="43" t="s">
        <v>20</v>
      </c>
      <c r="B12" s="35">
        <v>431.40539999999999</v>
      </c>
      <c r="C12" s="35">
        <v>98.159000000000006</v>
      </c>
      <c r="D12" s="35">
        <v>333.24639999999999</v>
      </c>
      <c r="E12" s="34"/>
    </row>
    <row r="13" spans="1:5">
      <c r="A13" s="44"/>
      <c r="B13" s="36">
        <v>571.26400000000001</v>
      </c>
      <c r="C13" s="36">
        <v>241.37880000000001</v>
      </c>
      <c r="D13" s="36">
        <v>329.8852</v>
      </c>
      <c r="E13" s="34"/>
    </row>
    <row r="14" spans="1:5">
      <c r="A14" s="44"/>
      <c r="B14" s="36">
        <v>371.57470000000001</v>
      </c>
      <c r="C14" s="36">
        <v>88.823700000000002</v>
      </c>
      <c r="D14" s="36">
        <v>282.75099999999998</v>
      </c>
      <c r="E14" s="34"/>
    </row>
    <row r="15" spans="1:5">
      <c r="A15" s="45"/>
      <c r="B15" s="37">
        <v>502.24380000000002</v>
      </c>
      <c r="C15" s="37">
        <v>197.20249999999999</v>
      </c>
      <c r="D15" s="37">
        <v>305.04129999999998</v>
      </c>
      <c r="E15" s="34"/>
    </row>
    <row r="16" spans="1:5">
      <c r="A16" s="43" t="s">
        <v>24</v>
      </c>
      <c r="B16" s="35">
        <v>625.93449999999996</v>
      </c>
      <c r="C16" s="35">
        <v>213.1189</v>
      </c>
      <c r="D16" s="35">
        <v>412.81560000000002</v>
      </c>
      <c r="E16" s="34"/>
    </row>
    <row r="17" spans="1:20">
      <c r="A17" s="44"/>
      <c r="B17" s="36">
        <v>446.72390000000001</v>
      </c>
      <c r="C17" s="36">
        <v>78.234700000000004</v>
      </c>
      <c r="D17" s="36">
        <v>368.48919999999998</v>
      </c>
      <c r="E17" s="34"/>
    </row>
    <row r="18" spans="1:20">
      <c r="A18" s="44"/>
      <c r="B18" s="36">
        <v>519.87490000000003</v>
      </c>
      <c r="C18" s="36">
        <v>159.15549999999999</v>
      </c>
      <c r="D18" s="36">
        <v>360.71940000000001</v>
      </c>
      <c r="E18" s="34"/>
    </row>
    <row r="19" spans="1:20">
      <c r="A19" s="44"/>
      <c r="B19" s="37">
        <v>697.30060000000003</v>
      </c>
      <c r="C19" s="37">
        <v>272.7713</v>
      </c>
      <c r="D19" s="37">
        <v>424.52929999999998</v>
      </c>
      <c r="E19" s="34"/>
    </row>
    <row r="20" spans="1:20">
      <c r="B20" s="38"/>
      <c r="C20" s="38"/>
      <c r="D20" s="38"/>
      <c r="E20" s="34"/>
    </row>
    <row r="21" spans="1:20">
      <c r="A21" s="4" t="s">
        <v>23</v>
      </c>
      <c r="B21" s="38"/>
      <c r="C21" s="38"/>
      <c r="D21" s="38"/>
      <c r="E21" s="34"/>
    </row>
    <row r="22" spans="1:20">
      <c r="A22" s="39" t="s">
        <v>22</v>
      </c>
      <c r="B22" s="41">
        <f>AVERAGE(B4:B7)</f>
        <v>263.99852500000003</v>
      </c>
      <c r="C22" s="41">
        <f t="shared" ref="C22:D22" si="0">AVERAGE(C4:C7)</f>
        <v>44.007424999999998</v>
      </c>
      <c r="D22" s="41">
        <f t="shared" si="0"/>
        <v>219.99110000000002</v>
      </c>
      <c r="E22" s="3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3" t="e">
        <f>AVERAGE(R4:R7)</f>
        <v>#DIV/0!</v>
      </c>
      <c r="S22" s="33" t="e">
        <f>AVERAGE(S4:S7)</f>
        <v>#DIV/0!</v>
      </c>
      <c r="T22" s="33" t="e">
        <f>AVERAGE(T4:T7)</f>
        <v>#DIV/0!</v>
      </c>
    </row>
    <row r="23" spans="1:20">
      <c r="A23" s="39" t="s">
        <v>21</v>
      </c>
      <c r="B23" s="41">
        <f>AVERAGE(B8:B11)</f>
        <v>393.28130000000004</v>
      </c>
      <c r="C23" s="41">
        <f t="shared" ref="C23:D24" si="1">AVERAGE(C8:C11)</f>
        <v>57.383600000000001</v>
      </c>
      <c r="D23" s="41">
        <f t="shared" si="1"/>
        <v>335.89769999999999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3" t="e">
        <f>AVERAGE(R8:R11)</f>
        <v>#DIV/0!</v>
      </c>
      <c r="S23" s="33" t="e">
        <f>AVERAGE(S8:S11)</f>
        <v>#DIV/0!</v>
      </c>
      <c r="T23" s="33" t="e">
        <f>AVERAGE(T8:T11)</f>
        <v>#DIV/0!</v>
      </c>
    </row>
    <row r="24" spans="1:20">
      <c r="A24" s="39" t="s">
        <v>20</v>
      </c>
      <c r="B24" s="41">
        <f>AVERAGE(B12:B15)</f>
        <v>469.12197499999996</v>
      </c>
      <c r="C24" s="41">
        <f t="shared" ref="C24:D24" si="2">AVERAGE(C12:C15)</f>
        <v>156.39099999999999</v>
      </c>
      <c r="D24" s="41">
        <f t="shared" si="2"/>
        <v>312.73097499999994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 t="e">
        <f>AVERAGE(R12:R15)</f>
        <v>#DIV/0!</v>
      </c>
      <c r="S24" s="33" t="e">
        <f>AVERAGE(S12:S15)</f>
        <v>#DIV/0!</v>
      </c>
      <c r="T24" s="33" t="e">
        <f>AVERAGE(T12:T15)</f>
        <v>#DIV/0!</v>
      </c>
    </row>
    <row r="25" spans="1:20">
      <c r="A25" s="39" t="s">
        <v>24</v>
      </c>
      <c r="B25" s="41">
        <f>AVERAGE(B16:B19)</f>
        <v>572.45847500000002</v>
      </c>
      <c r="C25" s="41">
        <f t="shared" ref="C25:D25" si="3">AVERAGE(C16:C19)</f>
        <v>180.8201</v>
      </c>
      <c r="D25" s="41">
        <f t="shared" si="3"/>
        <v>391.638375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3" t="e">
        <f>AVERAGE(R16:R19)</f>
        <v>#DIV/0!</v>
      </c>
      <c r="S25" s="33" t="e">
        <f t="shared" ref="S25:T25" si="4">AVERAGE(S16:S19)</f>
        <v>#DIV/0!</v>
      </c>
      <c r="T25" s="33" t="e">
        <f t="shared" si="4"/>
        <v>#DIV/0!</v>
      </c>
    </row>
    <row r="26" spans="1:20">
      <c r="B26" s="2"/>
      <c r="C26" s="2"/>
      <c r="D26" s="2"/>
    </row>
    <row r="27" spans="1:20">
      <c r="A27" s="4" t="s">
        <v>1</v>
      </c>
      <c r="B27" s="2"/>
      <c r="C27" s="2"/>
      <c r="D27" s="2"/>
    </row>
    <row r="28" spans="1:20">
      <c r="A28" s="39" t="s">
        <v>22</v>
      </c>
      <c r="B28" s="42">
        <f>STDEV(B4:B7)/SQRT(4)</f>
        <v>17.896711742168932</v>
      </c>
      <c r="C28" s="42">
        <f t="shared" ref="C28:D28" si="5">STDEV(C4:C7)/SQRT(4)</f>
        <v>8.9655155256474295</v>
      </c>
      <c r="D28" s="42">
        <f t="shared" si="5"/>
        <v>9.040074417927471</v>
      </c>
    </row>
    <row r="29" spans="1:20">
      <c r="A29" s="39" t="s">
        <v>21</v>
      </c>
      <c r="B29" s="42">
        <f>STDEV(B8:B11)/SQRT(4)</f>
        <v>14.756620177115988</v>
      </c>
      <c r="C29" s="42">
        <f t="shared" ref="C29:D29" si="6">STDEV(C8:C11)/SQRT(4)</f>
        <v>7.5460429454781126</v>
      </c>
      <c r="D29" s="42">
        <f t="shared" si="6"/>
        <v>13.710850208441968</v>
      </c>
    </row>
    <row r="30" spans="1:20">
      <c r="A30" s="39" t="s">
        <v>20</v>
      </c>
      <c r="B30" s="42">
        <f>STDEV(B12:B15)/SQRT(4)</f>
        <v>43.270524467285789</v>
      </c>
      <c r="C30" s="42">
        <f t="shared" ref="C30:D30" si="7">STDEV(C12:C15)/SQRT(4)</f>
        <v>37.466441133344041</v>
      </c>
      <c r="D30" s="42">
        <f t="shared" si="7"/>
        <v>11.807766162175856</v>
      </c>
    </row>
    <row r="31" spans="1:20">
      <c r="A31" s="39" t="s">
        <v>24</v>
      </c>
      <c r="B31" s="42">
        <f>STDEV(B16:B19)/SQRT(4)</f>
        <v>55.542369063721218</v>
      </c>
      <c r="C31" s="42">
        <f t="shared" ref="C31:D31" si="8">STDEV(C16:C19)/SQRT(4)</f>
        <v>41.323273153272822</v>
      </c>
      <c r="D31" s="42">
        <f t="shared" si="8"/>
        <v>15.869664784024003</v>
      </c>
    </row>
    <row r="33" spans="1:4">
      <c r="A33" s="4" t="s">
        <v>25</v>
      </c>
    </row>
    <row r="34" spans="1:4">
      <c r="A34" s="39" t="s">
        <v>26</v>
      </c>
      <c r="B34" s="40">
        <f>_xlfn.T.TEST(B4:B7,B12:B15,2,2)</f>
        <v>4.6652223503975592E-3</v>
      </c>
      <c r="C34" s="40">
        <f t="shared" ref="C34:D34" si="9">_xlfn.T.TEST(C4:C7,C12:C15,2,2)</f>
        <v>2.6727882340500463E-2</v>
      </c>
      <c r="D34" s="40">
        <f t="shared" si="9"/>
        <v>7.8683600148940014E-4</v>
      </c>
    </row>
    <row r="35" spans="1:4">
      <c r="A35" s="39" t="s">
        <v>19</v>
      </c>
      <c r="B35" s="40">
        <f>_xlfn.T.TEST(B8:B11,B16:B19,2,2)</f>
        <v>2.0642843683388045E-2</v>
      </c>
      <c r="C35" s="40">
        <f t="shared" ref="C35:D35" si="10">_xlfn.T.TEST(C8:C11,C16:C19,2,2)</f>
        <v>2.5998209202271583E-2</v>
      </c>
      <c r="D35" s="40">
        <f t="shared" si="10"/>
        <v>3.7632672959636383E-2</v>
      </c>
    </row>
  </sheetData>
  <mergeCells count="4">
    <mergeCell ref="A4:A7"/>
    <mergeCell ref="A8:A11"/>
    <mergeCell ref="A12:A15"/>
    <mergeCell ref="A16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G2" sqref="G2"/>
    </sheetView>
  </sheetViews>
  <sheetFormatPr defaultRowHeight="14.5"/>
  <sheetData>
    <row r="1" spans="1:7">
      <c r="A1" s="4" t="s">
        <v>18</v>
      </c>
    </row>
    <row r="2" spans="1:7">
      <c r="A2" s="5"/>
      <c r="B2" s="26" t="s">
        <v>16</v>
      </c>
      <c r="C2" s="27"/>
      <c r="D2" s="28"/>
      <c r="E2" s="11" t="s">
        <v>0</v>
      </c>
      <c r="F2" s="11" t="s">
        <v>1</v>
      </c>
      <c r="G2" s="11" t="s">
        <v>5</v>
      </c>
    </row>
    <row r="3" spans="1:7">
      <c r="A3" s="17" t="s">
        <v>10</v>
      </c>
      <c r="B3" s="47">
        <v>1.9E-2</v>
      </c>
      <c r="C3" s="20">
        <v>7.1000000000000004E-3</v>
      </c>
      <c r="D3" s="21">
        <v>3.5000000000000003E-2</v>
      </c>
      <c r="E3" s="18">
        <f>AVERAGE(B3:D3)</f>
        <v>2.0366666666666668E-2</v>
      </c>
      <c r="F3" s="16">
        <f>STDEV(B3:D3)/SQRT(3)</f>
        <v>8.0829725005374404E-3</v>
      </c>
      <c r="G3" s="23">
        <f>TTEST(B3:D3,B4:D4,2,2)</f>
        <v>6.7435001713337064E-2</v>
      </c>
    </row>
    <row r="4" spans="1:7">
      <c r="A4" s="17" t="s">
        <v>13</v>
      </c>
      <c r="B4" s="47">
        <v>1E-4</v>
      </c>
      <c r="C4" s="20">
        <v>4.0000000000000002E-4</v>
      </c>
      <c r="D4" s="21">
        <v>2.0000000000000001E-4</v>
      </c>
      <c r="E4" s="18">
        <f t="shared" ref="E4:E6" si="0">AVERAGE(B4:D4)</f>
        <v>2.3333333333333333E-4</v>
      </c>
      <c r="F4" s="16">
        <f t="shared" ref="F4:F6" si="1">STDEV(B4:D4)/SQRT(3)</f>
        <v>8.8191710368819699E-5</v>
      </c>
      <c r="G4" s="15"/>
    </row>
    <row r="5" spans="1:7">
      <c r="A5" s="17" t="s">
        <v>7</v>
      </c>
      <c r="B5" s="47">
        <v>2.9600000000000001E-2</v>
      </c>
      <c r="C5" s="20">
        <v>2.1899999999999999E-2</v>
      </c>
      <c r="D5" s="21">
        <v>1.11E-2</v>
      </c>
      <c r="E5" s="18">
        <f t="shared" si="0"/>
        <v>2.0866666666666669E-2</v>
      </c>
      <c r="F5" s="16">
        <f t="shared" si="1"/>
        <v>5.3654242868367607E-3</v>
      </c>
      <c r="G5" s="24">
        <f>TTEST(B5:D5,B6:D6,2,2)</f>
        <v>0.74799423099029028</v>
      </c>
    </row>
    <row r="6" spans="1:7">
      <c r="A6" s="17" t="s">
        <v>8</v>
      </c>
      <c r="B6" s="47">
        <v>7.0000000000000001E-3</v>
      </c>
      <c r="C6" s="20">
        <v>1.9099999999999999E-2</v>
      </c>
      <c r="D6" s="21">
        <v>2.81E-2</v>
      </c>
      <c r="E6" s="18">
        <f t="shared" si="0"/>
        <v>1.8066666666666665E-2</v>
      </c>
      <c r="F6" s="16">
        <f t="shared" si="1"/>
        <v>6.1129189245218846E-3</v>
      </c>
      <c r="G6" s="15"/>
    </row>
    <row r="8" spans="1:7">
      <c r="A8" s="5"/>
      <c r="B8" s="29" t="s">
        <v>17</v>
      </c>
      <c r="C8" s="30"/>
      <c r="D8" s="31"/>
      <c r="E8" s="11" t="s">
        <v>0</v>
      </c>
      <c r="F8" s="11" t="s">
        <v>1</v>
      </c>
      <c r="G8" s="11" t="s">
        <v>9</v>
      </c>
    </row>
    <row r="9" spans="1:7">
      <c r="A9" s="17" t="s">
        <v>10</v>
      </c>
      <c r="B9" s="19">
        <v>3.7000000000000002E-3</v>
      </c>
      <c r="C9" s="20">
        <v>4.1000000000000003E-3</v>
      </c>
      <c r="D9" s="21">
        <v>3.8999999999999998E-3</v>
      </c>
      <c r="E9" s="18">
        <f>AVERAGE(B9:D9)</f>
        <v>3.9000000000000003E-3</v>
      </c>
      <c r="F9" s="16">
        <f>STDEV(B9:D9)/SQRT(3)</f>
        <v>1.1547005383792521E-4</v>
      </c>
      <c r="G9" s="23">
        <f>TTEST(B9:D9,B10:D10,2,2)</f>
        <v>5.7597801096855453E-6</v>
      </c>
    </row>
    <row r="10" spans="1:7">
      <c r="A10" s="17" t="s">
        <v>13</v>
      </c>
      <c r="B10" s="19">
        <v>1E-4</v>
      </c>
      <c r="C10" s="20">
        <v>0</v>
      </c>
      <c r="D10" s="21">
        <v>1E-4</v>
      </c>
      <c r="E10" s="18">
        <f t="shared" ref="E10:E12" si="2">AVERAGE(B10:D10)</f>
        <v>6.666666666666667E-5</v>
      </c>
      <c r="F10" s="16">
        <f t="shared" ref="F10:F12" si="3">STDEV(B10:D10)/SQRT(3)</f>
        <v>3.3333333333333342E-5</v>
      </c>
      <c r="G10" s="15"/>
    </row>
    <row r="11" spans="1:7">
      <c r="A11" s="17" t="s">
        <v>7</v>
      </c>
      <c r="B11" s="19">
        <v>7.3000000000000001E-3</v>
      </c>
      <c r="C11" s="20">
        <v>7.0000000000000001E-3</v>
      </c>
      <c r="D11" s="21">
        <v>4.0000000000000001E-3</v>
      </c>
      <c r="E11" s="18">
        <f t="shared" si="2"/>
        <v>6.1000000000000004E-3</v>
      </c>
      <c r="F11" s="16">
        <f t="shared" si="3"/>
        <v>1.053565375285274E-3</v>
      </c>
      <c r="G11" s="24">
        <f>TTEST(B11:D11,B12:D12,2,2)</f>
        <v>4.4203703500002196E-2</v>
      </c>
    </row>
    <row r="12" spans="1:7">
      <c r="A12" s="17" t="s">
        <v>8</v>
      </c>
      <c r="B12" s="19">
        <v>1E-3</v>
      </c>
      <c r="C12" s="20">
        <v>3.3999999999999998E-3</v>
      </c>
      <c r="D12" s="21">
        <v>2.8E-3</v>
      </c>
      <c r="E12" s="18">
        <f t="shared" si="2"/>
        <v>2.3999999999999998E-3</v>
      </c>
      <c r="F12" s="16">
        <f t="shared" si="3"/>
        <v>7.2111025509279786E-4</v>
      </c>
      <c r="G12" s="15"/>
    </row>
  </sheetData>
  <mergeCells count="2">
    <mergeCell ref="B2:D2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2a</vt:lpstr>
      <vt:lpstr>Fig. 2b</vt:lpstr>
      <vt:lpstr>Fig. 2c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dcterms:created xsi:type="dcterms:W3CDTF">2017-03-13T20:53:51Z</dcterms:created>
  <dcterms:modified xsi:type="dcterms:W3CDTF">2017-03-16T20:45:25Z</dcterms:modified>
</cp:coreProperties>
</file>