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peltzer/Desktop/Supplementary_Data_Mummies/"/>
    </mc:Choice>
  </mc:AlternateContent>
  <bookViews>
    <workbookView xWindow="640" yWindow="1180" windowWidth="28160" windowHeight="168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0" i="1" l="1"/>
  <c r="AC49" i="1"/>
  <c r="L30" i="1"/>
  <c r="AB49" i="1"/>
  <c r="F7" i="1"/>
  <c r="K30" i="1"/>
  <c r="AA49" i="1"/>
  <c r="U49" i="1"/>
  <c r="T49" i="1"/>
  <c r="S49" i="1"/>
  <c r="M49" i="1"/>
  <c r="L49" i="1"/>
  <c r="K49" i="1"/>
  <c r="E49" i="1"/>
  <c r="D49" i="1"/>
  <c r="C49" i="1"/>
  <c r="L29" i="1"/>
  <c r="AB48" i="1"/>
  <c r="K29" i="1"/>
  <c r="AA48" i="1"/>
  <c r="T48" i="1"/>
  <c r="S48" i="1"/>
  <c r="L48" i="1"/>
  <c r="K48" i="1"/>
  <c r="D48" i="1"/>
  <c r="C48" i="1"/>
  <c r="K28" i="1"/>
  <c r="AA47" i="1"/>
  <c r="S47" i="1"/>
  <c r="K47" i="1"/>
  <c r="C47" i="1"/>
  <c r="F32" i="1"/>
  <c r="AE43" i="1"/>
  <c r="E32" i="1"/>
  <c r="AD43" i="1"/>
  <c r="D32" i="1"/>
  <c r="AC43" i="1"/>
  <c r="C32" i="1"/>
  <c r="AB43" i="1"/>
  <c r="B32" i="1"/>
  <c r="AA43" i="1"/>
  <c r="W43" i="1"/>
  <c r="V43" i="1"/>
  <c r="U43" i="1"/>
  <c r="T43" i="1"/>
  <c r="S43" i="1"/>
  <c r="O43" i="1"/>
  <c r="N43" i="1"/>
  <c r="M43" i="1"/>
  <c r="L43" i="1"/>
  <c r="K43" i="1"/>
  <c r="G43" i="1"/>
  <c r="F43" i="1"/>
  <c r="E43" i="1"/>
  <c r="D43" i="1"/>
  <c r="C43" i="1"/>
  <c r="E31" i="1"/>
  <c r="AD42" i="1"/>
  <c r="D31" i="1"/>
  <c r="AC42" i="1"/>
  <c r="C31" i="1"/>
  <c r="AB42" i="1"/>
  <c r="B31" i="1"/>
  <c r="AA42" i="1"/>
  <c r="V42" i="1"/>
  <c r="U42" i="1"/>
  <c r="T42" i="1"/>
  <c r="S42" i="1"/>
  <c r="N42" i="1"/>
  <c r="M42" i="1"/>
  <c r="L42" i="1"/>
  <c r="K42" i="1"/>
  <c r="F42" i="1"/>
  <c r="E42" i="1"/>
  <c r="D42" i="1"/>
  <c r="C42" i="1"/>
  <c r="D30" i="1"/>
  <c r="AC41" i="1"/>
  <c r="C30" i="1"/>
  <c r="AB41" i="1"/>
  <c r="B30" i="1"/>
  <c r="AA41" i="1"/>
  <c r="U41" i="1"/>
  <c r="T41" i="1"/>
  <c r="S41" i="1"/>
  <c r="M41" i="1"/>
  <c r="L41" i="1"/>
  <c r="K41" i="1"/>
  <c r="E41" i="1"/>
  <c r="D41" i="1"/>
  <c r="C41" i="1"/>
  <c r="C29" i="1"/>
  <c r="AB40" i="1"/>
  <c r="B29" i="1"/>
  <c r="AA40" i="1"/>
  <c r="T40" i="1"/>
  <c r="S40" i="1"/>
  <c r="L40" i="1"/>
  <c r="K40" i="1"/>
  <c r="D40" i="1"/>
  <c r="C40" i="1"/>
  <c r="B28" i="1"/>
  <c r="AA39" i="1"/>
  <c r="S39" i="1"/>
  <c r="K39" i="1"/>
  <c r="C39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<sst xmlns="http://schemas.openxmlformats.org/spreadsheetml/2006/main" count="328" uniqueCount="45">
  <si>
    <t xml:space="preserve">Our test of population continuity was performed using the haplogroup frequencies of three ancient egyptian populations and two modern comparable datasets taken from Pagani et al (2014). The respective p values describe the probability that changes in haplogroup frequencies can not be explained by simple genetic drift alone. Light green (p &lt;= 0.05) and dark green (p&lt;= 0.001) indicate significant and highly significant values. </t>
  </si>
  <si>
    <t>Assumed priors for TPC</t>
  </si>
  <si>
    <t>Average Age</t>
  </si>
  <si>
    <t>PopSize (Ne)</t>
  </si>
  <si>
    <t>Abbreviation</t>
  </si>
  <si>
    <t>PopSize ( Ne)</t>
  </si>
  <si>
    <t>Pre-Ptolemaic Period</t>
  </si>
  <si>
    <t>P1</t>
  </si>
  <si>
    <t>P123</t>
  </si>
  <si>
    <t>Ptolemaic Period</t>
  </si>
  <si>
    <t>P2</t>
  </si>
  <si>
    <t>Roman Period</t>
  </si>
  <si>
    <t>P3</t>
  </si>
  <si>
    <t>Egypt_Pagani</t>
  </si>
  <si>
    <t>P4</t>
  </si>
  <si>
    <t>Egypt_Kujánova</t>
  </si>
  <si>
    <t>P5</t>
  </si>
  <si>
    <t>Ethiopia</t>
  </si>
  <si>
    <t>P6</t>
  </si>
  <si>
    <t>Population Structure based on Welte et al (2015) Dissertation Table (pp 319ff)</t>
  </si>
  <si>
    <t>%</t>
  </si>
  <si>
    <t>Females</t>
  </si>
  <si>
    <t>Males</t>
  </si>
  <si>
    <t>Indifferent</t>
  </si>
  <si>
    <t xml:space="preserve">Total: </t>
  </si>
  <si>
    <t>Assuming that we have a non-industrial society here, with lower life expectancy and thus a shifted average age similar to what can be found in certain norther african countries nowadays too, we assumed a population size of about 25% of the population to be female and in reproductive age.</t>
  </si>
  <si>
    <t>Generation Time</t>
  </si>
  <si>
    <t>t (number of generations separating the populations)</t>
  </si>
  <si>
    <t>*</t>
  </si>
  <si>
    <t>prior on c (t/N)</t>
  </si>
  <si>
    <t>Evaluation of different values for Ne</t>
  </si>
  <si>
    <t>Individual Populations</t>
  </si>
  <si>
    <t>20K</t>
  </si>
  <si>
    <t>50K</t>
  </si>
  <si>
    <t>100K</t>
  </si>
  <si>
    <t>150K</t>
  </si>
  <si>
    <t>Ne</t>
  </si>
  <si>
    <t>Combined Populations</t>
  </si>
  <si>
    <t>Results (combined_p)</t>
  </si>
  <si>
    <t>Combined P Values for TPC on individual Populations</t>
  </si>
  <si>
    <t>Combined P Values for TPC on merged populations</t>
  </si>
  <si>
    <t>Explanation:</t>
  </si>
  <si>
    <t xml:space="preserve">p &gt; 0.05 means that there is no population discontinuity found. However, this only means we can not exclude population continuity for certain and not that there is necessarily a population continuity. </t>
  </si>
  <si>
    <t xml:space="preserve">p &lt;= 0.05 means that there is discontinuity that can not be solely explained by genetic drift alone. </t>
  </si>
  <si>
    <t xml:space="preserve">SI Data 5: Results and details of a population continuity test between our investigated three ancient Egyptian populations and modern populations from Egypt and Ethiopia in the respective region.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</si>
</sst>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0"/>
  </numFmts>
  <fonts count="7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</font>
    <font>
      <sz val="12"/>
      <name val="Arial"/>
      <family val="2"/>
    </font>
    <font>
      <i/>
      <sz val="12"/>
      <color theme="1"/>
      <name val="Calibri"/>
      <scheme val="minor"/>
    </font>
    <font>
      <b/>
      <sz val="12"/>
      <color rgb="FF0061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0">
    <xf numFmtId="0" fontId="0" fillId="0" borderId="0" xfId="0"/>
    <xf numFmtId="0" fontId="3" fillId="3" borderId="0" xfId="0" applyNumberFormat="1" applyFont="1" applyFill="1" applyBorder="1" applyAlignment="1">
      <alignment vertical="center"/>
    </xf>
    <xf numFmtId="0" fontId="4" fillId="3" borderId="0" xfId="0" applyFont="1" applyFill="1" applyAlignment="1">
      <alignment vertical="top" wrapText="1"/>
    </xf>
    <xf numFmtId="0" fontId="2" fillId="0" borderId="0" xfId="0" applyFont="1"/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0" xfId="0" applyNumberFormat="1"/>
    <xf numFmtId="0" fontId="0" fillId="0" borderId="0" xfId="0" applyFill="1"/>
    <xf numFmtId="0" fontId="0" fillId="0" borderId="0" xfId="0" applyFill="1" applyAlignment="1">
      <alignment horizontal="center"/>
    </xf>
    <xf numFmtId="3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1" applyFont="1"/>
    <xf numFmtId="0" fontId="6" fillId="2" borderId="0" xfId="1" applyFont="1" applyAlignment="1">
      <alignment horizontal="center"/>
    </xf>
    <xf numFmtId="165" fontId="1" fillId="2" borderId="0" xfId="1" applyNumberFormat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4"/>
  <sheetViews>
    <sheetView tabSelected="1" workbookViewId="0">
      <selection activeCell="A2" sqref="A2"/>
    </sheetView>
  </sheetViews>
  <sheetFormatPr baseColWidth="10" defaultRowHeight="16" x14ac:dyDescent="0.2"/>
  <cols>
    <col min="1" max="1" width="24.6640625" customWidth="1"/>
    <col min="4" max="4" width="12.83203125" customWidth="1"/>
    <col min="12" max="12" width="11.83203125" bestFit="1" customWidth="1"/>
    <col min="14" max="14" width="12" bestFit="1" customWidth="1"/>
    <col min="20" max="20" width="11.83203125" bestFit="1" customWidth="1"/>
    <col min="28" max="28" width="11.83203125" bestFit="1" customWidth="1"/>
  </cols>
  <sheetData>
    <row r="1" spans="1:8" x14ac:dyDescent="0.2">
      <c r="A1" s="1" t="s">
        <v>44</v>
      </c>
    </row>
    <row r="2" spans="1:8" x14ac:dyDescent="0.2">
      <c r="A2" t="s">
        <v>0</v>
      </c>
      <c r="F2" s="2"/>
    </row>
    <row r="4" spans="1:8" x14ac:dyDescent="0.2">
      <c r="A4" s="3" t="s">
        <v>1</v>
      </c>
    </row>
    <row r="5" spans="1:8" x14ac:dyDescent="0.2">
      <c r="B5" t="s">
        <v>2</v>
      </c>
      <c r="C5" t="s">
        <v>3</v>
      </c>
      <c r="D5" t="s">
        <v>4</v>
      </c>
      <c r="F5" t="s">
        <v>2</v>
      </c>
      <c r="G5" t="s">
        <v>5</v>
      </c>
      <c r="H5" t="s">
        <v>4</v>
      </c>
    </row>
    <row r="7" spans="1:8" x14ac:dyDescent="0.2">
      <c r="A7" t="s">
        <v>6</v>
      </c>
      <c r="B7" s="4">
        <v>-457</v>
      </c>
      <c r="C7" s="5">
        <f>150*312*0.25*0.9</f>
        <v>10530</v>
      </c>
      <c r="D7" s="6" t="s">
        <v>7</v>
      </c>
      <c r="F7" s="7">
        <f>AVERAGE(B7:B9)</f>
        <v>-235.66666666666666</v>
      </c>
      <c r="G7" s="8">
        <v>100000</v>
      </c>
      <c r="H7" t="s">
        <v>8</v>
      </c>
    </row>
    <row r="8" spans="1:8" x14ac:dyDescent="0.2">
      <c r="A8" t="s">
        <v>9</v>
      </c>
      <c r="B8" s="4">
        <v>-229.5</v>
      </c>
      <c r="C8" s="5">
        <f>58000*0.25</f>
        <v>14500</v>
      </c>
      <c r="D8" s="6" t="s">
        <v>10</v>
      </c>
    </row>
    <row r="9" spans="1:8" x14ac:dyDescent="0.2">
      <c r="A9" t="s">
        <v>11</v>
      </c>
      <c r="B9" s="4">
        <v>-20.5</v>
      </c>
      <c r="C9" s="5">
        <f>85000*0.25</f>
        <v>21250</v>
      </c>
      <c r="D9" s="6" t="s">
        <v>12</v>
      </c>
    </row>
    <row r="10" spans="1:8" x14ac:dyDescent="0.2">
      <c r="A10" s="9" t="s">
        <v>13</v>
      </c>
      <c r="B10" s="10">
        <v>2015</v>
      </c>
      <c r="C10" s="11">
        <f>350000*0.25</f>
        <v>87500</v>
      </c>
      <c r="D10" s="6" t="s">
        <v>14</v>
      </c>
    </row>
    <row r="11" spans="1:8" x14ac:dyDescent="0.2">
      <c r="A11" s="9" t="s">
        <v>15</v>
      </c>
      <c r="B11" s="10">
        <v>2009</v>
      </c>
      <c r="C11" s="11">
        <f>345000*0.25</f>
        <v>86250</v>
      </c>
      <c r="D11" s="6" t="s">
        <v>16</v>
      </c>
    </row>
    <row r="12" spans="1:8" x14ac:dyDescent="0.2">
      <c r="A12" s="9" t="s">
        <v>17</v>
      </c>
      <c r="B12" s="10">
        <v>2015</v>
      </c>
      <c r="C12" s="11">
        <f>80000000*0.25</f>
        <v>20000000</v>
      </c>
      <c r="D12" s="6" t="s">
        <v>18</v>
      </c>
    </row>
    <row r="14" spans="1:8" x14ac:dyDescent="0.2">
      <c r="A14" s="3" t="s">
        <v>19</v>
      </c>
    </row>
    <row r="15" spans="1:8" x14ac:dyDescent="0.2">
      <c r="C15" s="6" t="s">
        <v>20</v>
      </c>
    </row>
    <row r="16" spans="1:8" x14ac:dyDescent="0.2">
      <c r="A16" t="s">
        <v>21</v>
      </c>
      <c r="B16">
        <v>159</v>
      </c>
      <c r="C16" s="4">
        <v>33.97</v>
      </c>
    </row>
    <row r="17" spans="1:17" x14ac:dyDescent="0.2">
      <c r="A17" t="s">
        <v>22</v>
      </c>
      <c r="B17">
        <v>238</v>
      </c>
      <c r="C17" s="4">
        <v>50.85</v>
      </c>
    </row>
    <row r="18" spans="1:17" x14ac:dyDescent="0.2">
      <c r="A18" t="s">
        <v>23</v>
      </c>
      <c r="B18">
        <v>71</v>
      </c>
      <c r="C18" s="4">
        <v>15.17</v>
      </c>
    </row>
    <row r="19" spans="1:17" x14ac:dyDescent="0.2">
      <c r="A19" t="s">
        <v>24</v>
      </c>
      <c r="B19">
        <v>468</v>
      </c>
    </row>
    <row r="21" spans="1:17" x14ac:dyDescent="0.2">
      <c r="A21" t="s">
        <v>25</v>
      </c>
    </row>
    <row r="23" spans="1:17" x14ac:dyDescent="0.2">
      <c r="A23" s="3" t="s">
        <v>26</v>
      </c>
      <c r="B23">
        <v>29</v>
      </c>
    </row>
    <row r="25" spans="1:17" x14ac:dyDescent="0.2">
      <c r="A25" s="12" t="s">
        <v>27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1:17" x14ac:dyDescent="0.2">
      <c r="B26" s="6" t="s">
        <v>7</v>
      </c>
      <c r="C26" s="6" t="s">
        <v>10</v>
      </c>
      <c r="D26" s="6" t="s">
        <v>12</v>
      </c>
      <c r="E26" s="6" t="s">
        <v>14</v>
      </c>
      <c r="F26" s="6" t="s">
        <v>16</v>
      </c>
      <c r="G26" s="6" t="s">
        <v>18</v>
      </c>
      <c r="H26" s="6"/>
      <c r="K26" t="s">
        <v>8</v>
      </c>
      <c r="L26" t="s">
        <v>14</v>
      </c>
      <c r="M26" t="s">
        <v>16</v>
      </c>
      <c r="N26" t="s">
        <v>18</v>
      </c>
    </row>
    <row r="27" spans="1:17" x14ac:dyDescent="0.2">
      <c r="A27" s="6" t="s">
        <v>7</v>
      </c>
      <c r="B27" s="13" t="s">
        <v>28</v>
      </c>
      <c r="C27" s="13"/>
      <c r="D27" s="13"/>
      <c r="E27" s="13"/>
      <c r="F27" s="13"/>
      <c r="G27" s="13"/>
      <c r="J27" t="s">
        <v>8</v>
      </c>
      <c r="K27" s="13" t="s">
        <v>28</v>
      </c>
      <c r="L27" s="13"/>
      <c r="M27" s="13"/>
      <c r="N27" s="13"/>
    </row>
    <row r="28" spans="1:17" x14ac:dyDescent="0.2">
      <c r="A28" s="6" t="s">
        <v>10</v>
      </c>
      <c r="B28" s="13">
        <f>ABS(B7-B8)/B23</f>
        <v>7.8448275862068968</v>
      </c>
      <c r="C28" s="13" t="s">
        <v>28</v>
      </c>
      <c r="D28" s="13"/>
      <c r="E28" s="13"/>
      <c r="F28" s="13"/>
      <c r="G28" s="13"/>
      <c r="J28" t="s">
        <v>14</v>
      </c>
      <c r="K28" s="13">
        <f>(B10+ABS(F7))/B23</f>
        <v>77.609195402298852</v>
      </c>
      <c r="L28" s="13" t="s">
        <v>28</v>
      </c>
      <c r="M28" s="13"/>
      <c r="N28" s="13"/>
    </row>
    <row r="29" spans="1:17" x14ac:dyDescent="0.2">
      <c r="A29" s="6" t="s">
        <v>12</v>
      </c>
      <c r="B29" s="13">
        <f>ABS(B7-B9)/B23</f>
        <v>15.051724137931034</v>
      </c>
      <c r="C29" s="13">
        <f>ABS(B8-B9)/B23</f>
        <v>7.2068965517241379</v>
      </c>
      <c r="D29" s="13" t="s">
        <v>28</v>
      </c>
      <c r="E29" s="13"/>
      <c r="F29" s="13"/>
      <c r="G29" s="13"/>
      <c r="J29" t="s">
        <v>16</v>
      </c>
      <c r="K29" s="13">
        <f>(B11+ABS(F7))/B23</f>
        <v>77.402298850574709</v>
      </c>
      <c r="L29" s="13">
        <f>ABS(B10-B11)/B23</f>
        <v>0.20689655172413793</v>
      </c>
      <c r="M29" s="13" t="s">
        <v>28</v>
      </c>
      <c r="N29" s="13"/>
    </row>
    <row r="30" spans="1:17" x14ac:dyDescent="0.2">
      <c r="A30" s="6" t="s">
        <v>14</v>
      </c>
      <c r="B30" s="13">
        <f>ABS(B7-B10)/B23</f>
        <v>85.241379310344826</v>
      </c>
      <c r="C30" s="13">
        <f>ABS(B8-B10)/B23</f>
        <v>77.396551724137936</v>
      </c>
      <c r="D30" s="13">
        <f>ABS(B9-B10)/B23</f>
        <v>70.189655172413794</v>
      </c>
      <c r="E30" s="13" t="s">
        <v>28</v>
      </c>
      <c r="F30" s="13"/>
      <c r="G30" s="13"/>
      <c r="J30" t="s">
        <v>18</v>
      </c>
      <c r="K30" s="13">
        <f>(B12+ABS(F7))/B23</f>
        <v>77.609195402298852</v>
      </c>
      <c r="L30" s="13">
        <f>ABS(B10-B12)/B23</f>
        <v>0</v>
      </c>
      <c r="M30" s="13">
        <f>ABS(B11-B12)/B23</f>
        <v>0.20689655172413793</v>
      </c>
      <c r="N30" s="13" t="s">
        <v>28</v>
      </c>
    </row>
    <row r="31" spans="1:17" x14ac:dyDescent="0.2">
      <c r="A31" s="6" t="s">
        <v>16</v>
      </c>
      <c r="B31" s="13">
        <f>ABS(B7-B11)/B23</f>
        <v>85.034482758620683</v>
      </c>
      <c r="C31" s="13">
        <f>ABS(B8-B11)/B23</f>
        <v>77.189655172413794</v>
      </c>
      <c r="D31" s="13">
        <f>ABS(B9-B11)/B23</f>
        <v>69.982758620689651</v>
      </c>
      <c r="E31" s="13">
        <f>ABS(B10-B11)/B23</f>
        <v>0.20689655172413793</v>
      </c>
      <c r="F31" s="13" t="s">
        <v>28</v>
      </c>
      <c r="G31" s="13"/>
    </row>
    <row r="32" spans="1:17" x14ac:dyDescent="0.2">
      <c r="A32" s="6" t="s">
        <v>18</v>
      </c>
      <c r="B32" s="13">
        <f>ABS(B7-B12)/B23</f>
        <v>85.241379310344826</v>
      </c>
      <c r="C32" s="13">
        <f>ABS(B8-B12)/B23</f>
        <v>77.396551724137936</v>
      </c>
      <c r="D32" s="13">
        <f>ABS(B9-B12)/B23</f>
        <v>70.189655172413794</v>
      </c>
      <c r="E32" s="13">
        <f>ABS(B10-B12)/B23</f>
        <v>0</v>
      </c>
      <c r="F32" s="13">
        <f>ABS(B11-B12)/B23</f>
        <v>0.20689655172413793</v>
      </c>
      <c r="G32" s="13" t="s">
        <v>28</v>
      </c>
    </row>
    <row r="33" spans="1:32" x14ac:dyDescent="0.2">
      <c r="A33" s="6"/>
      <c r="B33" s="14"/>
      <c r="C33" s="14"/>
      <c r="D33" s="14"/>
      <c r="E33" s="14"/>
      <c r="F33" s="14"/>
      <c r="S33" s="3"/>
      <c r="Y33" s="15"/>
    </row>
    <row r="34" spans="1:32" x14ac:dyDescent="0.2">
      <c r="A34" s="3" t="s">
        <v>29</v>
      </c>
      <c r="B34" s="16" t="s">
        <v>30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</row>
    <row r="35" spans="1:32" x14ac:dyDescent="0.2">
      <c r="A35" s="6" t="s">
        <v>31</v>
      </c>
      <c r="B35" s="17" t="s">
        <v>32</v>
      </c>
      <c r="J35" s="17" t="s">
        <v>33</v>
      </c>
      <c r="R35" s="18" t="s">
        <v>34</v>
      </c>
      <c r="Z35" s="17" t="s">
        <v>35</v>
      </c>
    </row>
    <row r="36" spans="1:32" x14ac:dyDescent="0.2">
      <c r="B36" t="s">
        <v>36</v>
      </c>
      <c r="C36">
        <v>20000</v>
      </c>
      <c r="J36" t="s">
        <v>36</v>
      </c>
      <c r="K36">
        <v>50000</v>
      </c>
      <c r="R36" t="s">
        <v>36</v>
      </c>
      <c r="S36">
        <v>100000</v>
      </c>
      <c r="Z36" t="s">
        <v>36</v>
      </c>
      <c r="AA36">
        <v>150000</v>
      </c>
    </row>
    <row r="37" spans="1:32" x14ac:dyDescent="0.2">
      <c r="C37" s="6" t="s">
        <v>7</v>
      </c>
      <c r="D37" s="6" t="s">
        <v>10</v>
      </c>
      <c r="E37" s="6" t="s">
        <v>12</v>
      </c>
      <c r="F37" s="6" t="s">
        <v>14</v>
      </c>
      <c r="G37" s="6" t="s">
        <v>16</v>
      </c>
      <c r="H37" s="6" t="s">
        <v>18</v>
      </c>
      <c r="K37" s="6" t="s">
        <v>7</v>
      </c>
      <c r="L37" s="6" t="s">
        <v>10</v>
      </c>
      <c r="M37" s="6" t="s">
        <v>12</v>
      </c>
      <c r="N37" s="6" t="s">
        <v>14</v>
      </c>
      <c r="O37" s="6" t="s">
        <v>16</v>
      </c>
      <c r="P37" s="6" t="s">
        <v>18</v>
      </c>
      <c r="S37" s="6" t="s">
        <v>7</v>
      </c>
      <c r="T37" s="6" t="s">
        <v>10</v>
      </c>
      <c r="U37" s="6" t="s">
        <v>12</v>
      </c>
      <c r="V37" s="6" t="s">
        <v>14</v>
      </c>
      <c r="W37" s="6" t="s">
        <v>16</v>
      </c>
      <c r="X37" s="6" t="s">
        <v>18</v>
      </c>
      <c r="AA37" s="6" t="s">
        <v>7</v>
      </c>
      <c r="AB37" s="6" t="s">
        <v>10</v>
      </c>
      <c r="AC37" s="6" t="s">
        <v>12</v>
      </c>
      <c r="AD37" s="6" t="s">
        <v>14</v>
      </c>
      <c r="AE37" s="6" t="s">
        <v>16</v>
      </c>
      <c r="AF37" s="6" t="s">
        <v>18</v>
      </c>
    </row>
    <row r="38" spans="1:32" x14ac:dyDescent="0.2">
      <c r="B38" s="6" t="s">
        <v>7</v>
      </c>
      <c r="C38" s="14" t="s">
        <v>28</v>
      </c>
      <c r="D38" s="14"/>
      <c r="E38" s="14"/>
      <c r="F38" s="14"/>
      <c r="G38" s="14"/>
      <c r="J38" s="6" t="s">
        <v>7</v>
      </c>
      <c r="K38" s="14" t="s">
        <v>28</v>
      </c>
      <c r="L38" s="14"/>
      <c r="M38" s="14"/>
      <c r="N38" s="14"/>
      <c r="O38" s="14"/>
      <c r="R38" s="6" t="s">
        <v>7</v>
      </c>
      <c r="S38" s="14" t="s">
        <v>28</v>
      </c>
      <c r="T38" s="14"/>
      <c r="U38" s="14"/>
      <c r="V38" s="14"/>
      <c r="W38" s="14"/>
      <c r="Z38" s="6" t="s">
        <v>7</v>
      </c>
      <c r="AA38" s="14" t="s">
        <v>28</v>
      </c>
      <c r="AB38" s="14"/>
      <c r="AC38" s="14"/>
      <c r="AD38" s="14"/>
      <c r="AE38" s="14"/>
    </row>
    <row r="39" spans="1:32" x14ac:dyDescent="0.2">
      <c r="B39" s="6" t="s">
        <v>10</v>
      </c>
      <c r="C39" s="14">
        <f>B28/C36</f>
        <v>3.9224137931034484E-4</v>
      </c>
      <c r="D39" s="14" t="s">
        <v>28</v>
      </c>
      <c r="E39" s="14"/>
      <c r="F39" s="14"/>
      <c r="G39" s="14"/>
      <c r="J39" s="6" t="s">
        <v>10</v>
      </c>
      <c r="K39" s="14">
        <f>B28/K36</f>
        <v>1.5689655172413793E-4</v>
      </c>
      <c r="L39" s="14" t="s">
        <v>28</v>
      </c>
      <c r="M39" s="14"/>
      <c r="N39" s="14"/>
      <c r="O39" s="14"/>
      <c r="R39" s="6" t="s">
        <v>10</v>
      </c>
      <c r="S39" s="14">
        <f>B28/S36</f>
        <v>7.8448275862068965E-5</v>
      </c>
      <c r="T39" s="14" t="s">
        <v>28</v>
      </c>
      <c r="U39" s="14"/>
      <c r="V39" s="14"/>
      <c r="W39" s="14"/>
      <c r="Z39" s="6" t="s">
        <v>10</v>
      </c>
      <c r="AA39" s="14">
        <f>B28/AA36</f>
        <v>5.2298850574712646E-5</v>
      </c>
      <c r="AB39" s="14" t="s">
        <v>28</v>
      </c>
      <c r="AC39" s="14"/>
      <c r="AD39" s="14"/>
      <c r="AE39" s="14"/>
    </row>
    <row r="40" spans="1:32" x14ac:dyDescent="0.2">
      <c r="B40" s="6" t="s">
        <v>12</v>
      </c>
      <c r="C40" s="14">
        <f>B29/C36</f>
        <v>7.5258620689655172E-4</v>
      </c>
      <c r="D40" s="14">
        <f>C29/C36</f>
        <v>3.6034482758620688E-4</v>
      </c>
      <c r="E40" s="14" t="s">
        <v>28</v>
      </c>
      <c r="F40" s="14"/>
      <c r="G40" s="14"/>
      <c r="J40" s="6" t="s">
        <v>12</v>
      </c>
      <c r="K40" s="14">
        <f>B29/K36</f>
        <v>3.0103448275862067E-4</v>
      </c>
      <c r="L40" s="14">
        <f>C29/K36</f>
        <v>1.4413793103448276E-4</v>
      </c>
      <c r="M40" s="14" t="s">
        <v>28</v>
      </c>
      <c r="N40" s="14"/>
      <c r="O40" s="14"/>
      <c r="R40" s="6" t="s">
        <v>12</v>
      </c>
      <c r="S40" s="14">
        <f>B29/S36</f>
        <v>1.5051724137931033E-4</v>
      </c>
      <c r="T40" s="14">
        <f>C29/S36</f>
        <v>7.2068965517241382E-5</v>
      </c>
      <c r="U40" s="14" t="s">
        <v>28</v>
      </c>
      <c r="V40" s="14"/>
      <c r="W40" s="14"/>
      <c r="Z40" s="6" t="s">
        <v>12</v>
      </c>
      <c r="AA40" s="14">
        <f>B29/AA36</f>
        <v>1.0034482758620689E-4</v>
      </c>
      <c r="AB40" s="14">
        <f>C29/AA36</f>
        <v>4.8045977011494255E-5</v>
      </c>
      <c r="AC40" s="14" t="s">
        <v>28</v>
      </c>
      <c r="AD40" s="14"/>
      <c r="AE40" s="14"/>
    </row>
    <row r="41" spans="1:32" x14ac:dyDescent="0.2">
      <c r="B41" s="6" t="s">
        <v>14</v>
      </c>
      <c r="C41" s="14">
        <f>B30/C36</f>
        <v>4.2620689655172416E-3</v>
      </c>
      <c r="D41" s="14">
        <f>C30/C36</f>
        <v>3.869827586206897E-3</v>
      </c>
      <c r="E41" s="14">
        <f>D30/C36</f>
        <v>3.5094827586206897E-3</v>
      </c>
      <c r="F41" s="14" t="s">
        <v>28</v>
      </c>
      <c r="G41" s="14"/>
      <c r="J41" s="6" t="s">
        <v>14</v>
      </c>
      <c r="K41" s="14">
        <f>B30/K36</f>
        <v>1.7048275862068965E-3</v>
      </c>
      <c r="L41" s="14">
        <f>C30/K36</f>
        <v>1.5479310344827587E-3</v>
      </c>
      <c r="M41" s="14">
        <f>D30/K36</f>
        <v>1.403793103448276E-3</v>
      </c>
      <c r="N41" s="14" t="s">
        <v>28</v>
      </c>
      <c r="O41" s="14"/>
      <c r="R41" s="6" t="s">
        <v>14</v>
      </c>
      <c r="S41" s="14">
        <f>B30/S36</f>
        <v>8.5241379310344826E-4</v>
      </c>
      <c r="T41" s="14">
        <f>C30/S36</f>
        <v>7.7396551724137933E-4</v>
      </c>
      <c r="U41" s="14">
        <f>D30/S36</f>
        <v>7.0189655172413798E-4</v>
      </c>
      <c r="V41" s="14" t="s">
        <v>28</v>
      </c>
      <c r="W41" s="14"/>
      <c r="Z41" s="6" t="s">
        <v>14</v>
      </c>
      <c r="AA41" s="14">
        <f>B30/AA36</f>
        <v>5.682758620689655E-4</v>
      </c>
      <c r="AB41" s="14">
        <f>C30/AA36</f>
        <v>5.1597701149425285E-4</v>
      </c>
      <c r="AC41" s="14">
        <f>D30/AA36</f>
        <v>4.679310344827586E-4</v>
      </c>
      <c r="AD41" s="14" t="s">
        <v>28</v>
      </c>
      <c r="AE41" s="14"/>
    </row>
    <row r="42" spans="1:32" x14ac:dyDescent="0.2">
      <c r="B42" s="6" t="s">
        <v>16</v>
      </c>
      <c r="C42" s="14">
        <f>B31/C36</f>
        <v>4.2517241379310339E-3</v>
      </c>
      <c r="D42" s="14">
        <f>C31/C36</f>
        <v>3.8594827586206897E-3</v>
      </c>
      <c r="E42" s="14">
        <f>D31/C36</f>
        <v>3.4991379310344824E-3</v>
      </c>
      <c r="F42" s="14">
        <f>E31/C36</f>
        <v>1.0344827586206897E-5</v>
      </c>
      <c r="G42" s="14" t="s">
        <v>28</v>
      </c>
      <c r="J42" s="6" t="s">
        <v>16</v>
      </c>
      <c r="K42" s="14">
        <f>B31/K36</f>
        <v>1.7006896551724137E-3</v>
      </c>
      <c r="L42" s="14">
        <f>C31/K36</f>
        <v>1.5437931034482759E-3</v>
      </c>
      <c r="M42" s="14">
        <f>D31/K36</f>
        <v>1.399655172413793E-3</v>
      </c>
      <c r="N42" s="14">
        <f>E31/K36</f>
        <v>4.1379310344827583E-6</v>
      </c>
      <c r="O42" s="14" t="s">
        <v>28</v>
      </c>
      <c r="R42" s="6" t="s">
        <v>16</v>
      </c>
      <c r="S42" s="14">
        <f>B31/S36</f>
        <v>8.5034482758620687E-4</v>
      </c>
      <c r="T42" s="14">
        <f>C31/S36</f>
        <v>7.7189655172413794E-4</v>
      </c>
      <c r="U42" s="14">
        <f>D31/S36</f>
        <v>6.9982758620689648E-4</v>
      </c>
      <c r="V42" s="14">
        <f>E31/S36</f>
        <v>2.0689655172413792E-6</v>
      </c>
      <c r="W42" s="14" t="s">
        <v>28</v>
      </c>
      <c r="Z42" s="6" t="s">
        <v>16</v>
      </c>
      <c r="AA42" s="14">
        <f>B31/AA36</f>
        <v>5.6689655172413784E-4</v>
      </c>
      <c r="AB42" s="14">
        <f>C31/AA36</f>
        <v>5.145977011494253E-4</v>
      </c>
      <c r="AC42" s="14">
        <f>D31/AA36</f>
        <v>4.6655172413793099E-4</v>
      </c>
      <c r="AD42" s="14">
        <f>E31/AA36</f>
        <v>1.3793103448275862E-6</v>
      </c>
      <c r="AE42" s="14" t="s">
        <v>28</v>
      </c>
    </row>
    <row r="43" spans="1:32" x14ac:dyDescent="0.2">
      <c r="B43" s="6" t="s">
        <v>18</v>
      </c>
      <c r="C43" s="14">
        <f>B32/C36</f>
        <v>4.2620689655172416E-3</v>
      </c>
      <c r="D43" s="14">
        <f>C32/C36</f>
        <v>3.869827586206897E-3</v>
      </c>
      <c r="E43" s="14">
        <f>D32/C36</f>
        <v>3.5094827586206897E-3</v>
      </c>
      <c r="F43" s="14">
        <f>E32/C36</f>
        <v>0</v>
      </c>
      <c r="G43" s="14">
        <f>F32/C36</f>
        <v>1.0344827586206897E-5</v>
      </c>
      <c r="H43" s="14" t="s">
        <v>28</v>
      </c>
      <c r="J43" s="6" t="s">
        <v>18</v>
      </c>
      <c r="K43" s="14">
        <f>B32/K36</f>
        <v>1.7048275862068965E-3</v>
      </c>
      <c r="L43" s="14">
        <f>C32/K36</f>
        <v>1.5479310344827587E-3</v>
      </c>
      <c r="M43" s="14">
        <f>D32/K36</f>
        <v>1.403793103448276E-3</v>
      </c>
      <c r="N43" s="14">
        <f>E32/K36</f>
        <v>0</v>
      </c>
      <c r="O43" s="14">
        <f>F32/K36</f>
        <v>4.1379310344827583E-6</v>
      </c>
      <c r="P43" s="14" t="s">
        <v>28</v>
      </c>
      <c r="R43" s="6" t="s">
        <v>18</v>
      </c>
      <c r="S43" s="14">
        <f>B32/S36</f>
        <v>8.5241379310344826E-4</v>
      </c>
      <c r="T43" s="14">
        <f>C32/S36</f>
        <v>7.7396551724137933E-4</v>
      </c>
      <c r="U43" s="14">
        <f>D32/S36</f>
        <v>7.0189655172413798E-4</v>
      </c>
      <c r="V43" s="14">
        <f>E32/S36</f>
        <v>0</v>
      </c>
      <c r="W43" s="14">
        <f>F32/S36</f>
        <v>2.0689655172413792E-6</v>
      </c>
      <c r="X43" s="14" t="s">
        <v>28</v>
      </c>
      <c r="Z43" s="6" t="s">
        <v>18</v>
      </c>
      <c r="AA43" s="14">
        <f>B32/AA36</f>
        <v>5.682758620689655E-4</v>
      </c>
      <c r="AB43" s="14">
        <f>C32/AA36</f>
        <v>5.1597701149425285E-4</v>
      </c>
      <c r="AC43" s="14">
        <f>D32/AA36</f>
        <v>4.679310344827586E-4</v>
      </c>
      <c r="AD43" s="14">
        <f>E32/AA36</f>
        <v>0</v>
      </c>
      <c r="AE43" s="14">
        <f>F32/AA36</f>
        <v>1.3793103448275862E-6</v>
      </c>
      <c r="AF43" s="14" t="s">
        <v>28</v>
      </c>
    </row>
    <row r="45" spans="1:32" x14ac:dyDescent="0.2">
      <c r="A45" s="6" t="s">
        <v>37</v>
      </c>
      <c r="B45" s="6"/>
      <c r="C45" s="6" t="s">
        <v>8</v>
      </c>
      <c r="D45" s="6" t="s">
        <v>14</v>
      </c>
      <c r="E45" s="6" t="s">
        <v>16</v>
      </c>
      <c r="F45" s="6" t="s">
        <v>18</v>
      </c>
      <c r="G45" s="6"/>
      <c r="H45" s="6"/>
      <c r="J45" s="6"/>
      <c r="K45" s="6" t="s">
        <v>8</v>
      </c>
      <c r="L45" s="6" t="s">
        <v>14</v>
      </c>
      <c r="M45" s="6" t="s">
        <v>16</v>
      </c>
      <c r="N45" s="6" t="s">
        <v>18</v>
      </c>
      <c r="R45" s="6"/>
      <c r="S45" s="6" t="s">
        <v>8</v>
      </c>
      <c r="T45" s="6" t="s">
        <v>14</v>
      </c>
      <c r="U45" s="6" t="s">
        <v>16</v>
      </c>
      <c r="V45" s="6" t="s">
        <v>18</v>
      </c>
      <c r="Z45" s="6"/>
      <c r="AA45" s="6" t="s">
        <v>8</v>
      </c>
      <c r="AB45" s="6" t="s">
        <v>14</v>
      </c>
      <c r="AC45" s="6" t="s">
        <v>16</v>
      </c>
      <c r="AD45" s="6" t="s">
        <v>18</v>
      </c>
    </row>
    <row r="46" spans="1:32" x14ac:dyDescent="0.2">
      <c r="B46" s="6" t="s">
        <v>8</v>
      </c>
      <c r="C46" s="6" t="s">
        <v>28</v>
      </c>
      <c r="D46" s="6"/>
      <c r="E46" s="6"/>
      <c r="F46" s="6"/>
      <c r="G46" s="6"/>
      <c r="H46" s="6"/>
      <c r="J46" s="6" t="s">
        <v>8</v>
      </c>
      <c r="K46" s="6" t="s">
        <v>28</v>
      </c>
      <c r="L46" s="6"/>
      <c r="M46" s="6"/>
      <c r="N46" s="6"/>
      <c r="R46" s="6" t="s">
        <v>8</v>
      </c>
      <c r="S46" s="6" t="s">
        <v>28</v>
      </c>
      <c r="T46" s="6"/>
      <c r="U46" s="6"/>
      <c r="V46" s="6"/>
      <c r="Z46" s="6" t="s">
        <v>8</v>
      </c>
      <c r="AA46" s="6" t="s">
        <v>28</v>
      </c>
      <c r="AB46" s="6"/>
      <c r="AC46" s="6"/>
      <c r="AD46" s="6"/>
    </row>
    <row r="47" spans="1:32" x14ac:dyDescent="0.2">
      <c r="B47" s="6" t="s">
        <v>14</v>
      </c>
      <c r="C47" s="6">
        <f>K28/C36</f>
        <v>3.8804597701149425E-3</v>
      </c>
      <c r="D47" s="6" t="s">
        <v>28</v>
      </c>
      <c r="E47" s="6"/>
      <c r="F47" s="6"/>
      <c r="G47" s="6"/>
      <c r="H47" s="6"/>
      <c r="J47" s="6" t="s">
        <v>14</v>
      </c>
      <c r="K47" s="6">
        <f>K28/K36</f>
        <v>1.5521839080459771E-3</v>
      </c>
      <c r="L47" s="6" t="s">
        <v>28</v>
      </c>
      <c r="M47" s="6"/>
      <c r="N47" s="6"/>
      <c r="R47" s="6" t="s">
        <v>14</v>
      </c>
      <c r="S47" s="6">
        <f>K28/S36</f>
        <v>7.7609195402298856E-4</v>
      </c>
      <c r="T47" s="6" t="s">
        <v>28</v>
      </c>
      <c r="U47" s="6"/>
      <c r="V47" s="6"/>
      <c r="Z47" s="6" t="s">
        <v>14</v>
      </c>
      <c r="AA47" s="6">
        <f>K28/AA36</f>
        <v>5.1739463601532571E-4</v>
      </c>
      <c r="AB47" s="6" t="s">
        <v>28</v>
      </c>
      <c r="AC47" s="6"/>
      <c r="AD47" s="6"/>
    </row>
    <row r="48" spans="1:32" x14ac:dyDescent="0.2">
      <c r="B48" s="6" t="s">
        <v>16</v>
      </c>
      <c r="C48" s="6">
        <f>K29/C36</f>
        <v>3.8701149425287356E-3</v>
      </c>
      <c r="D48" s="6">
        <f>L29/C36</f>
        <v>1.0344827586206897E-5</v>
      </c>
      <c r="E48" s="6" t="s">
        <v>28</v>
      </c>
      <c r="F48" s="6"/>
      <c r="G48" s="6"/>
      <c r="H48" s="6"/>
      <c r="J48" s="6" t="s">
        <v>16</v>
      </c>
      <c r="K48" s="6">
        <f>K29/K36</f>
        <v>1.5480459770114941E-3</v>
      </c>
      <c r="L48" s="6">
        <f>L29/K36</f>
        <v>4.1379310344827583E-6</v>
      </c>
      <c r="M48" s="6" t="s">
        <v>28</v>
      </c>
      <c r="N48" s="6"/>
      <c r="R48" s="6" t="s">
        <v>16</v>
      </c>
      <c r="S48" s="6">
        <f>K29/S36</f>
        <v>7.7402298850574706E-4</v>
      </c>
      <c r="T48" s="6">
        <f>L29/S36</f>
        <v>2.0689655172413792E-6</v>
      </c>
      <c r="U48" s="6" t="s">
        <v>28</v>
      </c>
      <c r="V48" s="6"/>
      <c r="Z48" s="6" t="s">
        <v>16</v>
      </c>
      <c r="AA48" s="6">
        <f>K29/AA36</f>
        <v>5.1601532567049804E-4</v>
      </c>
      <c r="AB48" s="6">
        <f>L29/AA36</f>
        <v>1.3793103448275862E-6</v>
      </c>
      <c r="AC48" s="6" t="s">
        <v>28</v>
      </c>
      <c r="AD48" s="6"/>
    </row>
    <row r="49" spans="1:32" x14ac:dyDescent="0.2">
      <c r="B49" s="6" t="s">
        <v>18</v>
      </c>
      <c r="C49" s="6">
        <f>K30/C36</f>
        <v>3.8804597701149425E-3</v>
      </c>
      <c r="D49" s="6">
        <f>L30/C36</f>
        <v>0</v>
      </c>
      <c r="E49" s="6">
        <f>M30/C36</f>
        <v>1.0344827586206897E-5</v>
      </c>
      <c r="F49" s="6" t="s">
        <v>28</v>
      </c>
      <c r="G49" s="6"/>
      <c r="H49" s="6"/>
      <c r="J49" s="6" t="s">
        <v>18</v>
      </c>
      <c r="K49" s="6">
        <f>K30/K36</f>
        <v>1.5521839080459771E-3</v>
      </c>
      <c r="L49" s="6">
        <f>L30/K36</f>
        <v>0</v>
      </c>
      <c r="M49" s="6">
        <f>M30/K36</f>
        <v>4.1379310344827583E-6</v>
      </c>
      <c r="N49" s="6" t="s">
        <v>28</v>
      </c>
      <c r="R49" s="6" t="s">
        <v>18</v>
      </c>
      <c r="S49" s="6">
        <f>K30/S36</f>
        <v>7.7609195402298856E-4</v>
      </c>
      <c r="T49" s="6">
        <f>L30/S36</f>
        <v>0</v>
      </c>
      <c r="U49" s="6">
        <f>M30/S36</f>
        <v>2.0689655172413792E-6</v>
      </c>
      <c r="V49" s="6" t="s">
        <v>28</v>
      </c>
      <c r="Z49" s="6" t="s">
        <v>18</v>
      </c>
      <c r="AA49" s="6">
        <f>K30/AA36</f>
        <v>5.1739463601532571E-4</v>
      </c>
      <c r="AB49" s="6">
        <f>L30/AA36</f>
        <v>0</v>
      </c>
      <c r="AC49" s="6">
        <f>M30/AA36</f>
        <v>1.3793103448275862E-6</v>
      </c>
      <c r="AD49" s="6" t="s">
        <v>28</v>
      </c>
    </row>
    <row r="51" spans="1:32" x14ac:dyDescent="0.2">
      <c r="A51" s="3" t="s">
        <v>38</v>
      </c>
      <c r="B51" s="12" t="s">
        <v>39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3" spans="1:32" x14ac:dyDescent="0.2">
      <c r="A53" s="6"/>
      <c r="C53" s="6" t="s">
        <v>7</v>
      </c>
      <c r="D53" s="6" t="s">
        <v>10</v>
      </c>
      <c r="E53" s="6" t="s">
        <v>12</v>
      </c>
      <c r="F53" s="6" t="s">
        <v>14</v>
      </c>
      <c r="G53" s="6" t="s">
        <v>16</v>
      </c>
      <c r="H53" s="6" t="s">
        <v>18</v>
      </c>
      <c r="K53" s="6" t="s">
        <v>7</v>
      </c>
      <c r="L53" s="6" t="s">
        <v>10</v>
      </c>
      <c r="M53" s="6" t="s">
        <v>12</v>
      </c>
      <c r="N53" s="6" t="s">
        <v>14</v>
      </c>
      <c r="O53" s="6" t="s">
        <v>16</v>
      </c>
      <c r="P53" s="6" t="s">
        <v>18</v>
      </c>
      <c r="S53" s="6" t="s">
        <v>7</v>
      </c>
      <c r="T53" s="6" t="s">
        <v>10</v>
      </c>
      <c r="U53" s="6" t="s">
        <v>12</v>
      </c>
      <c r="V53" s="6" t="s">
        <v>14</v>
      </c>
      <c r="W53" s="6" t="s">
        <v>16</v>
      </c>
      <c r="X53" s="6" t="s">
        <v>18</v>
      </c>
      <c r="AA53" s="6" t="s">
        <v>7</v>
      </c>
      <c r="AB53" s="6" t="s">
        <v>10</v>
      </c>
      <c r="AC53" s="6" t="s">
        <v>12</v>
      </c>
      <c r="AD53" s="6" t="s">
        <v>14</v>
      </c>
      <c r="AE53" s="6" t="s">
        <v>16</v>
      </c>
      <c r="AF53" s="6" t="s">
        <v>18</v>
      </c>
    </row>
    <row r="54" spans="1:32" x14ac:dyDescent="0.2">
      <c r="A54" s="14"/>
      <c r="B54" s="6" t="s">
        <v>7</v>
      </c>
      <c r="C54" s="14" t="s">
        <v>28</v>
      </c>
      <c r="J54" s="6" t="s">
        <v>7</v>
      </c>
      <c r="K54" s="14" t="s">
        <v>28</v>
      </c>
      <c r="R54" s="6" t="s">
        <v>7</v>
      </c>
      <c r="S54" s="14" t="s">
        <v>28</v>
      </c>
      <c r="T54" s="14"/>
      <c r="U54" s="14"/>
      <c r="V54" s="14"/>
      <c r="W54" s="14"/>
      <c r="X54" s="14"/>
      <c r="Z54" s="6" t="s">
        <v>7</v>
      </c>
      <c r="AA54" s="14" t="s">
        <v>28</v>
      </c>
      <c r="AB54" s="14"/>
      <c r="AC54" s="14"/>
      <c r="AD54" s="14"/>
      <c r="AE54" s="14"/>
      <c r="AF54" s="14"/>
    </row>
    <row r="55" spans="1:32" x14ac:dyDescent="0.2">
      <c r="A55" s="14"/>
      <c r="B55" s="6" t="s">
        <v>10</v>
      </c>
      <c r="C55">
        <v>0.68809489999999995</v>
      </c>
      <c r="D55" s="14" t="s">
        <v>28</v>
      </c>
      <c r="J55" s="6" t="s">
        <v>10</v>
      </c>
      <c r="K55">
        <v>0.69787790000000005</v>
      </c>
      <c r="L55" s="14" t="s">
        <v>28</v>
      </c>
      <c r="R55" s="6" t="s">
        <v>10</v>
      </c>
      <c r="S55" s="14">
        <v>0.67704109999999995</v>
      </c>
      <c r="T55" s="14" t="s">
        <v>28</v>
      </c>
      <c r="U55" s="14"/>
      <c r="V55" s="14"/>
      <c r="W55" s="14"/>
      <c r="X55" s="14"/>
      <c r="Z55" s="6" t="s">
        <v>10</v>
      </c>
      <c r="AA55" s="14">
        <v>0.65037739999999999</v>
      </c>
      <c r="AB55" s="14" t="s">
        <v>28</v>
      </c>
      <c r="AC55" s="14"/>
      <c r="AD55" s="14"/>
      <c r="AE55" s="14"/>
      <c r="AF55" s="14"/>
    </row>
    <row r="56" spans="1:32" x14ac:dyDescent="0.2">
      <c r="A56" s="14"/>
      <c r="B56" s="6" t="s">
        <v>12</v>
      </c>
      <c r="C56">
        <v>0.79083119999999996</v>
      </c>
      <c r="D56">
        <v>0.3218491</v>
      </c>
      <c r="E56" s="14" t="s">
        <v>28</v>
      </c>
      <c r="J56" s="6" t="s">
        <v>12</v>
      </c>
      <c r="K56">
        <v>0.76412639999999998</v>
      </c>
      <c r="L56">
        <v>0.32618599999999998</v>
      </c>
      <c r="M56" s="14" t="s">
        <v>28</v>
      </c>
      <c r="R56" s="6" t="s">
        <v>12</v>
      </c>
      <c r="S56" s="14">
        <v>0.780748</v>
      </c>
      <c r="T56" s="14">
        <v>0.31491180000000002</v>
      </c>
      <c r="U56" s="14" t="s">
        <v>28</v>
      </c>
      <c r="V56" s="14"/>
      <c r="W56" s="14"/>
      <c r="X56" s="14"/>
      <c r="Z56" s="6" t="s">
        <v>12</v>
      </c>
      <c r="AA56" s="14">
        <v>0.77699739999999995</v>
      </c>
      <c r="AB56" s="14">
        <v>0.33581879999999997</v>
      </c>
      <c r="AC56" s="14" t="s">
        <v>28</v>
      </c>
      <c r="AD56" s="14"/>
      <c r="AE56" s="14"/>
      <c r="AF56" s="14"/>
    </row>
    <row r="57" spans="1:32" x14ac:dyDescent="0.2">
      <c r="A57" s="14"/>
      <c r="B57" s="6" t="s">
        <v>14</v>
      </c>
      <c r="C57" s="14">
        <v>0.26214789999999999</v>
      </c>
      <c r="D57" s="14">
        <v>6.1795620000000002E-2</v>
      </c>
      <c r="E57" s="14">
        <v>0.26925179999999999</v>
      </c>
      <c r="F57" s="14" t="s">
        <v>28</v>
      </c>
      <c r="J57" s="6" t="s">
        <v>14</v>
      </c>
      <c r="K57" s="14">
        <v>0.18460409999999999</v>
      </c>
      <c r="L57" s="14">
        <v>3.5730409999999997E-2</v>
      </c>
      <c r="M57" s="14">
        <v>0.14135500000000001</v>
      </c>
      <c r="N57" s="14" t="s">
        <v>28</v>
      </c>
      <c r="R57" s="6" t="s">
        <v>14</v>
      </c>
      <c r="S57" s="14">
        <v>0.16982120000000001</v>
      </c>
      <c r="T57" s="19">
        <v>1.64523E-2</v>
      </c>
      <c r="U57" s="14">
        <v>7.2157620000000006E-2</v>
      </c>
      <c r="V57" s="14" t="s">
        <v>28</v>
      </c>
      <c r="W57" s="14"/>
      <c r="X57" s="14"/>
      <c r="Z57" s="6" t="s">
        <v>14</v>
      </c>
      <c r="AA57" s="14">
        <v>0.15051049999999999</v>
      </c>
      <c r="AB57" s="19">
        <v>1.1173229999999999E-2</v>
      </c>
      <c r="AC57" s="14">
        <v>6.9194710000000006E-2</v>
      </c>
      <c r="AD57" s="14" t="s">
        <v>28</v>
      </c>
      <c r="AE57" s="14"/>
      <c r="AF57" s="14"/>
    </row>
    <row r="58" spans="1:32" x14ac:dyDescent="0.2">
      <c r="B58" s="6" t="s">
        <v>16</v>
      </c>
      <c r="C58" s="14">
        <v>5.0976029999999999E-2</v>
      </c>
      <c r="D58" s="19">
        <v>3.3700439999999998E-2</v>
      </c>
      <c r="E58" s="19">
        <v>8.2143890000000008E-3</v>
      </c>
      <c r="F58" s="19">
        <v>5.9665839999999996E-3</v>
      </c>
      <c r="G58" s="14" t="s">
        <v>28</v>
      </c>
      <c r="J58" s="6" t="s">
        <v>16</v>
      </c>
      <c r="K58" s="19">
        <v>2.9374500000000001E-2</v>
      </c>
      <c r="L58" s="19">
        <v>1.906213E-2</v>
      </c>
      <c r="M58" s="19">
        <v>1.278757E-2</v>
      </c>
      <c r="N58" s="19">
        <v>1.180295E-3</v>
      </c>
      <c r="O58" s="14" t="s">
        <v>28</v>
      </c>
      <c r="R58" s="6" t="s">
        <v>16</v>
      </c>
      <c r="S58" s="19">
        <v>1.558965E-2</v>
      </c>
      <c r="T58" s="19">
        <v>8.254295E-3</v>
      </c>
      <c r="U58" s="19">
        <v>3.099203E-3</v>
      </c>
      <c r="V58" s="19">
        <v>6.3906620000000001E-3</v>
      </c>
      <c r="W58" s="14" t="s">
        <v>28</v>
      </c>
      <c r="X58" s="14"/>
      <c r="Z58" s="6" t="s">
        <v>16</v>
      </c>
      <c r="AA58" s="19">
        <v>1.6753819999999999E-2</v>
      </c>
      <c r="AB58" s="19">
        <v>1.162909E-2</v>
      </c>
      <c r="AC58" s="19">
        <v>1.690754E-3</v>
      </c>
      <c r="AD58" s="19">
        <v>2.3960769999999999E-3</v>
      </c>
      <c r="AE58" s="14" t="s">
        <v>28</v>
      </c>
      <c r="AF58" s="14"/>
    </row>
    <row r="59" spans="1:32" x14ac:dyDescent="0.2">
      <c r="B59" s="6" t="s">
        <v>18</v>
      </c>
      <c r="C59" s="19">
        <v>5.2668259999999996E-3</v>
      </c>
      <c r="D59" s="19">
        <v>1.1298860000000001E-3</v>
      </c>
      <c r="E59">
        <v>0.18130470000000001</v>
      </c>
      <c r="F59" s="14" t="s">
        <v>28</v>
      </c>
      <c r="G59" s="19">
        <v>1.4822300000000001E-4</v>
      </c>
      <c r="H59" s="14" t="s">
        <v>28</v>
      </c>
      <c r="J59" s="6" t="s">
        <v>18</v>
      </c>
      <c r="K59" s="19">
        <v>3.3133519999999999E-3</v>
      </c>
      <c r="L59" s="19">
        <v>1.662944E-3</v>
      </c>
      <c r="M59" s="14">
        <v>0.14214579999999999</v>
      </c>
      <c r="N59" s="14" t="s">
        <v>28</v>
      </c>
      <c r="O59" s="19">
        <v>3.2727559999999999E-5</v>
      </c>
      <c r="P59" s="14" t="s">
        <v>28</v>
      </c>
      <c r="R59" s="6" t="s">
        <v>18</v>
      </c>
      <c r="S59" s="19">
        <v>4.6272149999999996E-3</v>
      </c>
      <c r="T59" s="19">
        <v>1.6052530000000001E-3</v>
      </c>
      <c r="U59" s="19">
        <v>0.1098831</v>
      </c>
      <c r="V59" s="14" t="s">
        <v>28</v>
      </c>
      <c r="W59" s="19">
        <v>2.591289E-5</v>
      </c>
      <c r="X59" s="14" t="s">
        <v>28</v>
      </c>
      <c r="Z59" s="6" t="s">
        <v>18</v>
      </c>
      <c r="AA59" s="19">
        <v>8.2189269999999998E-4</v>
      </c>
      <c r="AB59" s="19">
        <v>6.1899899999999996E-4</v>
      </c>
      <c r="AC59" s="19">
        <v>0.10911170000000001</v>
      </c>
      <c r="AD59" s="14" t="s">
        <v>28</v>
      </c>
      <c r="AE59" s="19">
        <v>1.7768010000000001E-5</v>
      </c>
      <c r="AF59" s="14" t="s">
        <v>28</v>
      </c>
    </row>
    <row r="64" spans="1:32" x14ac:dyDescent="0.2">
      <c r="A64" s="3" t="s">
        <v>38</v>
      </c>
      <c r="B64" s="12" t="s">
        <v>40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</row>
    <row r="66" spans="1:30" x14ac:dyDescent="0.2">
      <c r="B66" s="6"/>
      <c r="C66" s="6" t="s">
        <v>8</v>
      </c>
      <c r="D66" s="6" t="s">
        <v>14</v>
      </c>
      <c r="E66" s="6" t="s">
        <v>16</v>
      </c>
      <c r="F66" s="6" t="s">
        <v>18</v>
      </c>
      <c r="J66" s="6"/>
      <c r="K66" s="6" t="s">
        <v>8</v>
      </c>
      <c r="L66" s="6" t="s">
        <v>14</v>
      </c>
      <c r="M66" s="6" t="s">
        <v>16</v>
      </c>
      <c r="N66" s="6" t="s">
        <v>18</v>
      </c>
      <c r="R66" s="6"/>
      <c r="S66" s="6" t="s">
        <v>8</v>
      </c>
      <c r="T66" s="6" t="s">
        <v>14</v>
      </c>
      <c r="U66" s="6" t="s">
        <v>16</v>
      </c>
      <c r="V66" s="6" t="s">
        <v>18</v>
      </c>
      <c r="Z66" s="6"/>
      <c r="AA66" s="6" t="s">
        <v>8</v>
      </c>
      <c r="AB66" s="6" t="s">
        <v>14</v>
      </c>
      <c r="AC66" s="6" t="s">
        <v>16</v>
      </c>
      <c r="AD66" s="6" t="s">
        <v>18</v>
      </c>
    </row>
    <row r="67" spans="1:30" x14ac:dyDescent="0.2">
      <c r="B67" s="6" t="s">
        <v>8</v>
      </c>
      <c r="C67" s="14" t="s">
        <v>28</v>
      </c>
      <c r="D67" s="14"/>
      <c r="E67" s="14"/>
      <c r="F67" s="14"/>
      <c r="J67" s="6" t="s">
        <v>8</v>
      </c>
      <c r="K67" s="14" t="s">
        <v>28</v>
      </c>
      <c r="L67" s="14"/>
      <c r="M67" s="14"/>
      <c r="N67" s="14"/>
      <c r="R67" s="6" t="s">
        <v>8</v>
      </c>
      <c r="S67" s="14" t="s">
        <v>28</v>
      </c>
      <c r="T67" s="14"/>
      <c r="U67" s="14"/>
      <c r="V67" s="14"/>
      <c r="Z67" s="6" t="s">
        <v>8</v>
      </c>
      <c r="AA67" s="14" t="s">
        <v>28</v>
      </c>
      <c r="AB67" s="14"/>
      <c r="AC67" s="14"/>
      <c r="AD67" s="14"/>
    </row>
    <row r="68" spans="1:30" x14ac:dyDescent="0.2">
      <c r="B68" s="6" t="s">
        <v>14</v>
      </c>
      <c r="C68" s="19">
        <v>1.245858E-2</v>
      </c>
      <c r="D68" s="14" t="s">
        <v>28</v>
      </c>
      <c r="E68" s="14"/>
      <c r="F68" s="14"/>
      <c r="J68" s="6" t="s">
        <v>14</v>
      </c>
      <c r="K68" s="19">
        <v>1.104538E-2</v>
      </c>
      <c r="L68" s="14" t="s">
        <v>28</v>
      </c>
      <c r="M68" s="14"/>
      <c r="N68" s="14"/>
      <c r="R68" s="6" t="s">
        <v>14</v>
      </c>
      <c r="S68" s="19">
        <v>2.5243150000000001E-3</v>
      </c>
      <c r="T68" s="14" t="s">
        <v>28</v>
      </c>
      <c r="U68" s="14"/>
      <c r="V68" s="14"/>
      <c r="Z68" s="6" t="s">
        <v>14</v>
      </c>
      <c r="AA68" s="19">
        <v>1.928185E-3</v>
      </c>
      <c r="AB68" s="14" t="s">
        <v>28</v>
      </c>
      <c r="AC68" s="14"/>
      <c r="AD68" s="14"/>
    </row>
    <row r="69" spans="1:30" x14ac:dyDescent="0.2">
      <c r="B69" s="6" t="s">
        <v>16</v>
      </c>
      <c r="C69" s="19">
        <v>1.741338E-3</v>
      </c>
      <c r="D69" s="19">
        <v>6.2102360000000001E-3</v>
      </c>
      <c r="E69" s="14" t="s">
        <v>28</v>
      </c>
      <c r="F69" s="14"/>
      <c r="J69" s="6" t="s">
        <v>16</v>
      </c>
      <c r="K69" s="19">
        <v>5.9989590000000001E-4</v>
      </c>
      <c r="L69" s="19">
        <v>3.2460890000000002E-3</v>
      </c>
      <c r="M69" s="14" t="s">
        <v>28</v>
      </c>
      <c r="N69" s="14"/>
      <c r="R69" s="6" t="s">
        <v>16</v>
      </c>
      <c r="S69" s="19">
        <v>1.128786E-4</v>
      </c>
      <c r="T69" s="19">
        <v>4.6409160000000001E-3</v>
      </c>
      <c r="U69" s="14" t="s">
        <v>28</v>
      </c>
      <c r="V69" s="14"/>
      <c r="Z69" s="6" t="s">
        <v>16</v>
      </c>
      <c r="AA69" s="19">
        <v>1.5264200000000001E-4</v>
      </c>
      <c r="AB69" s="19">
        <v>3.51739E-3</v>
      </c>
      <c r="AC69" s="14" t="s">
        <v>28</v>
      </c>
      <c r="AD69" s="14"/>
    </row>
    <row r="70" spans="1:30" x14ac:dyDescent="0.2">
      <c r="B70" s="6" t="s">
        <v>18</v>
      </c>
      <c r="C70" s="19">
        <v>1.2242810000000001E-4</v>
      </c>
      <c r="D70" s="14" t="s">
        <v>28</v>
      </c>
      <c r="E70" s="19">
        <v>9.8664529999999999E-5</v>
      </c>
      <c r="F70" s="14" t="s">
        <v>28</v>
      </c>
      <c r="J70" s="6" t="s">
        <v>18</v>
      </c>
      <c r="K70" s="19">
        <v>5.5784980000000001E-5</v>
      </c>
      <c r="L70" s="14" t="s">
        <v>28</v>
      </c>
      <c r="M70" s="19">
        <v>4.2737739999999999E-5</v>
      </c>
      <c r="N70" s="14" t="s">
        <v>28</v>
      </c>
      <c r="R70" s="6" t="s">
        <v>18</v>
      </c>
      <c r="S70" s="19">
        <v>2.4763650000000001E-5</v>
      </c>
      <c r="T70" s="14" t="s">
        <v>28</v>
      </c>
      <c r="U70" s="19">
        <v>8.6329500000000001E-5</v>
      </c>
      <c r="V70" s="14" t="s">
        <v>28</v>
      </c>
      <c r="Z70" s="6" t="s">
        <v>18</v>
      </c>
      <c r="AA70" s="19">
        <v>4.2737739999999999E-5</v>
      </c>
      <c r="AB70" s="14" t="s">
        <v>28</v>
      </c>
      <c r="AC70" s="19">
        <v>1.8358420000000002E-5</v>
      </c>
      <c r="AD70" s="14" t="s">
        <v>28</v>
      </c>
    </row>
    <row r="72" spans="1:30" x14ac:dyDescent="0.2">
      <c r="A72" s="3" t="s">
        <v>41</v>
      </c>
    </row>
    <row r="73" spans="1:30" x14ac:dyDescent="0.2">
      <c r="A73" t="s">
        <v>42</v>
      </c>
    </row>
    <row r="74" spans="1:30" x14ac:dyDescent="0.2">
      <c r="A74" t="s">
        <v>43</v>
      </c>
    </row>
  </sheetData>
  <mergeCells count="4">
    <mergeCell ref="A25:Q25"/>
    <mergeCell ref="B34:AF34"/>
    <mergeCell ref="B51:AF51"/>
    <mergeCell ref="B64:AF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2017-03-17T13:20:09Z</dcterms:created>
  <dcterms:modified xsi:type="dcterms:W3CDTF">2017-03-17T13:20:21Z</dcterms:modified>
</cp:coreProperties>
</file>