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860" windowHeight="18720" tabRatio="500"/>
  </bookViews>
  <sheets>
    <sheet name="PacBio_contamination_estimates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3" i="3" l="1"/>
  <c r="X4" i="3"/>
  <c r="X5" i="3"/>
  <c r="X6" i="3"/>
  <c r="X7" i="3"/>
  <c r="X8" i="3"/>
  <c r="X15" i="3"/>
  <c r="X16" i="3"/>
  <c r="X17" i="3"/>
  <c r="X18" i="3"/>
  <c r="X22" i="3"/>
  <c r="R3" i="3"/>
  <c r="R4" i="3"/>
  <c r="R5" i="3"/>
  <c r="R6" i="3"/>
  <c r="R7" i="3"/>
  <c r="R8" i="3"/>
  <c r="R9" i="3"/>
  <c r="R10" i="3"/>
  <c r="R15" i="3"/>
  <c r="R16" i="3"/>
  <c r="R17" i="3"/>
  <c r="R18" i="3"/>
  <c r="R19" i="3"/>
  <c r="R20" i="3"/>
  <c r="R22" i="3"/>
  <c r="X19" i="3"/>
  <c r="X9" i="3"/>
  <c r="R21" i="3"/>
  <c r="R11" i="3"/>
  <c r="L3" i="3"/>
  <c r="L4" i="3"/>
  <c r="L5" i="3"/>
  <c r="L6" i="3"/>
  <c r="L7" i="3"/>
  <c r="L8" i="3"/>
  <c r="L9" i="3"/>
  <c r="L10" i="3"/>
  <c r="L15" i="3"/>
  <c r="L16" i="3"/>
  <c r="L17" i="3"/>
  <c r="L18" i="3"/>
  <c r="L22" i="3"/>
  <c r="L19" i="3"/>
  <c r="L11" i="3"/>
  <c r="T15" i="3"/>
  <c r="T16" i="3"/>
  <c r="T17" i="3"/>
  <c r="T18" i="3"/>
  <c r="T19" i="3"/>
  <c r="T20" i="3"/>
  <c r="T3" i="3"/>
  <c r="T4" i="3"/>
  <c r="T5" i="3"/>
  <c r="T6" i="3"/>
  <c r="T7" i="3"/>
  <c r="T8" i="3"/>
  <c r="T9" i="3"/>
  <c r="T10" i="3"/>
  <c r="N15" i="3"/>
  <c r="N16" i="3"/>
  <c r="N17" i="3"/>
  <c r="N18" i="3"/>
  <c r="N3" i="3"/>
  <c r="N4" i="3"/>
  <c r="N5" i="3"/>
  <c r="N6" i="3"/>
  <c r="N7" i="3"/>
  <c r="N8" i="3"/>
  <c r="N9" i="3"/>
  <c r="N10" i="3"/>
  <c r="N22" i="3"/>
  <c r="T22" i="3"/>
  <c r="Z15" i="3"/>
  <c r="Z16" i="3"/>
  <c r="Z17" i="3"/>
  <c r="Z18" i="3"/>
  <c r="Z4" i="3"/>
  <c r="Z5" i="3"/>
  <c r="Z6" i="3"/>
  <c r="Z7" i="3"/>
  <c r="Z8" i="3"/>
  <c r="Z3" i="3"/>
  <c r="Z22" i="3"/>
  <c r="X23" i="3"/>
  <c r="X24" i="3"/>
  <c r="X25" i="3"/>
  <c r="X27" i="3"/>
  <c r="X28" i="3"/>
  <c r="X29" i="3"/>
  <c r="X32" i="3"/>
  <c r="X33" i="3"/>
  <c r="X34" i="3"/>
  <c r="X36" i="3"/>
  <c r="X38" i="3"/>
  <c r="X39" i="3"/>
  <c r="X40" i="3"/>
  <c r="X41" i="3"/>
  <c r="X42" i="3"/>
  <c r="X43" i="3"/>
  <c r="X44" i="3"/>
  <c r="X46" i="3"/>
  <c r="X47" i="3"/>
  <c r="X48" i="3"/>
  <c r="X49" i="3"/>
  <c r="X50" i="3"/>
  <c r="X51" i="3"/>
  <c r="X52" i="3"/>
  <c r="Z53" i="3"/>
  <c r="L23" i="3"/>
  <c r="L24" i="3"/>
  <c r="L25" i="3"/>
  <c r="L27" i="3"/>
  <c r="L28" i="3"/>
  <c r="L29" i="3"/>
  <c r="L32" i="3"/>
  <c r="L34" i="3"/>
  <c r="L36" i="3"/>
  <c r="L38" i="3"/>
  <c r="L39" i="3"/>
  <c r="L40" i="3"/>
  <c r="L41" i="3"/>
  <c r="L42" i="3"/>
  <c r="L43" i="3"/>
  <c r="L44" i="3"/>
  <c r="L46" i="3"/>
  <c r="L47" i="3"/>
  <c r="L48" i="3"/>
  <c r="L49" i="3"/>
  <c r="L50" i="3"/>
  <c r="L51" i="3"/>
  <c r="L52" i="3"/>
  <c r="N53" i="3"/>
  <c r="R23" i="3"/>
  <c r="R24" i="3"/>
  <c r="R25" i="3"/>
  <c r="R27" i="3"/>
  <c r="R28" i="3"/>
  <c r="R29" i="3"/>
  <c r="R32" i="3"/>
  <c r="R34" i="3"/>
  <c r="R36" i="3"/>
  <c r="R38" i="3"/>
  <c r="R39" i="3"/>
  <c r="R40" i="3"/>
  <c r="R41" i="3"/>
  <c r="R42" i="3"/>
  <c r="R43" i="3"/>
  <c r="R44" i="3"/>
  <c r="R46" i="3"/>
  <c r="R47" i="3"/>
  <c r="R48" i="3"/>
  <c r="R49" i="3"/>
  <c r="R50" i="3"/>
  <c r="R51" i="3"/>
  <c r="R52" i="3"/>
  <c r="T53" i="3"/>
  <c r="AF4" i="3"/>
  <c r="AF5" i="3"/>
  <c r="AF6" i="3"/>
  <c r="AF7" i="3"/>
  <c r="AF8" i="3"/>
  <c r="AF9" i="3"/>
  <c r="AF10" i="3"/>
  <c r="AF11" i="3"/>
  <c r="AF12" i="3"/>
  <c r="AF13" i="3"/>
  <c r="AF15" i="3"/>
  <c r="AF3" i="3"/>
  <c r="AF22" i="3"/>
  <c r="AD23" i="3"/>
  <c r="AD24" i="3"/>
  <c r="AD25" i="3"/>
  <c r="AD27" i="3"/>
  <c r="AD28" i="3"/>
  <c r="AD29" i="3"/>
  <c r="AD32" i="3"/>
  <c r="AD33" i="3"/>
  <c r="AD34" i="3"/>
  <c r="AD36" i="3"/>
  <c r="AD39" i="3"/>
  <c r="AD40" i="3"/>
  <c r="AD41" i="3"/>
  <c r="AD42" i="3"/>
  <c r="AD43" i="3"/>
  <c r="AD44" i="3"/>
  <c r="AD46" i="3"/>
  <c r="AD47" i="3"/>
  <c r="AD48" i="3"/>
  <c r="AD49" i="3"/>
  <c r="AD50" i="3"/>
  <c r="AD51" i="3"/>
  <c r="AD52" i="3"/>
  <c r="AF53" i="3"/>
  <c r="AP53" i="3"/>
  <c r="AP52" i="3"/>
  <c r="H4" i="3"/>
  <c r="H5" i="3"/>
  <c r="H6" i="3"/>
  <c r="H7" i="3"/>
  <c r="H8" i="3"/>
  <c r="H9" i="3"/>
  <c r="H10" i="3"/>
  <c r="H11" i="3"/>
  <c r="H12" i="3"/>
  <c r="H13" i="3"/>
  <c r="H14" i="3"/>
  <c r="H3" i="3"/>
  <c r="H22" i="3"/>
  <c r="F23" i="3"/>
  <c r="F24" i="3"/>
  <c r="F25" i="3"/>
  <c r="F27" i="3"/>
  <c r="F28" i="3"/>
  <c r="F29" i="3"/>
  <c r="F32" i="3"/>
  <c r="F33" i="3"/>
  <c r="F34" i="3"/>
  <c r="F36" i="3"/>
  <c r="F38" i="3"/>
  <c r="F39" i="3"/>
  <c r="F40" i="3"/>
  <c r="F41" i="3"/>
  <c r="F42" i="3"/>
  <c r="F43" i="3"/>
  <c r="F44" i="3"/>
  <c r="F46" i="3"/>
  <c r="F47" i="3"/>
  <c r="F48" i="3"/>
  <c r="F49" i="3"/>
  <c r="F50" i="3"/>
  <c r="F51" i="3"/>
  <c r="F52" i="3"/>
  <c r="H53" i="3"/>
  <c r="AL4" i="3"/>
  <c r="AL5" i="3"/>
  <c r="AL6" i="3"/>
  <c r="AL7" i="3"/>
  <c r="AL8" i="3"/>
  <c r="AL9" i="3"/>
  <c r="AL15" i="3"/>
  <c r="AL3" i="3"/>
  <c r="AL22" i="3"/>
  <c r="AJ23" i="3"/>
  <c r="AJ24" i="3"/>
  <c r="AJ25" i="3"/>
  <c r="AJ27" i="3"/>
  <c r="AJ28" i="3"/>
  <c r="AJ29" i="3"/>
  <c r="AJ32" i="3"/>
  <c r="AJ33" i="3"/>
  <c r="AJ34" i="3"/>
  <c r="AJ36" i="3"/>
  <c r="AJ38" i="3"/>
  <c r="AJ39" i="3"/>
  <c r="AJ40" i="3"/>
  <c r="AJ41" i="3"/>
  <c r="AJ42" i="3"/>
  <c r="AJ43" i="3"/>
  <c r="AJ44" i="3"/>
  <c r="AJ46" i="3"/>
  <c r="AJ47" i="3"/>
  <c r="AJ48" i="3"/>
  <c r="AJ49" i="3"/>
  <c r="AJ50" i="3"/>
  <c r="AJ51" i="3"/>
  <c r="AJ52" i="3"/>
  <c r="AL53" i="3"/>
  <c r="AN53" i="3"/>
  <c r="AN52" i="3"/>
  <c r="G22" i="3"/>
  <c r="G52" i="3"/>
  <c r="H23" i="3"/>
  <c r="H24" i="3"/>
  <c r="H25" i="3"/>
  <c r="H27" i="3"/>
  <c r="H28" i="3"/>
  <c r="H29" i="3"/>
  <c r="H32" i="3"/>
  <c r="H33" i="3"/>
  <c r="H34" i="3"/>
  <c r="H36" i="3"/>
  <c r="H38" i="3"/>
  <c r="H39" i="3"/>
  <c r="H40" i="3"/>
  <c r="H41" i="3"/>
  <c r="H42" i="3"/>
  <c r="H43" i="3"/>
  <c r="H44" i="3"/>
  <c r="H46" i="3"/>
  <c r="H47" i="3"/>
  <c r="H48" i="3"/>
  <c r="H49" i="3"/>
  <c r="H50" i="3"/>
  <c r="H51" i="3"/>
  <c r="H52" i="3"/>
  <c r="F3" i="3"/>
  <c r="F4" i="3"/>
  <c r="F5" i="3"/>
  <c r="F6" i="3"/>
  <c r="F7" i="3"/>
  <c r="F8" i="3"/>
  <c r="F9" i="3"/>
  <c r="F10" i="3"/>
  <c r="F11" i="3"/>
  <c r="F12" i="3"/>
  <c r="F13" i="3"/>
  <c r="F14" i="3"/>
  <c r="F22" i="3"/>
  <c r="M22" i="3"/>
  <c r="M52" i="3"/>
  <c r="N23" i="3"/>
  <c r="N24" i="3"/>
  <c r="N25" i="3"/>
  <c r="N27" i="3"/>
  <c r="N28" i="3"/>
  <c r="N29" i="3"/>
  <c r="N32" i="3"/>
  <c r="N34" i="3"/>
  <c r="N36" i="3"/>
  <c r="N38" i="3"/>
  <c r="N39" i="3"/>
  <c r="N40" i="3"/>
  <c r="N41" i="3"/>
  <c r="N42" i="3"/>
  <c r="N43" i="3"/>
  <c r="N44" i="3"/>
  <c r="N46" i="3"/>
  <c r="N47" i="3"/>
  <c r="N48" i="3"/>
  <c r="N49" i="3"/>
  <c r="N50" i="3"/>
  <c r="N51" i="3"/>
  <c r="N52" i="3"/>
  <c r="S22" i="3"/>
  <c r="S52" i="3"/>
  <c r="T23" i="3"/>
  <c r="T24" i="3"/>
  <c r="T25" i="3"/>
  <c r="T27" i="3"/>
  <c r="T28" i="3"/>
  <c r="T29" i="3"/>
  <c r="T32" i="3"/>
  <c r="T34" i="3"/>
  <c r="T36" i="3"/>
  <c r="T38" i="3"/>
  <c r="T39" i="3"/>
  <c r="T40" i="3"/>
  <c r="T41" i="3"/>
  <c r="T42" i="3"/>
  <c r="T43" i="3"/>
  <c r="T44" i="3"/>
  <c r="T46" i="3"/>
  <c r="T47" i="3"/>
  <c r="T48" i="3"/>
  <c r="T49" i="3"/>
  <c r="T50" i="3"/>
  <c r="T51" i="3"/>
  <c r="T52" i="3"/>
  <c r="Y52" i="3"/>
  <c r="Z23" i="3"/>
  <c r="Z24" i="3"/>
  <c r="Z25" i="3"/>
  <c r="Z27" i="3"/>
  <c r="Z28" i="3"/>
  <c r="Z29" i="3"/>
  <c r="Z32" i="3"/>
  <c r="Z33" i="3"/>
  <c r="Z34" i="3"/>
  <c r="Z36" i="3"/>
  <c r="Z38" i="3"/>
  <c r="Z39" i="3"/>
  <c r="Z40" i="3"/>
  <c r="Z41" i="3"/>
  <c r="Z42" i="3"/>
  <c r="Z43" i="3"/>
  <c r="Z44" i="3"/>
  <c r="Z46" i="3"/>
  <c r="Z47" i="3"/>
  <c r="Z48" i="3"/>
  <c r="Z49" i="3"/>
  <c r="Z50" i="3"/>
  <c r="Z51" i="3"/>
  <c r="Z52" i="3"/>
  <c r="Y22" i="3"/>
  <c r="AF23" i="3"/>
  <c r="AF24" i="3"/>
  <c r="AF25" i="3"/>
  <c r="AF27" i="3"/>
  <c r="AF28" i="3"/>
  <c r="AF29" i="3"/>
  <c r="AF32" i="3"/>
  <c r="AF33" i="3"/>
  <c r="AF34" i="3"/>
  <c r="AF36" i="3"/>
  <c r="AF39" i="3"/>
  <c r="AF40" i="3"/>
  <c r="AF41" i="3"/>
  <c r="AF42" i="3"/>
  <c r="AF43" i="3"/>
  <c r="AF44" i="3"/>
  <c r="AF46" i="3"/>
  <c r="AF47" i="3"/>
  <c r="AF48" i="3"/>
  <c r="AF49" i="3"/>
  <c r="AF50" i="3"/>
  <c r="AF51" i="3"/>
  <c r="AF52" i="3"/>
  <c r="AC22" i="3"/>
  <c r="AD4" i="3"/>
  <c r="AD5" i="3"/>
  <c r="AD6" i="3"/>
  <c r="AD7" i="3"/>
  <c r="AD8" i="3"/>
  <c r="AD9" i="3"/>
  <c r="AD10" i="3"/>
  <c r="AD11" i="3"/>
  <c r="AD12" i="3"/>
  <c r="AD13" i="3"/>
  <c r="AD15" i="3"/>
  <c r="AD3" i="3"/>
  <c r="AD22" i="3"/>
  <c r="V52" i="3"/>
  <c r="W52" i="3"/>
  <c r="P52" i="3"/>
  <c r="Q52" i="3"/>
  <c r="K52" i="3"/>
  <c r="AE52" i="3"/>
  <c r="AC52" i="3"/>
  <c r="AB22" i="3"/>
  <c r="E52" i="3"/>
  <c r="J52" i="3"/>
  <c r="AB52" i="3"/>
  <c r="AH52" i="3"/>
  <c r="AI52" i="3"/>
  <c r="AK52" i="3"/>
  <c r="AL23" i="3"/>
  <c r="AL24" i="3"/>
  <c r="AL25" i="3"/>
  <c r="AL27" i="3"/>
  <c r="AL28" i="3"/>
  <c r="AL29" i="3"/>
  <c r="AL32" i="3"/>
  <c r="AL33" i="3"/>
  <c r="AL34" i="3"/>
  <c r="AL36" i="3"/>
  <c r="AL38" i="3"/>
  <c r="AL39" i="3"/>
  <c r="AL40" i="3"/>
  <c r="AL41" i="3"/>
  <c r="AL42" i="3"/>
  <c r="AL43" i="3"/>
  <c r="AL44" i="3"/>
  <c r="AL46" i="3"/>
  <c r="AL47" i="3"/>
  <c r="AL48" i="3"/>
  <c r="AL49" i="3"/>
  <c r="AL50" i="3"/>
  <c r="AL51" i="3"/>
  <c r="AL52" i="3"/>
  <c r="D52" i="3"/>
  <c r="E22" i="3"/>
  <c r="D22" i="3"/>
  <c r="J22" i="3"/>
  <c r="K22" i="3"/>
  <c r="P22" i="3"/>
  <c r="Q22" i="3"/>
  <c r="V22" i="3"/>
  <c r="W22" i="3"/>
  <c r="AE22" i="3"/>
  <c r="AH22" i="3"/>
  <c r="AI22" i="3"/>
  <c r="AJ3" i="3"/>
  <c r="AJ4" i="3"/>
  <c r="AJ5" i="3"/>
  <c r="AJ6" i="3"/>
  <c r="AJ7" i="3"/>
  <c r="AJ8" i="3"/>
  <c r="AJ9" i="3"/>
  <c r="AJ15" i="3"/>
  <c r="AJ22" i="3"/>
  <c r="AK22" i="3"/>
  <c r="AP54" i="3"/>
  <c r="AP55" i="3"/>
  <c r="AN54" i="3"/>
  <c r="AN55" i="3"/>
</calcChain>
</file>

<file path=xl/sharedStrings.xml><?xml version="1.0" encoding="utf-8"?>
<sst xmlns="http://schemas.openxmlformats.org/spreadsheetml/2006/main" count="388" uniqueCount="88">
  <si>
    <t>BZH6</t>
  </si>
  <si>
    <t>H1</t>
  </si>
  <si>
    <t>H2</t>
  </si>
  <si>
    <t>H3</t>
  </si>
  <si>
    <t>H4</t>
  </si>
  <si>
    <t>H5</t>
  </si>
  <si>
    <t>H6</t>
  </si>
  <si>
    <t>BZH4</t>
  </si>
  <si>
    <t>OSH2</t>
  </si>
  <si>
    <t>QUEXII3</t>
  </si>
  <si>
    <t>out of rCRS</t>
  </si>
  <si>
    <t>key hg H subgroup SNPs</t>
  </si>
  <si>
    <t>private</t>
  </si>
  <si>
    <t>coverage</t>
  </si>
  <si>
    <t>other</t>
  </si>
  <si>
    <t>SNP</t>
  </si>
  <si>
    <t>n/a</t>
  </si>
  <si>
    <t>Probe SNPs</t>
  </si>
  <si>
    <t>73G</t>
  </si>
  <si>
    <t>185A</t>
  </si>
  <si>
    <t>228A</t>
  </si>
  <si>
    <t>263G</t>
  </si>
  <si>
    <t>295T</t>
  </si>
  <si>
    <t>462T</t>
  </si>
  <si>
    <t>489C</t>
  </si>
  <si>
    <t>1438G</t>
  </si>
  <si>
    <t>2706G</t>
  </si>
  <si>
    <t>3010A</t>
  </si>
  <si>
    <t>4216C</t>
  </si>
  <si>
    <t>4769G</t>
  </si>
  <si>
    <t>7029T</t>
  </si>
  <si>
    <t>8860G</t>
  </si>
  <si>
    <t>10084C</t>
  </si>
  <si>
    <t>11719A</t>
  </si>
  <si>
    <t>13708A</t>
  </si>
  <si>
    <t>14766T</t>
  </si>
  <si>
    <t>14798C</t>
  </si>
  <si>
    <t>15326G</t>
  </si>
  <si>
    <t>15452a</t>
  </si>
  <si>
    <t>16069T</t>
  </si>
  <si>
    <t>16126C</t>
  </si>
  <si>
    <t>16261T</t>
  </si>
  <si>
    <t>16265G</t>
  </si>
  <si>
    <t>16319A</t>
  </si>
  <si>
    <t>shared</t>
  </si>
  <si>
    <t>750G</t>
  </si>
  <si>
    <t>961g</t>
  </si>
  <si>
    <t>16311C</t>
  </si>
  <si>
    <t>13759A</t>
  </si>
  <si>
    <t>16293G</t>
  </si>
  <si>
    <t>195C</t>
  </si>
  <si>
    <t>8448C</t>
  </si>
  <si>
    <t>BZH1*</t>
  </si>
  <si>
    <t>* Library contains traces of samples 8212 (N1a) and 9417 (H2a1a) as well as from the probe. However all SNPs were confirmed by independent library, HVR SNPs by independent PCRs/sequencing from independent extract.</t>
  </si>
  <si>
    <t>other**</t>
  </si>
  <si>
    <t>** other includes indels and all other substitutions from the rCRS</t>
  </si>
  <si>
    <t>9025A</t>
  </si>
  <si>
    <t>8149G</t>
  </si>
  <si>
    <t>16189C</t>
  </si>
  <si>
    <t>9377G</t>
  </si>
  <si>
    <t>9467C</t>
  </si>
  <si>
    <t>13671G</t>
  </si>
  <si>
    <t>14319C</t>
  </si>
  <si>
    <t>16519C</t>
  </si>
  <si>
    <t>6932G</t>
  </si>
  <si>
    <t>8068T</t>
  </si>
  <si>
    <t>11251G</t>
  </si>
  <si>
    <t>12696C</t>
  </si>
  <si>
    <t>4745G</t>
  </si>
  <si>
    <t>2259T</t>
  </si>
  <si>
    <t>13542G</t>
  </si>
  <si>
    <t>13680T</t>
  </si>
  <si>
    <t>14872T</t>
  </si>
  <si>
    <t>8596G</t>
  </si>
  <si>
    <t>%</t>
  </si>
  <si>
    <t>Average</t>
  </si>
  <si>
    <t>5460A</t>
  </si>
  <si>
    <t>15220G</t>
  </si>
  <si>
    <t>15401G</t>
  </si>
  <si>
    <t>*** Library contains from the probe (October batch)</t>
  </si>
  <si>
    <t>DEB9***</t>
  </si>
  <si>
    <t>Background minus Probe</t>
  </si>
  <si>
    <t>Average background</t>
  </si>
  <si>
    <t>Average probe all 6</t>
  </si>
  <si>
    <t>Average probe 4</t>
  </si>
  <si>
    <t>Average background 4</t>
  </si>
  <si>
    <t>Average endogenous DNA 4</t>
  </si>
  <si>
    <t>Average endogenous DNA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</si>
</sst>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</font>
    <font>
      <sz val="12"/>
      <color rgb="FFFF0000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sz val="12"/>
      <color rgb="FF000000"/>
      <name val="Calibri"/>
      <family val="2"/>
      <scheme val="minor"/>
    </font>
    <font>
      <sz val="12"/>
      <color rgb="FF0000FF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2" borderId="0" xfId="0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0" fillId="3" borderId="0" xfId="0" applyFont="1" applyFill="1" applyBorder="1" applyAlignment="1">
      <alignment horizontal="right"/>
    </xf>
    <xf numFmtId="0" fontId="0" fillId="3" borderId="0" xfId="0" applyFont="1" applyFill="1" applyAlignment="1">
      <alignment horizontal="right"/>
    </xf>
    <xf numFmtId="0" fontId="0" fillId="4" borderId="0" xfId="0" applyFont="1" applyFill="1" applyBorder="1" applyAlignment="1">
      <alignment horizontal="right"/>
    </xf>
    <xf numFmtId="0" fontId="0" fillId="4" borderId="0" xfId="0" quotePrefix="1" applyFont="1" applyFill="1" applyAlignment="1">
      <alignment horizontal="right"/>
    </xf>
    <xf numFmtId="0" fontId="0" fillId="4" borderId="0" xfId="0" applyFont="1" applyFill="1" applyAlignment="1">
      <alignment horizontal="right"/>
    </xf>
    <xf numFmtId="0" fontId="1" fillId="5" borderId="1" xfId="0" applyFont="1" applyFill="1" applyBorder="1" applyAlignment="1">
      <alignment horizontal="right"/>
    </xf>
    <xf numFmtId="0" fontId="1" fillId="5" borderId="0" xfId="0" applyFont="1" applyFill="1" applyBorder="1" applyAlignment="1">
      <alignment horizontal="right"/>
    </xf>
    <xf numFmtId="0" fontId="1" fillId="0" borderId="0" xfId="0" applyFont="1"/>
    <xf numFmtId="0" fontId="1" fillId="5" borderId="0" xfId="0" applyFont="1" applyFill="1" applyAlignment="1">
      <alignment horizontal="right"/>
    </xf>
    <xf numFmtId="0" fontId="1" fillId="0" borderId="0" xfId="0" applyFont="1" applyFill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0" fillId="5" borderId="0" xfId="0" applyFont="1" applyFill="1" applyBorder="1" applyAlignment="1">
      <alignment horizontal="right"/>
    </xf>
    <xf numFmtId="0" fontId="0" fillId="5" borderId="0" xfId="0" applyFont="1" applyFill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Fill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0" fillId="0" borderId="1" xfId="0" applyFont="1" applyBorder="1" applyAlignment="1">
      <alignment horizontal="right"/>
    </xf>
    <xf numFmtId="0" fontId="6" fillId="4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Alignment="1">
      <alignment horizontal="right" vertical="center" wrapText="1"/>
    </xf>
    <xf numFmtId="0" fontId="5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0" borderId="0" xfId="0" applyNumberFormat="1" applyFont="1"/>
    <xf numFmtId="164" fontId="0" fillId="2" borderId="0" xfId="0" applyNumberFormat="1" applyFont="1" applyFill="1"/>
    <xf numFmtId="164" fontId="0" fillId="3" borderId="0" xfId="0" applyNumberFormat="1" applyFont="1" applyFill="1"/>
    <xf numFmtId="164" fontId="0" fillId="4" borderId="0" xfId="0" applyNumberFormat="1" applyFont="1" applyFill="1"/>
    <xf numFmtId="0" fontId="1" fillId="4" borderId="0" xfId="0" applyFont="1" applyFill="1" applyBorder="1" applyAlignment="1">
      <alignment horizontal="right"/>
    </xf>
    <xf numFmtId="164" fontId="1" fillId="4" borderId="0" xfId="0" applyNumberFormat="1" applyFont="1" applyFill="1"/>
    <xf numFmtId="164" fontId="1" fillId="0" borderId="0" xfId="0" applyNumberFormat="1" applyFont="1"/>
    <xf numFmtId="164" fontId="1" fillId="6" borderId="2" xfId="0" applyNumberFormat="1" applyFont="1" applyFill="1" applyBorder="1"/>
    <xf numFmtId="164" fontId="1" fillId="6" borderId="3" xfId="0" applyNumberFormat="1" applyFont="1" applyFill="1" applyBorder="1" applyAlignment="1">
      <alignment horizontal="right"/>
    </xf>
    <xf numFmtId="164" fontId="1" fillId="6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5" xfId="0" applyFont="1" applyFill="1" applyBorder="1" applyAlignment="1">
      <alignment horizontal="right"/>
    </xf>
    <xf numFmtId="164" fontId="1" fillId="6" borderId="4" xfId="0" applyNumberFormat="1" applyFont="1" applyFill="1" applyBorder="1" applyAlignment="1">
      <alignment horizontal="right"/>
    </xf>
    <xf numFmtId="0" fontId="0" fillId="0" borderId="5" xfId="0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164" fontId="0" fillId="2" borderId="5" xfId="0" applyNumberFormat="1" applyFont="1" applyFill="1" applyBorder="1"/>
    <xf numFmtId="164" fontId="0" fillId="3" borderId="5" xfId="0" applyNumberFormat="1" applyFont="1" applyFill="1" applyBorder="1"/>
    <xf numFmtId="164" fontId="0" fillId="4" borderId="5" xfId="0" applyNumberFormat="1" applyFont="1" applyFill="1" applyBorder="1"/>
    <xf numFmtId="0" fontId="7" fillId="4" borderId="0" xfId="19" applyNumberFormat="1" applyFont="1" applyFill="1" applyBorder="1" applyAlignment="1">
      <alignment horizontal="left" vertical="center" wrapText="1"/>
    </xf>
    <xf numFmtId="164" fontId="0" fillId="0" borderId="0" xfId="0" applyNumberFormat="1" applyFont="1" applyFill="1"/>
    <xf numFmtId="164" fontId="0" fillId="0" borderId="5" xfId="0" applyNumberFormat="1" applyFont="1" applyFill="1" applyBorder="1"/>
    <xf numFmtId="0" fontId="0" fillId="4" borderId="0" xfId="0" quotePrefix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0" fillId="2" borderId="0" xfId="0" applyNumberFormat="1" applyFont="1" applyFill="1" applyAlignment="1">
      <alignment horizontal="right"/>
    </xf>
    <xf numFmtId="164" fontId="0" fillId="3" borderId="0" xfId="0" applyNumberFormat="1" applyFont="1" applyFill="1" applyAlignment="1">
      <alignment horizontal="right"/>
    </xf>
    <xf numFmtId="164" fontId="0" fillId="4" borderId="0" xfId="0" applyNumberFormat="1" applyFont="1" applyFill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0" fillId="0" borderId="5" xfId="0" applyNumberFormat="1" applyFont="1" applyBorder="1" applyAlignment="1">
      <alignment horizontal="right"/>
    </xf>
    <xf numFmtId="164" fontId="0" fillId="2" borderId="5" xfId="0" applyNumberFormat="1" applyFont="1" applyFill="1" applyBorder="1" applyAlignment="1">
      <alignment horizontal="right"/>
    </xf>
    <xf numFmtId="164" fontId="0" fillId="3" borderId="5" xfId="0" applyNumberFormat="1" applyFont="1" applyFill="1" applyBorder="1" applyAlignment="1">
      <alignment horizontal="right"/>
    </xf>
    <xf numFmtId="164" fontId="0" fillId="4" borderId="5" xfId="0" applyNumberFormat="1" applyFont="1" applyFill="1" applyBorder="1" applyAlignment="1">
      <alignment horizontal="right"/>
    </xf>
    <xf numFmtId="164" fontId="0" fillId="0" borderId="0" xfId="0" applyNumberFormat="1" applyFont="1" applyFill="1" applyAlignment="1">
      <alignment horizontal="right"/>
    </xf>
    <xf numFmtId="164" fontId="0" fillId="0" borderId="5" xfId="0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164" fontId="0" fillId="0" borderId="6" xfId="0" applyNumberFormat="1" applyFont="1" applyFill="1" applyBorder="1"/>
    <xf numFmtId="0" fontId="8" fillId="0" borderId="5" xfId="0" applyFont="1" applyBorder="1" applyAlignment="1">
      <alignment horizontal="right"/>
    </xf>
    <xf numFmtId="164" fontId="0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1" fillId="5" borderId="0" xfId="0" applyNumberFormat="1" applyFont="1" applyFill="1" applyAlignment="1">
      <alignment horizontal="right"/>
    </xf>
    <xf numFmtId="164" fontId="0" fillId="5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164" fontId="1" fillId="5" borderId="5" xfId="0" applyNumberFormat="1" applyFont="1" applyFill="1" applyBorder="1" applyAlignment="1">
      <alignment horizontal="right"/>
    </xf>
    <xf numFmtId="164" fontId="0" fillId="5" borderId="5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7" fillId="4" borderId="1" xfId="0" quotePrefix="1" applyFont="1" applyFill="1" applyBorder="1" applyAlignment="1">
      <alignment horizontal="right"/>
    </xf>
    <xf numFmtId="0" fontId="6" fillId="4" borderId="0" xfId="0" quotePrefix="1" applyFont="1" applyFill="1" applyBorder="1" applyAlignment="1">
      <alignment horizontal="right"/>
    </xf>
    <xf numFmtId="0" fontId="6" fillId="4" borderId="0" xfId="0" quotePrefix="1" applyFont="1" applyFill="1" applyAlignment="1">
      <alignment horizontal="right"/>
    </xf>
    <xf numFmtId="164" fontId="6" fillId="4" borderId="0" xfId="0" applyNumberFormat="1" applyFont="1" applyFill="1" applyAlignment="1">
      <alignment horizontal="right"/>
    </xf>
    <xf numFmtId="164" fontId="6" fillId="4" borderId="5" xfId="0" applyNumberFormat="1" applyFont="1" applyFill="1" applyBorder="1" applyAlignment="1">
      <alignment horizontal="right"/>
    </xf>
    <xf numFmtId="0" fontId="7" fillId="4" borderId="1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Alignment="1">
      <alignment horizontal="right"/>
    </xf>
    <xf numFmtId="0" fontId="7" fillId="3" borderId="1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Alignment="1">
      <alignment horizontal="right"/>
    </xf>
    <xf numFmtId="0" fontId="5" fillId="3" borderId="0" xfId="0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7" fillId="2" borderId="1" xfId="0" applyFont="1" applyFill="1" applyBorder="1" applyAlignment="1">
      <alignment horizontal="right"/>
    </xf>
    <xf numFmtId="164" fontId="1" fillId="5" borderId="5" xfId="0" applyNumberFormat="1" applyFont="1" applyFill="1" applyBorder="1"/>
    <xf numFmtId="0" fontId="0" fillId="5" borderId="0" xfId="0" applyFont="1" applyFill="1"/>
    <xf numFmtId="164" fontId="0" fillId="5" borderId="0" xfId="0" applyNumberFormat="1" applyFont="1" applyFill="1"/>
    <xf numFmtId="164" fontId="0" fillId="5" borderId="5" xfId="0" applyNumberFormat="1" applyFont="1" applyFill="1" applyBorder="1"/>
    <xf numFmtId="0" fontId="0" fillId="4" borderId="5" xfId="0" applyFont="1" applyFill="1" applyBorder="1"/>
    <xf numFmtId="164" fontId="9" fillId="3" borderId="5" xfId="0" applyNumberFormat="1" applyFont="1" applyFill="1" applyBorder="1" applyAlignment="1">
      <alignment horizontal="right"/>
    </xf>
    <xf numFmtId="164" fontId="9" fillId="4" borderId="5" xfId="0" applyNumberFormat="1" applyFont="1" applyFill="1" applyBorder="1" applyAlignment="1">
      <alignment horizontal="right"/>
    </xf>
    <xf numFmtId="164" fontId="9" fillId="3" borderId="0" xfId="0" applyNumberFormat="1" applyFont="1" applyFill="1" applyAlignment="1">
      <alignment horizontal="right"/>
    </xf>
    <xf numFmtId="164" fontId="9" fillId="4" borderId="0" xfId="0" applyNumberFormat="1" applyFont="1" applyFill="1" applyAlignment="1">
      <alignment horizontal="right"/>
    </xf>
    <xf numFmtId="0" fontId="1" fillId="0" borderId="0" xfId="0" applyFont="1" applyAlignment="1"/>
  </cellXfs>
  <cellStyles count="85">
    <cellStyle name="Excel Built-in Normal" xfId="19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3" builtinId="8" hidden="1"/>
    <cellStyle name="Normal" xfId="0" builtinId="0"/>
    <cellStyle name="Normal 2" xfId="8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3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43" sqref="J43"/>
    </sheetView>
  </sheetViews>
  <sheetFormatPr baseColWidth="10" defaultRowHeight="15" x14ac:dyDescent="0"/>
  <cols>
    <col min="1" max="1" width="13.5" style="24" customWidth="1"/>
    <col min="2" max="2" width="9.5" style="24" customWidth="1"/>
    <col min="3" max="4" width="10.83203125" style="1"/>
    <col min="5" max="5" width="10.83203125" style="5"/>
    <col min="6" max="6" width="7.33203125" style="61" customWidth="1"/>
    <col min="7" max="7" width="10.83203125" style="5"/>
    <col min="8" max="8" width="7.33203125" style="61" customWidth="1"/>
    <col min="9" max="11" width="10.83203125" style="5"/>
    <col min="12" max="12" width="6.33203125" style="61" customWidth="1"/>
    <col min="13" max="13" width="10.83203125" style="5"/>
    <col min="14" max="14" width="6.5" style="61" customWidth="1"/>
    <col min="15" max="17" width="10.83203125" style="5"/>
    <col min="18" max="18" width="7" style="61" customWidth="1"/>
    <col min="19" max="19" width="10.83203125" style="5"/>
    <col min="20" max="20" width="7.5" style="61" customWidth="1"/>
    <col min="21" max="23" width="10.83203125" style="5"/>
    <col min="24" max="24" width="6.1640625" style="61" customWidth="1"/>
    <col min="25" max="25" width="10.83203125" style="5"/>
    <col min="26" max="26" width="8.6640625" style="61" customWidth="1"/>
    <col min="27" max="29" width="10.83203125" style="5"/>
    <col min="30" max="30" width="7.1640625" style="61" customWidth="1"/>
    <col min="31" max="31" width="10.83203125" style="5"/>
    <col min="32" max="32" width="7.1640625" style="61" customWidth="1"/>
    <col min="33" max="33" width="10.83203125" style="5"/>
    <col min="34" max="35" width="10.83203125" style="24"/>
    <col min="36" max="36" width="7" style="36" customWidth="1"/>
    <col min="37" max="37" width="10.83203125" style="24"/>
    <col min="38" max="38" width="6.6640625" style="36" customWidth="1"/>
    <col min="39" max="39" width="24.5" style="24" customWidth="1"/>
    <col min="40" max="40" width="10.83203125" style="24"/>
    <col min="41" max="41" width="20.83203125" style="24" customWidth="1"/>
    <col min="42" max="16384" width="10.83203125" style="24"/>
  </cols>
  <sheetData>
    <row r="1" spans="1:38" s="15" customFormat="1">
      <c r="A1" s="17"/>
      <c r="B1" s="17"/>
      <c r="C1" s="13" t="s">
        <v>52</v>
      </c>
      <c r="D1" s="14" t="s">
        <v>13</v>
      </c>
      <c r="E1" s="16" t="s">
        <v>15</v>
      </c>
      <c r="F1" s="77" t="s">
        <v>74</v>
      </c>
      <c r="G1" s="14" t="s">
        <v>54</v>
      </c>
      <c r="H1" s="80" t="s">
        <v>74</v>
      </c>
      <c r="I1" s="2" t="s">
        <v>7</v>
      </c>
      <c r="J1" s="2" t="s">
        <v>13</v>
      </c>
      <c r="K1" s="1" t="s">
        <v>15</v>
      </c>
      <c r="L1" s="35" t="s">
        <v>74</v>
      </c>
      <c r="M1" s="2" t="s">
        <v>14</v>
      </c>
      <c r="N1" s="65" t="s">
        <v>74</v>
      </c>
      <c r="O1" s="2" t="s">
        <v>0</v>
      </c>
      <c r="P1" s="2" t="s">
        <v>13</v>
      </c>
      <c r="Q1" s="1" t="s">
        <v>15</v>
      </c>
      <c r="R1" s="35" t="s">
        <v>74</v>
      </c>
      <c r="S1" s="2" t="s">
        <v>14</v>
      </c>
      <c r="T1" s="65" t="s">
        <v>74</v>
      </c>
      <c r="U1" s="2" t="s">
        <v>8</v>
      </c>
      <c r="V1" s="2" t="s">
        <v>13</v>
      </c>
      <c r="W1" s="1" t="s">
        <v>15</v>
      </c>
      <c r="X1" s="35" t="s">
        <v>74</v>
      </c>
      <c r="Y1" s="2" t="s">
        <v>14</v>
      </c>
      <c r="Z1" s="65" t="s">
        <v>74</v>
      </c>
      <c r="AA1" s="2" t="s">
        <v>9</v>
      </c>
      <c r="AB1" s="2" t="s">
        <v>13</v>
      </c>
      <c r="AC1" s="1" t="s">
        <v>15</v>
      </c>
      <c r="AD1" s="35" t="s">
        <v>74</v>
      </c>
      <c r="AE1" s="2" t="s">
        <v>14</v>
      </c>
      <c r="AF1" s="65" t="s">
        <v>74</v>
      </c>
      <c r="AG1" s="14" t="s">
        <v>80</v>
      </c>
      <c r="AH1" s="14" t="s">
        <v>13</v>
      </c>
      <c r="AI1" s="16" t="s">
        <v>15</v>
      </c>
      <c r="AJ1" s="77" t="s">
        <v>74</v>
      </c>
      <c r="AK1" s="16" t="s">
        <v>14</v>
      </c>
      <c r="AL1" s="97" t="s">
        <v>74</v>
      </c>
    </row>
    <row r="2" spans="1:38">
      <c r="B2" s="25"/>
      <c r="C2" s="13" t="s">
        <v>1</v>
      </c>
      <c r="D2" s="20"/>
      <c r="E2" s="21"/>
      <c r="F2" s="78"/>
      <c r="G2" s="20"/>
      <c r="H2" s="81"/>
      <c r="I2" s="2" t="s">
        <v>2</v>
      </c>
      <c r="J2" s="4"/>
      <c r="M2" s="4"/>
      <c r="N2" s="66"/>
      <c r="O2" s="2" t="s">
        <v>3</v>
      </c>
      <c r="P2" s="2"/>
      <c r="S2" s="4"/>
      <c r="T2" s="66"/>
      <c r="U2" s="2" t="s">
        <v>4</v>
      </c>
      <c r="V2" s="2"/>
      <c r="Y2" s="4"/>
      <c r="Z2" s="66"/>
      <c r="AA2" s="2" t="s">
        <v>5</v>
      </c>
      <c r="AB2" s="2"/>
      <c r="AE2" s="4"/>
      <c r="AF2" s="66"/>
      <c r="AG2" s="14" t="s">
        <v>6</v>
      </c>
      <c r="AH2" s="98"/>
      <c r="AI2" s="98"/>
      <c r="AJ2" s="99"/>
      <c r="AK2" s="98"/>
      <c r="AL2" s="100"/>
    </row>
    <row r="3" spans="1:38" s="26" customFormat="1">
      <c r="A3" s="26" t="s">
        <v>10</v>
      </c>
      <c r="B3" s="25"/>
      <c r="C3" s="96" t="s">
        <v>21</v>
      </c>
      <c r="D3" s="6">
        <v>24</v>
      </c>
      <c r="E3" s="7">
        <v>23</v>
      </c>
      <c r="F3" s="62">
        <f>E3/(D3/100)</f>
        <v>95.833333333333343</v>
      </c>
      <c r="G3" s="6">
        <v>1</v>
      </c>
      <c r="H3" s="67">
        <f>G3/(D3/100)</f>
        <v>4.166666666666667</v>
      </c>
      <c r="I3" s="46" t="s">
        <v>21</v>
      </c>
      <c r="J3" s="6">
        <v>18</v>
      </c>
      <c r="K3" s="7">
        <v>18</v>
      </c>
      <c r="L3" s="62">
        <f>K3/(J3/100)</f>
        <v>100</v>
      </c>
      <c r="M3" s="6">
        <v>0</v>
      </c>
      <c r="N3" s="67">
        <f>M3/(J3/100)</f>
        <v>0</v>
      </c>
      <c r="O3" s="46" t="s">
        <v>21</v>
      </c>
      <c r="P3" s="6">
        <v>46</v>
      </c>
      <c r="Q3" s="7">
        <v>45</v>
      </c>
      <c r="R3" s="62">
        <f>Q3/(P3/100)</f>
        <v>97.826086956521735</v>
      </c>
      <c r="S3" s="6">
        <v>1</v>
      </c>
      <c r="T3" s="67">
        <f>S3/(P3/100)</f>
        <v>2.1739130434782608</v>
      </c>
      <c r="U3" s="46" t="s">
        <v>21</v>
      </c>
      <c r="V3" s="6">
        <v>26</v>
      </c>
      <c r="W3" s="7">
        <v>26</v>
      </c>
      <c r="X3" s="62">
        <f>W3/(V3/100)</f>
        <v>100</v>
      </c>
      <c r="Y3" s="6">
        <v>0</v>
      </c>
      <c r="Z3" s="67">
        <f>Y3/(V3/100)</f>
        <v>0</v>
      </c>
      <c r="AA3" s="46" t="s">
        <v>21</v>
      </c>
      <c r="AB3" s="6">
        <v>8</v>
      </c>
      <c r="AC3" s="7">
        <v>8</v>
      </c>
      <c r="AD3" s="62">
        <f>AC3/(AB3/100)</f>
        <v>100</v>
      </c>
      <c r="AE3" s="6">
        <v>0</v>
      </c>
      <c r="AF3" s="67">
        <f>AE3/(AB3/100)</f>
        <v>0</v>
      </c>
      <c r="AG3" s="46" t="s">
        <v>21</v>
      </c>
      <c r="AH3" s="26">
        <v>46</v>
      </c>
      <c r="AI3" s="26">
        <v>44</v>
      </c>
      <c r="AJ3" s="37">
        <f>AI3/(AH3/100)</f>
        <v>95.65217391304347</v>
      </c>
      <c r="AK3" s="26">
        <v>2</v>
      </c>
      <c r="AL3" s="54">
        <f>AK3/(AH3/100)</f>
        <v>4.3478260869565215</v>
      </c>
    </row>
    <row r="4" spans="1:38" s="26" customFormat="1">
      <c r="B4" s="25"/>
      <c r="C4" s="96" t="s">
        <v>45</v>
      </c>
      <c r="D4" s="6">
        <v>47</v>
      </c>
      <c r="E4" s="7">
        <v>42</v>
      </c>
      <c r="F4" s="62">
        <f t="shared" ref="F4:F51" si="0">E4/(D4/100)</f>
        <v>89.361702127659584</v>
      </c>
      <c r="G4" s="6">
        <v>5</v>
      </c>
      <c r="H4" s="67">
        <f t="shared" ref="H4:H51" si="1">G4/(D4/100)</f>
        <v>10.638297872340425</v>
      </c>
      <c r="I4" s="46" t="s">
        <v>45</v>
      </c>
      <c r="J4" s="6">
        <v>110</v>
      </c>
      <c r="K4" s="7">
        <v>80</v>
      </c>
      <c r="L4" s="62">
        <f t="shared" ref="L4:L18" si="2">K4/(J4/100)</f>
        <v>72.72727272727272</v>
      </c>
      <c r="M4" s="6">
        <v>30</v>
      </c>
      <c r="N4" s="67">
        <f t="shared" ref="N4:N51" si="3">M4/(J4/100)</f>
        <v>27.27272727272727</v>
      </c>
      <c r="O4" s="46" t="s">
        <v>45</v>
      </c>
      <c r="P4" s="6">
        <v>128</v>
      </c>
      <c r="Q4" s="7">
        <v>109</v>
      </c>
      <c r="R4" s="62">
        <f t="shared" ref="R4:R51" si="4">Q4/(P4/100)</f>
        <v>85.15625</v>
      </c>
      <c r="S4" s="6">
        <v>19</v>
      </c>
      <c r="T4" s="67">
        <f t="shared" ref="T4:T51" si="5">S4/(P4/100)</f>
        <v>14.84375</v>
      </c>
      <c r="U4" s="46" t="s">
        <v>45</v>
      </c>
      <c r="V4" s="6">
        <v>107</v>
      </c>
      <c r="W4" s="7">
        <v>78</v>
      </c>
      <c r="X4" s="62">
        <f t="shared" ref="X4:X51" si="6">W4/(V4/100)</f>
        <v>72.89719626168224</v>
      </c>
      <c r="Y4" s="6">
        <v>26</v>
      </c>
      <c r="Z4" s="67">
        <f t="shared" ref="Z4:Z51" si="7">Y4/(V4/100)</f>
        <v>24.299065420560748</v>
      </c>
      <c r="AA4" s="46" t="s">
        <v>45</v>
      </c>
      <c r="AB4" s="6">
        <v>74</v>
      </c>
      <c r="AC4" s="7">
        <v>53</v>
      </c>
      <c r="AD4" s="62">
        <f t="shared" ref="AD4:AD51" si="8">AC4/(AB4/100)</f>
        <v>71.621621621621628</v>
      </c>
      <c r="AE4" s="6">
        <v>21</v>
      </c>
      <c r="AF4" s="67">
        <f t="shared" ref="AF4:AF51" si="9">AE4/(AB4/100)</f>
        <v>28.378378378378379</v>
      </c>
      <c r="AG4" s="46" t="s">
        <v>45</v>
      </c>
      <c r="AH4" s="26">
        <v>106</v>
      </c>
      <c r="AI4" s="26">
        <v>75</v>
      </c>
      <c r="AJ4" s="37">
        <f t="shared" ref="AJ4:AJ51" si="10">AI4/(AH4/100)</f>
        <v>70.754716981132077</v>
      </c>
      <c r="AK4" s="26">
        <v>31</v>
      </c>
      <c r="AL4" s="54">
        <f t="shared" ref="AL4:AL51" si="11">AK4/(AH4/100)</f>
        <v>29.245283018867923</v>
      </c>
    </row>
    <row r="5" spans="1:38" s="26" customFormat="1">
      <c r="B5" s="25"/>
      <c r="C5" s="96" t="s">
        <v>25</v>
      </c>
      <c r="D5" s="6">
        <v>105</v>
      </c>
      <c r="E5" s="7">
        <v>69</v>
      </c>
      <c r="F5" s="62">
        <f t="shared" si="0"/>
        <v>65.714285714285708</v>
      </c>
      <c r="G5" s="6">
        <v>36</v>
      </c>
      <c r="H5" s="67">
        <f t="shared" si="1"/>
        <v>34.285714285714285</v>
      </c>
      <c r="I5" s="46" t="s">
        <v>25</v>
      </c>
      <c r="J5" s="6">
        <v>112</v>
      </c>
      <c r="K5" s="7">
        <v>105</v>
      </c>
      <c r="L5" s="62">
        <f t="shared" si="2"/>
        <v>93.749999999999986</v>
      </c>
      <c r="M5" s="6">
        <v>7</v>
      </c>
      <c r="N5" s="67">
        <f t="shared" si="3"/>
        <v>6.2499999999999991</v>
      </c>
      <c r="O5" s="46" t="s">
        <v>25</v>
      </c>
      <c r="P5" s="6">
        <v>163</v>
      </c>
      <c r="Q5" s="7">
        <v>159</v>
      </c>
      <c r="R5" s="62">
        <f t="shared" si="4"/>
        <v>97.546012269938657</v>
      </c>
      <c r="S5" s="6">
        <v>4</v>
      </c>
      <c r="T5" s="67">
        <f t="shared" si="5"/>
        <v>2.4539877300613497</v>
      </c>
      <c r="U5" s="46" t="s">
        <v>25</v>
      </c>
      <c r="V5" s="6">
        <v>144</v>
      </c>
      <c r="W5" s="7">
        <v>138</v>
      </c>
      <c r="X5" s="62">
        <f t="shared" si="6"/>
        <v>95.833333333333343</v>
      </c>
      <c r="Y5" s="6">
        <v>6</v>
      </c>
      <c r="Z5" s="67">
        <f t="shared" si="7"/>
        <v>4.166666666666667</v>
      </c>
      <c r="AA5" s="46" t="s">
        <v>25</v>
      </c>
      <c r="AB5" s="6">
        <v>84</v>
      </c>
      <c r="AC5" s="7">
        <v>83</v>
      </c>
      <c r="AD5" s="62">
        <f t="shared" si="8"/>
        <v>98.80952380952381</v>
      </c>
      <c r="AE5" s="6">
        <v>1</v>
      </c>
      <c r="AF5" s="67">
        <f t="shared" si="9"/>
        <v>1.1904761904761905</v>
      </c>
      <c r="AG5" s="46" t="s">
        <v>25</v>
      </c>
      <c r="AH5" s="26">
        <v>117</v>
      </c>
      <c r="AI5" s="26">
        <v>114</v>
      </c>
      <c r="AJ5" s="37">
        <f t="shared" si="10"/>
        <v>97.435897435897445</v>
      </c>
      <c r="AK5" s="26">
        <v>3</v>
      </c>
      <c r="AL5" s="54">
        <f t="shared" si="11"/>
        <v>2.5641025641025643</v>
      </c>
    </row>
    <row r="6" spans="1:38" s="26" customFormat="1">
      <c r="B6" s="25"/>
      <c r="C6" s="96" t="s">
        <v>29</v>
      </c>
      <c r="D6" s="6">
        <v>4</v>
      </c>
      <c r="E6" s="7">
        <v>3</v>
      </c>
      <c r="F6" s="62">
        <f t="shared" si="0"/>
        <v>75</v>
      </c>
      <c r="G6" s="6">
        <v>1</v>
      </c>
      <c r="H6" s="67">
        <f t="shared" si="1"/>
        <v>25</v>
      </c>
      <c r="I6" s="46" t="s">
        <v>29</v>
      </c>
      <c r="J6" s="6">
        <v>6</v>
      </c>
      <c r="K6" s="7">
        <v>5</v>
      </c>
      <c r="L6" s="62">
        <f t="shared" si="2"/>
        <v>83.333333333333343</v>
      </c>
      <c r="M6" s="6">
        <v>1</v>
      </c>
      <c r="N6" s="67">
        <f t="shared" si="3"/>
        <v>16.666666666666668</v>
      </c>
      <c r="O6" s="46" t="s">
        <v>29</v>
      </c>
      <c r="P6" s="7">
        <v>7</v>
      </c>
      <c r="Q6" s="7">
        <v>6</v>
      </c>
      <c r="R6" s="62">
        <f t="shared" si="4"/>
        <v>85.714285714285708</v>
      </c>
      <c r="S6" s="6">
        <v>1</v>
      </c>
      <c r="T6" s="67">
        <f t="shared" si="5"/>
        <v>14.285714285714285</v>
      </c>
      <c r="U6" s="46" t="s">
        <v>29</v>
      </c>
      <c r="V6" s="6">
        <v>10</v>
      </c>
      <c r="W6" s="7">
        <v>10</v>
      </c>
      <c r="X6" s="62">
        <f t="shared" si="6"/>
        <v>100</v>
      </c>
      <c r="Y6" s="6">
        <v>0</v>
      </c>
      <c r="Z6" s="67">
        <f t="shared" si="7"/>
        <v>0</v>
      </c>
      <c r="AA6" s="46" t="s">
        <v>29</v>
      </c>
      <c r="AB6" s="6">
        <v>4</v>
      </c>
      <c r="AC6" s="7">
        <v>4</v>
      </c>
      <c r="AD6" s="62">
        <f t="shared" si="8"/>
        <v>100</v>
      </c>
      <c r="AE6" s="6">
        <v>0</v>
      </c>
      <c r="AF6" s="67">
        <f t="shared" si="9"/>
        <v>0</v>
      </c>
      <c r="AG6" s="46" t="s">
        <v>29</v>
      </c>
      <c r="AH6" s="26">
        <v>5</v>
      </c>
      <c r="AI6" s="26">
        <v>5</v>
      </c>
      <c r="AJ6" s="37">
        <f t="shared" si="10"/>
        <v>100</v>
      </c>
      <c r="AK6" s="26">
        <v>0</v>
      </c>
      <c r="AL6" s="54">
        <f t="shared" si="11"/>
        <v>0</v>
      </c>
    </row>
    <row r="7" spans="1:38" s="26" customFormat="1">
      <c r="B7" s="25"/>
      <c r="C7" s="96" t="s">
        <v>31</v>
      </c>
      <c r="D7" s="6">
        <v>25</v>
      </c>
      <c r="E7" s="7">
        <v>22</v>
      </c>
      <c r="F7" s="62">
        <f t="shared" si="0"/>
        <v>88</v>
      </c>
      <c r="G7" s="6">
        <v>3</v>
      </c>
      <c r="H7" s="67">
        <f t="shared" si="1"/>
        <v>12</v>
      </c>
      <c r="I7" s="46" t="s">
        <v>31</v>
      </c>
      <c r="J7" s="6">
        <v>50</v>
      </c>
      <c r="K7" s="7">
        <v>44</v>
      </c>
      <c r="L7" s="62">
        <f t="shared" si="2"/>
        <v>88</v>
      </c>
      <c r="M7" s="6">
        <v>6</v>
      </c>
      <c r="N7" s="67">
        <f t="shared" si="3"/>
        <v>12</v>
      </c>
      <c r="O7" s="46" t="s">
        <v>31</v>
      </c>
      <c r="P7" s="6">
        <v>83</v>
      </c>
      <c r="Q7" s="7">
        <v>75</v>
      </c>
      <c r="R7" s="62">
        <f t="shared" si="4"/>
        <v>90.361445783132538</v>
      </c>
      <c r="S7" s="6">
        <v>8</v>
      </c>
      <c r="T7" s="67">
        <f t="shared" si="5"/>
        <v>9.6385542168674707</v>
      </c>
      <c r="U7" s="46" t="s">
        <v>31</v>
      </c>
      <c r="V7" s="6">
        <v>49</v>
      </c>
      <c r="W7" s="7">
        <v>46</v>
      </c>
      <c r="X7" s="62">
        <f t="shared" si="6"/>
        <v>93.877551020408163</v>
      </c>
      <c r="Y7" s="6">
        <v>3</v>
      </c>
      <c r="Z7" s="67">
        <f t="shared" si="7"/>
        <v>6.1224489795918364</v>
      </c>
      <c r="AA7" s="46" t="s">
        <v>31</v>
      </c>
      <c r="AB7" s="6">
        <v>45</v>
      </c>
      <c r="AC7" s="7">
        <v>42</v>
      </c>
      <c r="AD7" s="62">
        <f t="shared" si="8"/>
        <v>93.333333333333329</v>
      </c>
      <c r="AE7" s="6">
        <v>3</v>
      </c>
      <c r="AF7" s="67">
        <f t="shared" si="9"/>
        <v>6.6666666666666661</v>
      </c>
      <c r="AG7" s="46" t="s">
        <v>31</v>
      </c>
      <c r="AH7" s="26">
        <v>59</v>
      </c>
      <c r="AI7" s="26">
        <v>52</v>
      </c>
      <c r="AJ7" s="37">
        <f t="shared" si="10"/>
        <v>88.13559322033899</v>
      </c>
      <c r="AK7" s="26">
        <v>7</v>
      </c>
      <c r="AL7" s="54">
        <f t="shared" si="11"/>
        <v>11.864406779661017</v>
      </c>
    </row>
    <row r="8" spans="1:38" s="26" customFormat="1">
      <c r="B8" s="25"/>
      <c r="C8" s="96" t="s">
        <v>37</v>
      </c>
      <c r="D8" s="6">
        <v>62</v>
      </c>
      <c r="E8" s="7">
        <v>58</v>
      </c>
      <c r="F8" s="62">
        <f t="shared" si="0"/>
        <v>93.548387096774192</v>
      </c>
      <c r="G8" s="6">
        <v>4</v>
      </c>
      <c r="H8" s="67">
        <f t="shared" si="1"/>
        <v>6.4516129032258069</v>
      </c>
      <c r="I8" s="46" t="s">
        <v>37</v>
      </c>
      <c r="J8" s="6">
        <v>63</v>
      </c>
      <c r="K8" s="7">
        <v>58</v>
      </c>
      <c r="L8" s="62">
        <f t="shared" si="2"/>
        <v>92.063492063492063</v>
      </c>
      <c r="M8" s="6">
        <v>5</v>
      </c>
      <c r="N8" s="67">
        <f t="shared" si="3"/>
        <v>7.9365079365079367</v>
      </c>
      <c r="O8" s="46" t="s">
        <v>37</v>
      </c>
      <c r="P8" s="6">
        <v>123</v>
      </c>
      <c r="Q8" s="7">
        <v>118</v>
      </c>
      <c r="R8" s="62">
        <f t="shared" si="4"/>
        <v>95.934959349593498</v>
      </c>
      <c r="S8" s="6">
        <v>5</v>
      </c>
      <c r="T8" s="67">
        <f t="shared" si="5"/>
        <v>4.0650406504065044</v>
      </c>
      <c r="U8" s="46" t="s">
        <v>37</v>
      </c>
      <c r="V8" s="6">
        <v>86</v>
      </c>
      <c r="W8" s="7">
        <v>80</v>
      </c>
      <c r="X8" s="62">
        <f t="shared" si="6"/>
        <v>93.023255813953483</v>
      </c>
      <c r="Y8" s="6">
        <v>6</v>
      </c>
      <c r="Z8" s="67">
        <f t="shared" si="7"/>
        <v>6.9767441860465116</v>
      </c>
      <c r="AA8" s="46" t="s">
        <v>37</v>
      </c>
      <c r="AB8" s="6">
        <v>88</v>
      </c>
      <c r="AC8" s="7">
        <v>84</v>
      </c>
      <c r="AD8" s="62">
        <f t="shared" si="8"/>
        <v>95.454545454545453</v>
      </c>
      <c r="AE8" s="6">
        <v>4</v>
      </c>
      <c r="AF8" s="67">
        <f t="shared" si="9"/>
        <v>4.5454545454545459</v>
      </c>
      <c r="AG8" s="46" t="s">
        <v>37</v>
      </c>
      <c r="AH8" s="26">
        <v>136</v>
      </c>
      <c r="AI8" s="26">
        <v>131</v>
      </c>
      <c r="AJ8" s="37">
        <f t="shared" si="10"/>
        <v>96.323529411764696</v>
      </c>
      <c r="AK8" s="26">
        <v>5</v>
      </c>
      <c r="AL8" s="54">
        <f t="shared" si="11"/>
        <v>3.6764705882352939</v>
      </c>
    </row>
    <row r="9" spans="1:38" s="27" customFormat="1">
      <c r="A9" s="27" t="s">
        <v>11</v>
      </c>
      <c r="B9" s="25"/>
      <c r="C9" s="91" t="s">
        <v>50</v>
      </c>
      <c r="D9" s="92">
        <v>1</v>
      </c>
      <c r="E9" s="93">
        <v>1</v>
      </c>
      <c r="F9" s="63">
        <f t="shared" si="0"/>
        <v>100</v>
      </c>
      <c r="G9" s="92">
        <v>0</v>
      </c>
      <c r="H9" s="68">
        <f t="shared" si="1"/>
        <v>0</v>
      </c>
      <c r="I9" s="47" t="s">
        <v>27</v>
      </c>
      <c r="J9" s="8">
        <v>187</v>
      </c>
      <c r="K9" s="9">
        <v>180</v>
      </c>
      <c r="L9" s="63">
        <f t="shared" si="2"/>
        <v>96.256684491978604</v>
      </c>
      <c r="M9" s="8">
        <v>7</v>
      </c>
      <c r="N9" s="68">
        <f t="shared" si="3"/>
        <v>3.7433155080213902</v>
      </c>
      <c r="O9" s="47" t="s">
        <v>27</v>
      </c>
      <c r="P9" s="8">
        <v>225</v>
      </c>
      <c r="Q9" s="9">
        <v>221</v>
      </c>
      <c r="R9" s="63">
        <f t="shared" si="4"/>
        <v>98.222222222222229</v>
      </c>
      <c r="S9" s="8">
        <v>4</v>
      </c>
      <c r="T9" s="68">
        <f t="shared" si="5"/>
        <v>1.7777777777777777</v>
      </c>
      <c r="U9" s="47"/>
      <c r="V9" s="8"/>
      <c r="W9" s="9"/>
      <c r="X9" s="104">
        <f>AVERAGE(X3:X8)</f>
        <v>92.605222738229543</v>
      </c>
      <c r="Y9" s="8"/>
      <c r="Z9" s="102"/>
      <c r="AA9" s="47" t="s">
        <v>69</v>
      </c>
      <c r="AB9" s="8">
        <v>40</v>
      </c>
      <c r="AC9" s="9">
        <v>27</v>
      </c>
      <c r="AD9" s="63">
        <f t="shared" si="8"/>
        <v>67.5</v>
      </c>
      <c r="AE9" s="8">
        <v>13</v>
      </c>
      <c r="AF9" s="68">
        <f t="shared" si="9"/>
        <v>32.5</v>
      </c>
      <c r="AG9" s="47" t="s">
        <v>73</v>
      </c>
      <c r="AH9" s="27">
        <v>223</v>
      </c>
      <c r="AI9" s="27">
        <v>214</v>
      </c>
      <c r="AJ9" s="38">
        <f>AI9/(AH9/100)</f>
        <v>95.964125560538122</v>
      </c>
      <c r="AK9" s="27">
        <v>9</v>
      </c>
      <c r="AL9" s="55">
        <f>AK9/(AH9/100)</f>
        <v>4.0358744394618835</v>
      </c>
    </row>
    <row r="10" spans="1:38" s="27" customFormat="1">
      <c r="B10" s="25"/>
      <c r="C10" s="91" t="s">
        <v>46</v>
      </c>
      <c r="D10" s="94">
        <v>69</v>
      </c>
      <c r="E10" s="95">
        <v>1</v>
      </c>
      <c r="F10" s="63">
        <f t="shared" si="0"/>
        <v>1.4492753623188408</v>
      </c>
      <c r="G10" s="94">
        <v>68</v>
      </c>
      <c r="H10" s="68">
        <f t="shared" si="1"/>
        <v>98.550724637681171</v>
      </c>
      <c r="I10" s="47" t="s">
        <v>76</v>
      </c>
      <c r="J10" s="8">
        <v>155</v>
      </c>
      <c r="K10" s="9">
        <v>131</v>
      </c>
      <c r="L10" s="63">
        <f t="shared" si="2"/>
        <v>84.516129032258064</v>
      </c>
      <c r="M10" s="8">
        <v>24</v>
      </c>
      <c r="N10" s="68">
        <f t="shared" si="3"/>
        <v>15.483870967741934</v>
      </c>
      <c r="O10" s="47" t="s">
        <v>58</v>
      </c>
      <c r="P10" s="8">
        <v>35</v>
      </c>
      <c r="Q10" s="9">
        <v>19</v>
      </c>
      <c r="R10" s="63">
        <f t="shared" si="4"/>
        <v>54.285714285714292</v>
      </c>
      <c r="S10" s="8">
        <v>16</v>
      </c>
      <c r="T10" s="68">
        <f t="shared" si="5"/>
        <v>45.714285714285715</v>
      </c>
      <c r="U10" s="47"/>
      <c r="V10" s="8"/>
      <c r="W10" s="9"/>
      <c r="X10" s="63"/>
      <c r="Y10" s="8"/>
      <c r="Z10" s="68"/>
      <c r="AA10" s="47" t="s">
        <v>68</v>
      </c>
      <c r="AB10" s="8">
        <v>10</v>
      </c>
      <c r="AC10" s="9">
        <v>7</v>
      </c>
      <c r="AD10" s="63">
        <f t="shared" si="8"/>
        <v>70</v>
      </c>
      <c r="AE10" s="8">
        <v>3</v>
      </c>
      <c r="AF10" s="68">
        <f t="shared" si="9"/>
        <v>30</v>
      </c>
      <c r="AG10" s="47"/>
      <c r="AJ10" s="38"/>
      <c r="AL10" s="55"/>
    </row>
    <row r="11" spans="1:38" s="27" customFormat="1">
      <c r="B11" s="25"/>
      <c r="C11" s="91" t="s">
        <v>51</v>
      </c>
      <c r="D11" s="8">
        <v>26</v>
      </c>
      <c r="E11" s="9">
        <v>19</v>
      </c>
      <c r="F11" s="63">
        <f t="shared" si="0"/>
        <v>73.07692307692308</v>
      </c>
      <c r="G11" s="8">
        <v>7</v>
      </c>
      <c r="H11" s="68">
        <f t="shared" si="1"/>
        <v>26.923076923076923</v>
      </c>
      <c r="I11" s="47"/>
      <c r="J11" s="8"/>
      <c r="K11" s="9"/>
      <c r="L11" s="104">
        <f>AVERAGE(L3:L10)</f>
        <v>88.830863956041838</v>
      </c>
      <c r="M11" s="8"/>
      <c r="N11" s="102"/>
      <c r="O11" s="47"/>
      <c r="P11" s="8"/>
      <c r="Q11" s="9"/>
      <c r="R11" s="104">
        <f>AVERAGE(R3:R10)</f>
        <v>88.130872072676098</v>
      </c>
      <c r="S11" s="8"/>
      <c r="T11" s="102"/>
      <c r="U11" s="47"/>
      <c r="V11" s="8"/>
      <c r="W11" s="9"/>
      <c r="X11" s="63"/>
      <c r="Y11" s="8"/>
      <c r="Z11" s="68"/>
      <c r="AA11" s="47" t="s">
        <v>70</v>
      </c>
      <c r="AB11" s="8">
        <v>146</v>
      </c>
      <c r="AC11" s="9">
        <v>136</v>
      </c>
      <c r="AD11" s="63">
        <f t="shared" si="8"/>
        <v>93.150684931506845</v>
      </c>
      <c r="AE11" s="8">
        <v>10</v>
      </c>
      <c r="AF11" s="68">
        <f t="shared" si="9"/>
        <v>6.8493150684931505</v>
      </c>
      <c r="AG11" s="47"/>
      <c r="AJ11" s="38"/>
      <c r="AL11" s="55"/>
    </row>
    <row r="12" spans="1:38" s="27" customFormat="1">
      <c r="B12" s="25"/>
      <c r="C12" s="91" t="s">
        <v>48</v>
      </c>
      <c r="D12" s="94">
        <v>122</v>
      </c>
      <c r="E12" s="95">
        <v>12</v>
      </c>
      <c r="F12" s="63">
        <f t="shared" si="0"/>
        <v>9.8360655737704921</v>
      </c>
      <c r="G12" s="94">
        <v>110</v>
      </c>
      <c r="H12" s="68">
        <f t="shared" si="1"/>
        <v>90.163934426229517</v>
      </c>
      <c r="I12" s="47"/>
      <c r="J12" s="8"/>
      <c r="K12" s="9"/>
      <c r="L12" s="63"/>
      <c r="M12" s="8"/>
      <c r="N12" s="68"/>
      <c r="O12" s="47"/>
      <c r="P12" s="8"/>
      <c r="Q12" s="9"/>
      <c r="R12" s="63"/>
      <c r="S12" s="8"/>
      <c r="T12" s="68"/>
      <c r="U12" s="47"/>
      <c r="V12" s="8"/>
      <c r="W12" s="9"/>
      <c r="X12" s="63"/>
      <c r="Y12" s="8"/>
      <c r="Z12" s="68"/>
      <c r="AA12" s="47" t="s">
        <v>71</v>
      </c>
      <c r="AB12" s="8">
        <v>12</v>
      </c>
      <c r="AC12" s="9">
        <v>7</v>
      </c>
      <c r="AD12" s="63">
        <f t="shared" si="8"/>
        <v>58.333333333333336</v>
      </c>
      <c r="AE12" s="8">
        <v>5</v>
      </c>
      <c r="AF12" s="68">
        <f t="shared" si="9"/>
        <v>41.666666666666671</v>
      </c>
      <c r="AG12" s="47"/>
      <c r="AJ12" s="38"/>
      <c r="AL12" s="55"/>
    </row>
    <row r="13" spans="1:38" s="27" customFormat="1">
      <c r="B13" s="25"/>
      <c r="C13" s="91" t="s">
        <v>49</v>
      </c>
      <c r="D13" s="94">
        <v>75</v>
      </c>
      <c r="E13" s="95">
        <v>18</v>
      </c>
      <c r="F13" s="63">
        <f t="shared" si="0"/>
        <v>24</v>
      </c>
      <c r="G13" s="94">
        <v>57</v>
      </c>
      <c r="H13" s="68">
        <f t="shared" si="1"/>
        <v>76</v>
      </c>
      <c r="I13" s="47"/>
      <c r="J13" s="8"/>
      <c r="K13" s="9"/>
      <c r="L13" s="63"/>
      <c r="M13" s="8"/>
      <c r="N13" s="68"/>
      <c r="O13" s="47"/>
      <c r="P13" s="8"/>
      <c r="Q13" s="9"/>
      <c r="R13" s="63"/>
      <c r="S13" s="8"/>
      <c r="T13" s="68"/>
      <c r="U13" s="47"/>
      <c r="V13" s="8"/>
      <c r="W13" s="9"/>
      <c r="X13" s="63"/>
      <c r="Y13" s="8"/>
      <c r="Z13" s="68"/>
      <c r="AA13" s="47" t="s">
        <v>72</v>
      </c>
      <c r="AB13" s="8">
        <v>40</v>
      </c>
      <c r="AC13" s="9">
        <v>35</v>
      </c>
      <c r="AD13" s="63">
        <f t="shared" si="8"/>
        <v>87.5</v>
      </c>
      <c r="AE13" s="8">
        <v>5</v>
      </c>
      <c r="AF13" s="68">
        <f t="shared" si="9"/>
        <v>12.5</v>
      </c>
      <c r="AG13" s="47"/>
      <c r="AJ13" s="38"/>
      <c r="AL13" s="55"/>
    </row>
    <row r="14" spans="1:38" s="27" customFormat="1">
      <c r="B14" s="25"/>
      <c r="C14" s="91" t="s">
        <v>47</v>
      </c>
      <c r="D14" s="94">
        <v>73</v>
      </c>
      <c r="E14" s="95">
        <v>25</v>
      </c>
      <c r="F14" s="63">
        <f t="shared" si="0"/>
        <v>34.246575342465754</v>
      </c>
      <c r="G14" s="94">
        <v>48</v>
      </c>
      <c r="H14" s="68">
        <f t="shared" si="1"/>
        <v>65.753424657534254</v>
      </c>
      <c r="I14" s="47"/>
      <c r="J14" s="8"/>
      <c r="K14" s="9"/>
      <c r="L14" s="63"/>
      <c r="M14" s="8"/>
      <c r="N14" s="68"/>
      <c r="O14" s="47"/>
      <c r="P14" s="8"/>
      <c r="Q14" s="9"/>
      <c r="R14" s="63"/>
      <c r="S14" s="8"/>
      <c r="T14" s="68"/>
      <c r="U14" s="47"/>
      <c r="V14" s="8"/>
      <c r="W14" s="9"/>
      <c r="X14" s="63"/>
      <c r="Y14" s="8"/>
      <c r="Z14" s="68"/>
      <c r="AA14" s="47"/>
      <c r="AB14" s="8"/>
      <c r="AC14" s="9"/>
      <c r="AD14" s="63"/>
      <c r="AE14" s="8"/>
      <c r="AF14" s="68"/>
      <c r="AG14" s="47"/>
      <c r="AJ14" s="38"/>
      <c r="AL14" s="55"/>
    </row>
    <row r="15" spans="1:38" s="28" customFormat="1">
      <c r="A15" s="28" t="s">
        <v>12</v>
      </c>
      <c r="B15" s="25"/>
      <c r="C15" s="83"/>
      <c r="D15" s="84"/>
      <c r="E15" s="85"/>
      <c r="F15" s="86"/>
      <c r="G15" s="84"/>
      <c r="H15" s="87"/>
      <c r="I15" s="40" t="s">
        <v>77</v>
      </c>
      <c r="J15" s="10">
        <v>39</v>
      </c>
      <c r="K15" s="11">
        <v>33</v>
      </c>
      <c r="L15" s="64">
        <f t="shared" si="2"/>
        <v>84.615384615384613</v>
      </c>
      <c r="M15" s="60">
        <v>6</v>
      </c>
      <c r="N15" s="69">
        <f t="shared" si="3"/>
        <v>15.384615384615383</v>
      </c>
      <c r="O15" s="40" t="s">
        <v>57</v>
      </c>
      <c r="P15" s="10">
        <v>91</v>
      </c>
      <c r="Q15" s="12">
        <v>84</v>
      </c>
      <c r="R15" s="64">
        <f t="shared" si="4"/>
        <v>92.307692307692307</v>
      </c>
      <c r="S15" s="10">
        <v>7</v>
      </c>
      <c r="T15" s="69">
        <f t="shared" si="5"/>
        <v>7.6923076923076916</v>
      </c>
      <c r="U15" s="40" t="s">
        <v>64</v>
      </c>
      <c r="V15" s="10">
        <v>30</v>
      </c>
      <c r="W15" s="11">
        <v>26</v>
      </c>
      <c r="X15" s="64">
        <f t="shared" si="6"/>
        <v>86.666666666666671</v>
      </c>
      <c r="Y15" s="60">
        <v>4</v>
      </c>
      <c r="Z15" s="69">
        <f t="shared" si="7"/>
        <v>13.333333333333334</v>
      </c>
      <c r="AA15" s="40" t="s">
        <v>56</v>
      </c>
      <c r="AB15" s="10">
        <v>98</v>
      </c>
      <c r="AC15" s="11">
        <v>73</v>
      </c>
      <c r="AD15" s="64">
        <f t="shared" si="8"/>
        <v>74.489795918367349</v>
      </c>
      <c r="AE15" s="60">
        <v>25</v>
      </c>
      <c r="AF15" s="69">
        <f t="shared" si="9"/>
        <v>25.510204081632654</v>
      </c>
      <c r="AG15" s="40" t="s">
        <v>63</v>
      </c>
      <c r="AH15" s="28">
        <v>60</v>
      </c>
      <c r="AI15" s="28">
        <v>50</v>
      </c>
      <c r="AJ15" s="39">
        <f>AI15/(AH15/100)</f>
        <v>83.333333333333343</v>
      </c>
      <c r="AK15" s="28">
        <v>10</v>
      </c>
      <c r="AL15" s="56">
        <f>AK15/(AH15/100)</f>
        <v>16.666666666666668</v>
      </c>
    </row>
    <row r="16" spans="1:38" s="28" customFormat="1">
      <c r="B16" s="25"/>
      <c r="C16" s="88"/>
      <c r="D16" s="89"/>
      <c r="E16" s="90"/>
      <c r="F16" s="86"/>
      <c r="G16" s="89"/>
      <c r="H16" s="87"/>
      <c r="I16" s="40" t="s">
        <v>78</v>
      </c>
      <c r="J16" s="10">
        <v>39</v>
      </c>
      <c r="K16" s="12">
        <v>39</v>
      </c>
      <c r="L16" s="64">
        <f t="shared" si="2"/>
        <v>100</v>
      </c>
      <c r="M16" s="10">
        <v>0</v>
      </c>
      <c r="N16" s="69">
        <f t="shared" si="3"/>
        <v>0</v>
      </c>
      <c r="O16" s="40" t="s">
        <v>59</v>
      </c>
      <c r="P16" s="10">
        <v>293</v>
      </c>
      <c r="Q16" s="12">
        <v>237</v>
      </c>
      <c r="R16" s="64">
        <f t="shared" si="4"/>
        <v>80.88737201365187</v>
      </c>
      <c r="S16" s="10">
        <v>56</v>
      </c>
      <c r="T16" s="69">
        <f t="shared" si="5"/>
        <v>19.112627986348123</v>
      </c>
      <c r="U16" s="40" t="s">
        <v>65</v>
      </c>
      <c r="V16" s="10">
        <v>69</v>
      </c>
      <c r="W16" s="12">
        <v>69</v>
      </c>
      <c r="X16" s="64">
        <f t="shared" si="6"/>
        <v>100.00000000000001</v>
      </c>
      <c r="Y16" s="10">
        <v>0</v>
      </c>
      <c r="Z16" s="69">
        <f t="shared" si="7"/>
        <v>0</v>
      </c>
      <c r="AA16" s="40"/>
      <c r="AB16" s="10"/>
      <c r="AC16" s="12"/>
      <c r="AD16" s="64"/>
      <c r="AE16" s="10"/>
      <c r="AF16" s="69"/>
      <c r="AL16" s="101"/>
    </row>
    <row r="17" spans="1:38" s="28" customFormat="1">
      <c r="B17" s="25"/>
      <c r="C17" s="88"/>
      <c r="D17" s="89"/>
      <c r="E17" s="90"/>
      <c r="F17" s="86"/>
      <c r="G17" s="89"/>
      <c r="H17" s="87"/>
      <c r="I17" s="40" t="s">
        <v>49</v>
      </c>
      <c r="J17" s="10">
        <v>60</v>
      </c>
      <c r="K17" s="12">
        <v>51</v>
      </c>
      <c r="L17" s="64">
        <f t="shared" si="2"/>
        <v>85</v>
      </c>
      <c r="M17" s="10">
        <v>9</v>
      </c>
      <c r="N17" s="69">
        <f t="shared" si="3"/>
        <v>15</v>
      </c>
      <c r="O17" s="40" t="s">
        <v>60</v>
      </c>
      <c r="P17" s="10">
        <v>11</v>
      </c>
      <c r="Q17" s="12">
        <v>8</v>
      </c>
      <c r="R17" s="64">
        <f t="shared" si="4"/>
        <v>72.727272727272734</v>
      </c>
      <c r="S17" s="10">
        <v>3</v>
      </c>
      <c r="T17" s="69">
        <f t="shared" si="5"/>
        <v>27.272727272727273</v>
      </c>
      <c r="U17" s="40" t="s">
        <v>67</v>
      </c>
      <c r="V17" s="10">
        <v>11</v>
      </c>
      <c r="W17" s="12">
        <v>10</v>
      </c>
      <c r="X17" s="64">
        <f t="shared" si="6"/>
        <v>90.909090909090907</v>
      </c>
      <c r="Y17" s="10">
        <v>1</v>
      </c>
      <c r="Z17" s="69">
        <f t="shared" si="7"/>
        <v>9.0909090909090917</v>
      </c>
      <c r="AA17" s="40"/>
      <c r="AB17" s="10"/>
      <c r="AC17" s="12"/>
      <c r="AD17" s="64"/>
      <c r="AE17" s="10"/>
      <c r="AF17" s="69"/>
      <c r="AG17" s="57"/>
      <c r="AJ17" s="39"/>
      <c r="AL17" s="56"/>
    </row>
    <row r="18" spans="1:38" s="28" customFormat="1">
      <c r="B18" s="25"/>
      <c r="C18" s="88"/>
      <c r="D18" s="89"/>
      <c r="E18" s="90"/>
      <c r="F18" s="86"/>
      <c r="G18" s="89"/>
      <c r="H18" s="87"/>
      <c r="I18" s="40" t="s">
        <v>63</v>
      </c>
      <c r="J18" s="10">
        <v>39</v>
      </c>
      <c r="K18" s="12">
        <v>26</v>
      </c>
      <c r="L18" s="64">
        <f t="shared" si="2"/>
        <v>66.666666666666671</v>
      </c>
      <c r="M18" s="10">
        <v>13</v>
      </c>
      <c r="N18" s="69">
        <f t="shared" si="3"/>
        <v>33.333333333333336</v>
      </c>
      <c r="O18" s="40" t="s">
        <v>61</v>
      </c>
      <c r="P18" s="10">
        <v>42</v>
      </c>
      <c r="Q18" s="12">
        <v>37</v>
      </c>
      <c r="R18" s="64">
        <f t="shared" si="4"/>
        <v>88.095238095238102</v>
      </c>
      <c r="S18" s="10">
        <v>5</v>
      </c>
      <c r="T18" s="69">
        <f t="shared" si="5"/>
        <v>11.904761904761905</v>
      </c>
      <c r="U18" s="40" t="s">
        <v>63</v>
      </c>
      <c r="V18" s="10">
        <v>61</v>
      </c>
      <c r="W18" s="12">
        <v>52</v>
      </c>
      <c r="X18" s="64">
        <f t="shared" si="6"/>
        <v>85.245901639344268</v>
      </c>
      <c r="Y18" s="10">
        <v>9</v>
      </c>
      <c r="Z18" s="69">
        <f t="shared" si="7"/>
        <v>14.754098360655737</v>
      </c>
      <c r="AA18" s="40"/>
      <c r="AB18" s="10"/>
      <c r="AC18" s="12"/>
      <c r="AD18" s="64"/>
      <c r="AE18" s="10"/>
      <c r="AF18" s="69"/>
      <c r="AG18" s="40"/>
      <c r="AJ18" s="39"/>
      <c r="AL18" s="56"/>
    </row>
    <row r="19" spans="1:38" s="28" customFormat="1">
      <c r="A19" s="30"/>
      <c r="B19" s="31"/>
      <c r="C19" s="88"/>
      <c r="D19" s="89"/>
      <c r="E19" s="90"/>
      <c r="F19" s="86"/>
      <c r="G19" s="89"/>
      <c r="H19" s="87"/>
      <c r="I19" s="40"/>
      <c r="J19" s="10"/>
      <c r="K19" s="12"/>
      <c r="L19" s="105">
        <f>AVERAGE(L15:L18)</f>
        <v>84.070512820512832</v>
      </c>
      <c r="M19" s="10"/>
      <c r="N19" s="103"/>
      <c r="O19" s="40" t="s">
        <v>62</v>
      </c>
      <c r="P19" s="10">
        <v>19</v>
      </c>
      <c r="Q19" s="12">
        <v>16</v>
      </c>
      <c r="R19" s="64">
        <f t="shared" si="4"/>
        <v>84.21052631578948</v>
      </c>
      <c r="S19" s="10">
        <v>3</v>
      </c>
      <c r="T19" s="69">
        <f t="shared" si="5"/>
        <v>15.789473684210526</v>
      </c>
      <c r="U19" s="40"/>
      <c r="V19" s="10"/>
      <c r="W19" s="12"/>
      <c r="X19" s="105">
        <f>AVERAGE(X15:X18)</f>
        <v>90.705414803775469</v>
      </c>
      <c r="Y19" s="10"/>
      <c r="Z19" s="103"/>
      <c r="AA19" s="40"/>
      <c r="AB19" s="10"/>
      <c r="AC19" s="12"/>
      <c r="AD19" s="64"/>
      <c r="AE19" s="10"/>
      <c r="AF19" s="69"/>
      <c r="AG19" s="40"/>
      <c r="AJ19" s="39"/>
      <c r="AL19" s="56"/>
    </row>
    <row r="20" spans="1:38" s="28" customFormat="1">
      <c r="B20" s="25"/>
      <c r="C20" s="88"/>
      <c r="D20" s="89"/>
      <c r="E20" s="90"/>
      <c r="F20" s="86"/>
      <c r="G20" s="89"/>
      <c r="H20" s="87"/>
      <c r="I20" s="40"/>
      <c r="J20" s="10"/>
      <c r="K20" s="12"/>
      <c r="L20" s="64"/>
      <c r="M20" s="10"/>
      <c r="N20" s="69"/>
      <c r="O20" s="40" t="s">
        <v>63</v>
      </c>
      <c r="P20" s="10">
        <v>67</v>
      </c>
      <c r="Q20" s="12">
        <v>57</v>
      </c>
      <c r="R20" s="64">
        <f t="shared" si="4"/>
        <v>85.074626865671632</v>
      </c>
      <c r="S20" s="10">
        <v>10</v>
      </c>
      <c r="T20" s="69">
        <f t="shared" si="5"/>
        <v>14.925373134328357</v>
      </c>
      <c r="U20" s="40"/>
      <c r="V20" s="10"/>
      <c r="W20" s="12"/>
      <c r="X20" s="64"/>
      <c r="Y20" s="10"/>
      <c r="Z20" s="69"/>
      <c r="AA20" s="40"/>
      <c r="AB20" s="10"/>
      <c r="AC20" s="12"/>
      <c r="AD20" s="64"/>
      <c r="AE20" s="10"/>
      <c r="AF20" s="69"/>
      <c r="AG20" s="40"/>
      <c r="AJ20" s="39"/>
      <c r="AL20" s="56"/>
    </row>
    <row r="21" spans="1:38" s="28" customFormat="1">
      <c r="B21" s="25"/>
      <c r="C21" s="88"/>
      <c r="D21" s="89"/>
      <c r="E21" s="90"/>
      <c r="F21" s="86"/>
      <c r="G21" s="89"/>
      <c r="H21" s="87"/>
      <c r="I21" s="40"/>
      <c r="J21" s="10"/>
      <c r="K21" s="12"/>
      <c r="L21" s="64"/>
      <c r="M21" s="10"/>
      <c r="N21" s="69"/>
      <c r="O21" s="40"/>
      <c r="P21" s="10"/>
      <c r="Q21" s="12"/>
      <c r="R21" s="105">
        <f>AVERAGE(R15:R20)</f>
        <v>83.883788054219352</v>
      </c>
      <c r="S21" s="10"/>
      <c r="T21" s="103"/>
      <c r="U21" s="40"/>
      <c r="V21" s="10"/>
      <c r="W21" s="12"/>
      <c r="X21" s="64"/>
      <c r="Y21" s="10"/>
      <c r="Z21" s="69"/>
      <c r="AA21" s="40"/>
      <c r="AB21" s="10"/>
      <c r="AC21" s="12"/>
      <c r="AD21" s="64"/>
      <c r="AE21" s="10"/>
      <c r="AF21" s="69"/>
      <c r="AG21" s="40"/>
      <c r="AJ21" s="39"/>
      <c r="AL21" s="56"/>
    </row>
    <row r="22" spans="1:38" s="41" customFormat="1">
      <c r="A22" s="43" t="s">
        <v>75</v>
      </c>
      <c r="B22" s="43"/>
      <c r="C22" s="44"/>
      <c r="D22" s="45">
        <f>AVERAGE(D3:D14)</f>
        <v>52.75</v>
      </c>
      <c r="E22" s="45">
        <f>AVERAGE(E3:E20)</f>
        <v>24.416666666666668</v>
      </c>
      <c r="F22" s="45">
        <f t="shared" ref="F22" si="12">AVERAGE(F3:F20)</f>
        <v>62.505545635627591</v>
      </c>
      <c r="G22" s="45">
        <f t="shared" ref="G22" si="13">AVERAGE(G3:G20)</f>
        <v>28.333333333333332</v>
      </c>
      <c r="H22" s="50">
        <f t="shared" ref="H22" si="14">AVERAGE(H3:H20)</f>
        <v>37.494454364372423</v>
      </c>
      <c r="I22" s="45"/>
      <c r="J22" s="45">
        <f t="shared" ref="J22:AL22" si="15">AVERAGE(J3:J20)</f>
        <v>73.166666666666671</v>
      </c>
      <c r="K22" s="45">
        <f t="shared" si="15"/>
        <v>64.166666666666671</v>
      </c>
      <c r="L22" s="45">
        <f>AVERAGE(L3:L10,L15:L18)</f>
        <v>87.244080244198827</v>
      </c>
      <c r="M22" s="45">
        <f t="shared" ref="M22" si="16">AVERAGE(M3:M20)</f>
        <v>9</v>
      </c>
      <c r="N22" s="50">
        <f>AVERAGE(N3:N10,N15:N18)</f>
        <v>12.755919755801161</v>
      </c>
      <c r="O22" s="45"/>
      <c r="P22" s="45">
        <f t="shared" si="15"/>
        <v>95.214285714285708</v>
      </c>
      <c r="Q22" s="45">
        <f t="shared" si="15"/>
        <v>85.071428571428569</v>
      </c>
      <c r="R22" s="45">
        <f>AVERAGE(R3:R10,R15:R20)</f>
        <v>86.310693207623217</v>
      </c>
      <c r="S22" s="45">
        <f t="shared" ref="S22" si="17">AVERAGE(S3:S20)</f>
        <v>10.142857142857142</v>
      </c>
      <c r="T22" s="50">
        <f>AVERAGE(T3:T10,T15:T20)</f>
        <v>13.689306792376803</v>
      </c>
      <c r="U22" s="45"/>
      <c r="V22" s="45">
        <f t="shared" si="15"/>
        <v>59.3</v>
      </c>
      <c r="W22" s="45">
        <f t="shared" si="15"/>
        <v>53.5</v>
      </c>
      <c r="X22" s="45">
        <f>AVERAGE(X3:X8,X15:X18)</f>
        <v>91.845299564447913</v>
      </c>
      <c r="Y22" s="45">
        <f t="shared" ref="Y22" si="18">AVERAGE(Y3:Y20)</f>
        <v>5.5</v>
      </c>
      <c r="Z22" s="50">
        <f>AVERAGE(Z3:Z8,Z15:Z18)</f>
        <v>7.8743266037763933</v>
      </c>
      <c r="AA22" s="45"/>
      <c r="AB22" s="45">
        <f>AVERAGE(AB3:AB15)</f>
        <v>54.083333333333336</v>
      </c>
      <c r="AC22" s="45">
        <f t="shared" ref="AC22:AD22" si="19">AVERAGE(AC3:AC15)</f>
        <v>46.583333333333336</v>
      </c>
      <c r="AD22" s="45">
        <f t="shared" si="19"/>
        <v>84.182736533519304</v>
      </c>
      <c r="AE22" s="45">
        <f t="shared" si="15"/>
        <v>7.5</v>
      </c>
      <c r="AF22" s="50">
        <f t="shared" si="15"/>
        <v>15.817263466480687</v>
      </c>
      <c r="AG22" s="45"/>
      <c r="AH22" s="45">
        <f t="shared" si="15"/>
        <v>94</v>
      </c>
      <c r="AI22" s="45">
        <f t="shared" si="15"/>
        <v>85.625</v>
      </c>
      <c r="AJ22" s="45">
        <f t="shared" si="15"/>
        <v>90.94992123200602</v>
      </c>
      <c r="AK22" s="45">
        <f t="shared" si="15"/>
        <v>8.375</v>
      </c>
      <c r="AL22" s="50">
        <f t="shared" si="15"/>
        <v>9.050078767993984</v>
      </c>
    </row>
    <row r="23" spans="1:38">
      <c r="A23" s="24" t="s">
        <v>17</v>
      </c>
      <c r="B23" s="1" t="s">
        <v>18</v>
      </c>
      <c r="C23" s="3"/>
      <c r="D23" s="5">
        <v>144</v>
      </c>
      <c r="E23" s="5">
        <v>14</v>
      </c>
      <c r="F23" s="70">
        <f t="shared" si="0"/>
        <v>9.7222222222222232</v>
      </c>
      <c r="G23" s="18">
        <v>130</v>
      </c>
      <c r="H23" s="71">
        <f t="shared" si="1"/>
        <v>90.277777777777786</v>
      </c>
      <c r="I23" s="4"/>
      <c r="J23" s="5">
        <v>99</v>
      </c>
      <c r="K23" s="5">
        <v>2</v>
      </c>
      <c r="L23" s="70">
        <f>K23/(J23/100)</f>
        <v>2.0202020202020203</v>
      </c>
      <c r="M23" s="18">
        <v>97</v>
      </c>
      <c r="N23" s="71">
        <f t="shared" si="3"/>
        <v>97.979797979797979</v>
      </c>
      <c r="O23" s="4"/>
      <c r="P23" s="5">
        <v>203</v>
      </c>
      <c r="Q23" s="5">
        <v>9</v>
      </c>
      <c r="R23" s="70">
        <f t="shared" si="4"/>
        <v>4.4334975369458132</v>
      </c>
      <c r="S23" s="18">
        <v>194</v>
      </c>
      <c r="T23" s="71">
        <f t="shared" si="5"/>
        <v>95.566502463054192</v>
      </c>
      <c r="U23" s="4"/>
      <c r="V23" s="5">
        <v>173</v>
      </c>
      <c r="W23" s="5">
        <v>2</v>
      </c>
      <c r="X23" s="70">
        <f t="shared" si="6"/>
        <v>1.1560693641618498</v>
      </c>
      <c r="Y23" s="18">
        <v>171</v>
      </c>
      <c r="Z23" s="75">
        <f t="shared" si="7"/>
        <v>98.843930635838149</v>
      </c>
      <c r="AA23" s="4"/>
      <c r="AB23" s="5">
        <v>89</v>
      </c>
      <c r="AC23" s="5">
        <v>2</v>
      </c>
      <c r="AD23" s="70">
        <f t="shared" si="8"/>
        <v>2.2471910112359552</v>
      </c>
      <c r="AE23" s="4">
        <v>87</v>
      </c>
      <c r="AF23" s="71">
        <f t="shared" si="9"/>
        <v>97.752808988764045</v>
      </c>
      <c r="AG23" s="4"/>
      <c r="AH23" s="18">
        <v>214</v>
      </c>
      <c r="AI23" s="18">
        <v>0</v>
      </c>
      <c r="AJ23" s="58">
        <f t="shared" si="10"/>
        <v>0</v>
      </c>
      <c r="AK23" s="18">
        <v>214</v>
      </c>
      <c r="AL23" s="73">
        <f t="shared" si="11"/>
        <v>100</v>
      </c>
    </row>
    <row r="24" spans="1:38">
      <c r="B24" s="1" t="s">
        <v>19</v>
      </c>
      <c r="C24" s="3"/>
      <c r="D24" s="5">
        <v>3</v>
      </c>
      <c r="E24" s="5">
        <v>0</v>
      </c>
      <c r="F24" s="70">
        <f t="shared" si="0"/>
        <v>0</v>
      </c>
      <c r="G24" s="18">
        <v>3</v>
      </c>
      <c r="H24" s="71">
        <f t="shared" si="1"/>
        <v>100</v>
      </c>
      <c r="I24" s="4"/>
      <c r="J24" s="5">
        <v>7</v>
      </c>
      <c r="K24" s="5">
        <v>0</v>
      </c>
      <c r="L24" s="70">
        <f>K24/(J24/100)</f>
        <v>0</v>
      </c>
      <c r="M24" s="18">
        <v>7</v>
      </c>
      <c r="N24" s="71">
        <f t="shared" si="3"/>
        <v>99.999999999999986</v>
      </c>
      <c r="O24" s="52"/>
      <c r="P24" s="32">
        <v>6</v>
      </c>
      <c r="Q24" s="32">
        <v>0</v>
      </c>
      <c r="R24" s="70">
        <f t="shared" si="4"/>
        <v>0</v>
      </c>
      <c r="S24" s="32">
        <v>6</v>
      </c>
      <c r="T24" s="71">
        <f t="shared" si="5"/>
        <v>100</v>
      </c>
      <c r="U24" s="53"/>
      <c r="V24" s="33">
        <v>8</v>
      </c>
      <c r="W24" s="5">
        <v>0</v>
      </c>
      <c r="X24" s="70">
        <f t="shared" si="6"/>
        <v>0</v>
      </c>
      <c r="Y24" s="18">
        <v>8</v>
      </c>
      <c r="Z24" s="71">
        <f t="shared" si="7"/>
        <v>100</v>
      </c>
      <c r="AA24" s="4"/>
      <c r="AB24" s="5">
        <v>3</v>
      </c>
      <c r="AC24" s="5">
        <v>0</v>
      </c>
      <c r="AD24" s="70">
        <f t="shared" si="8"/>
        <v>0</v>
      </c>
      <c r="AE24" s="4">
        <v>3</v>
      </c>
      <c r="AF24" s="71">
        <f t="shared" si="9"/>
        <v>100</v>
      </c>
      <c r="AG24" s="4"/>
      <c r="AH24" s="18">
        <v>8</v>
      </c>
      <c r="AI24" s="18">
        <v>2</v>
      </c>
      <c r="AJ24" s="58">
        <f t="shared" si="10"/>
        <v>25</v>
      </c>
      <c r="AK24" s="18">
        <v>6</v>
      </c>
      <c r="AL24" s="59">
        <f t="shared" si="11"/>
        <v>75</v>
      </c>
    </row>
    <row r="25" spans="1:38">
      <c r="B25" s="1" t="s">
        <v>20</v>
      </c>
      <c r="C25" s="3"/>
      <c r="D25" s="5">
        <v>2</v>
      </c>
      <c r="E25" s="5">
        <v>0</v>
      </c>
      <c r="F25" s="70">
        <f t="shared" si="0"/>
        <v>0</v>
      </c>
      <c r="G25" s="18">
        <v>2</v>
      </c>
      <c r="H25" s="71">
        <f t="shared" si="1"/>
        <v>100</v>
      </c>
      <c r="I25" s="4"/>
      <c r="J25" s="5">
        <v>3</v>
      </c>
      <c r="K25" s="5">
        <v>0</v>
      </c>
      <c r="L25" s="70">
        <f>K25/(J25/100)</f>
        <v>0</v>
      </c>
      <c r="M25" s="18">
        <v>3</v>
      </c>
      <c r="N25" s="71">
        <f t="shared" si="3"/>
        <v>100</v>
      </c>
      <c r="O25" s="4"/>
      <c r="P25" s="5">
        <v>5</v>
      </c>
      <c r="Q25" s="5">
        <v>0</v>
      </c>
      <c r="R25" s="70">
        <f t="shared" si="4"/>
        <v>0</v>
      </c>
      <c r="S25" s="18">
        <v>5</v>
      </c>
      <c r="T25" s="71">
        <f t="shared" si="5"/>
        <v>100</v>
      </c>
      <c r="U25" s="4"/>
      <c r="V25" s="5">
        <v>7</v>
      </c>
      <c r="W25" s="5">
        <v>0</v>
      </c>
      <c r="X25" s="70">
        <f t="shared" si="6"/>
        <v>0</v>
      </c>
      <c r="Y25" s="18">
        <v>7</v>
      </c>
      <c r="Z25" s="71">
        <f t="shared" si="7"/>
        <v>99.999999999999986</v>
      </c>
      <c r="AA25" s="4"/>
      <c r="AB25" s="5">
        <v>4</v>
      </c>
      <c r="AC25" s="5">
        <v>0</v>
      </c>
      <c r="AD25" s="70">
        <f t="shared" si="8"/>
        <v>0</v>
      </c>
      <c r="AE25" s="4">
        <v>4</v>
      </c>
      <c r="AF25" s="71">
        <f t="shared" si="9"/>
        <v>100</v>
      </c>
      <c r="AG25" s="4"/>
      <c r="AH25" s="18">
        <v>10</v>
      </c>
      <c r="AI25" s="18">
        <v>1</v>
      </c>
      <c r="AJ25" s="58">
        <f t="shared" si="10"/>
        <v>10</v>
      </c>
      <c r="AK25" s="18">
        <v>9</v>
      </c>
      <c r="AL25" s="59">
        <f t="shared" si="11"/>
        <v>90</v>
      </c>
    </row>
    <row r="26" spans="1:38">
      <c r="B26" s="1" t="s">
        <v>21</v>
      </c>
      <c r="C26" s="29" t="s">
        <v>44</v>
      </c>
      <c r="D26" s="5" t="s">
        <v>16</v>
      </c>
      <c r="E26" s="5" t="s">
        <v>16</v>
      </c>
      <c r="F26" s="19" t="s">
        <v>16</v>
      </c>
      <c r="G26" s="19" t="s">
        <v>16</v>
      </c>
      <c r="H26" s="49" t="s">
        <v>16</v>
      </c>
      <c r="I26" s="4" t="s">
        <v>44</v>
      </c>
      <c r="J26" s="5" t="s">
        <v>16</v>
      </c>
      <c r="K26" s="5" t="s">
        <v>16</v>
      </c>
      <c r="L26" s="19" t="s">
        <v>16</v>
      </c>
      <c r="M26" s="19" t="s">
        <v>16</v>
      </c>
      <c r="N26" s="49" t="s">
        <v>16</v>
      </c>
      <c r="O26" s="4" t="s">
        <v>44</v>
      </c>
      <c r="P26" s="5" t="s">
        <v>16</v>
      </c>
      <c r="Q26" s="5" t="s">
        <v>16</v>
      </c>
      <c r="R26" s="70" t="s">
        <v>16</v>
      </c>
      <c r="S26" s="19" t="s">
        <v>16</v>
      </c>
      <c r="T26" s="71" t="s">
        <v>16</v>
      </c>
      <c r="U26" s="4" t="s">
        <v>44</v>
      </c>
      <c r="V26" s="5" t="s">
        <v>16</v>
      </c>
      <c r="W26" s="5" t="s">
        <v>16</v>
      </c>
      <c r="X26" s="70" t="s">
        <v>16</v>
      </c>
      <c r="Y26" s="19" t="s">
        <v>16</v>
      </c>
      <c r="Z26" s="71" t="s">
        <v>16</v>
      </c>
      <c r="AA26" s="4" t="s">
        <v>44</v>
      </c>
      <c r="AB26" s="5" t="s">
        <v>16</v>
      </c>
      <c r="AC26" s="5" t="s">
        <v>16</v>
      </c>
      <c r="AD26" s="70" t="s">
        <v>16</v>
      </c>
      <c r="AE26" s="4" t="s">
        <v>16</v>
      </c>
      <c r="AF26" s="51" t="s">
        <v>16</v>
      </c>
      <c r="AG26" s="4" t="s">
        <v>44</v>
      </c>
      <c r="AH26" s="5" t="s">
        <v>16</v>
      </c>
      <c r="AI26" s="5" t="s">
        <v>16</v>
      </c>
      <c r="AJ26" s="4" t="s">
        <v>16</v>
      </c>
      <c r="AK26" s="5" t="s">
        <v>16</v>
      </c>
      <c r="AL26" s="51" t="s">
        <v>16</v>
      </c>
    </row>
    <row r="27" spans="1:38">
      <c r="B27" s="1" t="s">
        <v>22</v>
      </c>
      <c r="C27" s="3"/>
      <c r="D27" s="5">
        <v>23</v>
      </c>
      <c r="E27" s="5">
        <v>1</v>
      </c>
      <c r="F27" s="70">
        <f t="shared" si="0"/>
        <v>4.3478260869565215</v>
      </c>
      <c r="G27" s="18">
        <v>22</v>
      </c>
      <c r="H27" s="71">
        <f t="shared" si="1"/>
        <v>95.65217391304347</v>
      </c>
      <c r="I27" s="4"/>
      <c r="J27" s="5">
        <v>28</v>
      </c>
      <c r="K27" s="5">
        <v>2</v>
      </c>
      <c r="L27" s="70">
        <f>K27/(J27/100)</f>
        <v>7.1428571428571423</v>
      </c>
      <c r="M27" s="18">
        <v>26</v>
      </c>
      <c r="N27" s="71">
        <f t="shared" si="3"/>
        <v>92.857142857142847</v>
      </c>
      <c r="O27" s="4"/>
      <c r="P27" s="5">
        <v>51</v>
      </c>
      <c r="Q27" s="5">
        <v>0</v>
      </c>
      <c r="R27" s="70">
        <f t="shared" si="4"/>
        <v>0</v>
      </c>
      <c r="S27" s="18">
        <v>51</v>
      </c>
      <c r="T27" s="71">
        <f t="shared" si="5"/>
        <v>100</v>
      </c>
      <c r="U27" s="4"/>
      <c r="V27" s="5">
        <v>23</v>
      </c>
      <c r="W27" s="5">
        <v>1</v>
      </c>
      <c r="X27" s="70">
        <f t="shared" si="6"/>
        <v>4.3478260869565215</v>
      </c>
      <c r="Y27" s="18">
        <v>22</v>
      </c>
      <c r="Z27" s="71">
        <f t="shared" si="7"/>
        <v>95.65217391304347</v>
      </c>
      <c r="AA27" s="4"/>
      <c r="AB27" s="5">
        <v>10</v>
      </c>
      <c r="AC27" s="5">
        <v>2</v>
      </c>
      <c r="AD27" s="70">
        <f t="shared" si="8"/>
        <v>20</v>
      </c>
      <c r="AE27" s="4">
        <v>8</v>
      </c>
      <c r="AF27" s="71">
        <f t="shared" si="9"/>
        <v>80</v>
      </c>
      <c r="AG27" s="4"/>
      <c r="AH27" s="5">
        <v>44</v>
      </c>
      <c r="AI27" s="5">
        <v>1</v>
      </c>
      <c r="AJ27" s="58">
        <f t="shared" si="10"/>
        <v>2.2727272727272729</v>
      </c>
      <c r="AK27" s="5">
        <v>43</v>
      </c>
      <c r="AL27" s="59">
        <f t="shared" si="11"/>
        <v>97.727272727272734</v>
      </c>
    </row>
    <row r="28" spans="1:38">
      <c r="B28" s="1" t="s">
        <v>23</v>
      </c>
      <c r="C28" s="3"/>
      <c r="D28" s="5">
        <v>155</v>
      </c>
      <c r="E28" s="5">
        <v>18</v>
      </c>
      <c r="F28" s="70">
        <f t="shared" si="0"/>
        <v>11.612903225806452</v>
      </c>
      <c r="G28" s="18">
        <v>137</v>
      </c>
      <c r="H28" s="71">
        <f t="shared" si="1"/>
        <v>88.387096774193552</v>
      </c>
      <c r="I28" s="4"/>
      <c r="J28" s="5">
        <v>194</v>
      </c>
      <c r="K28" s="5">
        <v>4</v>
      </c>
      <c r="L28" s="70">
        <f>K28/(J28/100)</f>
        <v>2.061855670103093</v>
      </c>
      <c r="M28" s="18">
        <v>190</v>
      </c>
      <c r="N28" s="71">
        <f t="shared" si="3"/>
        <v>97.938144329896915</v>
      </c>
      <c r="O28" s="4"/>
      <c r="P28" s="5">
        <v>270</v>
      </c>
      <c r="Q28" s="5">
        <v>5</v>
      </c>
      <c r="R28" s="70">
        <f t="shared" si="4"/>
        <v>1.8518518518518516</v>
      </c>
      <c r="S28" s="18">
        <v>265</v>
      </c>
      <c r="T28" s="71">
        <f t="shared" si="5"/>
        <v>98.148148148148138</v>
      </c>
      <c r="U28" s="4"/>
      <c r="V28" s="5">
        <v>276</v>
      </c>
      <c r="W28" s="5">
        <v>2</v>
      </c>
      <c r="X28" s="70">
        <f t="shared" si="6"/>
        <v>0.7246376811594204</v>
      </c>
      <c r="Y28" s="18">
        <v>274</v>
      </c>
      <c r="Z28" s="71">
        <f t="shared" si="7"/>
        <v>99.275362318840592</v>
      </c>
      <c r="AA28" s="4"/>
      <c r="AB28" s="5">
        <v>279</v>
      </c>
      <c r="AC28" s="5">
        <v>2</v>
      </c>
      <c r="AD28" s="70">
        <f t="shared" si="8"/>
        <v>0.71684587813620071</v>
      </c>
      <c r="AE28" s="4">
        <v>277</v>
      </c>
      <c r="AF28" s="71">
        <f t="shared" si="9"/>
        <v>99.283154121863802</v>
      </c>
      <c r="AG28" s="4"/>
      <c r="AH28" s="5">
        <v>265</v>
      </c>
      <c r="AI28" s="5">
        <v>21</v>
      </c>
      <c r="AJ28" s="58">
        <f t="shared" si="10"/>
        <v>7.9245283018867925</v>
      </c>
      <c r="AK28" s="5">
        <v>244</v>
      </c>
      <c r="AL28" s="59">
        <f t="shared" si="11"/>
        <v>92.075471698113205</v>
      </c>
    </row>
    <row r="29" spans="1:38">
      <c r="B29" s="1" t="s">
        <v>24</v>
      </c>
      <c r="C29" s="3"/>
      <c r="D29" s="5">
        <v>32</v>
      </c>
      <c r="E29" s="5">
        <v>4</v>
      </c>
      <c r="F29" s="70">
        <f t="shared" si="0"/>
        <v>12.5</v>
      </c>
      <c r="G29" s="18">
        <v>28</v>
      </c>
      <c r="H29" s="71">
        <f t="shared" si="1"/>
        <v>87.5</v>
      </c>
      <c r="I29" s="4"/>
      <c r="J29" s="5">
        <v>83</v>
      </c>
      <c r="K29" s="5">
        <v>1</v>
      </c>
      <c r="L29" s="70">
        <f>K29/(J29/100)</f>
        <v>1.2048192771084338</v>
      </c>
      <c r="M29" s="18">
        <v>82</v>
      </c>
      <c r="N29" s="71">
        <f t="shared" si="3"/>
        <v>98.795180722891573</v>
      </c>
      <c r="O29" s="4"/>
      <c r="P29" s="5">
        <v>102</v>
      </c>
      <c r="Q29" s="5">
        <v>1</v>
      </c>
      <c r="R29" s="70">
        <f t="shared" si="4"/>
        <v>0.98039215686274506</v>
      </c>
      <c r="S29" s="18">
        <v>101</v>
      </c>
      <c r="T29" s="71">
        <f t="shared" si="5"/>
        <v>99.019607843137251</v>
      </c>
      <c r="U29" s="4"/>
      <c r="V29" s="5">
        <v>145</v>
      </c>
      <c r="W29" s="5">
        <v>0</v>
      </c>
      <c r="X29" s="70">
        <f t="shared" si="6"/>
        <v>0</v>
      </c>
      <c r="Y29" s="18">
        <v>145</v>
      </c>
      <c r="Z29" s="71">
        <f t="shared" si="7"/>
        <v>100</v>
      </c>
      <c r="AA29" s="4"/>
      <c r="AB29" s="5">
        <v>286</v>
      </c>
      <c r="AC29" s="5">
        <v>1</v>
      </c>
      <c r="AD29" s="70">
        <f t="shared" si="8"/>
        <v>0.34965034965034969</v>
      </c>
      <c r="AE29" s="4">
        <v>285</v>
      </c>
      <c r="AF29" s="71">
        <f t="shared" si="9"/>
        <v>99.650349650349654</v>
      </c>
      <c r="AG29" s="4"/>
      <c r="AH29" s="5">
        <v>116</v>
      </c>
      <c r="AI29" s="5">
        <v>13</v>
      </c>
      <c r="AJ29" s="58">
        <f t="shared" si="10"/>
        <v>11.206896551724139</v>
      </c>
      <c r="AK29" s="5">
        <v>103</v>
      </c>
      <c r="AL29" s="59">
        <f t="shared" si="11"/>
        <v>88.793103448275872</v>
      </c>
    </row>
    <row r="30" spans="1:38">
      <c r="B30" s="1" t="s">
        <v>45</v>
      </c>
      <c r="C30" s="29" t="s">
        <v>44</v>
      </c>
      <c r="D30" s="5" t="s">
        <v>16</v>
      </c>
      <c r="E30" s="5" t="s">
        <v>16</v>
      </c>
      <c r="F30" s="19" t="s">
        <v>16</v>
      </c>
      <c r="G30" s="19" t="s">
        <v>16</v>
      </c>
      <c r="H30" s="49" t="s">
        <v>16</v>
      </c>
      <c r="I30" s="4" t="s">
        <v>44</v>
      </c>
      <c r="J30" s="5" t="s">
        <v>16</v>
      </c>
      <c r="K30" s="5" t="s">
        <v>16</v>
      </c>
      <c r="L30" s="19" t="s">
        <v>16</v>
      </c>
      <c r="M30" s="19" t="s">
        <v>16</v>
      </c>
      <c r="N30" s="49" t="s">
        <v>16</v>
      </c>
      <c r="O30" s="4" t="s">
        <v>44</v>
      </c>
      <c r="P30" s="5" t="s">
        <v>16</v>
      </c>
      <c r="Q30" s="5" t="s">
        <v>16</v>
      </c>
      <c r="R30" s="70" t="s">
        <v>16</v>
      </c>
      <c r="S30" s="19" t="s">
        <v>16</v>
      </c>
      <c r="T30" s="71" t="s">
        <v>16</v>
      </c>
      <c r="U30" s="4" t="s">
        <v>44</v>
      </c>
      <c r="V30" s="5" t="s">
        <v>16</v>
      </c>
      <c r="W30" s="5" t="s">
        <v>16</v>
      </c>
      <c r="X30" s="70" t="s">
        <v>16</v>
      </c>
      <c r="Y30" s="19" t="s">
        <v>16</v>
      </c>
      <c r="Z30" s="71" t="s">
        <v>16</v>
      </c>
      <c r="AA30" s="4" t="s">
        <v>44</v>
      </c>
      <c r="AB30" s="5" t="s">
        <v>16</v>
      </c>
      <c r="AC30" s="5" t="s">
        <v>16</v>
      </c>
      <c r="AD30" s="5" t="s">
        <v>16</v>
      </c>
      <c r="AE30" s="4" t="s">
        <v>16</v>
      </c>
      <c r="AF30" s="74" t="s">
        <v>16</v>
      </c>
      <c r="AG30" s="4" t="s">
        <v>44</v>
      </c>
      <c r="AH30" s="5" t="s">
        <v>16</v>
      </c>
      <c r="AI30" s="5" t="s">
        <v>16</v>
      </c>
      <c r="AJ30" s="5" t="s">
        <v>16</v>
      </c>
      <c r="AK30" s="5" t="s">
        <v>16</v>
      </c>
      <c r="AL30" s="74" t="s">
        <v>16</v>
      </c>
    </row>
    <row r="31" spans="1:38">
      <c r="B31" s="1" t="s">
        <v>25</v>
      </c>
      <c r="C31" s="29" t="s">
        <v>44</v>
      </c>
      <c r="D31" s="5" t="s">
        <v>16</v>
      </c>
      <c r="E31" s="5" t="s">
        <v>16</v>
      </c>
      <c r="F31" s="19" t="s">
        <v>16</v>
      </c>
      <c r="G31" s="19" t="s">
        <v>16</v>
      </c>
      <c r="H31" s="49" t="s">
        <v>16</v>
      </c>
      <c r="I31" s="4" t="s">
        <v>44</v>
      </c>
      <c r="J31" s="5" t="s">
        <v>16</v>
      </c>
      <c r="K31" s="5" t="s">
        <v>16</v>
      </c>
      <c r="L31" s="19" t="s">
        <v>16</v>
      </c>
      <c r="M31" s="19" t="s">
        <v>16</v>
      </c>
      <c r="N31" s="49" t="s">
        <v>16</v>
      </c>
      <c r="O31" s="4" t="s">
        <v>44</v>
      </c>
      <c r="P31" s="5" t="s">
        <v>16</v>
      </c>
      <c r="Q31" s="5" t="s">
        <v>16</v>
      </c>
      <c r="R31" s="70" t="s">
        <v>16</v>
      </c>
      <c r="S31" s="19" t="s">
        <v>16</v>
      </c>
      <c r="T31" s="71" t="s">
        <v>16</v>
      </c>
      <c r="U31" s="4" t="s">
        <v>44</v>
      </c>
      <c r="V31" s="5" t="s">
        <v>16</v>
      </c>
      <c r="W31" s="5" t="s">
        <v>16</v>
      </c>
      <c r="X31" s="70" t="s">
        <v>16</v>
      </c>
      <c r="Y31" s="19" t="s">
        <v>16</v>
      </c>
      <c r="Z31" s="71" t="s">
        <v>16</v>
      </c>
      <c r="AA31" s="4" t="s">
        <v>44</v>
      </c>
      <c r="AB31" s="5" t="s">
        <v>16</v>
      </c>
      <c r="AC31" s="5" t="s">
        <v>16</v>
      </c>
      <c r="AD31" s="5" t="s">
        <v>16</v>
      </c>
      <c r="AE31" s="4" t="s">
        <v>16</v>
      </c>
      <c r="AF31" s="71" t="s">
        <v>16</v>
      </c>
      <c r="AG31" s="4" t="s">
        <v>44</v>
      </c>
      <c r="AH31" s="5" t="s">
        <v>16</v>
      </c>
      <c r="AI31" s="5" t="s">
        <v>16</v>
      </c>
      <c r="AJ31" s="72" t="s">
        <v>16</v>
      </c>
      <c r="AK31" s="5" t="s">
        <v>16</v>
      </c>
      <c r="AL31" s="74" t="s">
        <v>16</v>
      </c>
    </row>
    <row r="32" spans="1:38">
      <c r="B32" s="1" t="s">
        <v>26</v>
      </c>
      <c r="C32" s="3"/>
      <c r="D32" s="5">
        <v>67</v>
      </c>
      <c r="E32" s="5">
        <v>32</v>
      </c>
      <c r="F32" s="70">
        <f t="shared" si="0"/>
        <v>47.761194029850742</v>
      </c>
      <c r="G32" s="18">
        <v>35</v>
      </c>
      <c r="H32" s="71">
        <f t="shared" si="1"/>
        <v>52.238805970149251</v>
      </c>
      <c r="I32" s="4"/>
      <c r="J32" s="5">
        <v>48</v>
      </c>
      <c r="K32" s="5">
        <v>1</v>
      </c>
      <c r="L32" s="70">
        <f>K32/(J32/100)</f>
        <v>2.0833333333333335</v>
      </c>
      <c r="M32" s="18">
        <v>47</v>
      </c>
      <c r="N32" s="71">
        <f t="shared" si="3"/>
        <v>97.916666666666671</v>
      </c>
      <c r="O32" s="4"/>
      <c r="P32" s="5">
        <v>89</v>
      </c>
      <c r="Q32" s="5">
        <v>3</v>
      </c>
      <c r="R32" s="70">
        <f t="shared" si="4"/>
        <v>3.3707865168539324</v>
      </c>
      <c r="S32" s="18">
        <v>86</v>
      </c>
      <c r="T32" s="71">
        <f t="shared" si="5"/>
        <v>96.62921348314606</v>
      </c>
      <c r="U32" s="4"/>
      <c r="V32" s="5">
        <v>60</v>
      </c>
      <c r="W32" s="5">
        <v>0</v>
      </c>
      <c r="X32" s="70">
        <f t="shared" si="6"/>
        <v>0</v>
      </c>
      <c r="Y32" s="18">
        <v>60</v>
      </c>
      <c r="Z32" s="71">
        <f t="shared" si="7"/>
        <v>100</v>
      </c>
      <c r="AA32" s="4"/>
      <c r="AB32" s="5">
        <v>40</v>
      </c>
      <c r="AC32" s="5">
        <v>0</v>
      </c>
      <c r="AD32" s="70">
        <f t="shared" si="8"/>
        <v>0</v>
      </c>
      <c r="AE32" s="4">
        <v>40</v>
      </c>
      <c r="AF32" s="71">
        <f t="shared" si="9"/>
        <v>100</v>
      </c>
      <c r="AG32" s="4"/>
      <c r="AH32" s="5">
        <v>72</v>
      </c>
      <c r="AI32" s="5">
        <v>1</v>
      </c>
      <c r="AJ32" s="58">
        <f t="shared" si="10"/>
        <v>1.3888888888888888</v>
      </c>
      <c r="AK32" s="5">
        <v>71</v>
      </c>
      <c r="AL32" s="59">
        <f t="shared" si="11"/>
        <v>98.611111111111114</v>
      </c>
    </row>
    <row r="33" spans="1:38">
      <c r="B33" s="1" t="s">
        <v>27</v>
      </c>
      <c r="C33" s="3"/>
      <c r="D33" s="5">
        <v>83</v>
      </c>
      <c r="E33" s="5">
        <v>8</v>
      </c>
      <c r="F33" s="70">
        <f t="shared" si="0"/>
        <v>9.6385542168674707</v>
      </c>
      <c r="G33" s="18">
        <v>75</v>
      </c>
      <c r="H33" s="71">
        <f t="shared" si="1"/>
        <v>90.361445783132538</v>
      </c>
      <c r="I33" s="4" t="s">
        <v>44</v>
      </c>
      <c r="J33" s="5" t="s">
        <v>16</v>
      </c>
      <c r="K33" s="5" t="s">
        <v>16</v>
      </c>
      <c r="L33" s="19" t="s">
        <v>16</v>
      </c>
      <c r="M33" s="19" t="s">
        <v>16</v>
      </c>
      <c r="N33" s="49" t="s">
        <v>16</v>
      </c>
      <c r="O33" s="4" t="s">
        <v>44</v>
      </c>
      <c r="P33" s="5" t="s">
        <v>16</v>
      </c>
      <c r="Q33" s="5" t="s">
        <v>16</v>
      </c>
      <c r="R33" s="70" t="s">
        <v>16</v>
      </c>
      <c r="S33" s="19" t="s">
        <v>16</v>
      </c>
      <c r="T33" s="71" t="s">
        <v>16</v>
      </c>
      <c r="U33" s="4"/>
      <c r="V33" s="5">
        <v>209</v>
      </c>
      <c r="W33" s="5">
        <v>12</v>
      </c>
      <c r="X33" s="70">
        <f t="shared" si="6"/>
        <v>5.7416267942583739</v>
      </c>
      <c r="Y33" s="18">
        <v>197</v>
      </c>
      <c r="Z33" s="71">
        <f t="shared" si="7"/>
        <v>94.258373205741634</v>
      </c>
      <c r="AA33" s="4"/>
      <c r="AB33" s="5">
        <v>134</v>
      </c>
      <c r="AC33" s="5">
        <v>2</v>
      </c>
      <c r="AD33" s="70">
        <f t="shared" si="8"/>
        <v>1.4925373134328357</v>
      </c>
      <c r="AE33" s="4">
        <v>132</v>
      </c>
      <c r="AF33" s="71">
        <f t="shared" si="9"/>
        <v>98.507462686567152</v>
      </c>
      <c r="AG33" s="4"/>
      <c r="AH33" s="5">
        <v>211</v>
      </c>
      <c r="AI33" s="5">
        <v>3</v>
      </c>
      <c r="AJ33" s="58">
        <f t="shared" si="10"/>
        <v>1.4218009478672986</v>
      </c>
      <c r="AK33" s="5">
        <v>208</v>
      </c>
      <c r="AL33" s="59">
        <f t="shared" si="11"/>
        <v>98.578199052132703</v>
      </c>
    </row>
    <row r="34" spans="1:38">
      <c r="B34" s="1" t="s">
        <v>28</v>
      </c>
      <c r="C34" s="3"/>
      <c r="D34" s="5">
        <v>59</v>
      </c>
      <c r="E34" s="5">
        <v>6</v>
      </c>
      <c r="F34" s="70">
        <f t="shared" si="0"/>
        <v>10.16949152542373</v>
      </c>
      <c r="G34" s="18">
        <v>53</v>
      </c>
      <c r="H34" s="71">
        <f t="shared" si="1"/>
        <v>89.830508474576277</v>
      </c>
      <c r="I34" s="4"/>
      <c r="J34" s="5">
        <v>30</v>
      </c>
      <c r="K34" s="5">
        <v>1</v>
      </c>
      <c r="L34" s="70">
        <f>K34/(J34/100)</f>
        <v>3.3333333333333335</v>
      </c>
      <c r="M34" s="18">
        <v>29</v>
      </c>
      <c r="N34" s="71">
        <f t="shared" si="3"/>
        <v>96.666666666666671</v>
      </c>
      <c r="O34" s="4"/>
      <c r="P34" s="5">
        <v>66</v>
      </c>
      <c r="Q34" s="5">
        <v>3</v>
      </c>
      <c r="R34" s="70">
        <f t="shared" si="4"/>
        <v>4.545454545454545</v>
      </c>
      <c r="S34" s="18">
        <v>63</v>
      </c>
      <c r="T34" s="71">
        <f t="shared" si="5"/>
        <v>95.454545454545453</v>
      </c>
      <c r="U34" s="4"/>
      <c r="V34" s="5">
        <v>56</v>
      </c>
      <c r="W34" s="5">
        <v>0</v>
      </c>
      <c r="X34" s="70">
        <f t="shared" si="6"/>
        <v>0</v>
      </c>
      <c r="Y34" s="18">
        <v>56</v>
      </c>
      <c r="Z34" s="71">
        <f t="shared" si="7"/>
        <v>99.999999999999986</v>
      </c>
      <c r="AA34" s="4"/>
      <c r="AB34" s="5">
        <v>13</v>
      </c>
      <c r="AC34" s="5">
        <v>0</v>
      </c>
      <c r="AD34" s="70">
        <f t="shared" si="8"/>
        <v>0</v>
      </c>
      <c r="AE34" s="4">
        <v>13</v>
      </c>
      <c r="AF34" s="71">
        <f t="shared" si="9"/>
        <v>100</v>
      </c>
      <c r="AG34" s="4"/>
      <c r="AH34" s="5">
        <v>151</v>
      </c>
      <c r="AI34" s="5">
        <v>32</v>
      </c>
      <c r="AJ34" s="58">
        <f t="shared" si="10"/>
        <v>21.192052980132452</v>
      </c>
      <c r="AK34" s="5">
        <v>119</v>
      </c>
      <c r="AL34" s="59">
        <f t="shared" si="11"/>
        <v>78.807947019867555</v>
      </c>
    </row>
    <row r="35" spans="1:38">
      <c r="B35" s="1" t="s">
        <v>29</v>
      </c>
      <c r="C35" s="29" t="s">
        <v>44</v>
      </c>
      <c r="D35" s="5" t="s">
        <v>16</v>
      </c>
      <c r="E35" s="5" t="s">
        <v>16</v>
      </c>
      <c r="F35" s="19" t="s">
        <v>16</v>
      </c>
      <c r="G35" s="19" t="s">
        <v>16</v>
      </c>
      <c r="H35" s="49" t="s">
        <v>16</v>
      </c>
      <c r="I35" s="4" t="s">
        <v>44</v>
      </c>
      <c r="J35" s="5" t="s">
        <v>16</v>
      </c>
      <c r="K35" s="5" t="s">
        <v>16</v>
      </c>
      <c r="L35" s="19" t="s">
        <v>16</v>
      </c>
      <c r="M35" s="19" t="s">
        <v>16</v>
      </c>
      <c r="N35" s="49" t="s">
        <v>16</v>
      </c>
      <c r="O35" s="4" t="s">
        <v>44</v>
      </c>
      <c r="P35" s="5" t="s">
        <v>16</v>
      </c>
      <c r="Q35" s="5" t="s">
        <v>16</v>
      </c>
      <c r="R35" s="70" t="s">
        <v>16</v>
      </c>
      <c r="S35" s="19" t="s">
        <v>16</v>
      </c>
      <c r="T35" s="71" t="s">
        <v>16</v>
      </c>
      <c r="U35" s="4" t="s">
        <v>44</v>
      </c>
      <c r="V35" s="5" t="s">
        <v>16</v>
      </c>
      <c r="W35" s="5" t="s">
        <v>16</v>
      </c>
      <c r="X35" s="70" t="s">
        <v>16</v>
      </c>
      <c r="Y35" s="19" t="s">
        <v>16</v>
      </c>
      <c r="Z35" s="71" t="s">
        <v>16</v>
      </c>
      <c r="AA35" s="4" t="s">
        <v>44</v>
      </c>
      <c r="AB35" s="5" t="s">
        <v>16</v>
      </c>
      <c r="AC35" s="5" t="s">
        <v>16</v>
      </c>
      <c r="AD35" s="5" t="s">
        <v>16</v>
      </c>
      <c r="AE35" s="4" t="s">
        <v>16</v>
      </c>
      <c r="AF35" s="74" t="s">
        <v>16</v>
      </c>
      <c r="AG35" s="4" t="s">
        <v>44</v>
      </c>
      <c r="AH35" s="5" t="s">
        <v>16</v>
      </c>
      <c r="AI35" s="5" t="s">
        <v>16</v>
      </c>
      <c r="AJ35" s="72" t="s">
        <v>16</v>
      </c>
      <c r="AK35" s="5" t="s">
        <v>16</v>
      </c>
      <c r="AL35" s="74" t="s">
        <v>16</v>
      </c>
    </row>
    <row r="36" spans="1:38">
      <c r="B36" s="1" t="s">
        <v>30</v>
      </c>
      <c r="C36" s="3"/>
      <c r="D36" s="5">
        <v>167</v>
      </c>
      <c r="E36" s="5">
        <v>1</v>
      </c>
      <c r="F36" s="70">
        <f t="shared" si="0"/>
        <v>0.5988023952095809</v>
      </c>
      <c r="G36" s="18">
        <v>166</v>
      </c>
      <c r="H36" s="71">
        <f t="shared" si="1"/>
        <v>99.401197604790426</v>
      </c>
      <c r="I36" s="4"/>
      <c r="J36" s="5">
        <v>161</v>
      </c>
      <c r="K36" s="5">
        <v>3</v>
      </c>
      <c r="L36" s="70">
        <f>K36/(J36/100)</f>
        <v>1.8633540372670807</v>
      </c>
      <c r="M36" s="18">
        <v>158</v>
      </c>
      <c r="N36" s="71">
        <f t="shared" si="3"/>
        <v>98.136645962732914</v>
      </c>
      <c r="O36" s="4"/>
      <c r="P36" s="5">
        <v>233</v>
      </c>
      <c r="Q36" s="5">
        <v>4</v>
      </c>
      <c r="R36" s="70">
        <f t="shared" si="4"/>
        <v>1.7167381974248928</v>
      </c>
      <c r="S36" s="18">
        <v>229</v>
      </c>
      <c r="T36" s="71">
        <f t="shared" si="5"/>
        <v>98.283261802575097</v>
      </c>
      <c r="U36" s="4"/>
      <c r="V36" s="5">
        <v>164</v>
      </c>
      <c r="W36" s="5">
        <v>2</v>
      </c>
      <c r="X36" s="70">
        <f t="shared" si="6"/>
        <v>1.2195121951219512</v>
      </c>
      <c r="Y36" s="18">
        <v>162</v>
      </c>
      <c r="Z36" s="71">
        <f t="shared" si="7"/>
        <v>98.780487804878049</v>
      </c>
      <c r="AA36" s="4"/>
      <c r="AB36" s="5">
        <v>124</v>
      </c>
      <c r="AC36" s="5">
        <v>0</v>
      </c>
      <c r="AD36" s="70">
        <f t="shared" si="8"/>
        <v>0</v>
      </c>
      <c r="AE36" s="4">
        <v>124</v>
      </c>
      <c r="AF36" s="71">
        <f t="shared" si="9"/>
        <v>100</v>
      </c>
      <c r="AG36" s="4"/>
      <c r="AH36" s="5">
        <v>180</v>
      </c>
      <c r="AI36" s="5">
        <v>1</v>
      </c>
      <c r="AJ36" s="58">
        <f t="shared" si="10"/>
        <v>0.55555555555555558</v>
      </c>
      <c r="AK36" s="5">
        <v>179</v>
      </c>
      <c r="AL36" s="59">
        <f t="shared" si="11"/>
        <v>99.444444444444443</v>
      </c>
    </row>
    <row r="37" spans="1:38">
      <c r="B37" s="1" t="s">
        <v>31</v>
      </c>
      <c r="C37" s="29" t="s">
        <v>44</v>
      </c>
      <c r="D37" s="5" t="s">
        <v>16</v>
      </c>
      <c r="E37" s="5" t="s">
        <v>16</v>
      </c>
      <c r="F37" s="19" t="s">
        <v>16</v>
      </c>
      <c r="G37" s="19" t="s">
        <v>16</v>
      </c>
      <c r="H37" s="49" t="s">
        <v>16</v>
      </c>
      <c r="I37" s="4" t="s">
        <v>44</v>
      </c>
      <c r="J37" s="5" t="s">
        <v>16</v>
      </c>
      <c r="K37" s="5" t="s">
        <v>16</v>
      </c>
      <c r="L37" s="19" t="s">
        <v>16</v>
      </c>
      <c r="M37" s="19" t="s">
        <v>16</v>
      </c>
      <c r="N37" s="49" t="s">
        <v>16</v>
      </c>
      <c r="O37" s="4" t="s">
        <v>44</v>
      </c>
      <c r="P37" s="5" t="s">
        <v>16</v>
      </c>
      <c r="Q37" s="5" t="s">
        <v>16</v>
      </c>
      <c r="R37" s="70" t="s">
        <v>16</v>
      </c>
      <c r="S37" s="19" t="s">
        <v>16</v>
      </c>
      <c r="T37" s="71" t="s">
        <v>16</v>
      </c>
      <c r="U37" s="4" t="s">
        <v>44</v>
      </c>
      <c r="V37" s="5" t="s">
        <v>16</v>
      </c>
      <c r="W37" s="5" t="s">
        <v>16</v>
      </c>
      <c r="X37" s="70" t="s">
        <v>16</v>
      </c>
      <c r="Y37" s="19" t="s">
        <v>16</v>
      </c>
      <c r="Z37" s="71" t="s">
        <v>16</v>
      </c>
      <c r="AA37" s="4" t="s">
        <v>44</v>
      </c>
      <c r="AB37" s="5" t="s">
        <v>16</v>
      </c>
      <c r="AC37" s="5" t="s">
        <v>16</v>
      </c>
      <c r="AD37" s="5" t="s">
        <v>16</v>
      </c>
      <c r="AE37" s="4" t="s">
        <v>16</v>
      </c>
      <c r="AF37" s="74" t="s">
        <v>16</v>
      </c>
      <c r="AG37" s="4" t="s">
        <v>44</v>
      </c>
      <c r="AH37" s="5" t="s">
        <v>16</v>
      </c>
      <c r="AI37" s="5" t="s">
        <v>16</v>
      </c>
      <c r="AJ37" s="72" t="s">
        <v>16</v>
      </c>
      <c r="AK37" s="5" t="s">
        <v>16</v>
      </c>
      <c r="AL37" s="74" t="s">
        <v>16</v>
      </c>
    </row>
    <row r="38" spans="1:38">
      <c r="A38" s="22"/>
      <c r="B38" s="82" t="s">
        <v>56</v>
      </c>
      <c r="C38" s="3"/>
      <c r="D38" s="5">
        <v>194</v>
      </c>
      <c r="E38" s="5">
        <v>7</v>
      </c>
      <c r="F38" s="70">
        <f t="shared" si="0"/>
        <v>3.6082474226804124</v>
      </c>
      <c r="G38" s="18">
        <v>187</v>
      </c>
      <c r="H38" s="71">
        <f t="shared" si="1"/>
        <v>96.391752577319593</v>
      </c>
      <c r="I38" s="4"/>
      <c r="J38" s="5">
        <v>329</v>
      </c>
      <c r="K38" s="5">
        <v>7</v>
      </c>
      <c r="L38" s="70">
        <f t="shared" ref="L38:L44" si="20">K38/(J38/100)</f>
        <v>2.1276595744680851</v>
      </c>
      <c r="M38" s="18">
        <v>322</v>
      </c>
      <c r="N38" s="71">
        <f t="shared" si="3"/>
        <v>97.872340425531917</v>
      </c>
      <c r="O38" s="4"/>
      <c r="P38" s="5">
        <v>419</v>
      </c>
      <c r="Q38" s="5">
        <v>9</v>
      </c>
      <c r="R38" s="70">
        <f t="shared" si="4"/>
        <v>2.1479713603818613</v>
      </c>
      <c r="S38" s="18">
        <v>410</v>
      </c>
      <c r="T38" s="71">
        <f t="shared" si="5"/>
        <v>97.852028639618126</v>
      </c>
      <c r="U38" s="4"/>
      <c r="V38" s="5">
        <v>259</v>
      </c>
      <c r="W38" s="5">
        <v>1</v>
      </c>
      <c r="X38" s="70">
        <f t="shared" si="6"/>
        <v>0.38610038610038611</v>
      </c>
      <c r="Y38" s="18">
        <v>258</v>
      </c>
      <c r="Z38" s="71">
        <f t="shared" si="7"/>
        <v>99.613899613899619</v>
      </c>
      <c r="AA38" s="4" t="s">
        <v>44</v>
      </c>
      <c r="AB38" s="5" t="s">
        <v>16</v>
      </c>
      <c r="AC38" s="5" t="s">
        <v>16</v>
      </c>
      <c r="AD38" s="5" t="s">
        <v>16</v>
      </c>
      <c r="AE38" s="4" t="s">
        <v>16</v>
      </c>
      <c r="AF38" s="74" t="s">
        <v>16</v>
      </c>
      <c r="AG38" s="4"/>
      <c r="AH38" s="5">
        <v>390</v>
      </c>
      <c r="AI38" s="5">
        <v>8</v>
      </c>
      <c r="AJ38" s="58">
        <f t="shared" si="10"/>
        <v>2.0512820512820515</v>
      </c>
      <c r="AK38" s="5">
        <v>382</v>
      </c>
      <c r="AL38" s="59">
        <f t="shared" si="11"/>
        <v>97.948717948717956</v>
      </c>
    </row>
    <row r="39" spans="1:38">
      <c r="B39" s="1" t="s">
        <v>32</v>
      </c>
      <c r="C39" s="3"/>
      <c r="D39" s="5">
        <v>1</v>
      </c>
      <c r="E39" s="5">
        <v>0</v>
      </c>
      <c r="F39" s="70">
        <f t="shared" si="0"/>
        <v>0</v>
      </c>
      <c r="G39" s="18">
        <v>1</v>
      </c>
      <c r="H39" s="71">
        <f t="shared" si="1"/>
        <v>100</v>
      </c>
      <c r="I39" s="48"/>
      <c r="J39" s="23">
        <v>3</v>
      </c>
      <c r="K39" s="23">
        <v>0</v>
      </c>
      <c r="L39" s="70">
        <f t="shared" si="20"/>
        <v>0</v>
      </c>
      <c r="M39" s="76">
        <v>3</v>
      </c>
      <c r="N39" s="71">
        <f t="shared" si="3"/>
        <v>100</v>
      </c>
      <c r="O39" s="4"/>
      <c r="P39" s="5">
        <v>6</v>
      </c>
      <c r="Q39" s="5">
        <v>0</v>
      </c>
      <c r="R39" s="70">
        <f t="shared" si="4"/>
        <v>0</v>
      </c>
      <c r="S39" s="18">
        <v>6</v>
      </c>
      <c r="T39" s="71">
        <f t="shared" si="5"/>
        <v>100</v>
      </c>
      <c r="U39" s="4"/>
      <c r="V39" s="5">
        <v>2</v>
      </c>
      <c r="W39" s="5">
        <v>0</v>
      </c>
      <c r="X39" s="70">
        <f t="shared" si="6"/>
        <v>0</v>
      </c>
      <c r="Y39" s="18">
        <v>2</v>
      </c>
      <c r="Z39" s="71">
        <f t="shared" si="7"/>
        <v>100</v>
      </c>
      <c r="AA39" s="4"/>
      <c r="AB39" s="5">
        <v>8</v>
      </c>
      <c r="AC39" s="5">
        <v>0</v>
      </c>
      <c r="AD39" s="70">
        <f t="shared" si="8"/>
        <v>0</v>
      </c>
      <c r="AE39" s="4">
        <v>8</v>
      </c>
      <c r="AF39" s="71">
        <f t="shared" si="9"/>
        <v>100</v>
      </c>
      <c r="AG39" s="4"/>
      <c r="AH39" s="5">
        <v>6</v>
      </c>
      <c r="AI39" s="5">
        <v>0</v>
      </c>
      <c r="AJ39" s="58">
        <f t="shared" si="10"/>
        <v>0</v>
      </c>
      <c r="AK39" s="5">
        <v>6</v>
      </c>
      <c r="AL39" s="59">
        <f t="shared" si="11"/>
        <v>100</v>
      </c>
    </row>
    <row r="40" spans="1:38">
      <c r="B40" s="1" t="s">
        <v>66</v>
      </c>
      <c r="C40" s="3"/>
      <c r="D40" s="5">
        <v>85</v>
      </c>
      <c r="E40" s="5">
        <v>20</v>
      </c>
      <c r="F40" s="70">
        <f t="shared" si="0"/>
        <v>23.529411764705884</v>
      </c>
      <c r="G40" s="18">
        <v>65</v>
      </c>
      <c r="H40" s="71">
        <f t="shared" si="1"/>
        <v>76.470588235294116</v>
      </c>
      <c r="I40" s="4"/>
      <c r="J40" s="5">
        <v>71</v>
      </c>
      <c r="K40" s="5">
        <v>1</v>
      </c>
      <c r="L40" s="70">
        <f t="shared" si="20"/>
        <v>1.4084507042253522</v>
      </c>
      <c r="M40" s="18">
        <v>70</v>
      </c>
      <c r="N40" s="71">
        <f t="shared" si="3"/>
        <v>98.591549295774655</v>
      </c>
      <c r="O40" s="4"/>
      <c r="P40" s="5">
        <v>117</v>
      </c>
      <c r="Q40" s="5">
        <v>0</v>
      </c>
      <c r="R40" s="70">
        <f t="shared" si="4"/>
        <v>0</v>
      </c>
      <c r="S40" s="18">
        <v>117</v>
      </c>
      <c r="T40" s="71">
        <f t="shared" si="5"/>
        <v>100</v>
      </c>
      <c r="U40" s="4"/>
      <c r="V40" s="5">
        <v>37</v>
      </c>
      <c r="W40" s="5">
        <v>0</v>
      </c>
      <c r="X40" s="70">
        <f t="shared" si="6"/>
        <v>0</v>
      </c>
      <c r="Y40" s="18">
        <v>37</v>
      </c>
      <c r="Z40" s="71">
        <f t="shared" si="7"/>
        <v>100</v>
      </c>
      <c r="AA40" s="4"/>
      <c r="AB40" s="5">
        <v>26</v>
      </c>
      <c r="AC40" s="5">
        <v>0</v>
      </c>
      <c r="AD40" s="70">
        <f t="shared" si="8"/>
        <v>0</v>
      </c>
      <c r="AE40" s="4">
        <v>26</v>
      </c>
      <c r="AF40" s="71">
        <f t="shared" si="9"/>
        <v>100</v>
      </c>
      <c r="AG40" s="4"/>
      <c r="AH40" s="5">
        <v>59</v>
      </c>
      <c r="AI40" s="5">
        <v>0</v>
      </c>
      <c r="AJ40" s="58">
        <f t="shared" si="10"/>
        <v>0</v>
      </c>
      <c r="AK40" s="5">
        <v>59</v>
      </c>
      <c r="AL40" s="59">
        <f t="shared" si="11"/>
        <v>100</v>
      </c>
    </row>
    <row r="41" spans="1:38">
      <c r="B41" s="1" t="s">
        <v>33</v>
      </c>
      <c r="C41" s="3"/>
      <c r="D41" s="5">
        <v>66</v>
      </c>
      <c r="E41" s="5">
        <v>20</v>
      </c>
      <c r="F41" s="70">
        <f t="shared" si="0"/>
        <v>30.303030303030301</v>
      </c>
      <c r="G41" s="18">
        <v>46</v>
      </c>
      <c r="H41" s="71">
        <f t="shared" si="1"/>
        <v>69.696969696969688</v>
      </c>
      <c r="I41" s="4"/>
      <c r="J41" s="5">
        <v>92</v>
      </c>
      <c r="K41" s="5">
        <v>5</v>
      </c>
      <c r="L41" s="70">
        <f t="shared" si="20"/>
        <v>5.4347826086956523</v>
      </c>
      <c r="M41" s="18">
        <v>87</v>
      </c>
      <c r="N41" s="71">
        <f t="shared" si="3"/>
        <v>94.565217391304344</v>
      </c>
      <c r="O41" s="4"/>
      <c r="P41" s="5">
        <v>134</v>
      </c>
      <c r="Q41" s="5">
        <v>8</v>
      </c>
      <c r="R41" s="70">
        <f t="shared" si="4"/>
        <v>5.9701492537313428</v>
      </c>
      <c r="S41" s="18">
        <v>126</v>
      </c>
      <c r="T41" s="71">
        <f t="shared" si="5"/>
        <v>94.02985074626865</v>
      </c>
      <c r="U41" s="4"/>
      <c r="V41" s="5">
        <v>65</v>
      </c>
      <c r="W41" s="5">
        <v>3</v>
      </c>
      <c r="X41" s="70">
        <f t="shared" si="6"/>
        <v>4.615384615384615</v>
      </c>
      <c r="Y41" s="18">
        <v>62</v>
      </c>
      <c r="Z41" s="71">
        <f t="shared" si="7"/>
        <v>95.384615384615387</v>
      </c>
      <c r="AA41" s="4"/>
      <c r="AB41" s="5">
        <v>33</v>
      </c>
      <c r="AC41" s="5">
        <v>2</v>
      </c>
      <c r="AD41" s="70">
        <f t="shared" si="8"/>
        <v>6.0606060606060606</v>
      </c>
      <c r="AE41" s="4">
        <v>31</v>
      </c>
      <c r="AF41" s="71">
        <f t="shared" si="9"/>
        <v>93.939393939393938</v>
      </c>
      <c r="AG41" s="4"/>
      <c r="AH41" s="5">
        <v>83</v>
      </c>
      <c r="AI41" s="5">
        <v>2</v>
      </c>
      <c r="AJ41" s="58">
        <f t="shared" si="10"/>
        <v>2.4096385542168677</v>
      </c>
      <c r="AK41" s="5">
        <v>81</v>
      </c>
      <c r="AL41" s="59">
        <f t="shared" si="11"/>
        <v>97.590361445783131</v>
      </c>
    </row>
    <row r="42" spans="1:38">
      <c r="B42" s="1" t="s">
        <v>34</v>
      </c>
      <c r="C42" s="3"/>
      <c r="D42" s="5">
        <v>100</v>
      </c>
      <c r="E42" s="5">
        <v>8</v>
      </c>
      <c r="F42" s="70">
        <f t="shared" si="0"/>
        <v>8</v>
      </c>
      <c r="G42" s="18">
        <v>92</v>
      </c>
      <c r="H42" s="71">
        <f t="shared" si="1"/>
        <v>92</v>
      </c>
      <c r="I42" s="4"/>
      <c r="J42" s="5">
        <v>143</v>
      </c>
      <c r="K42" s="5">
        <v>7</v>
      </c>
      <c r="L42" s="70">
        <f t="shared" si="20"/>
        <v>4.895104895104895</v>
      </c>
      <c r="M42" s="18">
        <v>136</v>
      </c>
      <c r="N42" s="71">
        <f t="shared" si="3"/>
        <v>95.104895104895107</v>
      </c>
      <c r="O42" s="4"/>
      <c r="P42" s="5">
        <v>182</v>
      </c>
      <c r="Q42" s="5">
        <v>1</v>
      </c>
      <c r="R42" s="70">
        <f t="shared" si="4"/>
        <v>0.54945054945054939</v>
      </c>
      <c r="S42" s="18">
        <v>181</v>
      </c>
      <c r="T42" s="71">
        <f t="shared" si="5"/>
        <v>99.450549450549445</v>
      </c>
      <c r="U42" s="4"/>
      <c r="V42" s="5">
        <v>78</v>
      </c>
      <c r="W42" s="5">
        <v>3</v>
      </c>
      <c r="X42" s="70">
        <f t="shared" si="6"/>
        <v>3.8461538461538458</v>
      </c>
      <c r="Y42" s="18">
        <v>75</v>
      </c>
      <c r="Z42" s="71">
        <f t="shared" si="7"/>
        <v>96.153846153846146</v>
      </c>
      <c r="AA42" s="4"/>
      <c r="AB42" s="5">
        <v>59</v>
      </c>
      <c r="AC42" s="5">
        <v>1</v>
      </c>
      <c r="AD42" s="70">
        <f t="shared" si="8"/>
        <v>1.6949152542372883</v>
      </c>
      <c r="AE42" s="4">
        <v>58</v>
      </c>
      <c r="AF42" s="71">
        <f t="shared" si="9"/>
        <v>98.305084745762713</v>
      </c>
      <c r="AG42" s="4"/>
      <c r="AH42" s="5">
        <v>94</v>
      </c>
      <c r="AI42" s="5">
        <v>2</v>
      </c>
      <c r="AJ42" s="58">
        <f t="shared" si="10"/>
        <v>2.1276595744680851</v>
      </c>
      <c r="AK42" s="5">
        <v>92</v>
      </c>
      <c r="AL42" s="59">
        <f t="shared" si="11"/>
        <v>97.872340425531917</v>
      </c>
    </row>
    <row r="43" spans="1:38">
      <c r="B43" s="1" t="s">
        <v>35</v>
      </c>
      <c r="C43" s="3"/>
      <c r="D43" s="34">
        <v>8</v>
      </c>
      <c r="E43" s="34">
        <v>5</v>
      </c>
      <c r="F43" s="70">
        <f t="shared" si="0"/>
        <v>62.5</v>
      </c>
      <c r="G43" s="79">
        <v>3</v>
      </c>
      <c r="H43" s="71">
        <f t="shared" si="1"/>
        <v>37.5</v>
      </c>
      <c r="I43" s="4"/>
      <c r="J43" s="5">
        <v>6</v>
      </c>
      <c r="K43" s="5">
        <v>0</v>
      </c>
      <c r="L43" s="70">
        <f t="shared" si="20"/>
        <v>0</v>
      </c>
      <c r="M43" s="18">
        <v>6</v>
      </c>
      <c r="N43" s="71">
        <f t="shared" si="3"/>
        <v>100</v>
      </c>
      <c r="O43" s="4"/>
      <c r="P43" s="5">
        <v>11</v>
      </c>
      <c r="Q43" s="5">
        <v>0</v>
      </c>
      <c r="R43" s="70">
        <f t="shared" si="4"/>
        <v>0</v>
      </c>
      <c r="S43" s="18">
        <v>11</v>
      </c>
      <c r="T43" s="71">
        <f t="shared" si="5"/>
        <v>100</v>
      </c>
      <c r="U43" s="4"/>
      <c r="V43" s="5">
        <v>7</v>
      </c>
      <c r="W43" s="5">
        <v>0</v>
      </c>
      <c r="X43" s="70">
        <f t="shared" si="6"/>
        <v>0</v>
      </c>
      <c r="Y43" s="18">
        <v>7</v>
      </c>
      <c r="Z43" s="71">
        <f t="shared" si="7"/>
        <v>99.999999999999986</v>
      </c>
      <c r="AA43" s="4"/>
      <c r="AB43" s="5">
        <v>21</v>
      </c>
      <c r="AC43" s="5">
        <v>0</v>
      </c>
      <c r="AD43" s="70">
        <f t="shared" si="8"/>
        <v>0</v>
      </c>
      <c r="AE43" s="4">
        <v>21</v>
      </c>
      <c r="AF43" s="71">
        <f t="shared" si="9"/>
        <v>100</v>
      </c>
      <c r="AG43" s="4"/>
      <c r="AH43" s="34">
        <v>26</v>
      </c>
      <c r="AI43" s="34">
        <v>16</v>
      </c>
      <c r="AJ43" s="58">
        <f t="shared" si="10"/>
        <v>61.538461538461533</v>
      </c>
      <c r="AK43" s="34">
        <v>10</v>
      </c>
      <c r="AL43" s="59">
        <f t="shared" si="11"/>
        <v>38.46153846153846</v>
      </c>
    </row>
    <row r="44" spans="1:38">
      <c r="B44" s="1" t="s">
        <v>36</v>
      </c>
      <c r="C44" s="3"/>
      <c r="D44" s="5">
        <v>11</v>
      </c>
      <c r="E44" s="5">
        <v>4</v>
      </c>
      <c r="F44" s="70">
        <f t="shared" si="0"/>
        <v>36.363636363636367</v>
      </c>
      <c r="G44" s="18">
        <v>7</v>
      </c>
      <c r="H44" s="71">
        <f t="shared" si="1"/>
        <v>63.636363636363633</v>
      </c>
      <c r="I44" s="4"/>
      <c r="J44" s="5">
        <v>9</v>
      </c>
      <c r="K44" s="5">
        <v>0</v>
      </c>
      <c r="L44" s="70">
        <f t="shared" si="20"/>
        <v>0</v>
      </c>
      <c r="M44" s="18">
        <v>9</v>
      </c>
      <c r="N44" s="71">
        <f t="shared" si="3"/>
        <v>100</v>
      </c>
      <c r="O44" s="4"/>
      <c r="P44" s="5">
        <v>22</v>
      </c>
      <c r="Q44" s="5">
        <v>0</v>
      </c>
      <c r="R44" s="70">
        <f t="shared" si="4"/>
        <v>0</v>
      </c>
      <c r="S44" s="18">
        <v>22</v>
      </c>
      <c r="T44" s="71">
        <f t="shared" si="5"/>
        <v>100</v>
      </c>
      <c r="U44" s="4"/>
      <c r="V44" s="5">
        <v>19</v>
      </c>
      <c r="W44" s="5">
        <v>1</v>
      </c>
      <c r="X44" s="70">
        <f t="shared" si="6"/>
        <v>5.2631578947368425</v>
      </c>
      <c r="Y44" s="18">
        <v>18</v>
      </c>
      <c r="Z44" s="71">
        <f t="shared" si="7"/>
        <v>94.73684210526315</v>
      </c>
      <c r="AA44" s="4"/>
      <c r="AB44" s="5">
        <v>33</v>
      </c>
      <c r="AC44" s="5">
        <v>0</v>
      </c>
      <c r="AD44" s="70">
        <f t="shared" si="8"/>
        <v>0</v>
      </c>
      <c r="AE44" s="4">
        <v>33</v>
      </c>
      <c r="AF44" s="71">
        <f t="shared" si="9"/>
        <v>100</v>
      </c>
      <c r="AG44" s="4"/>
      <c r="AH44" s="34">
        <v>41</v>
      </c>
      <c r="AI44" s="34">
        <v>23</v>
      </c>
      <c r="AJ44" s="58">
        <f t="shared" si="10"/>
        <v>56.09756097560976</v>
      </c>
      <c r="AK44" s="34">
        <v>18</v>
      </c>
      <c r="AL44" s="59">
        <f t="shared" si="11"/>
        <v>43.902439024390247</v>
      </c>
    </row>
    <row r="45" spans="1:38">
      <c r="B45" s="1" t="s">
        <v>37</v>
      </c>
      <c r="C45" s="29" t="s">
        <v>44</v>
      </c>
      <c r="D45" s="5" t="s">
        <v>16</v>
      </c>
      <c r="E45" s="5" t="s">
        <v>16</v>
      </c>
      <c r="F45" s="19" t="s">
        <v>16</v>
      </c>
      <c r="G45" s="19" t="s">
        <v>16</v>
      </c>
      <c r="H45" s="49" t="s">
        <v>16</v>
      </c>
      <c r="I45" s="4" t="s">
        <v>44</v>
      </c>
      <c r="J45" s="5" t="s">
        <v>16</v>
      </c>
      <c r="K45" s="5" t="s">
        <v>16</v>
      </c>
      <c r="L45" s="19" t="s">
        <v>16</v>
      </c>
      <c r="M45" s="19" t="s">
        <v>16</v>
      </c>
      <c r="N45" s="49" t="s">
        <v>16</v>
      </c>
      <c r="O45" s="4" t="s">
        <v>44</v>
      </c>
      <c r="P45" s="5" t="s">
        <v>16</v>
      </c>
      <c r="Q45" s="5" t="s">
        <v>16</v>
      </c>
      <c r="R45" s="70" t="s">
        <v>16</v>
      </c>
      <c r="S45" s="19" t="s">
        <v>16</v>
      </c>
      <c r="T45" s="71" t="s">
        <v>16</v>
      </c>
      <c r="U45" s="4" t="s">
        <v>44</v>
      </c>
      <c r="V45" s="5" t="s">
        <v>16</v>
      </c>
      <c r="W45" s="5" t="s">
        <v>16</v>
      </c>
      <c r="X45" s="70" t="s">
        <v>16</v>
      </c>
      <c r="Y45" s="19" t="s">
        <v>16</v>
      </c>
      <c r="Z45" s="71" t="s">
        <v>16</v>
      </c>
      <c r="AA45" s="4" t="s">
        <v>44</v>
      </c>
      <c r="AB45" s="5" t="s">
        <v>16</v>
      </c>
      <c r="AC45" s="5" t="s">
        <v>16</v>
      </c>
      <c r="AD45" s="5" t="s">
        <v>16</v>
      </c>
      <c r="AE45" s="4" t="s">
        <v>16</v>
      </c>
      <c r="AF45" s="74" t="s">
        <v>16</v>
      </c>
      <c r="AG45" s="4" t="s">
        <v>44</v>
      </c>
      <c r="AH45" s="5" t="s">
        <v>16</v>
      </c>
      <c r="AI45" s="5" t="s">
        <v>16</v>
      </c>
      <c r="AJ45" s="58"/>
      <c r="AK45" s="5" t="s">
        <v>16</v>
      </c>
      <c r="AL45" s="74" t="s">
        <v>16</v>
      </c>
    </row>
    <row r="46" spans="1:38">
      <c r="B46" s="1" t="s">
        <v>38</v>
      </c>
      <c r="C46" s="3"/>
      <c r="D46" s="5">
        <v>21</v>
      </c>
      <c r="E46" s="5">
        <v>1</v>
      </c>
      <c r="F46" s="70">
        <f t="shared" si="0"/>
        <v>4.7619047619047619</v>
      </c>
      <c r="G46" s="18">
        <v>20</v>
      </c>
      <c r="H46" s="71">
        <f t="shared" si="1"/>
        <v>95.238095238095241</v>
      </c>
      <c r="I46" s="4"/>
      <c r="J46" s="5">
        <v>43</v>
      </c>
      <c r="K46" s="5">
        <v>0</v>
      </c>
      <c r="L46" s="70">
        <f t="shared" ref="L46:L51" si="21">K46/(J46/100)</f>
        <v>0</v>
      </c>
      <c r="M46" s="18">
        <v>43</v>
      </c>
      <c r="N46" s="71">
        <f t="shared" si="3"/>
        <v>100</v>
      </c>
      <c r="O46" s="4"/>
      <c r="P46" s="5">
        <v>42</v>
      </c>
      <c r="Q46" s="5">
        <v>0</v>
      </c>
      <c r="R46" s="70">
        <f t="shared" si="4"/>
        <v>0</v>
      </c>
      <c r="S46" s="18">
        <v>42</v>
      </c>
      <c r="T46" s="71">
        <f t="shared" si="5"/>
        <v>100</v>
      </c>
      <c r="U46" s="4"/>
      <c r="V46" s="5">
        <v>35</v>
      </c>
      <c r="W46" s="5">
        <v>0</v>
      </c>
      <c r="X46" s="70">
        <f t="shared" si="6"/>
        <v>0</v>
      </c>
      <c r="Y46" s="18">
        <v>35</v>
      </c>
      <c r="Z46" s="71">
        <f t="shared" si="7"/>
        <v>100</v>
      </c>
      <c r="AA46" s="4"/>
      <c r="AB46" s="5">
        <v>37</v>
      </c>
      <c r="AC46" s="5">
        <v>0</v>
      </c>
      <c r="AD46" s="70">
        <f t="shared" si="8"/>
        <v>0</v>
      </c>
      <c r="AE46" s="4">
        <v>37</v>
      </c>
      <c r="AF46" s="71">
        <f t="shared" si="9"/>
        <v>100</v>
      </c>
      <c r="AG46" s="4"/>
      <c r="AH46" s="5">
        <v>41</v>
      </c>
      <c r="AI46" s="5">
        <v>0</v>
      </c>
      <c r="AJ46" s="58">
        <f t="shared" si="10"/>
        <v>0</v>
      </c>
      <c r="AK46" s="5">
        <v>41</v>
      </c>
      <c r="AL46" s="59">
        <f t="shared" si="11"/>
        <v>100</v>
      </c>
    </row>
    <row r="47" spans="1:38">
      <c r="B47" s="1" t="s">
        <v>39</v>
      </c>
      <c r="C47" s="3"/>
      <c r="D47" s="5">
        <v>127</v>
      </c>
      <c r="E47" s="5">
        <v>2</v>
      </c>
      <c r="F47" s="70">
        <f t="shared" si="0"/>
        <v>1.5748031496062991</v>
      </c>
      <c r="G47" s="18">
        <v>125</v>
      </c>
      <c r="H47" s="71">
        <f t="shared" si="1"/>
        <v>98.425196850393704</v>
      </c>
      <c r="I47" s="4"/>
      <c r="J47" s="5">
        <v>71</v>
      </c>
      <c r="K47" s="5">
        <v>0</v>
      </c>
      <c r="L47" s="70">
        <f t="shared" si="21"/>
        <v>0</v>
      </c>
      <c r="M47" s="18">
        <v>71</v>
      </c>
      <c r="N47" s="71">
        <f t="shared" si="3"/>
        <v>100</v>
      </c>
      <c r="O47" s="4"/>
      <c r="P47" s="5">
        <v>117</v>
      </c>
      <c r="Q47" s="5">
        <v>4</v>
      </c>
      <c r="R47" s="70">
        <f t="shared" si="4"/>
        <v>3.4188034188034191</v>
      </c>
      <c r="S47" s="18">
        <v>113</v>
      </c>
      <c r="T47" s="71">
        <f t="shared" si="5"/>
        <v>96.581196581196593</v>
      </c>
      <c r="U47" s="4"/>
      <c r="V47" s="5">
        <v>117</v>
      </c>
      <c r="W47" s="5">
        <v>6</v>
      </c>
      <c r="X47" s="70">
        <f t="shared" si="6"/>
        <v>5.1282051282051286</v>
      </c>
      <c r="Y47" s="18">
        <v>111</v>
      </c>
      <c r="Z47" s="71">
        <f t="shared" si="7"/>
        <v>94.871794871794876</v>
      </c>
      <c r="AA47" s="4"/>
      <c r="AB47" s="5">
        <v>138</v>
      </c>
      <c r="AC47" s="5">
        <v>0</v>
      </c>
      <c r="AD47" s="70">
        <f t="shared" si="8"/>
        <v>0</v>
      </c>
      <c r="AE47" s="4">
        <v>138</v>
      </c>
      <c r="AF47" s="71">
        <f t="shared" si="9"/>
        <v>100.00000000000001</v>
      </c>
      <c r="AG47" s="4"/>
      <c r="AH47" s="5">
        <v>170</v>
      </c>
      <c r="AI47" s="5">
        <v>5</v>
      </c>
      <c r="AJ47" s="58">
        <f t="shared" si="10"/>
        <v>2.9411764705882355</v>
      </c>
      <c r="AK47" s="5">
        <v>165</v>
      </c>
      <c r="AL47" s="59">
        <f t="shared" si="11"/>
        <v>97.058823529411768</v>
      </c>
    </row>
    <row r="48" spans="1:38">
      <c r="B48" s="1" t="s">
        <v>40</v>
      </c>
      <c r="C48" s="3"/>
      <c r="D48" s="5">
        <v>115</v>
      </c>
      <c r="E48" s="5">
        <v>20</v>
      </c>
      <c r="F48" s="70">
        <f t="shared" si="0"/>
        <v>17.39130434782609</v>
      </c>
      <c r="G48" s="18">
        <v>95</v>
      </c>
      <c r="H48" s="71">
        <f t="shared" si="1"/>
        <v>82.608695652173921</v>
      </c>
      <c r="I48" s="4"/>
      <c r="J48" s="5">
        <v>75</v>
      </c>
      <c r="K48" s="5">
        <v>3</v>
      </c>
      <c r="L48" s="70">
        <f t="shared" si="21"/>
        <v>4</v>
      </c>
      <c r="M48" s="18">
        <v>72</v>
      </c>
      <c r="N48" s="71">
        <f t="shared" si="3"/>
        <v>96</v>
      </c>
      <c r="O48" s="4"/>
      <c r="P48" s="5">
        <v>105</v>
      </c>
      <c r="Q48" s="5">
        <v>2</v>
      </c>
      <c r="R48" s="70">
        <f t="shared" si="4"/>
        <v>1.9047619047619047</v>
      </c>
      <c r="S48" s="18">
        <v>103</v>
      </c>
      <c r="T48" s="71">
        <f t="shared" si="5"/>
        <v>98.095238095238088</v>
      </c>
      <c r="U48" s="4"/>
      <c r="V48" s="5">
        <v>125</v>
      </c>
      <c r="W48" s="5">
        <v>0</v>
      </c>
      <c r="X48" s="70">
        <f t="shared" si="6"/>
        <v>0</v>
      </c>
      <c r="Y48" s="18">
        <v>125</v>
      </c>
      <c r="Z48" s="71">
        <f t="shared" si="7"/>
        <v>100</v>
      </c>
      <c r="AA48" s="4"/>
      <c r="AB48" s="5">
        <v>15</v>
      </c>
      <c r="AC48" s="5">
        <v>1</v>
      </c>
      <c r="AD48" s="70">
        <f t="shared" si="8"/>
        <v>6.666666666666667</v>
      </c>
      <c r="AE48" s="4">
        <v>14</v>
      </c>
      <c r="AF48" s="71">
        <f t="shared" si="9"/>
        <v>93.333333333333343</v>
      </c>
      <c r="AG48" s="4"/>
      <c r="AH48" s="5">
        <v>160</v>
      </c>
      <c r="AI48" s="5">
        <v>11</v>
      </c>
      <c r="AJ48" s="58">
        <f t="shared" si="10"/>
        <v>6.875</v>
      </c>
      <c r="AK48" s="5">
        <v>149</v>
      </c>
      <c r="AL48" s="59">
        <f t="shared" si="11"/>
        <v>93.125</v>
      </c>
    </row>
    <row r="49" spans="1:42">
      <c r="B49" s="1" t="s">
        <v>41</v>
      </c>
      <c r="C49" s="3"/>
      <c r="D49" s="5">
        <v>170</v>
      </c>
      <c r="E49" s="5">
        <v>1</v>
      </c>
      <c r="F49" s="70">
        <f t="shared" si="0"/>
        <v>0.58823529411764708</v>
      </c>
      <c r="G49" s="18">
        <v>169</v>
      </c>
      <c r="H49" s="71">
        <f t="shared" si="1"/>
        <v>99.411764705882362</v>
      </c>
      <c r="I49" s="4"/>
      <c r="J49" s="5">
        <v>142</v>
      </c>
      <c r="K49" s="5">
        <v>1</v>
      </c>
      <c r="L49" s="70">
        <f t="shared" si="21"/>
        <v>0.70422535211267612</v>
      </c>
      <c r="M49" s="18">
        <v>141</v>
      </c>
      <c r="N49" s="71">
        <f t="shared" si="3"/>
        <v>99.295774647887328</v>
      </c>
      <c r="O49" s="4"/>
      <c r="P49" s="5">
        <v>218</v>
      </c>
      <c r="Q49" s="5">
        <v>3</v>
      </c>
      <c r="R49" s="70">
        <f t="shared" si="4"/>
        <v>1.3761467889908257</v>
      </c>
      <c r="S49" s="18">
        <v>215</v>
      </c>
      <c r="T49" s="71">
        <f t="shared" si="5"/>
        <v>98.623853211009163</v>
      </c>
      <c r="U49" s="4"/>
      <c r="V49" s="5">
        <v>184</v>
      </c>
      <c r="W49" s="5">
        <v>2</v>
      </c>
      <c r="X49" s="70">
        <f t="shared" si="6"/>
        <v>1.0869565217391304</v>
      </c>
      <c r="Y49" s="18">
        <v>182</v>
      </c>
      <c r="Z49" s="71">
        <f t="shared" si="7"/>
        <v>98.91304347826086</v>
      </c>
      <c r="AA49" s="4"/>
      <c r="AB49" s="5">
        <v>543</v>
      </c>
      <c r="AC49" s="5">
        <v>0</v>
      </c>
      <c r="AD49" s="70">
        <f t="shared" si="8"/>
        <v>0</v>
      </c>
      <c r="AE49" s="4">
        <v>543</v>
      </c>
      <c r="AF49" s="71">
        <f t="shared" si="9"/>
        <v>100</v>
      </c>
      <c r="AG49" s="4"/>
      <c r="AH49" s="5">
        <v>234</v>
      </c>
      <c r="AI49" s="5">
        <v>6</v>
      </c>
      <c r="AJ49" s="58">
        <f t="shared" si="10"/>
        <v>2.5641025641025643</v>
      </c>
      <c r="AK49" s="5">
        <v>228</v>
      </c>
      <c r="AL49" s="59">
        <f t="shared" si="11"/>
        <v>97.435897435897445</v>
      </c>
    </row>
    <row r="50" spans="1:42">
      <c r="B50" s="1" t="s">
        <v>42</v>
      </c>
      <c r="C50" s="3"/>
      <c r="D50" s="5">
        <v>98</v>
      </c>
      <c r="E50" s="5">
        <v>0</v>
      </c>
      <c r="F50" s="70">
        <f t="shared" si="0"/>
        <v>0</v>
      </c>
      <c r="G50" s="18">
        <v>98</v>
      </c>
      <c r="H50" s="71">
        <f t="shared" si="1"/>
        <v>100</v>
      </c>
      <c r="I50" s="4"/>
      <c r="J50" s="5">
        <v>116</v>
      </c>
      <c r="K50" s="5">
        <v>0</v>
      </c>
      <c r="L50" s="70">
        <f t="shared" si="21"/>
        <v>0</v>
      </c>
      <c r="M50" s="18">
        <v>116</v>
      </c>
      <c r="N50" s="71">
        <f t="shared" si="3"/>
        <v>100</v>
      </c>
      <c r="O50" s="4"/>
      <c r="P50" s="5">
        <v>169</v>
      </c>
      <c r="Q50" s="5">
        <v>0</v>
      </c>
      <c r="R50" s="70">
        <f t="shared" si="4"/>
        <v>0</v>
      </c>
      <c r="S50" s="18">
        <v>169</v>
      </c>
      <c r="T50" s="71">
        <f t="shared" si="5"/>
        <v>100</v>
      </c>
      <c r="U50" s="4"/>
      <c r="V50" s="5">
        <v>156</v>
      </c>
      <c r="W50" s="5">
        <v>0</v>
      </c>
      <c r="X50" s="70">
        <f t="shared" si="6"/>
        <v>0</v>
      </c>
      <c r="Y50" s="18">
        <v>156</v>
      </c>
      <c r="Z50" s="71">
        <f t="shared" si="7"/>
        <v>100</v>
      </c>
      <c r="AA50" s="4"/>
      <c r="AB50" s="5">
        <v>514</v>
      </c>
      <c r="AC50" s="5">
        <v>0</v>
      </c>
      <c r="AD50" s="70">
        <f t="shared" si="8"/>
        <v>0</v>
      </c>
      <c r="AE50" s="4">
        <v>514</v>
      </c>
      <c r="AF50" s="71">
        <f t="shared" si="9"/>
        <v>100</v>
      </c>
      <c r="AG50" s="4"/>
      <c r="AH50" s="5">
        <v>187</v>
      </c>
      <c r="AI50" s="5">
        <v>0</v>
      </c>
      <c r="AJ50" s="58">
        <f t="shared" si="10"/>
        <v>0</v>
      </c>
      <c r="AK50" s="5">
        <v>187</v>
      </c>
      <c r="AL50" s="59">
        <f t="shared" si="11"/>
        <v>100</v>
      </c>
    </row>
    <row r="51" spans="1:42">
      <c r="B51" s="1" t="s">
        <v>43</v>
      </c>
      <c r="C51" s="3"/>
      <c r="D51" s="5">
        <v>113</v>
      </c>
      <c r="E51" s="5">
        <v>3</v>
      </c>
      <c r="F51" s="70">
        <f t="shared" si="0"/>
        <v>2.6548672566371683</v>
      </c>
      <c r="G51" s="18">
        <v>110</v>
      </c>
      <c r="H51" s="71">
        <f t="shared" si="1"/>
        <v>97.345132743362839</v>
      </c>
      <c r="I51" s="4"/>
      <c r="J51" s="5">
        <v>76</v>
      </c>
      <c r="K51" s="5">
        <v>2</v>
      </c>
      <c r="L51" s="70">
        <f t="shared" si="21"/>
        <v>2.6315789473684212</v>
      </c>
      <c r="M51" s="18">
        <v>74</v>
      </c>
      <c r="N51" s="71">
        <f t="shared" si="3"/>
        <v>97.368421052631575</v>
      </c>
      <c r="O51" s="4"/>
      <c r="P51" s="5">
        <v>121</v>
      </c>
      <c r="Q51" s="5">
        <v>2</v>
      </c>
      <c r="R51" s="70">
        <f t="shared" si="4"/>
        <v>1.6528925619834711</v>
      </c>
      <c r="S51" s="18">
        <v>119</v>
      </c>
      <c r="T51" s="71">
        <f t="shared" si="5"/>
        <v>98.347107438016536</v>
      </c>
      <c r="U51" s="4"/>
      <c r="V51" s="5">
        <v>102</v>
      </c>
      <c r="W51" s="5">
        <v>0</v>
      </c>
      <c r="X51" s="70">
        <f t="shared" si="6"/>
        <v>0</v>
      </c>
      <c r="Y51" s="18">
        <v>102</v>
      </c>
      <c r="Z51" s="71">
        <f t="shared" si="7"/>
        <v>100</v>
      </c>
      <c r="AA51" s="4"/>
      <c r="AB51" s="5">
        <v>95</v>
      </c>
      <c r="AC51" s="5">
        <v>19</v>
      </c>
      <c r="AD51" s="70">
        <f t="shared" si="8"/>
        <v>20</v>
      </c>
      <c r="AE51" s="4">
        <v>76</v>
      </c>
      <c r="AF51" s="71">
        <f t="shared" si="9"/>
        <v>80</v>
      </c>
      <c r="AG51" s="4"/>
      <c r="AH51" s="5">
        <v>62</v>
      </c>
      <c r="AI51" s="5">
        <v>8</v>
      </c>
      <c r="AJ51" s="58">
        <f t="shared" si="10"/>
        <v>12.903225806451614</v>
      </c>
      <c r="AK51" s="5">
        <v>54</v>
      </c>
      <c r="AL51" s="59">
        <f t="shared" si="11"/>
        <v>87.096774193548384</v>
      </c>
    </row>
    <row r="52" spans="1:42" s="42" customFormat="1">
      <c r="A52" s="43" t="s">
        <v>75</v>
      </c>
      <c r="B52" s="43"/>
      <c r="C52" s="45"/>
      <c r="D52" s="45">
        <f>AVERAGE(D23:D51)</f>
        <v>80.173913043478265</v>
      </c>
      <c r="E52" s="45">
        <f t="shared" ref="E52:AL52" si="22">AVERAGE(E23:E51)</f>
        <v>7.6086956521739131</v>
      </c>
      <c r="F52" s="45">
        <f t="shared" ref="F52" si="23">AVERAGE(F23:F51)</f>
        <v>12.940279755064415</v>
      </c>
      <c r="G52" s="45">
        <f t="shared" ref="G52" si="24">AVERAGE(G23:G51)</f>
        <v>72.565217391304344</v>
      </c>
      <c r="H52" s="50">
        <f t="shared" ref="H52" si="25">AVERAGE(H23:H51)</f>
        <v>87.05972024493559</v>
      </c>
      <c r="I52" s="45"/>
      <c r="J52" s="45">
        <f t="shared" si="22"/>
        <v>83.13636363636364</v>
      </c>
      <c r="K52" s="45">
        <f t="shared" ref="K52" si="26">AVERAGE(K23:K51)</f>
        <v>1.8181818181818181</v>
      </c>
      <c r="L52" s="45">
        <f t="shared" ref="L52" si="27">AVERAGE(L23:L51)</f>
        <v>1.8596162225536146</v>
      </c>
      <c r="M52" s="45">
        <f t="shared" ref="M52" si="28">AVERAGE(M23:M51)</f>
        <v>81.318181818181813</v>
      </c>
      <c r="N52" s="50">
        <f t="shared" ref="N52" si="29">AVERAGE(N23:N51)</f>
        <v>98.140383777446374</v>
      </c>
      <c r="O52" s="45"/>
      <c r="P52" s="45">
        <f t="shared" ref="P52" si="30">AVERAGE(P23:P51)</f>
        <v>122.18181818181819</v>
      </c>
      <c r="Q52" s="45">
        <f t="shared" ref="Q52" si="31">AVERAGE(Q23:Q51)</f>
        <v>2.4545454545454546</v>
      </c>
      <c r="R52" s="45">
        <f t="shared" ref="R52" si="32">AVERAGE(R23:R51)</f>
        <v>1.5417680292498703</v>
      </c>
      <c r="S52" s="45">
        <f t="shared" ref="S52" si="33">AVERAGE(S23:S51)</f>
        <v>119.72727272727273</v>
      </c>
      <c r="T52" s="50">
        <f t="shared" ref="T52" si="34">AVERAGE(T23:T51)</f>
        <v>98.458231970750134</v>
      </c>
      <c r="U52" s="45"/>
      <c r="V52" s="45">
        <f t="shared" ref="V52" si="35">AVERAGE(V23:V51)</f>
        <v>100.30434782608695</v>
      </c>
      <c r="W52" s="45">
        <f t="shared" ref="W52" si="36">AVERAGE(W23:W51)</f>
        <v>1.5217391304347827</v>
      </c>
      <c r="X52" s="45">
        <f t="shared" ref="X52" si="37">AVERAGE(X23:X51)</f>
        <v>1.4572013266946986</v>
      </c>
      <c r="Y52" s="45">
        <f t="shared" ref="Y52" si="38">AVERAGE(Y23:Y51)</f>
        <v>98.782608695652172</v>
      </c>
      <c r="Z52" s="50">
        <f t="shared" ref="Z52" si="39">AVERAGE(Z23:Z51)</f>
        <v>98.542798673305299</v>
      </c>
      <c r="AA52" s="45"/>
      <c r="AB52" s="45">
        <f t="shared" si="22"/>
        <v>113.81818181818181</v>
      </c>
      <c r="AC52" s="45">
        <f t="shared" ref="AC52" si="40">AVERAGE(AC23:AC51)</f>
        <v>1.4545454545454546</v>
      </c>
      <c r="AD52" s="45">
        <f t="shared" ref="AD52:AF52" si="41">AVERAGE(AD23:AD51)</f>
        <v>2.6922005697256979</v>
      </c>
      <c r="AE52" s="45">
        <f t="shared" si="41"/>
        <v>112.36363636363636</v>
      </c>
      <c r="AF52" s="50">
        <f t="shared" si="41"/>
        <v>97.307799430274287</v>
      </c>
      <c r="AG52" s="45"/>
      <c r="AH52" s="45">
        <f t="shared" si="22"/>
        <v>122.78260869565217</v>
      </c>
      <c r="AI52" s="45">
        <f t="shared" si="22"/>
        <v>6.7826086956521738</v>
      </c>
      <c r="AJ52" s="45">
        <f t="shared" si="22"/>
        <v>10.020459044954917</v>
      </c>
      <c r="AK52" s="45">
        <f t="shared" si="22"/>
        <v>116</v>
      </c>
      <c r="AL52" s="50">
        <f t="shared" si="22"/>
        <v>89.979540955045096</v>
      </c>
      <c r="AM52" s="42" t="s">
        <v>83</v>
      </c>
      <c r="AN52" s="36">
        <f>AVERAGE(F52,L52,R52,X52,AD52,AJ52)</f>
        <v>5.0852541580405353</v>
      </c>
      <c r="AO52" s="42" t="s">
        <v>84</v>
      </c>
      <c r="AP52" s="36">
        <f>AVERAGE(L52,R52,X52,AD52)</f>
        <v>1.8876965370559704</v>
      </c>
    </row>
    <row r="53" spans="1:42">
      <c r="A53" s="15" t="s">
        <v>81</v>
      </c>
      <c r="H53" s="61">
        <f>H22-F52</f>
        <v>24.554174609308006</v>
      </c>
      <c r="N53" s="61">
        <f>N22-L52</f>
        <v>10.896303533247547</v>
      </c>
      <c r="T53" s="61">
        <f>T22-R52</f>
        <v>12.147538763126931</v>
      </c>
      <c r="Z53" s="61">
        <f>Z22-X52</f>
        <v>6.4171252770816949</v>
      </c>
      <c r="AF53" s="61">
        <f>AF22-AD52</f>
        <v>13.12506289675499</v>
      </c>
      <c r="AL53" s="36">
        <f>AL22-AJ52</f>
        <v>-0.97038027696093287</v>
      </c>
      <c r="AM53" s="15" t="s">
        <v>82</v>
      </c>
      <c r="AN53" s="36">
        <f>AVERAGE(H53,N53,T53,Z53,AF53,AL53)</f>
        <v>11.028304133759706</v>
      </c>
      <c r="AO53" s="15" t="s">
        <v>85</v>
      </c>
      <c r="AP53" s="36">
        <f>AVERAGE(N53,T53,Z53,AF53)</f>
        <v>10.646507617552791</v>
      </c>
    </row>
    <row r="54" spans="1:42">
      <c r="AM54" s="15" t="s">
        <v>87</v>
      </c>
      <c r="AN54" s="36">
        <f>AVERAGE(F22,L22,R22,X22,AD22,AJ22)</f>
        <v>83.839712736237146</v>
      </c>
      <c r="AO54" s="15" t="s">
        <v>86</v>
      </c>
      <c r="AP54" s="36">
        <f>AVERAGE(L22,R22,X22,AD22)</f>
        <v>87.395702387447315</v>
      </c>
    </row>
    <row r="55" spans="1:42">
      <c r="AN55" s="36">
        <f>SUM(AN52:AN54)</f>
        <v>99.953271028037392</v>
      </c>
      <c r="AP55" s="36">
        <f>SUM(AP52:AP54)</f>
        <v>99.929906542056074</v>
      </c>
    </row>
    <row r="61" spans="1:42">
      <c r="A61" s="106" t="s">
        <v>53</v>
      </c>
    </row>
    <row r="62" spans="1:42">
      <c r="A62" s="106" t="s">
        <v>55</v>
      </c>
    </row>
    <row r="63" spans="1:42">
      <c r="A63" s="106" t="s">
        <v>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PacBio_contamination_estimates</vt:lpstr>
    </vt:vector>
  </TitlesOfParts>
  <Company>ACAD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2011-09-08T02:07:04Z</dcterms:created>
  <dcterms:modified xsi:type="dcterms:W3CDTF">2012-09-19T02:40:27Z</dcterms:modified>
</cp:coreProperties>
</file>