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3256" windowHeight="13176" tabRatio="581"/>
  </bookViews>
  <sheets>
    <sheet name="XIC Summary" sheetId="2" r:id="rId1"/>
    <sheet name="Silk - Catching Web - XIC" sheetId="1" r:id="rId2"/>
    <sheet name="Silk - Dragline -Spectral Count" sheetId="4" r:id="rId3"/>
    <sheet name="Silk - Egg Case -Spectral Count" sheetId="5" r:id="rId4"/>
    <sheet name="Venom - XIC" sheetId="3" r:id="rId5"/>
    <sheet name="Toxins - Spectral Count" sheetId="6" r:id="rId6"/>
  </sheets>
  <definedNames>
    <definedName name="_xlnm._FilterDatabase" localSheetId="1" hidden="1">'Silk - Catching Web - XIC'!$A$2:$Z$2</definedName>
    <definedName name="_xlnm._FilterDatabase" localSheetId="2" hidden="1">'Silk - Dragline -Spectral Count'!$A$1:$E$1</definedName>
    <definedName name="_xlnm._FilterDatabase" localSheetId="3" hidden="1">'Silk - Egg Case -Spectral Count'!$A$1:$F$1</definedName>
    <definedName name="_xlnm._FilterDatabase" localSheetId="4" hidden="1">'Venom - XIC'!$A$2:$AD$2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4" i="3" l="1"/>
  <c r="F34" i="3"/>
  <c r="D4" i="3"/>
  <c r="F4" i="3"/>
  <c r="D5" i="3"/>
  <c r="F5" i="3"/>
  <c r="D7" i="3"/>
  <c r="F7" i="3"/>
  <c r="D8" i="3"/>
  <c r="E8" i="3"/>
  <c r="D9" i="3"/>
  <c r="F9" i="3"/>
  <c r="D10" i="3"/>
  <c r="F10" i="3"/>
  <c r="D11" i="3"/>
  <c r="F11" i="3"/>
  <c r="D12" i="3"/>
  <c r="E12" i="3"/>
  <c r="D13" i="3"/>
  <c r="F13" i="3"/>
  <c r="D14" i="3"/>
  <c r="F14" i="3"/>
  <c r="D15" i="3"/>
  <c r="F15" i="3"/>
  <c r="D16" i="3"/>
  <c r="E16" i="3"/>
  <c r="D17" i="3"/>
  <c r="F17" i="3"/>
  <c r="D18" i="3"/>
  <c r="F18" i="3"/>
  <c r="D19" i="3"/>
  <c r="F19" i="3"/>
  <c r="D20" i="3"/>
  <c r="E20" i="3"/>
  <c r="D21" i="3"/>
  <c r="F21" i="3"/>
  <c r="D22" i="3"/>
  <c r="F22" i="3"/>
  <c r="D23" i="3"/>
  <c r="F23" i="3"/>
  <c r="D24" i="3"/>
  <c r="E24" i="3"/>
  <c r="D25" i="3"/>
  <c r="F25" i="3"/>
  <c r="D26" i="3"/>
  <c r="F26" i="3"/>
  <c r="D27" i="3"/>
  <c r="F27" i="3"/>
  <c r="D28" i="3"/>
  <c r="E28" i="3"/>
  <c r="D29" i="3"/>
  <c r="F29" i="3"/>
  <c r="D30" i="3"/>
  <c r="F30" i="3"/>
  <c r="D31" i="3"/>
  <c r="F31" i="3"/>
  <c r="D32" i="3"/>
  <c r="E32" i="3"/>
  <c r="D33" i="3"/>
  <c r="F33" i="3"/>
  <c r="D35" i="3"/>
  <c r="F35" i="3"/>
  <c r="D3" i="3"/>
  <c r="E3" i="3"/>
  <c r="E4" i="3"/>
  <c r="E7" i="3"/>
  <c r="E9" i="3"/>
  <c r="E11" i="3"/>
  <c r="E15" i="3"/>
  <c r="E17" i="3"/>
  <c r="E19" i="3"/>
  <c r="E23" i="3"/>
  <c r="E25" i="3"/>
  <c r="E27" i="3"/>
  <c r="E31" i="3"/>
  <c r="E33" i="3"/>
  <c r="D36" i="3"/>
  <c r="E36" i="3"/>
  <c r="D37" i="3"/>
  <c r="E37" i="3"/>
  <c r="D38" i="3"/>
  <c r="E38" i="3"/>
  <c r="D39" i="3"/>
  <c r="E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D61" i="3"/>
  <c r="E61" i="3"/>
  <c r="D62" i="3"/>
  <c r="E62" i="3"/>
  <c r="D63" i="3"/>
  <c r="E63" i="3"/>
  <c r="D64" i="3"/>
  <c r="E64" i="3"/>
  <c r="D65" i="3"/>
  <c r="E65" i="3"/>
  <c r="D66" i="3"/>
  <c r="E66" i="3"/>
  <c r="D67" i="3"/>
  <c r="E67" i="3"/>
  <c r="D68" i="3"/>
  <c r="E68" i="3"/>
  <c r="D69" i="3"/>
  <c r="E69" i="3"/>
  <c r="D70" i="3"/>
  <c r="E70" i="3"/>
  <c r="D71" i="3"/>
  <c r="E71" i="3"/>
  <c r="D72" i="3"/>
  <c r="E72" i="3"/>
  <c r="D73" i="3"/>
  <c r="E73" i="3"/>
  <c r="D74" i="3"/>
  <c r="E74" i="3"/>
  <c r="D75" i="3"/>
  <c r="E75" i="3"/>
  <c r="D76" i="3"/>
  <c r="E76" i="3"/>
  <c r="D77" i="3"/>
  <c r="E77" i="3"/>
  <c r="D78" i="3"/>
  <c r="E78" i="3"/>
  <c r="D79" i="3"/>
  <c r="E79" i="3"/>
  <c r="D80" i="3"/>
  <c r="E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D95" i="3"/>
  <c r="E95" i="3"/>
  <c r="D96" i="3"/>
  <c r="E96" i="3"/>
  <c r="D97" i="3"/>
  <c r="E97" i="3"/>
  <c r="D98" i="3"/>
  <c r="E98" i="3"/>
  <c r="D99" i="3"/>
  <c r="E99" i="3"/>
  <c r="D100" i="3"/>
  <c r="E100" i="3"/>
  <c r="D101" i="3"/>
  <c r="E101" i="3"/>
  <c r="D102" i="3"/>
  <c r="E102" i="3"/>
  <c r="D103" i="3"/>
  <c r="E103" i="3"/>
  <c r="D104" i="3"/>
  <c r="E104" i="3"/>
  <c r="D105" i="3"/>
  <c r="E105" i="3"/>
  <c r="D106" i="3"/>
  <c r="E106" i="3"/>
  <c r="D107" i="3"/>
  <c r="E107" i="3"/>
  <c r="D108" i="3"/>
  <c r="E108" i="3"/>
  <c r="D109" i="3"/>
  <c r="E109" i="3"/>
  <c r="D110" i="3"/>
  <c r="E110" i="3"/>
  <c r="D111" i="3"/>
  <c r="E111" i="3"/>
  <c r="D112" i="3"/>
  <c r="E112" i="3"/>
  <c r="D113" i="3"/>
  <c r="E113" i="3"/>
  <c r="D114" i="3"/>
  <c r="E114" i="3"/>
  <c r="D115" i="3"/>
  <c r="E115" i="3"/>
  <c r="D6" i="3"/>
  <c r="F6" i="3"/>
  <c r="AD36" i="3"/>
  <c r="AD31" i="3"/>
  <c r="AD37" i="3"/>
  <c r="AD38" i="3"/>
  <c r="AD39" i="3"/>
  <c r="AD15" i="3"/>
  <c r="AD18" i="3"/>
  <c r="AD40" i="3"/>
  <c r="AD41" i="3"/>
  <c r="AD29" i="3"/>
  <c r="AD42" i="3"/>
  <c r="AD43" i="3"/>
  <c r="AD44" i="3"/>
  <c r="AD45" i="3"/>
  <c r="AD46" i="3"/>
  <c r="AD13" i="3"/>
  <c r="AD47" i="3"/>
  <c r="AD48" i="3"/>
  <c r="AD30" i="3"/>
  <c r="AD49" i="3"/>
  <c r="AD50" i="3"/>
  <c r="AD51" i="3"/>
  <c r="AD34" i="3"/>
  <c r="AD52" i="3"/>
  <c r="AD53" i="3"/>
  <c r="AD54" i="3"/>
  <c r="AD55" i="3"/>
  <c r="AD17" i="3"/>
  <c r="AD56" i="3"/>
  <c r="AD14" i="3"/>
  <c r="AD57" i="3"/>
  <c r="AD58" i="3"/>
  <c r="AD59" i="3"/>
  <c r="AD60" i="3"/>
  <c r="AD61" i="3"/>
  <c r="AD62" i="3"/>
  <c r="AD63" i="3"/>
  <c r="AD64" i="3"/>
  <c r="AD33" i="3"/>
  <c r="AD9" i="3"/>
  <c r="AD25" i="3"/>
  <c r="AD32" i="3"/>
  <c r="AD65" i="3"/>
  <c r="AD66" i="3"/>
  <c r="AD67" i="3"/>
  <c r="AD23" i="3"/>
  <c r="AD68" i="3"/>
  <c r="AD27" i="3"/>
  <c r="AD7" i="3"/>
  <c r="AD69" i="3"/>
  <c r="AD70" i="3"/>
  <c r="AD71" i="3"/>
  <c r="AD72" i="3"/>
  <c r="AD73" i="3"/>
  <c r="AD74" i="3"/>
  <c r="AD75" i="3"/>
  <c r="AD76" i="3"/>
  <c r="AD5" i="3"/>
  <c r="AD77" i="3"/>
  <c r="AD78" i="3"/>
  <c r="AD35" i="3"/>
  <c r="AD79" i="3"/>
  <c r="AD3" i="3"/>
  <c r="AD4" i="3"/>
  <c r="AD80" i="3"/>
  <c r="AD81" i="3"/>
  <c r="AD82" i="3"/>
  <c r="AD83" i="3"/>
  <c r="AD20" i="3"/>
  <c r="AD84" i="3"/>
  <c r="AD85" i="3"/>
  <c r="AD21" i="3"/>
  <c r="AD86" i="3"/>
  <c r="AD87" i="3"/>
  <c r="AD88" i="3"/>
  <c r="AD89" i="3"/>
  <c r="AD90" i="3"/>
  <c r="AD19" i="3"/>
  <c r="AD22" i="3"/>
  <c r="AD91" i="3"/>
  <c r="AD28" i="3"/>
  <c r="AD92" i="3"/>
  <c r="AD93" i="3"/>
  <c r="AD94" i="3"/>
  <c r="AD11" i="3"/>
  <c r="AD10" i="3"/>
  <c r="AD6" i="3"/>
  <c r="AD95" i="3"/>
  <c r="AD96" i="3"/>
  <c r="AD97" i="3"/>
  <c r="AD8" i="3"/>
  <c r="AD12" i="3"/>
  <c r="AD98" i="3"/>
  <c r="AD99" i="3"/>
  <c r="AD100" i="3"/>
  <c r="AD101" i="3"/>
  <c r="AD102" i="3"/>
  <c r="AD103" i="3"/>
  <c r="AD24" i="3"/>
  <c r="AD16" i="3"/>
  <c r="AD104" i="3"/>
  <c r="AD105" i="3"/>
  <c r="AD106" i="3"/>
  <c r="AD107" i="3"/>
  <c r="AD108" i="3"/>
  <c r="AD109" i="3"/>
  <c r="AD110" i="3"/>
  <c r="AD111" i="3"/>
  <c r="AD112" i="3"/>
  <c r="AD113" i="3"/>
  <c r="AD114" i="3"/>
  <c r="AD115" i="3"/>
  <c r="AD26" i="3"/>
  <c r="AA36" i="3"/>
  <c r="AA31" i="3"/>
  <c r="AA37" i="3"/>
  <c r="AA38" i="3"/>
  <c r="AA39" i="3"/>
  <c r="AA15" i="3"/>
  <c r="AA18" i="3"/>
  <c r="AA40" i="3"/>
  <c r="AA41" i="3"/>
  <c r="AA29" i="3"/>
  <c r="AA42" i="3"/>
  <c r="AA43" i="3"/>
  <c r="AA44" i="3"/>
  <c r="AA45" i="3"/>
  <c r="AA46" i="3"/>
  <c r="AA13" i="3"/>
  <c r="AA47" i="3"/>
  <c r="AA48" i="3"/>
  <c r="AA30" i="3"/>
  <c r="AA49" i="3"/>
  <c r="AA50" i="3"/>
  <c r="AA51" i="3"/>
  <c r="AA34" i="3"/>
  <c r="AA52" i="3"/>
  <c r="AA53" i="3"/>
  <c r="AA54" i="3"/>
  <c r="AA55" i="3"/>
  <c r="AA17" i="3"/>
  <c r="AA56" i="3"/>
  <c r="AA14" i="3"/>
  <c r="AA57" i="3"/>
  <c r="AA58" i="3"/>
  <c r="AA59" i="3"/>
  <c r="AA60" i="3"/>
  <c r="AA61" i="3"/>
  <c r="AA62" i="3"/>
  <c r="AA63" i="3"/>
  <c r="AA64" i="3"/>
  <c r="AA33" i="3"/>
  <c r="AA9" i="3"/>
  <c r="AA25" i="3"/>
  <c r="AA32" i="3"/>
  <c r="AA65" i="3"/>
  <c r="AA66" i="3"/>
  <c r="AA67" i="3"/>
  <c r="AA23" i="3"/>
  <c r="AA68" i="3"/>
  <c r="AA27" i="3"/>
  <c r="AA7" i="3"/>
  <c r="AA69" i="3"/>
  <c r="AA70" i="3"/>
  <c r="AA71" i="3"/>
  <c r="AA72" i="3"/>
  <c r="AA73" i="3"/>
  <c r="AA74" i="3"/>
  <c r="AA75" i="3"/>
  <c r="AA76" i="3"/>
  <c r="AA5" i="3"/>
  <c r="AA77" i="3"/>
  <c r="AA78" i="3"/>
  <c r="AA35" i="3"/>
  <c r="AA79" i="3"/>
  <c r="AA3" i="3"/>
  <c r="AA4" i="3"/>
  <c r="AA80" i="3"/>
  <c r="AA81" i="3"/>
  <c r="AA82" i="3"/>
  <c r="AA83" i="3"/>
  <c r="AA20" i="3"/>
  <c r="AA84" i="3"/>
  <c r="AA85" i="3"/>
  <c r="AA21" i="3"/>
  <c r="AA86" i="3"/>
  <c r="AA87" i="3"/>
  <c r="AA88" i="3"/>
  <c r="AA89" i="3"/>
  <c r="AA90" i="3"/>
  <c r="AA19" i="3"/>
  <c r="AA22" i="3"/>
  <c r="AA91" i="3"/>
  <c r="AA28" i="3"/>
  <c r="AA92" i="3"/>
  <c r="AA93" i="3"/>
  <c r="AA94" i="3"/>
  <c r="AA11" i="3"/>
  <c r="AA10" i="3"/>
  <c r="AA6" i="3"/>
  <c r="AA95" i="3"/>
  <c r="AA96" i="3"/>
  <c r="AA97" i="3"/>
  <c r="AA8" i="3"/>
  <c r="AA12" i="3"/>
  <c r="AA98" i="3"/>
  <c r="AA99" i="3"/>
  <c r="AA100" i="3"/>
  <c r="AA101" i="3"/>
  <c r="AA102" i="3"/>
  <c r="AA103" i="3"/>
  <c r="AA24" i="3"/>
  <c r="AA16" i="3"/>
  <c r="AA104" i="3"/>
  <c r="AA105" i="3"/>
  <c r="AA106" i="3"/>
  <c r="AA107" i="3"/>
  <c r="AA108" i="3"/>
  <c r="AA109" i="3"/>
  <c r="AA110" i="3"/>
  <c r="AA111" i="3"/>
  <c r="AA112" i="3"/>
  <c r="AA113" i="3"/>
  <c r="AA114" i="3"/>
  <c r="AA115" i="3"/>
  <c r="AA26" i="3"/>
  <c r="X36" i="3"/>
  <c r="X31" i="3"/>
  <c r="X37" i="3"/>
  <c r="X38" i="3"/>
  <c r="X39" i="3"/>
  <c r="X15" i="3"/>
  <c r="X18" i="3"/>
  <c r="X40" i="3"/>
  <c r="X41" i="3"/>
  <c r="X29" i="3"/>
  <c r="X42" i="3"/>
  <c r="X43" i="3"/>
  <c r="X44" i="3"/>
  <c r="X45" i="3"/>
  <c r="X46" i="3"/>
  <c r="X13" i="3"/>
  <c r="X47" i="3"/>
  <c r="X48" i="3"/>
  <c r="X30" i="3"/>
  <c r="X49" i="3"/>
  <c r="X50" i="3"/>
  <c r="X51" i="3"/>
  <c r="X34" i="3"/>
  <c r="X52" i="3"/>
  <c r="X53" i="3"/>
  <c r="X54" i="3"/>
  <c r="X55" i="3"/>
  <c r="X17" i="3"/>
  <c r="X56" i="3"/>
  <c r="X14" i="3"/>
  <c r="X57" i="3"/>
  <c r="X58" i="3"/>
  <c r="X59" i="3"/>
  <c r="X60" i="3"/>
  <c r="X61" i="3"/>
  <c r="X62" i="3"/>
  <c r="X63" i="3"/>
  <c r="X64" i="3"/>
  <c r="X33" i="3"/>
  <c r="X9" i="3"/>
  <c r="X25" i="3"/>
  <c r="X32" i="3"/>
  <c r="X65" i="3"/>
  <c r="X66" i="3"/>
  <c r="X67" i="3"/>
  <c r="X23" i="3"/>
  <c r="X68" i="3"/>
  <c r="X27" i="3"/>
  <c r="X7" i="3"/>
  <c r="X69" i="3"/>
  <c r="X70" i="3"/>
  <c r="X71" i="3"/>
  <c r="X72" i="3"/>
  <c r="X73" i="3"/>
  <c r="X74" i="3"/>
  <c r="X75" i="3"/>
  <c r="X76" i="3"/>
  <c r="X5" i="3"/>
  <c r="X77" i="3"/>
  <c r="X78" i="3"/>
  <c r="X35" i="3"/>
  <c r="X79" i="3"/>
  <c r="X3" i="3"/>
  <c r="X4" i="3"/>
  <c r="X80" i="3"/>
  <c r="X81" i="3"/>
  <c r="X82" i="3"/>
  <c r="X83" i="3"/>
  <c r="X20" i="3"/>
  <c r="X84" i="3"/>
  <c r="X85" i="3"/>
  <c r="X21" i="3"/>
  <c r="X86" i="3"/>
  <c r="X87" i="3"/>
  <c r="X88" i="3"/>
  <c r="X89" i="3"/>
  <c r="X90" i="3"/>
  <c r="X19" i="3"/>
  <c r="X22" i="3"/>
  <c r="X91" i="3"/>
  <c r="X28" i="3"/>
  <c r="X92" i="3"/>
  <c r="X93" i="3"/>
  <c r="X94" i="3"/>
  <c r="X11" i="3"/>
  <c r="X10" i="3"/>
  <c r="X6" i="3"/>
  <c r="X95" i="3"/>
  <c r="X96" i="3"/>
  <c r="X97" i="3"/>
  <c r="X8" i="3"/>
  <c r="X12" i="3"/>
  <c r="X98" i="3"/>
  <c r="X99" i="3"/>
  <c r="X100" i="3"/>
  <c r="X101" i="3"/>
  <c r="X102" i="3"/>
  <c r="X103" i="3"/>
  <c r="X24" i="3"/>
  <c r="X16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26" i="3"/>
  <c r="U36" i="3"/>
  <c r="U31" i="3"/>
  <c r="U37" i="3"/>
  <c r="U38" i="3"/>
  <c r="U39" i="3"/>
  <c r="U15" i="3"/>
  <c r="U18" i="3"/>
  <c r="U40" i="3"/>
  <c r="U41" i="3"/>
  <c r="U29" i="3"/>
  <c r="U42" i="3"/>
  <c r="U43" i="3"/>
  <c r="U44" i="3"/>
  <c r="U45" i="3"/>
  <c r="U46" i="3"/>
  <c r="U13" i="3"/>
  <c r="U47" i="3"/>
  <c r="U48" i="3"/>
  <c r="U30" i="3"/>
  <c r="U49" i="3"/>
  <c r="U50" i="3"/>
  <c r="U51" i="3"/>
  <c r="U34" i="3"/>
  <c r="U52" i="3"/>
  <c r="U53" i="3"/>
  <c r="U54" i="3"/>
  <c r="U55" i="3"/>
  <c r="U17" i="3"/>
  <c r="U56" i="3"/>
  <c r="U14" i="3"/>
  <c r="U57" i="3"/>
  <c r="U58" i="3"/>
  <c r="U59" i="3"/>
  <c r="U60" i="3"/>
  <c r="U61" i="3"/>
  <c r="U62" i="3"/>
  <c r="U63" i="3"/>
  <c r="U64" i="3"/>
  <c r="U33" i="3"/>
  <c r="U9" i="3"/>
  <c r="U25" i="3"/>
  <c r="U32" i="3"/>
  <c r="U65" i="3"/>
  <c r="U66" i="3"/>
  <c r="U67" i="3"/>
  <c r="U23" i="3"/>
  <c r="U68" i="3"/>
  <c r="U27" i="3"/>
  <c r="U7" i="3"/>
  <c r="U69" i="3"/>
  <c r="U70" i="3"/>
  <c r="U71" i="3"/>
  <c r="U72" i="3"/>
  <c r="U73" i="3"/>
  <c r="U74" i="3"/>
  <c r="U75" i="3"/>
  <c r="U76" i="3"/>
  <c r="U5" i="3"/>
  <c r="U77" i="3"/>
  <c r="U78" i="3"/>
  <c r="U35" i="3"/>
  <c r="U79" i="3"/>
  <c r="U3" i="3"/>
  <c r="U4" i="3"/>
  <c r="U80" i="3"/>
  <c r="U81" i="3"/>
  <c r="U82" i="3"/>
  <c r="U83" i="3"/>
  <c r="U20" i="3"/>
  <c r="U84" i="3"/>
  <c r="U85" i="3"/>
  <c r="U21" i="3"/>
  <c r="U86" i="3"/>
  <c r="U87" i="3"/>
  <c r="U88" i="3"/>
  <c r="U89" i="3"/>
  <c r="U90" i="3"/>
  <c r="U19" i="3"/>
  <c r="U22" i="3"/>
  <c r="U91" i="3"/>
  <c r="U28" i="3"/>
  <c r="U92" i="3"/>
  <c r="U93" i="3"/>
  <c r="U94" i="3"/>
  <c r="U11" i="3"/>
  <c r="U10" i="3"/>
  <c r="U6" i="3"/>
  <c r="U95" i="3"/>
  <c r="U96" i="3"/>
  <c r="U97" i="3"/>
  <c r="U8" i="3"/>
  <c r="U12" i="3"/>
  <c r="U98" i="3"/>
  <c r="U99" i="3"/>
  <c r="U100" i="3"/>
  <c r="U101" i="3"/>
  <c r="U102" i="3"/>
  <c r="U103" i="3"/>
  <c r="U24" i="3"/>
  <c r="U16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26" i="3"/>
  <c r="R36" i="3"/>
  <c r="R31" i="3"/>
  <c r="R37" i="3"/>
  <c r="R38" i="3"/>
  <c r="R39" i="3"/>
  <c r="R15" i="3"/>
  <c r="R18" i="3"/>
  <c r="R40" i="3"/>
  <c r="R41" i="3"/>
  <c r="R29" i="3"/>
  <c r="R42" i="3"/>
  <c r="R43" i="3"/>
  <c r="R44" i="3"/>
  <c r="R45" i="3"/>
  <c r="R46" i="3"/>
  <c r="R13" i="3"/>
  <c r="R47" i="3"/>
  <c r="R48" i="3"/>
  <c r="R30" i="3"/>
  <c r="R49" i="3"/>
  <c r="R50" i="3"/>
  <c r="R51" i="3"/>
  <c r="R34" i="3"/>
  <c r="R52" i="3"/>
  <c r="R53" i="3"/>
  <c r="R54" i="3"/>
  <c r="R55" i="3"/>
  <c r="R17" i="3"/>
  <c r="R56" i="3"/>
  <c r="R14" i="3"/>
  <c r="R57" i="3"/>
  <c r="R58" i="3"/>
  <c r="R59" i="3"/>
  <c r="R60" i="3"/>
  <c r="R61" i="3"/>
  <c r="R62" i="3"/>
  <c r="R63" i="3"/>
  <c r="R64" i="3"/>
  <c r="R33" i="3"/>
  <c r="R9" i="3"/>
  <c r="R25" i="3"/>
  <c r="R32" i="3"/>
  <c r="R65" i="3"/>
  <c r="R66" i="3"/>
  <c r="R67" i="3"/>
  <c r="R23" i="3"/>
  <c r="R68" i="3"/>
  <c r="R27" i="3"/>
  <c r="R7" i="3"/>
  <c r="R69" i="3"/>
  <c r="R70" i="3"/>
  <c r="R71" i="3"/>
  <c r="R72" i="3"/>
  <c r="R73" i="3"/>
  <c r="R74" i="3"/>
  <c r="R75" i="3"/>
  <c r="R76" i="3"/>
  <c r="R5" i="3"/>
  <c r="R77" i="3"/>
  <c r="R78" i="3"/>
  <c r="R35" i="3"/>
  <c r="R79" i="3"/>
  <c r="R3" i="3"/>
  <c r="R4" i="3"/>
  <c r="R80" i="3"/>
  <c r="R81" i="3"/>
  <c r="R82" i="3"/>
  <c r="R83" i="3"/>
  <c r="R20" i="3"/>
  <c r="R84" i="3"/>
  <c r="R85" i="3"/>
  <c r="R21" i="3"/>
  <c r="R86" i="3"/>
  <c r="R87" i="3"/>
  <c r="R88" i="3"/>
  <c r="R89" i="3"/>
  <c r="R90" i="3"/>
  <c r="R19" i="3"/>
  <c r="R22" i="3"/>
  <c r="R91" i="3"/>
  <c r="R28" i="3"/>
  <c r="R92" i="3"/>
  <c r="R93" i="3"/>
  <c r="R94" i="3"/>
  <c r="R11" i="3"/>
  <c r="R10" i="3"/>
  <c r="R6" i="3"/>
  <c r="R95" i="3"/>
  <c r="R96" i="3"/>
  <c r="R97" i="3"/>
  <c r="R8" i="3"/>
  <c r="R12" i="3"/>
  <c r="R98" i="3"/>
  <c r="R99" i="3"/>
  <c r="R100" i="3"/>
  <c r="R101" i="3"/>
  <c r="R102" i="3"/>
  <c r="R103" i="3"/>
  <c r="R24" i="3"/>
  <c r="R16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26" i="3"/>
  <c r="O36" i="3"/>
  <c r="O31" i="3"/>
  <c r="O37" i="3"/>
  <c r="O38" i="3"/>
  <c r="O39" i="3"/>
  <c r="O15" i="3"/>
  <c r="O18" i="3"/>
  <c r="O40" i="3"/>
  <c r="O41" i="3"/>
  <c r="O29" i="3"/>
  <c r="O42" i="3"/>
  <c r="O43" i="3"/>
  <c r="O44" i="3"/>
  <c r="O45" i="3"/>
  <c r="O46" i="3"/>
  <c r="O13" i="3"/>
  <c r="O47" i="3"/>
  <c r="O48" i="3"/>
  <c r="O30" i="3"/>
  <c r="O49" i="3"/>
  <c r="O50" i="3"/>
  <c r="O51" i="3"/>
  <c r="O34" i="3"/>
  <c r="O52" i="3"/>
  <c r="O53" i="3"/>
  <c r="O54" i="3"/>
  <c r="O55" i="3"/>
  <c r="O17" i="3"/>
  <c r="O56" i="3"/>
  <c r="O14" i="3"/>
  <c r="O57" i="3"/>
  <c r="O58" i="3"/>
  <c r="O59" i="3"/>
  <c r="O60" i="3"/>
  <c r="O61" i="3"/>
  <c r="O62" i="3"/>
  <c r="O63" i="3"/>
  <c r="O64" i="3"/>
  <c r="O33" i="3"/>
  <c r="O9" i="3"/>
  <c r="O25" i="3"/>
  <c r="O32" i="3"/>
  <c r="O65" i="3"/>
  <c r="O66" i="3"/>
  <c r="O67" i="3"/>
  <c r="O23" i="3"/>
  <c r="O68" i="3"/>
  <c r="O27" i="3"/>
  <c r="O7" i="3"/>
  <c r="O69" i="3"/>
  <c r="O70" i="3"/>
  <c r="O71" i="3"/>
  <c r="O72" i="3"/>
  <c r="O73" i="3"/>
  <c r="O74" i="3"/>
  <c r="O75" i="3"/>
  <c r="O76" i="3"/>
  <c r="O5" i="3"/>
  <c r="O77" i="3"/>
  <c r="O78" i="3"/>
  <c r="O35" i="3"/>
  <c r="O79" i="3"/>
  <c r="O3" i="3"/>
  <c r="O4" i="3"/>
  <c r="O80" i="3"/>
  <c r="O81" i="3"/>
  <c r="O82" i="3"/>
  <c r="O83" i="3"/>
  <c r="O20" i="3"/>
  <c r="O84" i="3"/>
  <c r="O85" i="3"/>
  <c r="O21" i="3"/>
  <c r="O86" i="3"/>
  <c r="O87" i="3"/>
  <c r="O88" i="3"/>
  <c r="O89" i="3"/>
  <c r="O90" i="3"/>
  <c r="O19" i="3"/>
  <c r="O22" i="3"/>
  <c r="O91" i="3"/>
  <c r="O28" i="3"/>
  <c r="O92" i="3"/>
  <c r="O93" i="3"/>
  <c r="O94" i="3"/>
  <c r="O11" i="3"/>
  <c r="O10" i="3"/>
  <c r="O6" i="3"/>
  <c r="O95" i="3"/>
  <c r="O96" i="3"/>
  <c r="O97" i="3"/>
  <c r="O8" i="3"/>
  <c r="O12" i="3"/>
  <c r="O98" i="3"/>
  <c r="O99" i="3"/>
  <c r="O100" i="3"/>
  <c r="O101" i="3"/>
  <c r="O102" i="3"/>
  <c r="O103" i="3"/>
  <c r="O24" i="3"/>
  <c r="O16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26" i="3"/>
  <c r="L36" i="3"/>
  <c r="L31" i="3"/>
  <c r="L37" i="3"/>
  <c r="L38" i="3"/>
  <c r="L39" i="3"/>
  <c r="L15" i="3"/>
  <c r="L18" i="3"/>
  <c r="L40" i="3"/>
  <c r="L41" i="3"/>
  <c r="L29" i="3"/>
  <c r="L42" i="3"/>
  <c r="L43" i="3"/>
  <c r="L44" i="3"/>
  <c r="L45" i="3"/>
  <c r="L46" i="3"/>
  <c r="L13" i="3"/>
  <c r="L47" i="3"/>
  <c r="L48" i="3"/>
  <c r="L30" i="3"/>
  <c r="L49" i="3"/>
  <c r="L50" i="3"/>
  <c r="L51" i="3"/>
  <c r="L34" i="3"/>
  <c r="L52" i="3"/>
  <c r="L53" i="3"/>
  <c r="L54" i="3"/>
  <c r="L55" i="3"/>
  <c r="L17" i="3"/>
  <c r="L56" i="3"/>
  <c r="L14" i="3"/>
  <c r="L57" i="3"/>
  <c r="L58" i="3"/>
  <c r="L59" i="3"/>
  <c r="L60" i="3"/>
  <c r="L61" i="3"/>
  <c r="L62" i="3"/>
  <c r="L63" i="3"/>
  <c r="L64" i="3"/>
  <c r="L33" i="3"/>
  <c r="L9" i="3"/>
  <c r="L25" i="3"/>
  <c r="L32" i="3"/>
  <c r="L65" i="3"/>
  <c r="L66" i="3"/>
  <c r="L67" i="3"/>
  <c r="L23" i="3"/>
  <c r="L68" i="3"/>
  <c r="L27" i="3"/>
  <c r="L7" i="3"/>
  <c r="L69" i="3"/>
  <c r="L70" i="3"/>
  <c r="L71" i="3"/>
  <c r="L72" i="3"/>
  <c r="L73" i="3"/>
  <c r="L74" i="3"/>
  <c r="L75" i="3"/>
  <c r="L76" i="3"/>
  <c r="L5" i="3"/>
  <c r="L77" i="3"/>
  <c r="L78" i="3"/>
  <c r="L35" i="3"/>
  <c r="L79" i="3"/>
  <c r="L3" i="3"/>
  <c r="L4" i="3"/>
  <c r="L80" i="3"/>
  <c r="L81" i="3"/>
  <c r="L82" i="3"/>
  <c r="L83" i="3"/>
  <c r="L20" i="3"/>
  <c r="L84" i="3"/>
  <c r="L85" i="3"/>
  <c r="L21" i="3"/>
  <c r="L86" i="3"/>
  <c r="L87" i="3"/>
  <c r="L88" i="3"/>
  <c r="L89" i="3"/>
  <c r="L90" i="3"/>
  <c r="L19" i="3"/>
  <c r="L22" i="3"/>
  <c r="L91" i="3"/>
  <c r="L28" i="3"/>
  <c r="L92" i="3"/>
  <c r="L93" i="3"/>
  <c r="L94" i="3"/>
  <c r="L11" i="3"/>
  <c r="L10" i="3"/>
  <c r="L6" i="3"/>
  <c r="L95" i="3"/>
  <c r="L96" i="3"/>
  <c r="L97" i="3"/>
  <c r="L8" i="3"/>
  <c r="L12" i="3"/>
  <c r="L98" i="3"/>
  <c r="L99" i="3"/>
  <c r="L100" i="3"/>
  <c r="L101" i="3"/>
  <c r="L102" i="3"/>
  <c r="L103" i="3"/>
  <c r="L24" i="3"/>
  <c r="L16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26" i="3"/>
  <c r="I36" i="3"/>
  <c r="I31" i="3"/>
  <c r="I37" i="3"/>
  <c r="I38" i="3"/>
  <c r="I39" i="3"/>
  <c r="I15" i="3"/>
  <c r="I18" i="3"/>
  <c r="I40" i="3"/>
  <c r="I41" i="3"/>
  <c r="I29" i="3"/>
  <c r="I42" i="3"/>
  <c r="I43" i="3"/>
  <c r="I44" i="3"/>
  <c r="I45" i="3"/>
  <c r="I46" i="3"/>
  <c r="I13" i="3"/>
  <c r="I47" i="3"/>
  <c r="I48" i="3"/>
  <c r="I30" i="3"/>
  <c r="I49" i="3"/>
  <c r="I50" i="3"/>
  <c r="I51" i="3"/>
  <c r="I34" i="3"/>
  <c r="I52" i="3"/>
  <c r="I53" i="3"/>
  <c r="I54" i="3"/>
  <c r="I55" i="3"/>
  <c r="I17" i="3"/>
  <c r="I56" i="3"/>
  <c r="I14" i="3"/>
  <c r="I57" i="3"/>
  <c r="I58" i="3"/>
  <c r="I59" i="3"/>
  <c r="I60" i="3"/>
  <c r="I61" i="3"/>
  <c r="I62" i="3"/>
  <c r="I63" i="3"/>
  <c r="I64" i="3"/>
  <c r="I33" i="3"/>
  <c r="I9" i="3"/>
  <c r="I25" i="3"/>
  <c r="I32" i="3"/>
  <c r="I65" i="3"/>
  <c r="I66" i="3"/>
  <c r="I67" i="3"/>
  <c r="I23" i="3"/>
  <c r="I68" i="3"/>
  <c r="I27" i="3"/>
  <c r="I7" i="3"/>
  <c r="I69" i="3"/>
  <c r="I70" i="3"/>
  <c r="I71" i="3"/>
  <c r="I72" i="3"/>
  <c r="I73" i="3"/>
  <c r="I74" i="3"/>
  <c r="I75" i="3"/>
  <c r="I76" i="3"/>
  <c r="I5" i="3"/>
  <c r="I77" i="3"/>
  <c r="I78" i="3"/>
  <c r="I35" i="3"/>
  <c r="I79" i="3"/>
  <c r="I3" i="3"/>
  <c r="I4" i="3"/>
  <c r="I80" i="3"/>
  <c r="I81" i="3"/>
  <c r="I82" i="3"/>
  <c r="I83" i="3"/>
  <c r="I20" i="3"/>
  <c r="I84" i="3"/>
  <c r="I85" i="3"/>
  <c r="I21" i="3"/>
  <c r="I86" i="3"/>
  <c r="I87" i="3"/>
  <c r="I88" i="3"/>
  <c r="I89" i="3"/>
  <c r="I90" i="3"/>
  <c r="I19" i="3"/>
  <c r="I22" i="3"/>
  <c r="I91" i="3"/>
  <c r="I28" i="3"/>
  <c r="I92" i="3"/>
  <c r="I93" i="3"/>
  <c r="I94" i="3"/>
  <c r="I11" i="3"/>
  <c r="I10" i="3"/>
  <c r="I6" i="3"/>
  <c r="I95" i="3"/>
  <c r="I96" i="3"/>
  <c r="I97" i="3"/>
  <c r="I8" i="3"/>
  <c r="I12" i="3"/>
  <c r="I98" i="3"/>
  <c r="I99" i="3"/>
  <c r="I100" i="3"/>
  <c r="I101" i="3"/>
  <c r="I102" i="3"/>
  <c r="I103" i="3"/>
  <c r="I24" i="3"/>
  <c r="I16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26" i="3"/>
  <c r="F3" i="1"/>
  <c r="H4" i="1"/>
  <c r="H5" i="1"/>
  <c r="H7" i="1"/>
  <c r="H6" i="1"/>
  <c r="H9" i="1"/>
  <c r="H10" i="1"/>
  <c r="H11" i="1"/>
  <c r="H8" i="1"/>
  <c r="H23" i="1"/>
  <c r="H14" i="1"/>
  <c r="H13" i="1"/>
  <c r="H12" i="1"/>
  <c r="H24" i="1"/>
  <c r="H15" i="1"/>
  <c r="H16" i="1"/>
  <c r="H20" i="1"/>
  <c r="H19" i="1"/>
  <c r="H25" i="1"/>
  <c r="H17" i="1"/>
  <c r="H26" i="1"/>
  <c r="H27" i="1"/>
  <c r="H21" i="1"/>
  <c r="H28" i="1"/>
  <c r="H22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18" i="1"/>
  <c r="H3" i="1"/>
  <c r="G4" i="1"/>
  <c r="G5" i="1"/>
  <c r="G7" i="1"/>
  <c r="G6" i="1"/>
  <c r="G9" i="1"/>
  <c r="G10" i="1"/>
  <c r="G11" i="1"/>
  <c r="G8" i="1"/>
  <c r="G23" i="1"/>
  <c r="G14" i="1"/>
  <c r="G13" i="1"/>
  <c r="G12" i="1"/>
  <c r="G24" i="1"/>
  <c r="G15" i="1"/>
  <c r="G16" i="1"/>
  <c r="G20" i="1"/>
  <c r="G19" i="1"/>
  <c r="G25" i="1"/>
  <c r="G17" i="1"/>
  <c r="G26" i="1"/>
  <c r="G27" i="1"/>
  <c r="G21" i="1"/>
  <c r="G28" i="1"/>
  <c r="G22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18" i="1"/>
  <c r="G3" i="1"/>
  <c r="F4" i="1"/>
  <c r="F5" i="1"/>
  <c r="F13" i="1"/>
  <c r="F6" i="1"/>
  <c r="F7" i="1"/>
  <c r="F8" i="1"/>
  <c r="F9" i="1"/>
  <c r="F10" i="1"/>
  <c r="F11" i="1"/>
  <c r="F12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E13" i="1"/>
  <c r="E10" i="1"/>
  <c r="D23" i="1"/>
  <c r="D25" i="1"/>
  <c r="D27" i="1"/>
  <c r="D28" i="1"/>
  <c r="D29" i="1"/>
  <c r="D30" i="1"/>
  <c r="D31" i="1"/>
  <c r="D33" i="1"/>
  <c r="D34" i="1"/>
  <c r="D35" i="1"/>
  <c r="D37" i="1"/>
  <c r="D38" i="1"/>
  <c r="D39" i="1"/>
  <c r="D41" i="1"/>
  <c r="D42" i="1"/>
  <c r="D43" i="1"/>
  <c r="D45" i="1"/>
  <c r="D46" i="1"/>
  <c r="D47" i="1"/>
  <c r="D49" i="1"/>
  <c r="D50" i="1"/>
  <c r="D51" i="1"/>
  <c r="D53" i="1"/>
  <c r="D54" i="1"/>
  <c r="D55" i="1"/>
  <c r="D5" i="1"/>
  <c r="E35" i="3"/>
  <c r="E29" i="3"/>
  <c r="E21" i="3"/>
  <c r="E13" i="3"/>
  <c r="D8" i="1"/>
  <c r="E21" i="1"/>
  <c r="D14" i="1"/>
  <c r="D13" i="1"/>
  <c r="E6" i="3"/>
  <c r="E34" i="3"/>
  <c r="E30" i="3"/>
  <c r="E26" i="3"/>
  <c r="E22" i="3"/>
  <c r="E18" i="3"/>
  <c r="E14" i="3"/>
  <c r="E10" i="3"/>
  <c r="E5" i="3"/>
  <c r="F32" i="3"/>
  <c r="F28" i="3"/>
  <c r="F24" i="3"/>
  <c r="F20" i="3"/>
  <c r="F16" i="3"/>
  <c r="F12" i="3"/>
  <c r="F8" i="3"/>
  <c r="F3" i="3"/>
  <c r="E16" i="1"/>
  <c r="D56" i="1"/>
  <c r="D52" i="1"/>
  <c r="D48" i="1"/>
  <c r="D44" i="1"/>
  <c r="D40" i="1"/>
  <c r="D36" i="1"/>
  <c r="D32" i="1"/>
  <c r="E4" i="1"/>
  <c r="D26" i="1"/>
  <c r="D12" i="1"/>
  <c r="E18" i="1"/>
  <c r="D16" i="1"/>
  <c r="D19" i="1"/>
  <c r="E22" i="1"/>
  <c r="D9" i="1"/>
  <c r="D20" i="1"/>
  <c r="D17" i="1"/>
  <c r="E11" i="1"/>
  <c r="D7" i="1"/>
  <c r="E19" i="1"/>
  <c r="D24" i="1"/>
  <c r="E12" i="1"/>
  <c r="E17" i="1"/>
  <c r="E7" i="1"/>
  <c r="D3" i="1"/>
  <c r="D4" i="1"/>
  <c r="E8" i="1"/>
  <c r="E20" i="1"/>
  <c r="E9" i="1"/>
  <c r="E15" i="1"/>
  <c r="D6" i="1"/>
  <c r="D22" i="1"/>
  <c r="D11" i="1"/>
  <c r="D18" i="1"/>
  <c r="E3" i="1"/>
  <c r="E6" i="1"/>
  <c r="E5" i="1"/>
  <c r="D21" i="1"/>
  <c r="D10" i="1"/>
  <c r="D15" i="1"/>
  <c r="E14" i="1"/>
</calcChain>
</file>

<file path=xl/sharedStrings.xml><?xml version="1.0" encoding="utf-8"?>
<sst xmlns="http://schemas.openxmlformats.org/spreadsheetml/2006/main" count="787" uniqueCount="404">
  <si>
    <t>Accession Nr</t>
  </si>
  <si>
    <t>Name</t>
  </si>
  <si>
    <t>Mass kDa</t>
  </si>
  <si>
    <t># Peptides</t>
  </si>
  <si>
    <t>Avg. Intensity</t>
  </si>
  <si>
    <t>CUFF.55470.1_Ste</t>
  </si>
  <si>
    <t>A Chain A, Self-Assembly Of Spider Silk Proteins Is Controlled By A Ph- Relay,gi|295982414|pdb|3LR6|A,0.006,46.2</t>
  </si>
  <si>
    <t>CUFF.16160.1_Ste</t>
  </si>
  <si>
    <t>Acidic mammalian chitinase [Harpegnathos saltator],gi|307212366|gb|EFN88161.1|,2e-38, 148</t>
  </si>
  <si>
    <t>CUFF.33809.1_Ste</t>
  </si>
  <si>
    <t>actin related protein 1 [Nasonia vitripennis],gi|254910943|ref|NP_001157191.1|,0.0, 776</t>
  </si>
  <si>
    <t>CUFF.75557.1_Ste</t>
  </si>
  <si>
    <t>actin related protein 1 [Nasonia vitripennis],gi|254910943|ref|NP_001157191.1|,0.0, 785</t>
  </si>
  <si>
    <t>CUFF.68800.1_Ste</t>
  </si>
  <si>
    <t>alpha-2-macroglobiln splicing variant 1 precursor [Ixodes ricinus],gi|212549820|gb|ACJ26770.1|,1e-138, 454</t>
  </si>
  <si>
    <t>CUFF.50406.1_Ste</t>
  </si>
  <si>
    <t>CUFF.77465.1_Ste</t>
  </si>
  <si>
    <t>astacin-like metalloprotease [Latrodectus hesperus],gi|318087032|gb|ADV40108.1|,4e-91, 278</t>
  </si>
  <si>
    <t>CUFF.29390.1_Ste</t>
  </si>
  <si>
    <t>Ca2+-modulated nonselective cation channel polycystin [Scheffersomyces stipitis CBS 6054],gi|150864966|ref|XP_001383996.2|,0.003,50.1</t>
  </si>
  <si>
    <t>CUFF.5296.1_Ste</t>
  </si>
  <si>
    <t>Ca2+-modulated nonselective cation channel polycystin [Scheffersomyces stipitis CBS 6054],gi|150864966|ref|XP_001383996.2|,2e-09,70.5</t>
  </si>
  <si>
    <t>CUFF.52566.1_Ste</t>
  </si>
  <si>
    <t>cathepsin L-like cysteine proteinase [Tenebrio molitor],gi|30023547|gb|AAO48766.2|,5e-162, 466</t>
  </si>
  <si>
    <t>CUFF.5300.1_Ste</t>
  </si>
  <si>
    <t>conserved Plasmodium protein, unknown function [Plasmodium falciparum 3D7],gi|86170894|ref|XP_966106.1|,1e-05,59.7</t>
  </si>
  <si>
    <t>CUFF.16562.1_Ste</t>
  </si>
  <si>
    <t>Cu/Zn superoxide dismutase [Araneus ventricosus],gi|57472016|gb|AAW51133.1|,4e-66, 210</t>
  </si>
  <si>
    <t>CUFF.25148.1_Ste</t>
  </si>
  <si>
    <t>CUFF.43076.1_Ste</t>
  </si>
  <si>
    <t>CUFF.44346.1_Ste</t>
  </si>
  <si>
    <t>CUFF.5043.1_Ste</t>
  </si>
  <si>
    <t>CUFF.57420.1_Ste</t>
  </si>
  <si>
    <t>CUFF.8775.1_Ste</t>
  </si>
  <si>
    <t>CUFF.58569.1_Ste</t>
  </si>
  <si>
    <t>cuticular protein, putative [Ixodes scapularis],gi|241265921|ref|XP_002406112.1|,2e-25, 106</t>
  </si>
  <si>
    <t>CUFF.55091.1_Ste</t>
  </si>
  <si>
    <t>cuticular protein, putative [Ixodes scapularis],gi|241265921|ref|XP_002406112.1|,6e-26, 105</t>
  </si>
  <si>
    <t>CUFF.56299.1_Ste</t>
  </si>
  <si>
    <t>cystatin-like protein [Latrodectus hesperus],gi|318087425|gb|ADV40303.1|,2e-46, 157</t>
  </si>
  <si>
    <t>CUFF.5673.1_Ste</t>
  </si>
  <si>
    <t>dumpy [Drosophila melanogaster],gi|221472639|ref|NP_787974.4|,0.008,48.1</t>
  </si>
  <si>
    <t>CUFF.77670.1_Ste</t>
  </si>
  <si>
    <t>fatty acid binding protein [Lycosa singoriensis],gi|161671312|gb|ABX75508.1|,5e-45, 152</t>
  </si>
  <si>
    <t>CUFF.79428.1_Ste</t>
  </si>
  <si>
    <t>hemocyanin subunit E [Nephila inaurata madagascariensis],gi|28569688|emb|CAD68055.1|,0.0,1172</t>
  </si>
  <si>
    <t>CUFF.79435.1_Ste</t>
  </si>
  <si>
    <t>hemocyanin subunit F [Nephila inaurata madagascariensis],gi|28569690|emb|CAD68056.1|,0.0,1181</t>
  </si>
  <si>
    <t>CUFF.80708.1_Ste</t>
  </si>
  <si>
    <t>hemocyanin subunit G [Nephila inaurata madagascariensis],gi|28569692|emb|CAD68057.1|,0.0,1127</t>
  </si>
  <si>
    <t>CUFF.78894.1_Ste</t>
  </si>
  <si>
    <t>CUFF.71300.1_Ste</t>
  </si>
  <si>
    <t>hypothetical protein IscW_ISCW009032 [Ixodes scapularis],gi|241647640|ref|XP_002411179.1|,1e-07,64.7</t>
  </si>
  <si>
    <t>CUFF.83830.1_Ste</t>
  </si>
  <si>
    <t>CUFF.44384.1_Ste</t>
  </si>
  <si>
    <t>membrane glycoprotein LIG-1, putative [Ixodes scapularis],gi|240954642|ref|XP_002399763.1|,4e-59, 202</t>
  </si>
  <si>
    <t>CUFF.53181.1_Ste</t>
  </si>
  <si>
    <t>CUFF.53190.1_Ste</t>
  </si>
  <si>
    <t>CUFF.80349.1_Ste</t>
  </si>
  <si>
    <t>CUFF.66566.1_Ste</t>
  </si>
  <si>
    <t>CUFF.16633.1_Ste</t>
  </si>
  <si>
    <t>CUFF.35679.1_Ste</t>
  </si>
  <si>
    <t>CUFF.35579.1_Ste</t>
  </si>
  <si>
    <t>CUFF.80253.1_Ste</t>
  </si>
  <si>
    <t>CUFF.70230.2_Ste</t>
  </si>
  <si>
    <t>scavenger receptor cysteine-rich protein [Culex quinquefasciatus],gi|170063054|ref|XP_001866937.1|,6e-65, 239</t>
  </si>
  <si>
    <t>CUFF.58568.1_Ste</t>
  </si>
  <si>
    <t>serine/threonine protein kinase [Plasmodium falciparum 3D7],gi|124513700|ref|XP_001350206.1|,4e-04,46.6</t>
  </si>
  <si>
    <t>Spidroin 1</t>
  </si>
  <si>
    <t>CUFF.27554.1_Ste</t>
  </si>
  <si>
    <t>trichohyalin, putative [Toxoplasma gondii GT1],gi|221486408|gb|EEE24669.1|,0.008,46.2</t>
  </si>
  <si>
    <t>Avg. %</t>
  </si>
  <si>
    <t>Silk 1-1</t>
  </si>
  <si>
    <t>Silk 1-2</t>
  </si>
  <si>
    <t>Silk 1-3</t>
  </si>
  <si>
    <t>Silk 2-1</t>
  </si>
  <si>
    <t>Silk 2-2</t>
  </si>
  <si>
    <t>Silk 2-3</t>
  </si>
  <si>
    <t>Silk 3-1</t>
  </si>
  <si>
    <t>Silk 3-2</t>
  </si>
  <si>
    <t>Silk 3-3</t>
  </si>
  <si>
    <t>XIC Intensity</t>
  </si>
  <si>
    <t>Std. Deviation</t>
  </si>
  <si>
    <t>Silk 1</t>
  </si>
  <si>
    <t>Silk 2</t>
  </si>
  <si>
    <t>Silk 3</t>
  </si>
  <si>
    <t>Avg.</t>
  </si>
  <si>
    <t>Venom</t>
  </si>
  <si>
    <t>±</t>
  </si>
  <si>
    <t>%</t>
  </si>
  <si>
    <t>Silk - Catching Web</t>
  </si>
  <si>
    <t>CUFF.59867.1_Ste</t>
  </si>
  <si>
    <t>CUFF.5784.1_Ste</t>
  </si>
  <si>
    <t>AF468015_1 alpha-amylase [Lithobius forficatus],gi|27525638|gb|AAO17926.1|AF468015_1,1e-161, 471</t>
  </si>
  <si>
    <t>CUFF.28904.1_Ste</t>
  </si>
  <si>
    <t>AGAP003573-PA [Anopheles gambiae str. PEST],gi|158291791|ref|XP_562422.2|,3e-09,62.8</t>
  </si>
  <si>
    <t>CUFF.58247.1_Ste</t>
  </si>
  <si>
    <t>AGAP010534-PA [Anopheles gambiae str. PEST],gi|158293160|ref|XP_558063.3|,1e-05,53.1</t>
  </si>
  <si>
    <t>CUFF.5346.1_Ste</t>
  </si>
  <si>
    <t>CUFF.5351.1_Ste</t>
  </si>
  <si>
    <t>aminopeptidase N-like protein [Tribolium castaneum],gi|270015121|gb|EFA11569.1|,1e-117, 376</t>
  </si>
  <si>
    <t>CUFF.45247.1_Ste</t>
  </si>
  <si>
    <t>CUFF.20886.1_Ste</t>
  </si>
  <si>
    <t>bicoid stability factor [Culex quinquefasciatus],gi|170036807|ref|XP_001846253.1|,0.001,48.1</t>
  </si>
  <si>
    <t>CUFF.33688.1_Ste</t>
  </si>
  <si>
    <t>carbon-nitrogen hydrolase, putative [Ixodes scapularis],gi|241245621|ref|XP_002402506.1|,3e-69, 239</t>
  </si>
  <si>
    <t>CUFF.59990.1_Ste</t>
  </si>
  <si>
    <t>cathepsin B precursor [Araneus ventricosus],gi|31872149|gb|AAP59456.1|,0.0, 573</t>
  </si>
  <si>
    <t>CUFF.66066.1_Ste</t>
  </si>
  <si>
    <t>CP8 precursor [Bombyx mori],gi|51594279|gb|AAU08172.1|,0.010,39.3</t>
  </si>
  <si>
    <t>CUFF.56404.1_Ste</t>
  </si>
  <si>
    <t>CUFF.56731.1_Ste</t>
  </si>
  <si>
    <t>CRISP3: cysteine-rich secretory protein, putative [Ixodes scapularis],gi|241705672|ref|XP_002403125.1|,1e-72, 244</t>
  </si>
  <si>
    <t>CUFF.16632.1_Ste</t>
  </si>
  <si>
    <t>CUFF.16977.1_Ste</t>
  </si>
  <si>
    <t>CUFF.31510.1_Ste</t>
  </si>
  <si>
    <t>CUFF.37769.1_Ste</t>
  </si>
  <si>
    <t>CUFF.52113.1_Ste</t>
  </si>
  <si>
    <t>CUFF.54985.1_Ste</t>
  </si>
  <si>
    <t>CUFF.62357.1_Ste</t>
  </si>
  <si>
    <t>CUFF.76594.1_Ste</t>
  </si>
  <si>
    <t>CUFF.78135.1_Ste</t>
  </si>
  <si>
    <t>CUFF.78721.1_Ste</t>
  </si>
  <si>
    <t>CUFF.78107.1_Ste</t>
  </si>
  <si>
    <t>CUFF.8273.1_Ste</t>
  </si>
  <si>
    <t>CUFF.75987.1_Ste</t>
  </si>
  <si>
    <t>galactose-3-O-sulfotransferase, putative [Ixodes scapularis],gi|242000882|ref|XP_002435084.1|,1e-85, 275</t>
  </si>
  <si>
    <t>CUFF.38153.1_Ste</t>
  </si>
  <si>
    <t>Glucose dehydrogenase [acceptor] [Camponotus floridanus],gi|307172020|gb|EFN63614.1|,7e-155, 470</t>
  </si>
  <si>
    <t>CUFF.43683.1_Ste</t>
  </si>
  <si>
    <t>heat shock protein, putative [Ixodes scapularis],gi|240972667|ref|XP_002401154.1|,0.0, 832</t>
  </si>
  <si>
    <t>CUFF.51579.2_Ste</t>
  </si>
  <si>
    <t>hexosaminidase domain-containing protein, putative [Ixodes scapularis],gi|241647945|ref|XP_002410001.1|,0.0, 719</t>
  </si>
  <si>
    <t>CUFF.8114.1_Ste</t>
  </si>
  <si>
    <t>histone H2B, putative [Ixodes scapularis],gi|241568982|ref|XP_002402621.1|,3e-72, 221</t>
  </si>
  <si>
    <t>CUFF.22410.1_Ste</t>
  </si>
  <si>
    <t>hypothetical protein G5I_05069 [Acromyrmex echinatior],gi|332026247|gb|EGI66386.1|,0.008,41.2</t>
  </si>
  <si>
    <t>CUFF.43785.1_Ste</t>
  </si>
  <si>
    <t>hypothetical protein [Latrodectus hesperus],gi|318087230|gb|ADV40207.1|,5e-10,63.5</t>
  </si>
  <si>
    <t>CUFF.31282.1_Ste</t>
  </si>
  <si>
    <t>hypothetical protein [Latrodectus hesperus],gi|318087504|gb|ADV40341.1|,3e-09,57.8</t>
  </si>
  <si>
    <t>CUFF.68403.1_Ste</t>
  </si>
  <si>
    <t>hypothetical protein [Opisthacanthus cayaporum],gi|240247629|emb|CAX51409.1|,2e-08,59.3</t>
  </si>
  <si>
    <t>CUFF.33495.1_Ste</t>
  </si>
  <si>
    <t>hypothetical secreted protein [Hottentotta judaicus],gi|324497781|gb|ADY39539.1|,0.001,46.2</t>
  </si>
  <si>
    <t>CUFF.44682.1_Ste</t>
  </si>
  <si>
    <t>ITPL_SCHGR RecName: Full=Ion transport peptide-like; Flags: Precursor,gi|6016403|sp|Q26492.1|ITPL_SCHGR,3e-16,77.0</t>
  </si>
  <si>
    <t>CUFF.1368.1_Ste</t>
  </si>
  <si>
    <t>Laminin alpha-2 chain precursor, putative [Pediculus humanus corporis],gi|242015975|ref|XP_002428614.1|,2e-82, 282</t>
  </si>
  <si>
    <t>CUFF.41785.1_Ste</t>
  </si>
  <si>
    <t>leucine rich repeat family protein [Lycosa singoriensis],gi|161669160|gb|ABX75432.1|,9e-93, 295</t>
  </si>
  <si>
    <t>CUFF.7481.1_Ste</t>
  </si>
  <si>
    <t>CUFF.22217.1_Ste</t>
  </si>
  <si>
    <t>lysosomal alpha-mannosidase precursor [Danio rerio],gi|62122855|ref|NP_001014354.1|,4e-175, 529</t>
  </si>
  <si>
    <t>CUFF.38280.1_Ste</t>
  </si>
  <si>
    <t>CUFF.62302.1_Ste</t>
  </si>
  <si>
    <t>CUFF.30280.1_Ste</t>
  </si>
  <si>
    <t>CUFF.80706.1_Ste</t>
  </si>
  <si>
    <t>CUFF.53184.1_Ste</t>
  </si>
  <si>
    <t>CUFF.53179.1_Ste</t>
  </si>
  <si>
    <t>CUFF.37786.1_Ste</t>
  </si>
  <si>
    <t>CUFF.59048.1_Ste</t>
  </si>
  <si>
    <t>multiple coagulation factor deficiency 2-like protein [Haplopelma schmidti],gi|197210353|gb|ACH48184.1|,3e-19,87.0</t>
  </si>
  <si>
    <t>CUFF.31745.1_Ste</t>
  </si>
  <si>
    <t>neuroendocrine convertase 1 precursor [Danio rerio],gi|212549686|ref|NP_001131134.1|,0.0, 720</t>
  </si>
  <si>
    <t>CUFF.77388.1_Ste</t>
  </si>
  <si>
    <t>non-LTR retrotransposon CATS [Bombyx mori],gi|74835158|dbj|BAE44464.1|,2e-20,97.1</t>
  </si>
  <si>
    <t>CUFF.79269.1_Ste</t>
  </si>
  <si>
    <t>CUFF.37484.1_Ste</t>
  </si>
  <si>
    <t>Peptidylglycine alpha-hydroxylating monooxygenase [Harpegnathos saltator],gi|307197054|gb|EFN78426.1|,3e-25, 104</t>
  </si>
  <si>
    <t>CUFF.37479.1_Ste</t>
  </si>
  <si>
    <t>peptidylglycine alpha-hydroxylating monooxygenase [Procambarus clarkii],gi|149683132|dbj|BAF64529.1|,2e-45, 161</t>
  </si>
  <si>
    <t>CUFF.22805.1_Ste</t>
  </si>
  <si>
    <t>phosphatidylethanolamine-binding protein [Loa loa],gi|312068838|ref|XP_003137401.1|,2e-16,82.0</t>
  </si>
  <si>
    <t>CUFF.17378.1_Ste</t>
  </si>
  <si>
    <t>CUFF.5770.1_Ste</t>
  </si>
  <si>
    <t>PREDICTED: amyloid beta (A4) precursor-like protein 2 [Oryctolagus cuniculus],gi|291383581|ref|XP_002708890.1|,3e-16,80.9</t>
  </si>
  <si>
    <t>CUFF.49474.1_Ste</t>
  </si>
  <si>
    <t>PREDICTED: angiotensin-converting enzyme-like [Bombus terrestris],gi|340711863|ref|XP_003394487.1|,0.0, 646</t>
  </si>
  <si>
    <t>CUFF.36934.1_Ste</t>
  </si>
  <si>
    <t>PREDICTED: diuretic hormone class 2-like isoform 1 [Bombus terrestris],gi|340714200|ref|XP_003395619.1|,2e-20,88.6</t>
  </si>
  <si>
    <t>CUFF.5469.1_Ste</t>
  </si>
  <si>
    <t>PREDICTED: endoplasmic reticulum aminopeptidase 2-like [Acyrthosiphon pisum],gi|328703032|ref|XP_003242073.1|,2e-20,94.0</t>
  </si>
  <si>
    <t>CUFF.5494.1_Ste</t>
  </si>
  <si>
    <t>CUFF.5352.1_Ste</t>
  </si>
  <si>
    <t>PREDICTED: endoplasmic reticulum aminopeptidase 2-like [Bombus terrestris],gi|340709539|ref|XP_003393363.1|,5e-27, 118</t>
  </si>
  <si>
    <t>CUFF.71274.1_Ste</t>
  </si>
  <si>
    <t>PREDICTED: endothelin-converting enzyme 1 isoform 5 [Macaca mulatta],gi|108998764|ref|XP_001099089.1|,7e-18,86.7</t>
  </si>
  <si>
    <t>CUFF.5479.1_Ste</t>
  </si>
  <si>
    <t>CUFF.30312.1_Ste</t>
  </si>
  <si>
    <t>PREDICTED: golgi autoantigen, golgin subfamily a, 3-like [Saccoglossus kowalevskii],gi|291224208|ref|XP_002732099.1|,1e-69, 266</t>
  </si>
  <si>
    <t>CUFF.77159.2_Ste</t>
  </si>
  <si>
    <t>PREDICTED: leucine rich repeat and sterile alpha motif containing 1-like [Saccoglossus kowalevskii],gi|291231264|ref|XP_002735585.1|,2e-136, 430</t>
  </si>
  <si>
    <t>gene.g54877.t1.1_Ste</t>
  </si>
  <si>
    <t>PREDICTED: LReO_3-like [Saccoglossus kowalevskii],gi|291239145|ref|XP_002739485.1|,0.0, 713</t>
  </si>
  <si>
    <t>CUFF.70428.1_Ste</t>
  </si>
  <si>
    <t>PREDICTED: membrane metallo-endopeptidase-like 1-like [Bombus terrestris],gi|340723203|ref|XP_003399984.1|,3e-27, 119</t>
  </si>
  <si>
    <t>CUFF.77054.1_Ste</t>
  </si>
  <si>
    <t>PREDICTED: nuclear pore complex protein Nup160-like [Meleagris gallopavo],gi|326919905|ref|XP_003206217.1|,4e-127, 421</t>
  </si>
  <si>
    <t>CUFF.79910.1_Ste</t>
  </si>
  <si>
    <t>CUFF.62054.1_Ste</t>
  </si>
  <si>
    <t>CUFF.71519.1_Ste</t>
  </si>
  <si>
    <t>PREDICTED: pancreatic lipase-related protein 2 [Equus caballus],gi|194205633|ref|XP_001497749.2|,3e-69, 238</t>
  </si>
  <si>
    <t>CUFF.5476.1_Ste</t>
  </si>
  <si>
    <t>CUFF.50161.1_Ste</t>
  </si>
  <si>
    <t>PREDICTED: similar to AGAP006347-PA [Tribolium castaneum],gi|189233823|ref|XP_971780.2|,7e-12,68.6</t>
  </si>
  <si>
    <t>CUFF.50256.1_Ste</t>
  </si>
  <si>
    <t>PREDICTED: similar to gamma-interferon-inducible-lysosomal thiol reductase [Ciona intestinalis],gi|198429175|ref|XP_002120789.1|,6e-40, 148</t>
  </si>
  <si>
    <t>CUFF.20591.1_Ste</t>
  </si>
  <si>
    <t>PREDICTED: similar to hepatoma-derived growth factor-related protein 2 [Taeniopygia guttata],gi|224087736|ref|XP_002194397.1|,2e-33, 141</t>
  </si>
  <si>
    <t>CUFF.22104.1_Ste</t>
  </si>
  <si>
    <t>CUFF.62627.1_Ste</t>
  </si>
  <si>
    <t>CUFF.46798.1_Ste</t>
  </si>
  <si>
    <t>PREDICTED: similar to slit protein [Tribolium castaneum],gi|91089843|ref|XP_970465.1|,4e-10,68.9</t>
  </si>
  <si>
    <t>CUFF.23252.1_Ste</t>
  </si>
  <si>
    <t>PREDICTED: similar to Zinc carboxypeptidase family protein [Tribolium castaneum],gi|189242016|ref|XP_001807518.1|,3e-163, 481</t>
  </si>
  <si>
    <t>CUFF.47245.1_Ste</t>
  </si>
  <si>
    <t>PREDICTED: tenascin N-like [Oryctolagus cuniculus],gi|291397272|ref|XP_002715078.1|,0.003,44.3</t>
  </si>
  <si>
    <t>CUFF.56880.1_Ste</t>
  </si>
  <si>
    <t>CUFF.56526.1_Ste</t>
  </si>
  <si>
    <t>CUFF.32982.1_Ste</t>
  </si>
  <si>
    <t>putative fasciclin [Latrodectus hesperus],gi|318087592|gb|ADV40385.1|,1e-33, 128</t>
  </si>
  <si>
    <t>CUFF.67223.1_Ste</t>
  </si>
  <si>
    <t>RB13-6 antigen, putative [Ixodes scapularis],gi|241716804|ref|XP_002413556.1|,6e-178, 533</t>
  </si>
  <si>
    <t>CUFF.29214.1_Ste</t>
  </si>
  <si>
    <t>Round spermatid basic protein 1-like protein [Acromyrmex echinatior],gi|332023826|gb|EGI64050.1|,0.0, 596</t>
  </si>
  <si>
    <t>CUFF.50193.2_Ste</t>
  </si>
  <si>
    <t>salivary protein Is3, putative [Ixodes scapularis],gi|241693025|ref|XP_002412965.1|,0.0,1030</t>
  </si>
  <si>
    <t>CUFF.8170.1_Ste</t>
  </si>
  <si>
    <t>saposin isoform 1 [Penaeus monodon],gi|302139064|gb|ADK94870.1|,3e-59, 213</t>
  </si>
  <si>
    <t>CUFF.13317.1_Ste</t>
  </si>
  <si>
    <t>secreted protein, putative [Ixodes scapularis],gi|241622127|ref|XP_002408892.1|,4e-19,94.0</t>
  </si>
  <si>
    <t>CUFF.63595.1_Ste</t>
  </si>
  <si>
    <t>CUFF.67727.1_Ste</t>
  </si>
  <si>
    <t>thioester-containing protein, putative [Ixodes scapularis],gi|241625783|ref|XP_002409560.1|,0.0,1554</t>
  </si>
  <si>
    <t>CUFF.81982.1_Ste</t>
  </si>
  <si>
    <t>CUFF.22770.1_Ste</t>
  </si>
  <si>
    <t>translation elongation factor EF-1 alpha/Tu, putative [Ixodes scapularis],gi|241647495|ref|XP_002411147.1|,0.0, 885</t>
  </si>
  <si>
    <t>CUFF.18401.1_Ste</t>
  </si>
  <si>
    <t>CUFF.57486.1_Ste</t>
  </si>
  <si>
    <t>13489_denovo.path1.1_Ste</t>
  </si>
  <si>
    <t>CUFF.81989.2_Ste</t>
  </si>
  <si>
    <t>CUFF.50342.1_Ste</t>
  </si>
  <si>
    <t>CUFF.50651.1_Ste</t>
  </si>
  <si>
    <t>CUFF.50339.1_Ste</t>
  </si>
  <si>
    <t>CUFF.80720.1_Ste</t>
  </si>
  <si>
    <t>CUFF.37788.1_Ste</t>
  </si>
  <si>
    <t>gene.g52222.t1.1_Ste</t>
  </si>
  <si>
    <t>CUFF.82175.1_Ste</t>
  </si>
  <si>
    <t>CUFF.38981.1_Ste</t>
  </si>
  <si>
    <t>CUFF.38916.1_Ste</t>
  </si>
  <si>
    <t>CUFF.12631.1_Ste</t>
  </si>
  <si>
    <t>CUFF.82124.1_Ste</t>
  </si>
  <si>
    <t>CUFF.17146.2_Ste</t>
  </si>
  <si>
    <t>uncharacterized protein LOC100168443 precursor [Acyrthosiphon pisum],gi|242247567|ref|NP_001156294.1|,4e-20,96.3</t>
  </si>
  <si>
    <t>CUFF.59716.1_Ste</t>
  </si>
  <si>
    <t>uncharacterized protein LOC734500 precursor [Xenopus laevis],gi|147906158|ref|NP_001089450.1|,3e-36, 140</t>
  </si>
  <si>
    <t>CUFF.15095.1_Ste</t>
  </si>
  <si>
    <t>Uncharacterized transposase-like protein HI1328.1 [Camponotus floridanus],gi|307188022|gb|EFN72867.1|,1e-39, 145</t>
  </si>
  <si>
    <t>Venom - 1</t>
  </si>
  <si>
    <t>Venom - 2</t>
  </si>
  <si>
    <t>Venom - 3</t>
  </si>
  <si>
    <t>Venom - 4</t>
  </si>
  <si>
    <t>Venom - 5</t>
  </si>
  <si>
    <t>Venom - 6</t>
  </si>
  <si>
    <t>Venom - 7</t>
  </si>
  <si>
    <t>Venom - 8</t>
  </si>
  <si>
    <t>#</t>
  </si>
  <si>
    <t>Protein Group</t>
  </si>
  <si>
    <t>Significant Matches</t>
  </si>
  <si>
    <t>gene.g20159.t1.1_Ste</t>
  </si>
  <si>
    <t>ACT4_ARTSX RecName: Full=Actin, clone 403; Flags: Precursor,gi|113255|sp|P18603.1|ACT4_ARTSX,0.0, 746</t>
  </si>
  <si>
    <t>CUFF.79355.1_Ste</t>
  </si>
  <si>
    <t>enterotoxin [Bacillus cereus NVH0597-99],gi|196042429|ref|ZP_03109688.1|,0.004,47.0</t>
  </si>
  <si>
    <t>CUFF.10224.1_Ste</t>
  </si>
  <si>
    <t>hypothetical protein [Latrodectus hesperus],gi|318087262|gb|ADV40223.1|,1e-14,75.1</t>
  </si>
  <si>
    <t>CUFF.14370.1_Ste</t>
  </si>
  <si>
    <t>polyubiquitin-C precursor [Rattus norvegicus],gi|8394502|ref|NP_059010.1|,0.0,1351</t>
  </si>
  <si>
    <t>CUFF.80357.3_Ste</t>
  </si>
  <si>
    <t>putative CRISP3: cysteine-rich secretory protein [Latrodectus hesperus],gi|318087068|gb|ADV40125.1|,6e-91, 289</t>
  </si>
  <si>
    <t>CUFF.20314.1_Ste</t>
  </si>
  <si>
    <t>TPA_inf: putative thyropin precursor [Amblyomma variegatum],gi|325303222|tpg|DAA34697.1|,4e-09,60.1</t>
  </si>
  <si>
    <t>CUFF.63062.1_Ste</t>
  </si>
  <si>
    <t>AGAP002341-PA [Anopheles gambiae str. PEST],gi|333468359|gb|EAA07451.5|,1e-34, 142</t>
  </si>
  <si>
    <t>CUFF.71288.1_Ste</t>
  </si>
  <si>
    <t>CUFF.71291.1_Ste</t>
  </si>
  <si>
    <t>CUFF.71292.1_Ste</t>
  </si>
  <si>
    <t>CUFF.71303.1_Ste</t>
  </si>
  <si>
    <t>CUFF.24492.1_Ste</t>
  </si>
  <si>
    <t>ferritin heavy chain-1a [Carcinoscorpius rotundicauda],gi|56684767|gb|AAW22504.1|,2e-60, 199</t>
  </si>
  <si>
    <t>CUFF.64923.1_Ste</t>
  </si>
  <si>
    <t>glucose-regulated protein 94 [Crassostrea gigas],gi|148717303|dbj|BAF63637.1|,0.0,1078</t>
  </si>
  <si>
    <t>CUFF.39757.1_Ste</t>
  </si>
  <si>
    <t>glutathione S-transferase delta [Locusta migratoria],gi|312982517|gb|ADR30117.1|,2e-77, 242</t>
  </si>
  <si>
    <t>CUFF.20756.1_Ste</t>
  </si>
  <si>
    <t>HCYC_EURCA RecName: Full=Hemocyanin C chain; Short=HcC,gi|20138398|sp|Q9NFL6.3|HCYC_EURCA,0.0, 953</t>
  </si>
  <si>
    <t>CUFF.67439.1_Ste</t>
  </si>
  <si>
    <t>heat shock protein, putative [Ixodes scapularis],gi|241998026|ref|XP_002433656.1|,0.0,1019</t>
  </si>
  <si>
    <t>CUFF.44892.1_Ste</t>
  </si>
  <si>
    <t>hemocyanin subunit A [Nephila inaurata madagascariensis],gi|28569682|emb|CAD68052.1|,0.0,1001</t>
  </si>
  <si>
    <t>CUFF.43079.1_Ste</t>
  </si>
  <si>
    <t>hemocyanin subunit B [Nephila inaurata madagascariensis],gi|28569684|emb|CAD68053.1|,0.0,1122</t>
  </si>
  <si>
    <t>CUFF.80602.1_Ste</t>
  </si>
  <si>
    <t>hemocyanin subunit D [Nephila inaurata madagascariensis],gi|28569686|emb|CAD68054.1|,0.0, 647</t>
  </si>
  <si>
    <t>CUFF.62848.1_Ste</t>
  </si>
  <si>
    <t>PREDICTED: similar to AGAP002815-PA [Tribolium castaneum],gi|91076098|ref|XP_968416.1|,2e-12,77.8</t>
  </si>
  <si>
    <t>CUFF.77117.1_Ste</t>
  </si>
  <si>
    <t>PREDICTED: similar to carboxypeptidase A1 precursor [Strongylocentrotus purpuratus],gi|115901616|ref|XP_790023.2|,8e-34, 128</t>
  </si>
  <si>
    <t>CUFF.5674.1_Ste</t>
  </si>
  <si>
    <t>PREDICTED: zonadhesin-like [Saccoglossus kowalevskii],gi|291236793|ref|XP_002738323.1|,0.0, 638</t>
  </si>
  <si>
    <t>CUFF.35815.1_Ste</t>
  </si>
  <si>
    <t>putative alpha-B-crystallin [Latrodectus hesperus],gi|318087266|gb|ADV40225.1|,2e-78, 241</t>
  </si>
  <si>
    <t>CUFF.66991.2_Ste</t>
  </si>
  <si>
    <t>putative fibropellin [Latrodectus hesperus],gi|318087437|gb|ADV40308.1|,1e-57, 196</t>
  </si>
  <si>
    <t>CUFF.21733.1_Ste</t>
  </si>
  <si>
    <t>scavenger receptor cysteine-rich protein [Culex quinquefasciatus],gi|170063054|ref|XP_001866937.1|,8e-90, 299</t>
  </si>
  <si>
    <t>CUFF.76341.1_Ste</t>
  </si>
  <si>
    <t>Vitellogenin-1 [Haemaphysalis longicornis],gi|307933356|dbj|BAJ21514.1|,0.0, 810</t>
  </si>
  <si>
    <t>CUFF.78726.1_Ste</t>
  </si>
  <si>
    <t>Stegotoxin-E1</t>
  </si>
  <si>
    <t>Stegotoxin-A1</t>
  </si>
  <si>
    <t>Venom phospholipase A2-a</t>
  </si>
  <si>
    <t>Venom phospholipase A2-b</t>
  </si>
  <si>
    <t>Stegotoxin-D5</t>
  </si>
  <si>
    <t>Stegotoxin-H1</t>
  </si>
  <si>
    <t>Hydroxyacid oxidase-like silk protein-3</t>
  </si>
  <si>
    <t>Hydroxyacid oxidase-like silk protein-1</t>
  </si>
  <si>
    <t>Stegotoxin-A2</t>
  </si>
  <si>
    <t>Stegotoxin-A3</t>
  </si>
  <si>
    <t>Slit-like venom protein</t>
  </si>
  <si>
    <t>Stegotoxin-A4</t>
  </si>
  <si>
    <t>Stegotoxin-A5</t>
  </si>
  <si>
    <t>Venom astacin-like metalloprotease</t>
  </si>
  <si>
    <t>Stegotoxin-C1</t>
  </si>
  <si>
    <t>Stegotoxin-C2</t>
  </si>
  <si>
    <t>Venom aminopeptidase-a</t>
  </si>
  <si>
    <t>Stegotoxin-C3</t>
  </si>
  <si>
    <t>Stegotoxin-B1</t>
  </si>
  <si>
    <t>Stegotoxin-B2</t>
  </si>
  <si>
    <t>Stegotoxin-B3</t>
  </si>
  <si>
    <t>Stegotoxin-B4</t>
  </si>
  <si>
    <t>Venom aminopeptidase-b</t>
  </si>
  <si>
    <t>Venom aminopeptidase-c</t>
  </si>
  <si>
    <t>Venom aminopeptidase-d</t>
  </si>
  <si>
    <t>Stegotoxin-E2</t>
  </si>
  <si>
    <t>Venom 5'-nucleotidase</t>
  </si>
  <si>
    <t>Venom pancreatic-like triacylglycerol lipase-f</t>
  </si>
  <si>
    <t>Venom pancreatic-like triacylglycerol lipase-c</t>
  </si>
  <si>
    <t>Venom pancreatic-like triacylglycerol lipase-d</t>
  </si>
  <si>
    <t>Venom serine protease</t>
  </si>
  <si>
    <t>Peroxidase-like protein</t>
  </si>
  <si>
    <t>Venom pancreatic-like triacylglycerol lipase-e</t>
  </si>
  <si>
    <t>Venom cystatin</t>
  </si>
  <si>
    <t>Stegotoxin-A7</t>
  </si>
  <si>
    <t>Hydroxyacid oxidase-like silk protein-2</t>
  </si>
  <si>
    <t>Stegotoxin-I1</t>
  </si>
  <si>
    <t>Venom pancreatic-like triacylglycerol lipase-b</t>
  </si>
  <si>
    <t>Venom pancreatic-like triacylglycerol lipase-a</t>
  </si>
  <si>
    <t>Stegotoxin-F1</t>
  </si>
  <si>
    <t>Stegotoxin-F2</t>
  </si>
  <si>
    <t>Stegotoxin-D1</t>
  </si>
  <si>
    <t>Stegotoxin-D2</t>
  </si>
  <si>
    <t>Stegotoxin-D3</t>
  </si>
  <si>
    <t>Stegotoxin-D4</t>
  </si>
  <si>
    <t>Stegotoxin-G1</t>
  </si>
  <si>
    <t>Silk-related protein</t>
  </si>
  <si>
    <t>Stegotoxin-A6</t>
  </si>
  <si>
    <t>Accession</t>
  </si>
  <si>
    <t>Membrane venom metalloendopeptidase</t>
  </si>
  <si>
    <t>Venom aminopeptidase-e</t>
  </si>
  <si>
    <t>Putative cysteine-rich venom protease-a</t>
  </si>
  <si>
    <t>Putative cysteine-rich venom protease-b</t>
  </si>
  <si>
    <t>Putative cysteine-rich venom protease-c</t>
  </si>
  <si>
    <t>Major ampullate spidroin putative f</t>
  </si>
  <si>
    <t>Major ampullate spidroin putative h</t>
  </si>
  <si>
    <t>Major ampullate spidroin putative g</t>
  </si>
  <si>
    <t>Major ampullate spidroin putative d</t>
  </si>
  <si>
    <t>Major ampullate spidroin putative i</t>
  </si>
  <si>
    <t>Major ampullate spidroin putative j</t>
  </si>
  <si>
    <t>Major ampullate spidroin putative e</t>
  </si>
  <si>
    <t>Minor ampullate spidroin putative</t>
  </si>
  <si>
    <t>Aciniform spidroin putative</t>
  </si>
  <si>
    <t>Tubuliform spidroin putative</t>
  </si>
  <si>
    <t>Piriform spidroin putative</t>
  </si>
  <si>
    <t>Spidroin 2a</t>
  </si>
  <si>
    <t>Spidroin 2b</t>
  </si>
  <si>
    <t>Spidroin 2c</t>
  </si>
  <si>
    <t>S.m. MaSp-putative-f_CUFF.75047.1_Ste</t>
  </si>
  <si>
    <t>S.m. MaSp-putative-h</t>
  </si>
  <si>
    <t>S.m. MaSp-putative-g_CUFF.5995.1_Ste</t>
  </si>
  <si>
    <t>S.m. MaSp-putative-d</t>
  </si>
  <si>
    <t>S.m. MaSp-putative-i</t>
  </si>
  <si>
    <t>S.m. MaSp-putative-j</t>
  </si>
  <si>
    <t>S.m. MaSp-putative-e</t>
  </si>
  <si>
    <t>S.m. Misp-putative</t>
  </si>
  <si>
    <t>S.m. AcSp-putative_CUFF.28934.1_Ste</t>
  </si>
  <si>
    <t>S.m. TuSp-putative</t>
  </si>
  <si>
    <t>S.m. PiSp-putative</t>
  </si>
  <si>
    <t>S.m. PiSp-putative_CUFF.3050.1_Ste</t>
  </si>
  <si>
    <t>S.m. Sp2a</t>
  </si>
  <si>
    <t>S.m. Sp2b_CUFF.84184.1_Ste</t>
  </si>
  <si>
    <t>S.m. Sp1_CUFF.83831.1_Ste</t>
  </si>
  <si>
    <t>S.m. Sp2c_CUFF.5301.1_Ste</t>
  </si>
  <si>
    <t>Supplementary Data 8. Protein quantifications related to velvet spider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</si>
</sst>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mbria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22" fillId="0" borderId="0"/>
  </cellStyleXfs>
  <cellXfs count="57">
    <xf numFmtId="0" fontId="0" fillId="0" borderId="0" xfId="0"/>
    <xf numFmtId="0" fontId="18" fillId="33" borderId="14" xfId="0" applyFont="1" applyFill="1" applyBorder="1" applyAlignment="1">
      <alignment horizontal="center" wrapText="1"/>
    </xf>
    <xf numFmtId="0" fontId="19" fillId="0" borderId="15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4" xfId="0" applyFont="1" applyBorder="1"/>
    <xf numFmtId="2" fontId="18" fillId="33" borderId="0" xfId="0" applyNumberFormat="1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33" borderId="0" xfId="0" applyFont="1" applyFill="1"/>
    <xf numFmtId="0" fontId="19" fillId="0" borderId="0" xfId="0" applyFont="1"/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1" xfId="0" applyFont="1" applyBorder="1"/>
    <xf numFmtId="0" fontId="18" fillId="33" borderId="11" xfId="0" applyFont="1" applyFill="1" applyBorder="1" applyAlignment="1">
      <alignment horizontal="center" wrapText="1"/>
    </xf>
    <xf numFmtId="2" fontId="19" fillId="0" borderId="10" xfId="0" applyNumberFormat="1" applyFont="1" applyBorder="1" applyAlignment="1">
      <alignment horizontal="center" vertical="top" wrapText="1"/>
    </xf>
    <xf numFmtId="2" fontId="18" fillId="33" borderId="11" xfId="0" applyNumberFormat="1" applyFont="1" applyFill="1" applyBorder="1" applyAlignment="1">
      <alignment horizontal="center"/>
    </xf>
    <xf numFmtId="2" fontId="19" fillId="0" borderId="12" xfId="0" applyNumberFormat="1" applyFont="1" applyBorder="1" applyAlignment="1">
      <alignment horizontal="center" vertical="top" wrapText="1"/>
    </xf>
    <xf numFmtId="2" fontId="19" fillId="0" borderId="11" xfId="0" applyNumberFormat="1" applyFont="1" applyBorder="1" applyAlignment="1">
      <alignment horizontal="center"/>
    </xf>
    <xf numFmtId="0" fontId="18" fillId="33" borderId="11" xfId="0" applyFont="1" applyFill="1" applyBorder="1" applyAlignment="1">
      <alignment horizontal="center" wrapText="1"/>
    </xf>
    <xf numFmtId="0" fontId="21" fillId="0" borderId="0" xfId="0" applyFont="1" applyFill="1"/>
    <xf numFmtId="0" fontId="0" fillId="0" borderId="0" xfId="0" applyFont="1"/>
    <xf numFmtId="164" fontId="21" fillId="0" borderId="0" xfId="0" applyNumberFormat="1" applyFont="1" applyFill="1" applyAlignment="1">
      <alignment horizontal="right"/>
    </xf>
    <xf numFmtId="164" fontId="21" fillId="0" borderId="0" xfId="0" applyNumberFormat="1" applyFont="1" applyFill="1" applyAlignment="1">
      <alignment horizontal="center"/>
    </xf>
    <xf numFmtId="164" fontId="21" fillId="0" borderId="0" xfId="0" applyNumberFormat="1" applyFont="1" applyFill="1" applyAlignment="1">
      <alignment horizontal="left"/>
    </xf>
    <xf numFmtId="164" fontId="21" fillId="0" borderId="0" xfId="0" applyNumberFormat="1" applyFont="1" applyFill="1"/>
    <xf numFmtId="165" fontId="21" fillId="0" borderId="0" xfId="0" applyNumberFormat="1" applyFont="1" applyFill="1" applyAlignment="1">
      <alignment horizontal="center"/>
    </xf>
    <xf numFmtId="2" fontId="21" fillId="0" borderId="0" xfId="0" applyNumberFormat="1" applyFont="1" applyFill="1" applyAlignment="1">
      <alignment horizontal="left"/>
    </xf>
    <xf numFmtId="0" fontId="21" fillId="0" borderId="0" xfId="0" applyFont="1" applyFill="1" applyAlignment="1">
      <alignment horizontal="center"/>
    </xf>
    <xf numFmtId="2" fontId="21" fillId="0" borderId="0" xfId="0" applyNumberFormat="1" applyFont="1" applyFill="1" applyAlignment="1">
      <alignment horizontal="center"/>
    </xf>
    <xf numFmtId="0" fontId="21" fillId="0" borderId="0" xfId="0" applyFont="1"/>
    <xf numFmtId="0" fontId="0" fillId="33" borderId="0" xfId="0" applyFill="1"/>
    <xf numFmtId="0" fontId="18" fillId="33" borderId="0" xfId="0" applyFont="1" applyFill="1" applyAlignment="1">
      <alignment horizontal="center" wrapText="1"/>
    </xf>
    <xf numFmtId="164" fontId="18" fillId="33" borderId="0" xfId="0" applyNumberFormat="1" applyFont="1" applyFill="1" applyBorder="1" applyAlignment="1">
      <alignment horizontal="center"/>
    </xf>
    <xf numFmtId="1" fontId="18" fillId="33" borderId="11" xfId="0" applyNumberFormat="1" applyFont="1" applyFill="1" applyBorder="1" applyAlignment="1">
      <alignment horizontal="center" wrapText="1"/>
    </xf>
    <xf numFmtId="165" fontId="19" fillId="0" borderId="10" xfId="42" applyNumberFormat="1" applyFont="1" applyBorder="1" applyAlignment="1">
      <alignment horizontal="center" vertical="top" wrapText="1"/>
    </xf>
    <xf numFmtId="0" fontId="0" fillId="0" borderId="11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8" fillId="33" borderId="0" xfId="0" applyFont="1" applyFill="1" applyAlignment="1">
      <alignment horizontal="left" wrapText="1"/>
    </xf>
    <xf numFmtId="0" fontId="18" fillId="33" borderId="0" xfId="43" applyFont="1" applyFill="1" applyAlignment="1">
      <alignment horizontal="left" wrapText="1"/>
    </xf>
    <xf numFmtId="0" fontId="19" fillId="33" borderId="0" xfId="43" applyFont="1" applyFill="1"/>
    <xf numFmtId="0" fontId="19" fillId="0" borderId="10" xfId="43" applyFont="1" applyBorder="1" applyAlignment="1">
      <alignment horizontal="left" vertical="top" wrapText="1"/>
    </xf>
    <xf numFmtId="0" fontId="19" fillId="0" borderId="0" xfId="43" applyFont="1"/>
    <xf numFmtId="0" fontId="23" fillId="0" borderId="0" xfId="0" applyFont="1"/>
    <xf numFmtId="0" fontId="18" fillId="33" borderId="0" xfId="0" applyFont="1" applyFill="1" applyAlignment="1">
      <alignment horizontal="left" wrapText="1"/>
    </xf>
    <xf numFmtId="2" fontId="21" fillId="0" borderId="0" xfId="0" applyNumberFormat="1" applyFont="1" applyFill="1" applyAlignment="1">
      <alignment horizontal="right"/>
    </xf>
    <xf numFmtId="0" fontId="24" fillId="0" borderId="0" xfId="0" applyFont="1" applyAlignment="1">
      <alignment vertical="center"/>
    </xf>
    <xf numFmtId="0" fontId="25" fillId="0" borderId="0" xfId="0" applyFont="1"/>
    <xf numFmtId="0" fontId="20" fillId="0" borderId="0" xfId="0" applyFont="1" applyFill="1" applyAlignment="1">
      <alignment horizontal="center"/>
    </xf>
    <xf numFmtId="1" fontId="21" fillId="0" borderId="0" xfId="0" applyNumberFormat="1" applyFont="1" applyFill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workbookViewId="0">
      <selection activeCell="A2" sqref="A2:G2"/>
    </sheetView>
  </sheetViews>
  <sheetFormatPr defaultColWidth="8.88671875" defaultRowHeight="14.4" x14ac:dyDescent="0.3"/>
  <cols>
    <col min="1" max="1" width="5" style="22" customWidth="1"/>
    <col min="2" max="2" width="1.44140625" style="22" customWidth="1"/>
    <col min="3" max="3" width="24.88671875" style="22" bestFit="1" customWidth="1"/>
    <col min="4" max="4" width="86.44140625" style="22" bestFit="1" customWidth="1"/>
    <col min="5" max="5" width="4.44140625" style="30" bestFit="1" customWidth="1"/>
    <col min="6" max="6" width="2" style="30" bestFit="1" customWidth="1"/>
    <col min="7" max="7" width="5.44140625" style="25" customWidth="1"/>
    <col min="8" max="8" width="5.44140625" style="22" customWidth="1"/>
    <col min="9" max="9" width="5" style="22" customWidth="1"/>
    <col min="10" max="10" width="1.44140625" style="22" customWidth="1"/>
    <col min="11" max="11" width="37" style="22" bestFit="1" customWidth="1"/>
    <col min="12" max="12" width="81.6640625" style="22" customWidth="1"/>
    <col min="13" max="13" width="4.44140625" style="30" bestFit="1" customWidth="1"/>
    <col min="14" max="14" width="2" style="30" bestFit="1" customWidth="1"/>
    <col min="15" max="15" width="5.44140625" style="31" customWidth="1"/>
    <col min="16" max="16384" width="8.88671875" style="22"/>
  </cols>
  <sheetData>
    <row r="1" spans="1:15" ht="15.6" x14ac:dyDescent="0.3">
      <c r="A1" s="50" t="s">
        <v>403</v>
      </c>
    </row>
    <row r="2" spans="1:15" ht="18" x14ac:dyDescent="0.35">
      <c r="A2" s="51" t="s">
        <v>87</v>
      </c>
      <c r="B2" s="51"/>
      <c r="C2" s="51"/>
      <c r="D2" s="51"/>
      <c r="E2" s="51"/>
      <c r="F2" s="51"/>
      <c r="G2" s="51"/>
      <c r="I2" s="51" t="s">
        <v>90</v>
      </c>
      <c r="J2" s="51"/>
      <c r="K2" s="51"/>
      <c r="L2" s="51"/>
      <c r="M2" s="51"/>
      <c r="N2" s="51"/>
      <c r="O2" s="51"/>
    </row>
    <row r="3" spans="1:15" ht="15" customHeight="1" x14ac:dyDescent="0.25">
      <c r="E3" s="52" t="s">
        <v>89</v>
      </c>
      <c r="F3" s="52"/>
      <c r="G3" s="52"/>
      <c r="M3" s="52" t="s">
        <v>89</v>
      </c>
      <c r="N3" s="52"/>
      <c r="O3" s="52"/>
    </row>
    <row r="4" spans="1:15" ht="15" customHeight="1" x14ac:dyDescent="0.3">
      <c r="A4" s="22">
        <v>1</v>
      </c>
      <c r="C4" s="32" t="s">
        <v>60</v>
      </c>
      <c r="D4" s="32" t="s">
        <v>321</v>
      </c>
      <c r="E4" s="24">
        <v>17.513625881181945</v>
      </c>
      <c r="F4" s="25" t="s">
        <v>88</v>
      </c>
      <c r="G4" s="26">
        <v>0.48326142513223247</v>
      </c>
      <c r="H4" s="27"/>
      <c r="I4" s="22">
        <v>1</v>
      </c>
      <c r="K4" s="32" t="s">
        <v>400</v>
      </c>
      <c r="L4" s="32" t="s">
        <v>385</v>
      </c>
      <c r="M4" s="24">
        <v>23.127641952628327</v>
      </c>
      <c r="N4" s="25" t="s">
        <v>88</v>
      </c>
      <c r="O4" s="26">
        <v>4.4228191108678461</v>
      </c>
    </row>
    <row r="5" spans="1:15" x14ac:dyDescent="0.3">
      <c r="A5" s="22">
        <v>2</v>
      </c>
      <c r="C5" s="32" t="s">
        <v>174</v>
      </c>
      <c r="D5" s="32" t="s">
        <v>322</v>
      </c>
      <c r="E5" s="24">
        <v>15.489925690035674</v>
      </c>
      <c r="F5" s="25" t="s">
        <v>88</v>
      </c>
      <c r="G5" s="26">
        <v>0.46742790294546177</v>
      </c>
      <c r="I5" s="22">
        <v>2</v>
      </c>
      <c r="K5" s="32" t="s">
        <v>387</v>
      </c>
      <c r="L5" s="32" t="s">
        <v>373</v>
      </c>
      <c r="M5" s="24">
        <v>9.5174008259073801</v>
      </c>
      <c r="N5" s="25" t="s">
        <v>88</v>
      </c>
      <c r="O5" s="26">
        <v>1.1254245872615445</v>
      </c>
    </row>
    <row r="6" spans="1:15" x14ac:dyDescent="0.3">
      <c r="A6" s="22">
        <v>3</v>
      </c>
      <c r="C6" s="32" t="s">
        <v>58</v>
      </c>
      <c r="D6" s="32" t="s">
        <v>357</v>
      </c>
      <c r="E6" s="24">
        <v>13.555027192396782</v>
      </c>
      <c r="F6" s="25" t="s">
        <v>88</v>
      </c>
      <c r="G6" s="26">
        <v>0.4587179132829477</v>
      </c>
      <c r="I6" s="22">
        <v>3</v>
      </c>
      <c r="K6" s="32" t="s">
        <v>388</v>
      </c>
      <c r="L6" s="32" t="s">
        <v>374</v>
      </c>
      <c r="M6" s="24">
        <v>9.3648482468136951</v>
      </c>
      <c r="N6" s="25" t="s">
        <v>88</v>
      </c>
      <c r="O6" s="26">
        <v>0.92471861267975608</v>
      </c>
    </row>
    <row r="7" spans="1:15" x14ac:dyDescent="0.3">
      <c r="A7" s="22">
        <v>4</v>
      </c>
      <c r="C7" s="32" t="s">
        <v>63</v>
      </c>
      <c r="D7" s="32" t="s">
        <v>356</v>
      </c>
      <c r="E7" s="24">
        <v>12.635213420955759</v>
      </c>
      <c r="F7" s="25" t="s">
        <v>88</v>
      </c>
      <c r="G7" s="26">
        <v>0.87593617517438049</v>
      </c>
      <c r="I7" s="22">
        <v>4</v>
      </c>
      <c r="K7" s="32" t="s">
        <v>389</v>
      </c>
      <c r="L7" s="32" t="s">
        <v>375</v>
      </c>
      <c r="M7" s="24">
        <v>8.3862054281596148</v>
      </c>
      <c r="N7" s="25" t="s">
        <v>88</v>
      </c>
      <c r="O7" s="26">
        <v>0.42914271474893206</v>
      </c>
    </row>
    <row r="8" spans="1:15" x14ac:dyDescent="0.3">
      <c r="A8" s="22">
        <v>5</v>
      </c>
      <c r="C8" s="32" t="s">
        <v>155</v>
      </c>
      <c r="D8" s="32" t="s">
        <v>347</v>
      </c>
      <c r="E8" s="24">
        <v>6.8483401250840474</v>
      </c>
      <c r="F8" s="25" t="s">
        <v>88</v>
      </c>
      <c r="G8" s="26">
        <v>0.18290114264052554</v>
      </c>
      <c r="I8" s="22">
        <v>5</v>
      </c>
      <c r="K8" s="32" t="s">
        <v>390</v>
      </c>
      <c r="L8" s="32" t="s">
        <v>376</v>
      </c>
      <c r="M8" s="24">
        <v>7.5183150324414028</v>
      </c>
      <c r="N8" s="25" t="s">
        <v>88</v>
      </c>
      <c r="O8" s="26">
        <v>0.71129881635815173</v>
      </c>
    </row>
    <row r="9" spans="1:15" x14ac:dyDescent="0.3">
      <c r="A9" s="22">
        <v>6</v>
      </c>
      <c r="C9" s="32" t="s">
        <v>218</v>
      </c>
      <c r="D9" s="32" t="s">
        <v>370</v>
      </c>
      <c r="E9" s="24">
        <v>6.3332703519463491</v>
      </c>
      <c r="F9" s="25" t="s">
        <v>88</v>
      </c>
      <c r="G9" s="26">
        <v>0.12041620022140731</v>
      </c>
      <c r="I9" s="22">
        <v>6</v>
      </c>
      <c r="K9" s="32" t="s">
        <v>61</v>
      </c>
      <c r="L9" s="32" t="s">
        <v>326</v>
      </c>
      <c r="M9" s="24">
        <v>6.5366046336120505</v>
      </c>
      <c r="N9" s="25" t="s">
        <v>88</v>
      </c>
      <c r="O9" s="26">
        <v>4.1428995174828644</v>
      </c>
    </row>
    <row r="10" spans="1:15" x14ac:dyDescent="0.3">
      <c r="A10" s="22">
        <v>7</v>
      </c>
      <c r="C10" s="32" t="s">
        <v>139</v>
      </c>
      <c r="D10" s="32" t="s">
        <v>140</v>
      </c>
      <c r="E10" s="24">
        <v>3.8711033782334883</v>
      </c>
      <c r="F10" s="25" t="s">
        <v>88</v>
      </c>
      <c r="G10" s="26">
        <v>0.19565277674763623</v>
      </c>
      <c r="I10" s="22">
        <v>7</v>
      </c>
      <c r="K10" s="32" t="s">
        <v>53</v>
      </c>
      <c r="L10" s="32" t="s">
        <v>365</v>
      </c>
      <c r="M10" s="24">
        <v>6.2853516192925136</v>
      </c>
      <c r="N10" s="25"/>
      <c r="O10" s="26">
        <v>2.2828305086841953</v>
      </c>
    </row>
    <row r="11" spans="1:15" x14ac:dyDescent="0.3">
      <c r="A11" s="22">
        <v>8</v>
      </c>
      <c r="C11" s="32" t="s">
        <v>211</v>
      </c>
      <c r="D11" s="32" t="s">
        <v>348</v>
      </c>
      <c r="E11" s="24">
        <v>3.2777621810564899</v>
      </c>
      <c r="F11" s="25" t="s">
        <v>88</v>
      </c>
      <c r="G11" s="26">
        <v>0.1331067995696972</v>
      </c>
      <c r="I11" s="22">
        <v>8</v>
      </c>
      <c r="K11" s="32" t="s">
        <v>391</v>
      </c>
      <c r="L11" s="32" t="s">
        <v>377</v>
      </c>
      <c r="M11" s="24">
        <v>5.6620057594044146</v>
      </c>
      <c r="N11" s="28"/>
      <c r="O11" s="26">
        <v>3.5550213977904734</v>
      </c>
    </row>
    <row r="12" spans="1:15" x14ac:dyDescent="0.3">
      <c r="A12" s="22">
        <v>9</v>
      </c>
      <c r="C12" s="32" t="s">
        <v>210</v>
      </c>
      <c r="D12" s="32" t="s">
        <v>368</v>
      </c>
      <c r="E12" s="24">
        <v>2.5756227718194262</v>
      </c>
      <c r="F12" s="25" t="s">
        <v>88</v>
      </c>
      <c r="G12" s="26">
        <v>0.23856286370793617</v>
      </c>
      <c r="I12" s="22">
        <v>9</v>
      </c>
      <c r="K12" s="32" t="s">
        <v>392</v>
      </c>
      <c r="L12" s="32" t="s">
        <v>378</v>
      </c>
      <c r="M12" s="24">
        <v>4.8999868482707791</v>
      </c>
      <c r="N12" s="28"/>
      <c r="O12" s="26">
        <v>2.8810536877885862</v>
      </c>
    </row>
    <row r="13" spans="1:15" x14ac:dyDescent="0.3">
      <c r="A13" s="22">
        <v>10</v>
      </c>
      <c r="C13" s="32" t="s">
        <v>219</v>
      </c>
      <c r="D13" s="32" t="s">
        <v>371</v>
      </c>
      <c r="E13" s="24">
        <v>2.2725891913152858</v>
      </c>
      <c r="F13" s="25" t="s">
        <v>88</v>
      </c>
      <c r="G13" s="26">
        <v>0.10407712257602497</v>
      </c>
      <c r="I13" s="22">
        <v>10</v>
      </c>
      <c r="K13" s="32" t="s">
        <v>33</v>
      </c>
      <c r="L13" s="32" t="s">
        <v>33</v>
      </c>
      <c r="M13" s="24">
        <v>3.3025469076935288</v>
      </c>
      <c r="N13" s="28"/>
      <c r="O13" s="26">
        <v>3.7987122484946672</v>
      </c>
    </row>
    <row r="14" spans="1:15" x14ac:dyDescent="0.3">
      <c r="A14" s="22">
        <v>11</v>
      </c>
      <c r="C14" s="32" t="s">
        <v>110</v>
      </c>
      <c r="D14" s="32" t="s">
        <v>372</v>
      </c>
      <c r="E14" s="24">
        <v>2.1167670521195716</v>
      </c>
      <c r="F14" s="25" t="s">
        <v>88</v>
      </c>
      <c r="G14" s="26">
        <v>5.8014650213432419E-2</v>
      </c>
      <c r="I14" s="22">
        <v>11</v>
      </c>
      <c r="K14" s="32" t="s">
        <v>402</v>
      </c>
      <c r="L14" s="32" t="s">
        <v>386</v>
      </c>
      <c r="M14" s="24">
        <v>2.7314608510114451</v>
      </c>
      <c r="N14" s="28"/>
      <c r="O14" s="26">
        <v>0.21061156196619385</v>
      </c>
    </row>
    <row r="15" spans="1:15" x14ac:dyDescent="0.3">
      <c r="A15" s="22">
        <v>12</v>
      </c>
      <c r="C15" s="32" t="s">
        <v>40</v>
      </c>
      <c r="D15" s="32" t="s">
        <v>41</v>
      </c>
      <c r="E15" s="24">
        <v>2.0741090112243272</v>
      </c>
      <c r="F15" s="25" t="s">
        <v>88</v>
      </c>
      <c r="G15" s="26">
        <v>0.1127953171588878</v>
      </c>
      <c r="I15" s="22">
        <v>12</v>
      </c>
      <c r="K15" s="32" t="s">
        <v>394</v>
      </c>
      <c r="L15" s="32" t="s">
        <v>380</v>
      </c>
      <c r="M15" s="24">
        <v>2.3101548801552196</v>
      </c>
      <c r="N15" s="28"/>
      <c r="O15" s="26">
        <v>1.2222720941948502</v>
      </c>
    </row>
    <row r="16" spans="1:15" x14ac:dyDescent="0.3">
      <c r="A16" s="22">
        <v>13</v>
      </c>
      <c r="C16" s="32" t="s">
        <v>15</v>
      </c>
      <c r="D16" s="32" t="s">
        <v>335</v>
      </c>
      <c r="E16" s="24">
        <v>1.9771324827318475</v>
      </c>
      <c r="F16" s="25" t="s">
        <v>88</v>
      </c>
      <c r="G16" s="26">
        <v>5.2891733554781453E-2</v>
      </c>
      <c r="I16" s="22">
        <v>13</v>
      </c>
      <c r="K16" s="32" t="s">
        <v>50</v>
      </c>
      <c r="L16" s="32" t="s">
        <v>354</v>
      </c>
      <c r="M16" s="24">
        <v>2.0013083018334528</v>
      </c>
      <c r="N16" s="28"/>
      <c r="O16" s="26">
        <v>1.9560303185128782</v>
      </c>
    </row>
    <row r="17" spans="1:15" x14ac:dyDescent="0.3">
      <c r="A17" s="22">
        <v>14</v>
      </c>
      <c r="C17" s="32" t="s">
        <v>400</v>
      </c>
      <c r="D17" s="32" t="s">
        <v>385</v>
      </c>
      <c r="E17" s="24">
        <v>1.8241284869645504</v>
      </c>
      <c r="F17" s="25" t="s">
        <v>88</v>
      </c>
      <c r="G17" s="26">
        <v>0.15674588389887747</v>
      </c>
      <c r="I17" s="22">
        <v>14</v>
      </c>
      <c r="K17" s="32" t="s">
        <v>18</v>
      </c>
      <c r="L17" s="32" t="s">
        <v>19</v>
      </c>
      <c r="M17" s="24">
        <v>0.78027154670086241</v>
      </c>
      <c r="N17" s="28"/>
      <c r="O17" s="26">
        <v>0.34628439867596689</v>
      </c>
    </row>
    <row r="18" spans="1:15" x14ac:dyDescent="0.3">
      <c r="A18" s="22">
        <v>15</v>
      </c>
      <c r="C18" s="32" t="s">
        <v>123</v>
      </c>
      <c r="D18" s="32" t="s">
        <v>352</v>
      </c>
      <c r="E18" s="24">
        <v>1.119146636066265</v>
      </c>
      <c r="F18" s="25" t="s">
        <v>88</v>
      </c>
      <c r="G18" s="26">
        <v>4.2542661487814444E-2</v>
      </c>
      <c r="I18" s="22">
        <v>15</v>
      </c>
      <c r="K18" s="32" t="s">
        <v>62</v>
      </c>
      <c r="L18" s="32" t="s">
        <v>325</v>
      </c>
      <c r="M18" s="24">
        <v>0.62233095568898456</v>
      </c>
      <c r="N18" s="28"/>
      <c r="O18" s="26">
        <v>0.5086165765231645</v>
      </c>
    </row>
    <row r="19" spans="1:15" x14ac:dyDescent="0.3">
      <c r="A19" s="22">
        <v>16</v>
      </c>
      <c r="C19" s="32" t="s">
        <v>98</v>
      </c>
      <c r="D19" s="32" t="s">
        <v>341</v>
      </c>
      <c r="E19" s="24">
        <v>1.0948971782462227</v>
      </c>
      <c r="F19" s="25" t="s">
        <v>88</v>
      </c>
      <c r="G19" s="26">
        <v>3.8597572431178923E-2</v>
      </c>
      <c r="I19" s="22">
        <v>16</v>
      </c>
      <c r="K19" s="32" t="s">
        <v>397</v>
      </c>
      <c r="L19" s="32" t="s">
        <v>383</v>
      </c>
      <c r="M19" s="24">
        <v>0.50928457243072478</v>
      </c>
      <c r="N19" s="28"/>
      <c r="O19" s="26">
        <v>0.3749009484336106</v>
      </c>
    </row>
    <row r="20" spans="1:15" x14ac:dyDescent="0.3">
      <c r="A20" s="22">
        <v>17</v>
      </c>
      <c r="C20" s="32" t="s">
        <v>199</v>
      </c>
      <c r="D20" s="32" t="s">
        <v>351</v>
      </c>
      <c r="E20" s="24">
        <v>1.0240400207520188</v>
      </c>
      <c r="F20" s="25" t="s">
        <v>88</v>
      </c>
      <c r="G20" s="26">
        <v>7.5578674924428768E-2</v>
      </c>
      <c r="I20" s="22">
        <v>17</v>
      </c>
      <c r="K20" s="32" t="s">
        <v>399</v>
      </c>
      <c r="L20" s="49" t="s">
        <v>384</v>
      </c>
      <c r="M20" s="24">
        <v>0.46583057675667477</v>
      </c>
      <c r="N20" s="28"/>
      <c r="O20" s="26">
        <v>0.16259778049694487</v>
      </c>
    </row>
    <row r="21" spans="1:15" x14ac:dyDescent="0.3">
      <c r="A21" s="22">
        <v>18</v>
      </c>
      <c r="C21" s="32" t="s">
        <v>183</v>
      </c>
      <c r="D21" s="32" t="s">
        <v>342</v>
      </c>
      <c r="E21" s="24">
        <v>0.60962675820094514</v>
      </c>
      <c r="F21" s="25" t="s">
        <v>88</v>
      </c>
      <c r="G21" s="26">
        <v>1.382308602380969E-2</v>
      </c>
      <c r="I21" s="22">
        <v>18</v>
      </c>
      <c r="K21" s="32" t="s">
        <v>31</v>
      </c>
      <c r="L21" s="32" t="s">
        <v>31</v>
      </c>
      <c r="M21" s="24">
        <v>0.39271840150306148</v>
      </c>
      <c r="N21" s="28"/>
      <c r="O21" s="26">
        <v>0.32796552369938298</v>
      </c>
    </row>
    <row r="22" spans="1:15" x14ac:dyDescent="0.3">
      <c r="A22" s="22">
        <v>19</v>
      </c>
      <c r="C22" s="32" t="s">
        <v>188</v>
      </c>
      <c r="D22" s="32" t="s">
        <v>343</v>
      </c>
      <c r="E22" s="24">
        <v>0.5336077162253775</v>
      </c>
      <c r="F22" s="25" t="s">
        <v>88</v>
      </c>
      <c r="G22" s="26">
        <v>2.7843572740505973E-2</v>
      </c>
      <c r="I22" s="22">
        <v>19</v>
      </c>
      <c r="K22" s="32" t="s">
        <v>59</v>
      </c>
      <c r="L22" s="32" t="s">
        <v>350</v>
      </c>
      <c r="M22" s="24">
        <v>0.29355742516905781</v>
      </c>
      <c r="N22" s="28"/>
      <c r="O22" s="26">
        <v>9.3964865935518754E-2</v>
      </c>
    </row>
    <row r="23" spans="1:15" x14ac:dyDescent="0.3">
      <c r="A23" s="22">
        <v>20</v>
      </c>
      <c r="C23" s="32" t="s">
        <v>200</v>
      </c>
      <c r="D23" s="32" t="s">
        <v>346</v>
      </c>
      <c r="E23" s="24">
        <v>0.47692051486184583</v>
      </c>
      <c r="F23" s="25" t="s">
        <v>88</v>
      </c>
      <c r="G23" s="26">
        <v>4.8815452000427174E-2</v>
      </c>
      <c r="I23" s="22">
        <v>20</v>
      </c>
      <c r="K23" s="32" t="s">
        <v>395</v>
      </c>
      <c r="L23" s="32" t="s">
        <v>381</v>
      </c>
      <c r="M23" s="24">
        <v>0.10521667067519615</v>
      </c>
      <c r="N23" s="28"/>
      <c r="O23" s="26">
        <v>6.0338091744851372E-2</v>
      </c>
    </row>
    <row r="24" spans="1:15" x14ac:dyDescent="0.3">
      <c r="A24" s="22">
        <v>21</v>
      </c>
      <c r="C24" s="32" t="s">
        <v>151</v>
      </c>
      <c r="D24" s="32" t="s">
        <v>351</v>
      </c>
      <c r="E24" s="24">
        <v>0.34687577490505234</v>
      </c>
      <c r="F24" s="25" t="s">
        <v>88</v>
      </c>
      <c r="G24" s="26">
        <v>4.1904935462521421E-2</v>
      </c>
      <c r="K24" s="23"/>
      <c r="L24" s="23"/>
      <c r="M24" s="24"/>
      <c r="N24" s="28"/>
      <c r="O24" s="29"/>
    </row>
    <row r="25" spans="1:15" x14ac:dyDescent="0.3">
      <c r="A25" s="22">
        <v>22</v>
      </c>
      <c r="C25" s="32" t="s">
        <v>232</v>
      </c>
      <c r="D25" s="32" t="s">
        <v>349</v>
      </c>
      <c r="E25" s="24">
        <v>0.28303947336029828</v>
      </c>
      <c r="F25" s="25" t="s">
        <v>88</v>
      </c>
      <c r="G25" s="26">
        <v>2.4494694321740788E-2</v>
      </c>
      <c r="K25" s="23"/>
      <c r="L25" s="23"/>
      <c r="M25" s="24"/>
      <c r="N25" s="28"/>
      <c r="O25" s="29"/>
    </row>
    <row r="26" spans="1:15" x14ac:dyDescent="0.3">
      <c r="A26" s="22">
        <v>23</v>
      </c>
      <c r="C26" s="32" t="s">
        <v>141</v>
      </c>
      <c r="D26" s="32" t="s">
        <v>142</v>
      </c>
      <c r="E26" s="24">
        <v>0.2444801009130598</v>
      </c>
      <c r="F26" s="25" t="s">
        <v>88</v>
      </c>
      <c r="G26" s="26">
        <v>5.1381485466079823E-3</v>
      </c>
      <c r="K26" s="32"/>
      <c r="L26" s="32"/>
      <c r="M26" s="24"/>
      <c r="N26" s="28"/>
      <c r="O26" s="29"/>
    </row>
    <row r="27" spans="1:15" x14ac:dyDescent="0.3">
      <c r="A27" s="22">
        <v>24</v>
      </c>
      <c r="C27" s="32" t="s">
        <v>91</v>
      </c>
      <c r="D27" s="32" t="s">
        <v>345</v>
      </c>
      <c r="E27" s="24">
        <v>0.21197546242056592</v>
      </c>
      <c r="F27" s="25" t="s">
        <v>88</v>
      </c>
      <c r="G27" s="26">
        <v>4.3886927951397583E-3</v>
      </c>
      <c r="K27" s="32"/>
      <c r="L27" s="32"/>
      <c r="M27" s="24"/>
      <c r="N27" s="28"/>
      <c r="O27" s="29"/>
    </row>
    <row r="28" spans="1:15" x14ac:dyDescent="0.3">
      <c r="A28" s="22">
        <v>25</v>
      </c>
      <c r="C28" s="32" t="s">
        <v>154</v>
      </c>
      <c r="D28" s="32" t="s">
        <v>329</v>
      </c>
      <c r="E28" s="24">
        <v>0.15662615416332121</v>
      </c>
      <c r="F28" s="25" t="s">
        <v>88</v>
      </c>
      <c r="G28" s="26">
        <v>8.4090399655067042E-3</v>
      </c>
      <c r="K28" s="46"/>
      <c r="L28" s="46"/>
      <c r="M28" s="24"/>
      <c r="N28" s="28"/>
      <c r="O28" s="29"/>
    </row>
    <row r="29" spans="1:15" x14ac:dyDescent="0.3">
      <c r="A29" s="22">
        <v>26</v>
      </c>
      <c r="C29" s="32" t="s">
        <v>203</v>
      </c>
      <c r="D29" s="32" t="s">
        <v>369</v>
      </c>
      <c r="E29" s="24">
        <v>0.14761694304635284</v>
      </c>
      <c r="F29" s="25" t="s">
        <v>88</v>
      </c>
      <c r="G29" s="26">
        <v>1.3507448265751208E-2</v>
      </c>
      <c r="K29" s="46"/>
      <c r="L29" s="46"/>
      <c r="M29" s="24"/>
      <c r="N29" s="28"/>
      <c r="O29" s="29"/>
    </row>
    <row r="30" spans="1:15" x14ac:dyDescent="0.3">
      <c r="A30" s="22">
        <v>27</v>
      </c>
      <c r="C30" s="32" t="s">
        <v>101</v>
      </c>
      <c r="D30" s="32" t="s">
        <v>332</v>
      </c>
      <c r="E30" s="24">
        <v>0.12901292447051027</v>
      </c>
      <c r="F30" s="25" t="s">
        <v>88</v>
      </c>
      <c r="G30" s="26">
        <v>4.8403497735515305E-2</v>
      </c>
      <c r="K30" s="32"/>
      <c r="L30" s="32"/>
      <c r="M30" s="24"/>
      <c r="N30" s="28"/>
      <c r="O30" s="29"/>
    </row>
    <row r="31" spans="1:15" x14ac:dyDescent="0.3">
      <c r="A31" s="22">
        <v>28</v>
      </c>
      <c r="C31" s="32" t="s">
        <v>114</v>
      </c>
      <c r="D31" s="32" t="s">
        <v>114</v>
      </c>
      <c r="E31" s="24">
        <v>0.12459950243133716</v>
      </c>
      <c r="F31" s="25" t="s">
        <v>88</v>
      </c>
      <c r="G31" s="26">
        <v>1.4815989104346575E-2</v>
      </c>
      <c r="K31" s="32"/>
      <c r="L31" s="32"/>
      <c r="M31" s="24"/>
      <c r="N31" s="28"/>
      <c r="O31" s="29"/>
    </row>
    <row r="32" spans="1:15" x14ac:dyDescent="0.3">
      <c r="A32" s="22">
        <v>29</v>
      </c>
      <c r="C32" s="32" t="s">
        <v>401</v>
      </c>
      <c r="D32" s="32" t="s">
        <v>68</v>
      </c>
      <c r="E32" s="24">
        <v>0.11830000012991262</v>
      </c>
      <c r="F32" s="25" t="s">
        <v>88</v>
      </c>
      <c r="G32" s="26">
        <v>7.2679657637810596E-3</v>
      </c>
      <c r="K32" s="32"/>
      <c r="L32" s="32"/>
      <c r="M32" s="24"/>
      <c r="N32" s="28"/>
      <c r="O32" s="29"/>
    </row>
    <row r="33" spans="1:15" x14ac:dyDescent="0.3">
      <c r="A33" s="22">
        <v>30</v>
      </c>
      <c r="C33" s="32" t="s">
        <v>143</v>
      </c>
      <c r="D33" s="32" t="s">
        <v>144</v>
      </c>
      <c r="E33" s="24">
        <v>7.3003938307896643E-2</v>
      </c>
      <c r="F33" s="25" t="s">
        <v>88</v>
      </c>
      <c r="G33" s="26">
        <v>6.4701765585600014E-3</v>
      </c>
      <c r="K33" s="23"/>
      <c r="L33" s="23"/>
      <c r="M33" s="24"/>
      <c r="N33" s="28"/>
      <c r="O33" s="29"/>
    </row>
    <row r="34" spans="1:15" x14ac:dyDescent="0.3">
      <c r="A34" s="22">
        <v>31</v>
      </c>
      <c r="C34" s="32" t="s">
        <v>137</v>
      </c>
      <c r="D34" s="32" t="s">
        <v>138</v>
      </c>
      <c r="E34" s="24">
        <v>6.1850688551868017E-2</v>
      </c>
      <c r="F34" s="25" t="s">
        <v>88</v>
      </c>
      <c r="G34" s="26">
        <v>7.8518111319908629E-3</v>
      </c>
      <c r="K34" s="23"/>
      <c r="L34" s="23"/>
      <c r="M34" s="24"/>
      <c r="N34" s="28"/>
      <c r="O34" s="29"/>
    </row>
    <row r="35" spans="1:15" x14ac:dyDescent="0.3">
      <c r="A35" s="22">
        <v>32</v>
      </c>
      <c r="C35" s="32" t="s">
        <v>118</v>
      </c>
      <c r="D35" s="32" t="s">
        <v>118</v>
      </c>
      <c r="E35" s="48">
        <v>2.5040229731862998E-2</v>
      </c>
      <c r="F35" s="25" t="s">
        <v>88</v>
      </c>
      <c r="G35" s="26">
        <v>5.0155508824386861E-3</v>
      </c>
      <c r="K35" s="23"/>
      <c r="L35" s="23"/>
      <c r="M35" s="24"/>
      <c r="N35" s="28"/>
      <c r="O35" s="29"/>
    </row>
    <row r="36" spans="1:15" x14ac:dyDescent="0.3">
      <c r="A36" s="22">
        <v>33</v>
      </c>
      <c r="C36" s="32" t="s">
        <v>59</v>
      </c>
      <c r="D36" s="32" t="s">
        <v>350</v>
      </c>
      <c r="E36" s="48">
        <v>2.3715357885173434E-2</v>
      </c>
      <c r="F36" s="25" t="s">
        <v>88</v>
      </c>
      <c r="G36" s="26">
        <v>1.3253451139298133E-2</v>
      </c>
      <c r="K36" s="23"/>
      <c r="L36" s="23"/>
      <c r="M36" s="24"/>
      <c r="N36" s="28"/>
      <c r="O36" s="29"/>
    </row>
    <row r="37" spans="1:15" x14ac:dyDescent="0.3">
      <c r="C37" s="23"/>
      <c r="D37" s="23"/>
      <c r="E37" s="24"/>
      <c r="F37" s="25"/>
      <c r="G37" s="26"/>
      <c r="K37" s="23"/>
      <c r="L37" s="23"/>
      <c r="M37" s="24"/>
      <c r="N37" s="28"/>
      <c r="O37" s="29"/>
    </row>
    <row r="38" spans="1:15" x14ac:dyDescent="0.3">
      <c r="C38" s="23"/>
      <c r="D38" s="23"/>
      <c r="E38" s="24"/>
      <c r="F38" s="25"/>
      <c r="G38" s="26"/>
      <c r="K38" s="23"/>
      <c r="L38" s="23"/>
      <c r="M38" s="24"/>
      <c r="N38" s="28"/>
      <c r="O38" s="29"/>
    </row>
    <row r="39" spans="1:15" x14ac:dyDescent="0.3">
      <c r="C39" s="23"/>
      <c r="D39" s="23"/>
      <c r="E39" s="24"/>
      <c r="F39" s="25"/>
      <c r="G39" s="26"/>
      <c r="K39" s="23"/>
      <c r="L39" s="23"/>
      <c r="M39" s="24"/>
      <c r="N39" s="28"/>
      <c r="O39" s="29"/>
    </row>
    <row r="40" spans="1:15" x14ac:dyDescent="0.3">
      <c r="C40" s="23"/>
      <c r="D40" s="23"/>
      <c r="E40" s="24"/>
      <c r="F40" s="25"/>
      <c r="G40" s="26"/>
      <c r="K40" s="23"/>
      <c r="L40" s="23"/>
      <c r="M40" s="24"/>
      <c r="N40" s="28"/>
      <c r="O40" s="29"/>
    </row>
    <row r="41" spans="1:15" x14ac:dyDescent="0.3">
      <c r="C41" s="23"/>
      <c r="D41" s="23"/>
      <c r="E41" s="24"/>
      <c r="F41" s="25"/>
      <c r="G41" s="26"/>
      <c r="K41" s="23"/>
      <c r="L41" s="23"/>
      <c r="M41" s="24"/>
      <c r="N41" s="28"/>
      <c r="O41" s="29"/>
    </row>
    <row r="42" spans="1:15" x14ac:dyDescent="0.3">
      <c r="C42" s="23"/>
      <c r="D42" s="23"/>
      <c r="E42" s="24"/>
      <c r="F42" s="25"/>
      <c r="G42" s="26"/>
      <c r="K42" s="23"/>
      <c r="L42" s="23"/>
      <c r="M42" s="24"/>
      <c r="N42" s="28"/>
      <c r="O42" s="29"/>
    </row>
    <row r="43" spans="1:15" x14ac:dyDescent="0.3">
      <c r="C43" s="23"/>
      <c r="D43" s="23"/>
      <c r="E43" s="24"/>
      <c r="F43" s="25"/>
      <c r="G43" s="26"/>
      <c r="K43" s="23"/>
      <c r="L43" s="23"/>
      <c r="M43" s="24"/>
      <c r="N43" s="28"/>
      <c r="O43" s="29"/>
    </row>
    <row r="44" spans="1:15" x14ac:dyDescent="0.3">
      <c r="C44" s="23"/>
      <c r="D44" s="23"/>
      <c r="E44" s="24"/>
      <c r="F44" s="25"/>
      <c r="G44" s="26"/>
      <c r="K44" s="23"/>
      <c r="L44" s="23"/>
      <c r="M44" s="24"/>
      <c r="N44" s="28"/>
      <c r="O44" s="29"/>
    </row>
    <row r="45" spans="1:15" x14ac:dyDescent="0.3">
      <c r="C45" s="23"/>
      <c r="D45" s="23"/>
      <c r="E45" s="24"/>
      <c r="F45" s="25"/>
      <c r="G45" s="26"/>
      <c r="K45" s="23"/>
      <c r="L45" s="23"/>
      <c r="M45" s="24"/>
      <c r="N45" s="28"/>
      <c r="O45" s="29"/>
    </row>
    <row r="46" spans="1:15" x14ac:dyDescent="0.3">
      <c r="C46" s="23"/>
      <c r="D46" s="23"/>
      <c r="E46" s="24"/>
      <c r="F46" s="25"/>
      <c r="G46" s="26"/>
      <c r="K46" s="23"/>
      <c r="L46" s="23"/>
      <c r="M46" s="24"/>
      <c r="N46" s="28"/>
      <c r="O46" s="29"/>
    </row>
    <row r="47" spans="1:15" x14ac:dyDescent="0.3">
      <c r="C47" s="23"/>
      <c r="D47" s="23"/>
      <c r="E47" s="24"/>
      <c r="F47" s="25"/>
      <c r="G47" s="26"/>
      <c r="K47" s="23"/>
      <c r="L47" s="23"/>
      <c r="M47" s="24"/>
      <c r="N47" s="28"/>
      <c r="O47" s="29"/>
    </row>
    <row r="48" spans="1:15" x14ac:dyDescent="0.3">
      <c r="C48" s="23"/>
      <c r="D48" s="23"/>
      <c r="E48" s="24"/>
      <c r="F48" s="25"/>
      <c r="G48" s="26"/>
      <c r="K48" s="23"/>
      <c r="L48" s="23"/>
      <c r="M48" s="24"/>
      <c r="N48" s="28"/>
      <c r="O48" s="29"/>
    </row>
    <row r="49" spans="3:15" x14ac:dyDescent="0.3">
      <c r="C49" s="23"/>
      <c r="D49" s="23"/>
      <c r="E49" s="24"/>
      <c r="F49" s="25"/>
      <c r="G49" s="26"/>
      <c r="K49" s="23"/>
      <c r="L49" s="23"/>
      <c r="M49" s="24"/>
      <c r="N49" s="28"/>
      <c r="O49" s="29"/>
    </row>
    <row r="50" spans="3:15" x14ac:dyDescent="0.3">
      <c r="C50" s="23"/>
      <c r="D50" s="23"/>
      <c r="E50" s="24"/>
      <c r="F50" s="28"/>
      <c r="G50" s="26"/>
      <c r="K50" s="23"/>
      <c r="L50" s="23"/>
      <c r="M50" s="24"/>
      <c r="N50" s="28"/>
      <c r="O50" s="29"/>
    </row>
    <row r="51" spans="3:15" x14ac:dyDescent="0.3">
      <c r="C51" s="23"/>
      <c r="D51" s="23"/>
      <c r="E51" s="24"/>
      <c r="F51" s="28"/>
      <c r="G51" s="26"/>
      <c r="K51" s="23"/>
      <c r="L51" s="23"/>
      <c r="M51" s="24"/>
      <c r="N51" s="28"/>
      <c r="O51" s="29"/>
    </row>
    <row r="52" spans="3:15" x14ac:dyDescent="0.3">
      <c r="C52" s="23"/>
      <c r="D52" s="23"/>
      <c r="E52" s="24"/>
      <c r="F52" s="28"/>
      <c r="G52" s="26"/>
      <c r="K52" s="23"/>
      <c r="L52" s="23"/>
      <c r="M52" s="24"/>
      <c r="N52" s="28"/>
      <c r="O52" s="29"/>
    </row>
    <row r="53" spans="3:15" x14ac:dyDescent="0.3">
      <c r="E53" s="24"/>
      <c r="F53" s="28"/>
      <c r="G53" s="26"/>
      <c r="M53" s="24"/>
      <c r="N53" s="28"/>
      <c r="O53" s="29"/>
    </row>
    <row r="54" spans="3:15" x14ac:dyDescent="0.3">
      <c r="E54" s="24"/>
      <c r="F54" s="28"/>
      <c r="G54" s="26"/>
      <c r="M54" s="24"/>
      <c r="N54" s="28"/>
      <c r="O54" s="29"/>
    </row>
    <row r="55" spans="3:15" x14ac:dyDescent="0.3">
      <c r="E55" s="24"/>
      <c r="F55" s="28"/>
      <c r="G55" s="26"/>
      <c r="M55" s="24"/>
      <c r="N55" s="28"/>
      <c r="O55" s="29"/>
    </row>
    <row r="56" spans="3:15" x14ac:dyDescent="0.3">
      <c r="E56" s="24"/>
      <c r="F56" s="28"/>
      <c r="G56" s="26"/>
      <c r="M56" s="24"/>
      <c r="N56" s="28"/>
      <c r="O56" s="29"/>
    </row>
    <row r="60" spans="3:15" x14ac:dyDescent="0.3">
      <c r="E60" s="22"/>
      <c r="F60" s="22"/>
      <c r="G60" s="27"/>
      <c r="M60" s="22"/>
      <c r="N60" s="22"/>
      <c r="O60" s="22"/>
    </row>
    <row r="61" spans="3:15" x14ac:dyDescent="0.3">
      <c r="E61" s="22"/>
      <c r="F61" s="22"/>
      <c r="G61" s="27"/>
      <c r="M61" s="22"/>
      <c r="N61" s="22"/>
      <c r="O61" s="22"/>
    </row>
    <row r="62" spans="3:15" x14ac:dyDescent="0.3">
      <c r="E62" s="22"/>
      <c r="F62" s="22"/>
      <c r="G62" s="27"/>
      <c r="M62" s="22"/>
      <c r="N62" s="22"/>
      <c r="O62" s="22"/>
    </row>
  </sheetData>
  <mergeCells count="4">
    <mergeCell ref="A2:G2"/>
    <mergeCell ref="I2:O2"/>
    <mergeCell ref="E3:G3"/>
    <mergeCell ref="M3:O3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workbookViewId="0">
      <pane ySplit="2" topLeftCell="A3" activePane="bottomLeft" state="frozen"/>
      <selection pane="bottomLeft" sqref="A1:A2"/>
    </sheetView>
  </sheetViews>
  <sheetFormatPr defaultColWidth="8.88671875" defaultRowHeight="13.8" x14ac:dyDescent="0.3"/>
  <cols>
    <col min="1" max="1" width="22.5546875" style="12" bestFit="1" customWidth="1"/>
    <col min="2" max="2" width="40.44140625" style="12" customWidth="1"/>
    <col min="3" max="3" width="10.88671875" style="12" customWidth="1"/>
    <col min="4" max="4" width="6" style="20" bestFit="1" customWidth="1"/>
    <col min="5" max="5" width="11.88671875" style="14" bestFit="1" customWidth="1"/>
    <col min="6" max="7" width="10.88671875" style="15" customWidth="1"/>
    <col min="8" max="8" width="10.88671875" style="4" customWidth="1"/>
    <col min="9" max="9" width="10.33203125" style="13" bestFit="1" customWidth="1"/>
    <col min="10" max="10" width="12" style="14" customWidth="1"/>
    <col min="11" max="11" width="9.109375" style="13" bestFit="1" customWidth="1"/>
    <col min="12" max="12" width="11.44140625" style="14" bestFit="1" customWidth="1"/>
    <col min="13" max="13" width="9.109375" style="13" bestFit="1" customWidth="1"/>
    <col min="14" max="14" width="11.44140625" style="14" bestFit="1" customWidth="1"/>
    <col min="15" max="15" width="9.109375" style="13" bestFit="1" customWidth="1"/>
    <col min="16" max="16" width="11.44140625" style="14" bestFit="1" customWidth="1"/>
    <col min="17" max="17" width="9.109375" style="13" bestFit="1" customWidth="1"/>
    <col min="18" max="18" width="11.44140625" style="14" bestFit="1" customWidth="1"/>
    <col min="19" max="19" width="9.109375" style="13" bestFit="1" customWidth="1"/>
    <col min="20" max="20" width="11.44140625" style="14" bestFit="1" customWidth="1"/>
    <col min="21" max="21" width="9.109375" style="13" bestFit="1" customWidth="1"/>
    <col min="22" max="22" width="11.44140625" style="14" bestFit="1" customWidth="1"/>
    <col min="23" max="23" width="9.109375" style="13" bestFit="1" customWidth="1"/>
    <col min="24" max="24" width="11.44140625" style="14" bestFit="1" customWidth="1"/>
    <col min="25" max="25" width="9.109375" style="13" bestFit="1" customWidth="1"/>
    <col min="26" max="26" width="11.44140625" style="14" bestFit="1" customWidth="1"/>
    <col min="27" max="16384" width="8.88671875" style="12"/>
  </cols>
  <sheetData>
    <row r="1" spans="1:26" s="11" customFormat="1" x14ac:dyDescent="0.3">
      <c r="A1" s="56" t="s">
        <v>0</v>
      </c>
      <c r="B1" s="47"/>
      <c r="C1" s="56" t="s">
        <v>2</v>
      </c>
      <c r="D1" s="53" t="s">
        <v>81</v>
      </c>
      <c r="E1" s="55"/>
      <c r="F1" s="16" t="s">
        <v>83</v>
      </c>
      <c r="G1" s="16" t="s">
        <v>84</v>
      </c>
      <c r="H1" s="1" t="s">
        <v>85</v>
      </c>
      <c r="I1" s="53" t="s">
        <v>72</v>
      </c>
      <c r="J1" s="54"/>
      <c r="K1" s="53" t="s">
        <v>73</v>
      </c>
      <c r="L1" s="54"/>
      <c r="M1" s="53" t="s">
        <v>74</v>
      </c>
      <c r="N1" s="54"/>
      <c r="O1" s="53" t="s">
        <v>75</v>
      </c>
      <c r="P1" s="54"/>
      <c r="Q1" s="53" t="s">
        <v>76</v>
      </c>
      <c r="R1" s="54"/>
      <c r="S1" s="53" t="s">
        <v>77</v>
      </c>
      <c r="T1" s="54"/>
      <c r="U1" s="53" t="s">
        <v>78</v>
      </c>
      <c r="V1" s="54"/>
      <c r="W1" s="53" t="s">
        <v>79</v>
      </c>
      <c r="X1" s="54"/>
      <c r="Y1" s="53" t="s">
        <v>80</v>
      </c>
      <c r="Z1" s="54"/>
    </row>
    <row r="2" spans="1:26" s="11" customFormat="1" ht="27.6" x14ac:dyDescent="0.3">
      <c r="A2" s="56"/>
      <c r="B2" s="47" t="s">
        <v>1</v>
      </c>
      <c r="C2" s="56"/>
      <c r="D2" s="18" t="s">
        <v>71</v>
      </c>
      <c r="E2" s="5" t="s">
        <v>82</v>
      </c>
      <c r="F2" s="16" t="s">
        <v>86</v>
      </c>
      <c r="G2" s="16" t="s">
        <v>86</v>
      </c>
      <c r="H2" s="1" t="s">
        <v>86</v>
      </c>
      <c r="I2" s="6" t="s">
        <v>3</v>
      </c>
      <c r="J2" s="7" t="s">
        <v>4</v>
      </c>
      <c r="K2" s="6" t="s">
        <v>3</v>
      </c>
      <c r="L2" s="7" t="s">
        <v>4</v>
      </c>
      <c r="M2" s="6" t="s">
        <v>3</v>
      </c>
      <c r="N2" s="7" t="s">
        <v>4</v>
      </c>
      <c r="O2" s="6" t="s">
        <v>3</v>
      </c>
      <c r="P2" s="7" t="s">
        <v>4</v>
      </c>
      <c r="Q2" s="6" t="s">
        <v>3</v>
      </c>
      <c r="R2" s="7" t="s">
        <v>4</v>
      </c>
      <c r="S2" s="6" t="s">
        <v>3</v>
      </c>
      <c r="T2" s="7" t="s">
        <v>4</v>
      </c>
      <c r="U2" s="6" t="s">
        <v>3</v>
      </c>
      <c r="V2" s="7" t="s">
        <v>4</v>
      </c>
      <c r="W2" s="6" t="s">
        <v>3</v>
      </c>
      <c r="X2" s="7" t="s">
        <v>4</v>
      </c>
      <c r="Y2" s="6" t="s">
        <v>3</v>
      </c>
      <c r="Z2" s="7" t="s">
        <v>4</v>
      </c>
    </row>
    <row r="3" spans="1:26" ht="25.5" x14ac:dyDescent="0.2">
      <c r="A3" s="8" t="s">
        <v>400</v>
      </c>
      <c r="B3" s="8" t="s">
        <v>385</v>
      </c>
      <c r="C3" s="8">
        <v>487.25400000000002</v>
      </c>
      <c r="D3" s="19">
        <f t="shared" ref="D3:D34" si="0">IF(COUNT(F3,G3,H3)&gt;2,SUM(F3/SUM($F$3:$F$56),G3/SUM($G$3:$G$56),H3/SUM($H$3:$H$56))/COUNT(F3,G3,H3)*100,"")</f>
        <v>23.127641952628327</v>
      </c>
      <c r="E3" s="17">
        <f>IF(COUNT(F3,G3,H3)&gt;2,_xlfn.STDEV.S(F3/SUM($F$3:$F$56),G3/SUM($G$3:$G$56),H3/SUM($H$3:$H$56))*100,"")</f>
        <v>4.4228191108678461</v>
      </c>
      <c r="F3" s="3">
        <f t="shared" ref="F3:F34" si="1">IF(COUNT(J3,L3,N3)&gt;0,SUM(J3,L3,N3)/COUNT(J3,L3,N3),"")</f>
        <v>670910.69000000006</v>
      </c>
      <c r="G3" s="3">
        <f t="shared" ref="G3:G34" si="2">IF(COUNT(P3,R3,T3)&gt;0,SUM(P3,R3,T3)/COUNT(P3,R3,T3),"")</f>
        <v>674205.63666666672</v>
      </c>
      <c r="H3" s="2">
        <f t="shared" ref="H3:H34" si="3">IF(COUNT(V3,X3,Z3)&gt;0,SUM(V3,X3,Z3)/COUNT(V3,X3,Z3),"")</f>
        <v>1293615</v>
      </c>
      <c r="I3" s="9">
        <v>73</v>
      </c>
      <c r="J3" s="10">
        <v>663556.26</v>
      </c>
      <c r="K3" s="9">
        <v>69</v>
      </c>
      <c r="L3" s="10">
        <v>707077.29</v>
      </c>
      <c r="M3" s="9">
        <v>66</v>
      </c>
      <c r="N3" s="10">
        <v>642098.52</v>
      </c>
      <c r="O3" s="9">
        <v>69</v>
      </c>
      <c r="P3" s="10">
        <v>707077.29</v>
      </c>
      <c r="Q3" s="9">
        <v>66</v>
      </c>
      <c r="R3" s="10">
        <v>642098.52</v>
      </c>
      <c r="S3" s="9">
        <v>58</v>
      </c>
      <c r="T3" s="10">
        <v>673441.1</v>
      </c>
      <c r="U3" s="9">
        <v>84</v>
      </c>
      <c r="V3" s="10">
        <v>1195316.8</v>
      </c>
      <c r="W3" s="9">
        <v>74</v>
      </c>
      <c r="X3" s="10">
        <v>1345436.12</v>
      </c>
      <c r="Y3" s="9">
        <v>77</v>
      </c>
      <c r="Z3" s="10">
        <v>1340092.08</v>
      </c>
    </row>
    <row r="4" spans="1:26" ht="38.25" x14ac:dyDescent="0.2">
      <c r="A4" s="8" t="s">
        <v>387</v>
      </c>
      <c r="B4" s="8" t="s">
        <v>373</v>
      </c>
      <c r="C4" s="8">
        <v>43.552999999999997</v>
      </c>
      <c r="D4" s="19">
        <f t="shared" si="0"/>
        <v>9.5174008259073801</v>
      </c>
      <c r="E4" s="17">
        <f t="shared" ref="E4:E21" si="4">IF(COUNT(F4,G4,H4)&gt;2,_xlfn.STDEV.S(F4/SUM($F$3:$F$56),G4/SUM($G$3:$G$56),H4/SUM($H$3:$H$56))*100,"")</f>
        <v>1.1254245872615445</v>
      </c>
      <c r="F4" s="3">
        <f t="shared" si="1"/>
        <v>363842.3833333333</v>
      </c>
      <c r="G4" s="3">
        <f t="shared" si="2"/>
        <v>293515.27333333337</v>
      </c>
      <c r="H4" s="2">
        <f t="shared" si="3"/>
        <v>389977.90666666668</v>
      </c>
      <c r="I4" s="9">
        <v>6</v>
      </c>
      <c r="J4" s="10">
        <v>346820.61</v>
      </c>
      <c r="K4" s="9">
        <v>6</v>
      </c>
      <c r="L4" s="10">
        <v>373592.85</v>
      </c>
      <c r="M4" s="9">
        <v>6</v>
      </c>
      <c r="N4" s="10">
        <v>371113.69</v>
      </c>
      <c r="O4" s="9">
        <v>6</v>
      </c>
      <c r="P4" s="10">
        <v>373592.85</v>
      </c>
      <c r="Q4" s="9">
        <v>6</v>
      </c>
      <c r="R4" s="10">
        <v>371113.69</v>
      </c>
      <c r="S4" s="9">
        <v>6</v>
      </c>
      <c r="T4" s="10">
        <v>135839.28</v>
      </c>
      <c r="U4" s="9">
        <v>8</v>
      </c>
      <c r="V4" s="10">
        <v>372171.62</v>
      </c>
      <c r="W4" s="9">
        <v>8</v>
      </c>
      <c r="X4" s="10">
        <v>406015.65</v>
      </c>
      <c r="Y4" s="9">
        <v>8</v>
      </c>
      <c r="Z4" s="10">
        <v>391746.45</v>
      </c>
    </row>
    <row r="5" spans="1:26" ht="12.75" x14ac:dyDescent="0.2">
      <c r="A5" s="8" t="s">
        <v>388</v>
      </c>
      <c r="B5" s="8" t="s">
        <v>374</v>
      </c>
      <c r="C5" s="8">
        <v>94.319000000000003</v>
      </c>
      <c r="D5" s="19">
        <f t="shared" si="0"/>
        <v>9.3648482468136951</v>
      </c>
      <c r="E5" s="17">
        <f t="shared" si="4"/>
        <v>0.92471861267975608</v>
      </c>
      <c r="F5" s="3">
        <f t="shared" si="1"/>
        <v>352699.64666666667</v>
      </c>
      <c r="G5" s="3">
        <f t="shared" si="2"/>
        <v>286174.24</v>
      </c>
      <c r="H5" s="2">
        <f t="shared" si="3"/>
        <v>394781.27</v>
      </c>
      <c r="I5" s="9">
        <v>12</v>
      </c>
      <c r="J5" s="10">
        <v>337509.18</v>
      </c>
      <c r="K5" s="9">
        <v>12</v>
      </c>
      <c r="L5" s="10">
        <v>351886.35</v>
      </c>
      <c r="M5" s="9">
        <v>11</v>
      </c>
      <c r="N5" s="10">
        <v>368703.41</v>
      </c>
      <c r="O5" s="9">
        <v>12</v>
      </c>
      <c r="P5" s="10">
        <v>351886.35</v>
      </c>
      <c r="Q5" s="9">
        <v>11</v>
      </c>
      <c r="R5" s="10">
        <v>368703.41</v>
      </c>
      <c r="S5" s="9">
        <v>12</v>
      </c>
      <c r="T5" s="10">
        <v>137932.96</v>
      </c>
      <c r="U5" s="9">
        <v>13</v>
      </c>
      <c r="V5" s="10">
        <v>372087.72</v>
      </c>
      <c r="W5" s="9">
        <v>13</v>
      </c>
      <c r="X5" s="10">
        <v>409162.64</v>
      </c>
      <c r="Y5" s="9">
        <v>14</v>
      </c>
      <c r="Z5" s="10">
        <v>403093.45</v>
      </c>
    </row>
    <row r="6" spans="1:26" ht="25.5" x14ac:dyDescent="0.2">
      <c r="A6" s="8" t="s">
        <v>389</v>
      </c>
      <c r="B6" s="8" t="s">
        <v>375</v>
      </c>
      <c r="C6" s="8">
        <v>27.710999999999999</v>
      </c>
      <c r="D6" s="19">
        <f t="shared" si="0"/>
        <v>8.3862054281596148</v>
      </c>
      <c r="E6" s="17">
        <f t="shared" si="4"/>
        <v>0.42914271474893206</v>
      </c>
      <c r="F6" s="3">
        <f t="shared" si="1"/>
        <v>273904.24333333335</v>
      </c>
      <c r="G6" s="3">
        <f t="shared" si="2"/>
        <v>278421.58</v>
      </c>
      <c r="H6" s="2">
        <f t="shared" si="3"/>
        <v>377847.89333333337</v>
      </c>
      <c r="I6" s="9">
        <v>5</v>
      </c>
      <c r="J6" s="10">
        <v>264869.57</v>
      </c>
      <c r="K6" s="9">
        <v>5</v>
      </c>
      <c r="L6" s="10">
        <v>272136.76</v>
      </c>
      <c r="M6" s="9">
        <v>5</v>
      </c>
      <c r="N6" s="10">
        <v>284706.40000000002</v>
      </c>
      <c r="O6" s="9">
        <v>5</v>
      </c>
      <c r="P6" s="10">
        <v>272136.76</v>
      </c>
      <c r="Q6" s="9">
        <v>5</v>
      </c>
      <c r="R6" s="10">
        <v>284706.40000000002</v>
      </c>
      <c r="S6" s="9">
        <v>2</v>
      </c>
      <c r="T6" s="10"/>
      <c r="U6" s="9">
        <v>5</v>
      </c>
      <c r="V6" s="10">
        <v>403517.75</v>
      </c>
      <c r="W6" s="9">
        <v>5</v>
      </c>
      <c r="X6" s="10">
        <v>367777.54</v>
      </c>
      <c r="Y6" s="9">
        <v>5</v>
      </c>
      <c r="Z6" s="10">
        <v>362248.39</v>
      </c>
    </row>
    <row r="7" spans="1:26" ht="12.75" x14ac:dyDescent="0.2">
      <c r="A7" s="8" t="s">
        <v>390</v>
      </c>
      <c r="B7" s="8" t="s">
        <v>376</v>
      </c>
      <c r="C7" s="8">
        <v>141.494</v>
      </c>
      <c r="D7" s="19">
        <f t="shared" si="0"/>
        <v>7.5183150324414028</v>
      </c>
      <c r="E7" s="17">
        <f t="shared" si="4"/>
        <v>0.71129881635815173</v>
      </c>
      <c r="F7" s="3">
        <f t="shared" si="1"/>
        <v>279064.52</v>
      </c>
      <c r="G7" s="3">
        <f t="shared" si="2"/>
        <v>213237.84333333329</v>
      </c>
      <c r="H7" s="2">
        <f t="shared" si="3"/>
        <v>346671.45333333331</v>
      </c>
      <c r="I7" s="9">
        <v>7</v>
      </c>
      <c r="J7" s="10">
        <v>268709.88</v>
      </c>
      <c r="K7" s="9">
        <v>6</v>
      </c>
      <c r="L7" s="10">
        <v>276937.5</v>
      </c>
      <c r="M7" s="9">
        <v>5</v>
      </c>
      <c r="N7" s="10">
        <v>291546.18</v>
      </c>
      <c r="O7" s="9">
        <v>6</v>
      </c>
      <c r="P7" s="10">
        <v>276937.5</v>
      </c>
      <c r="Q7" s="9">
        <v>5</v>
      </c>
      <c r="R7" s="10">
        <v>291546.18</v>
      </c>
      <c r="S7" s="9">
        <v>3</v>
      </c>
      <c r="T7" s="10">
        <v>71229.850000000006</v>
      </c>
      <c r="U7" s="9">
        <v>8</v>
      </c>
      <c r="V7" s="10">
        <v>351116.68</v>
      </c>
      <c r="W7" s="9">
        <v>8</v>
      </c>
      <c r="X7" s="10">
        <v>352231.19</v>
      </c>
      <c r="Y7" s="9">
        <v>9</v>
      </c>
      <c r="Z7" s="10">
        <v>336666.49</v>
      </c>
    </row>
    <row r="8" spans="1:26" ht="12.75" x14ac:dyDescent="0.2">
      <c r="A8" s="8" t="s">
        <v>61</v>
      </c>
      <c r="B8" s="8" t="s">
        <v>326</v>
      </c>
      <c r="C8" s="8">
        <v>61.542000000000002</v>
      </c>
      <c r="D8" s="19">
        <f t="shared" si="0"/>
        <v>6.5366046336120505</v>
      </c>
      <c r="E8" s="17">
        <f t="shared" si="4"/>
        <v>4.1428995174828644</v>
      </c>
      <c r="F8" s="3">
        <f t="shared" si="1"/>
        <v>156767.69333333333</v>
      </c>
      <c r="G8" s="3">
        <f t="shared" si="2"/>
        <v>116145.71333333332</v>
      </c>
      <c r="H8" s="2">
        <f t="shared" si="3"/>
        <v>519135.20999999996</v>
      </c>
      <c r="I8" s="9">
        <v>13</v>
      </c>
      <c r="J8" s="10">
        <v>150214.85</v>
      </c>
      <c r="K8" s="9">
        <v>13</v>
      </c>
      <c r="L8" s="10">
        <v>157179.49</v>
      </c>
      <c r="M8" s="9">
        <v>11</v>
      </c>
      <c r="N8" s="10">
        <v>162908.74</v>
      </c>
      <c r="O8" s="9">
        <v>13</v>
      </c>
      <c r="P8" s="10">
        <v>157179.49</v>
      </c>
      <c r="Q8" s="9">
        <v>11</v>
      </c>
      <c r="R8" s="10">
        <v>162908.74</v>
      </c>
      <c r="S8" s="9">
        <v>10</v>
      </c>
      <c r="T8" s="10">
        <v>28348.91</v>
      </c>
      <c r="U8" s="9">
        <v>16</v>
      </c>
      <c r="V8" s="10">
        <v>484941.62</v>
      </c>
      <c r="W8" s="9">
        <v>14</v>
      </c>
      <c r="X8" s="10">
        <v>537219.18000000005</v>
      </c>
      <c r="Y8" s="9">
        <v>14</v>
      </c>
      <c r="Z8" s="10">
        <v>535244.82999999996</v>
      </c>
    </row>
    <row r="9" spans="1:26" ht="12.75" x14ac:dyDescent="0.2">
      <c r="A9" s="8" t="s">
        <v>53</v>
      </c>
      <c r="B9" s="8" t="s">
        <v>365</v>
      </c>
      <c r="C9" s="8">
        <v>151.79499999999999</v>
      </c>
      <c r="D9" s="19">
        <f t="shared" si="0"/>
        <v>6.2853516192925136</v>
      </c>
      <c r="E9" s="17">
        <f t="shared" si="4"/>
        <v>2.2828305086841953</v>
      </c>
      <c r="F9" s="3">
        <f t="shared" si="1"/>
        <v>253021.58</v>
      </c>
      <c r="G9" s="3">
        <f t="shared" si="2"/>
        <v>243143.71333333335</v>
      </c>
      <c r="H9" s="2">
        <f t="shared" si="3"/>
        <v>168045.97</v>
      </c>
      <c r="I9" s="9">
        <v>3</v>
      </c>
      <c r="J9" s="10">
        <v>247757.57</v>
      </c>
      <c r="K9" s="9">
        <v>3</v>
      </c>
      <c r="L9" s="10">
        <v>270755.89</v>
      </c>
      <c r="M9" s="9">
        <v>3</v>
      </c>
      <c r="N9" s="10">
        <v>240551.28</v>
      </c>
      <c r="O9" s="9">
        <v>3</v>
      </c>
      <c r="P9" s="10">
        <v>270755.89</v>
      </c>
      <c r="Q9" s="9">
        <v>3</v>
      </c>
      <c r="R9" s="10">
        <v>240551.28</v>
      </c>
      <c r="S9" s="9">
        <v>3</v>
      </c>
      <c r="T9" s="10">
        <v>218123.97</v>
      </c>
      <c r="U9" s="9">
        <v>6</v>
      </c>
      <c r="V9" s="10">
        <v>168786.83</v>
      </c>
      <c r="W9" s="9">
        <v>6</v>
      </c>
      <c r="X9" s="10">
        <v>163527.67999999999</v>
      </c>
      <c r="Y9" s="9">
        <v>6</v>
      </c>
      <c r="Z9" s="10">
        <v>171823.4</v>
      </c>
    </row>
    <row r="10" spans="1:26" ht="12.75" x14ac:dyDescent="0.2">
      <c r="A10" s="8" t="s">
        <v>391</v>
      </c>
      <c r="B10" s="8" t="s">
        <v>377</v>
      </c>
      <c r="C10" s="8">
        <v>116.377</v>
      </c>
      <c r="D10" s="19">
        <f t="shared" si="0"/>
        <v>5.6620057594044146</v>
      </c>
      <c r="E10" s="17">
        <f t="shared" si="4"/>
        <v>3.5550213977904734</v>
      </c>
      <c r="F10" s="3">
        <f t="shared" si="1"/>
        <v>248452.75666666668</v>
      </c>
      <c r="G10" s="3">
        <f t="shared" si="2"/>
        <v>253757.44</v>
      </c>
      <c r="H10" s="2">
        <f t="shared" si="3"/>
        <v>72699.956666666665</v>
      </c>
      <c r="I10" s="9">
        <v>14</v>
      </c>
      <c r="J10" s="10">
        <v>237843.39</v>
      </c>
      <c r="K10" s="9">
        <v>15</v>
      </c>
      <c r="L10" s="10">
        <v>255720.67</v>
      </c>
      <c r="M10" s="9">
        <v>12</v>
      </c>
      <c r="N10" s="10">
        <v>251794.21</v>
      </c>
      <c r="O10" s="9">
        <v>15</v>
      </c>
      <c r="P10" s="10">
        <v>255720.67</v>
      </c>
      <c r="Q10" s="9">
        <v>12</v>
      </c>
      <c r="R10" s="10">
        <v>251794.21</v>
      </c>
      <c r="S10" s="9"/>
      <c r="T10" s="10"/>
      <c r="U10" s="9">
        <v>7</v>
      </c>
      <c r="V10" s="10">
        <v>92879.08</v>
      </c>
      <c r="W10" s="9">
        <v>8</v>
      </c>
      <c r="X10" s="10">
        <v>62432.04</v>
      </c>
      <c r="Y10" s="9">
        <v>8</v>
      </c>
      <c r="Z10" s="10">
        <v>62788.75</v>
      </c>
    </row>
    <row r="11" spans="1:26" ht="12.75" x14ac:dyDescent="0.2">
      <c r="A11" s="8" t="s">
        <v>392</v>
      </c>
      <c r="B11" s="8" t="s">
        <v>378</v>
      </c>
      <c r="C11" s="8">
        <v>168.452</v>
      </c>
      <c r="D11" s="19">
        <f t="shared" si="0"/>
        <v>4.8999868482707791</v>
      </c>
      <c r="E11" s="17">
        <f t="shared" si="4"/>
        <v>2.8810536877885862</v>
      </c>
      <c r="F11" s="3">
        <f t="shared" si="1"/>
        <v>229502.83666666667</v>
      </c>
      <c r="G11" s="3">
        <f t="shared" si="2"/>
        <v>199541.75</v>
      </c>
      <c r="H11" s="2">
        <f t="shared" si="3"/>
        <v>72699.956666666665</v>
      </c>
      <c r="I11" s="9">
        <v>22</v>
      </c>
      <c r="J11" s="10">
        <v>222858.18</v>
      </c>
      <c r="K11" s="9">
        <v>23</v>
      </c>
      <c r="L11" s="10">
        <v>237026.52</v>
      </c>
      <c r="M11" s="9">
        <v>24</v>
      </c>
      <c r="N11" s="10">
        <v>228623.81</v>
      </c>
      <c r="O11" s="9">
        <v>23</v>
      </c>
      <c r="P11" s="10">
        <v>237026.52</v>
      </c>
      <c r="Q11" s="9">
        <v>24</v>
      </c>
      <c r="R11" s="10">
        <v>228623.81</v>
      </c>
      <c r="S11" s="9">
        <v>22</v>
      </c>
      <c r="T11" s="10">
        <v>132974.92000000001</v>
      </c>
      <c r="U11" s="9">
        <v>23</v>
      </c>
      <c r="V11" s="10">
        <v>92879.08</v>
      </c>
      <c r="W11" s="9">
        <v>18</v>
      </c>
      <c r="X11" s="10">
        <v>62432.04</v>
      </c>
      <c r="Y11" s="9">
        <v>22</v>
      </c>
      <c r="Z11" s="10">
        <v>62788.75</v>
      </c>
    </row>
    <row r="12" spans="1:26" ht="12.75" x14ac:dyDescent="0.2">
      <c r="A12" s="8" t="s">
        <v>33</v>
      </c>
      <c r="B12" s="8" t="s">
        <v>33</v>
      </c>
      <c r="C12" s="8">
        <v>15.071</v>
      </c>
      <c r="D12" s="19">
        <f t="shared" si="0"/>
        <v>3.3025469076935288</v>
      </c>
      <c r="E12" s="17">
        <f t="shared" si="4"/>
        <v>3.7987122484946672</v>
      </c>
      <c r="F12" s="3">
        <f t="shared" si="1"/>
        <v>40184.473333333328</v>
      </c>
      <c r="G12" s="3">
        <f t="shared" si="2"/>
        <v>32508.036666666663</v>
      </c>
      <c r="H12" s="2">
        <f t="shared" si="3"/>
        <v>353476.84666666668</v>
      </c>
      <c r="I12" s="9">
        <v>7</v>
      </c>
      <c r="J12" s="10">
        <v>45512.21</v>
      </c>
      <c r="K12" s="9">
        <v>7</v>
      </c>
      <c r="L12" s="10">
        <v>37654.44</v>
      </c>
      <c r="M12" s="9">
        <v>7</v>
      </c>
      <c r="N12" s="10">
        <v>37386.769999999997</v>
      </c>
      <c r="O12" s="9">
        <v>7</v>
      </c>
      <c r="P12" s="10">
        <v>37654.44</v>
      </c>
      <c r="Q12" s="9">
        <v>7</v>
      </c>
      <c r="R12" s="10">
        <v>37386.769999999997</v>
      </c>
      <c r="S12" s="9">
        <v>5</v>
      </c>
      <c r="T12" s="10">
        <v>22482.9</v>
      </c>
      <c r="U12" s="9">
        <v>7</v>
      </c>
      <c r="V12" s="10">
        <v>393043.46</v>
      </c>
      <c r="W12" s="9">
        <v>7</v>
      </c>
      <c r="X12" s="10">
        <v>311639.32</v>
      </c>
      <c r="Y12" s="9">
        <v>7</v>
      </c>
      <c r="Z12" s="10">
        <v>355747.76</v>
      </c>
    </row>
    <row r="13" spans="1:26" ht="25.5" x14ac:dyDescent="0.2">
      <c r="A13" s="8" t="s">
        <v>402</v>
      </c>
      <c r="B13" s="8" t="s">
        <v>386</v>
      </c>
      <c r="C13" s="8">
        <v>38.524000000000001</v>
      </c>
      <c r="D13" s="19">
        <f t="shared" si="0"/>
        <v>2.7314608510114451</v>
      </c>
      <c r="E13" s="17">
        <f t="shared" si="4"/>
        <v>0.21061156196619385</v>
      </c>
      <c r="F13" s="3">
        <f t="shared" si="1"/>
        <v>86588.46666666666</v>
      </c>
      <c r="G13" s="3">
        <f t="shared" si="2"/>
        <v>84145.569999999992</v>
      </c>
      <c r="H13" s="2">
        <f t="shared" si="3"/>
        <v>136204.04</v>
      </c>
      <c r="I13" s="9">
        <v>10</v>
      </c>
      <c r="J13" s="10">
        <v>80160.81</v>
      </c>
      <c r="K13" s="9">
        <v>10</v>
      </c>
      <c r="L13" s="10">
        <v>90789.79</v>
      </c>
      <c r="M13" s="9">
        <v>9</v>
      </c>
      <c r="N13" s="10">
        <v>88814.8</v>
      </c>
      <c r="O13" s="9">
        <v>10</v>
      </c>
      <c r="P13" s="10">
        <v>90789.79</v>
      </c>
      <c r="Q13" s="9">
        <v>9</v>
      </c>
      <c r="R13" s="10">
        <v>88814.8</v>
      </c>
      <c r="S13" s="9">
        <v>7</v>
      </c>
      <c r="T13" s="10">
        <v>72832.12</v>
      </c>
      <c r="U13" s="9">
        <v>10</v>
      </c>
      <c r="V13" s="10">
        <v>143983.59</v>
      </c>
      <c r="W13" s="9">
        <v>9</v>
      </c>
      <c r="X13" s="10">
        <v>128944.73</v>
      </c>
      <c r="Y13" s="9">
        <v>9</v>
      </c>
      <c r="Z13" s="10">
        <v>135683.79999999999</v>
      </c>
    </row>
    <row r="14" spans="1:26" ht="12.75" x14ac:dyDescent="0.2">
      <c r="A14" s="8" t="s">
        <v>394</v>
      </c>
      <c r="B14" s="8" t="s">
        <v>380</v>
      </c>
      <c r="C14" s="8">
        <v>185.91800000000001</v>
      </c>
      <c r="D14" s="19">
        <f t="shared" si="0"/>
        <v>2.3101548801552196</v>
      </c>
      <c r="E14" s="17">
        <f t="shared" si="4"/>
        <v>1.2222720941948502</v>
      </c>
      <c r="F14" s="3">
        <f t="shared" si="1"/>
        <v>112161.74666666666</v>
      </c>
      <c r="G14" s="3">
        <f t="shared" si="2"/>
        <v>84154.396666666653</v>
      </c>
      <c r="H14" s="2">
        <f t="shared" si="3"/>
        <v>43452.703333333338</v>
      </c>
      <c r="I14" s="9">
        <v>25</v>
      </c>
      <c r="J14" s="10">
        <v>120126.82</v>
      </c>
      <c r="K14" s="9">
        <v>28</v>
      </c>
      <c r="L14" s="10">
        <v>109205.08</v>
      </c>
      <c r="M14" s="9">
        <v>28</v>
      </c>
      <c r="N14" s="10">
        <v>107153.34</v>
      </c>
      <c r="O14" s="9">
        <v>28</v>
      </c>
      <c r="P14" s="10">
        <v>109205.08</v>
      </c>
      <c r="Q14" s="9">
        <v>28</v>
      </c>
      <c r="R14" s="10">
        <v>107153.34</v>
      </c>
      <c r="S14" s="9">
        <v>13</v>
      </c>
      <c r="T14" s="10">
        <v>36104.769999999997</v>
      </c>
      <c r="U14" s="9">
        <v>27</v>
      </c>
      <c r="V14" s="10">
        <v>48287.91</v>
      </c>
      <c r="W14" s="9">
        <v>27</v>
      </c>
      <c r="X14" s="10">
        <v>39103.57</v>
      </c>
      <c r="Y14" s="9">
        <v>24</v>
      </c>
      <c r="Z14" s="10">
        <v>42966.63</v>
      </c>
    </row>
    <row r="15" spans="1:26" ht="12.75" x14ac:dyDescent="0.2">
      <c r="A15" s="8" t="s">
        <v>50</v>
      </c>
      <c r="B15" s="8" t="s">
        <v>354</v>
      </c>
      <c r="C15" s="8">
        <v>86.744</v>
      </c>
      <c r="D15" s="19">
        <f t="shared" si="0"/>
        <v>2.0013083018334528</v>
      </c>
      <c r="E15" s="17">
        <f t="shared" si="4"/>
        <v>1.9560303185128782</v>
      </c>
      <c r="F15" s="3">
        <f t="shared" si="1"/>
        <v>29607.906666666666</v>
      </c>
      <c r="G15" s="3">
        <f t="shared" si="2"/>
        <v>27360.146666666667</v>
      </c>
      <c r="H15" s="2">
        <f t="shared" si="3"/>
        <v>195859.81666666665</v>
      </c>
      <c r="I15" s="9">
        <v>10</v>
      </c>
      <c r="J15" s="10">
        <v>23516.61</v>
      </c>
      <c r="K15" s="9">
        <v>7</v>
      </c>
      <c r="L15" s="10">
        <v>24080.83</v>
      </c>
      <c r="M15" s="9">
        <v>9</v>
      </c>
      <c r="N15" s="10">
        <v>41226.28</v>
      </c>
      <c r="O15" s="9">
        <v>7</v>
      </c>
      <c r="P15" s="10">
        <v>24080.83</v>
      </c>
      <c r="Q15" s="9">
        <v>9</v>
      </c>
      <c r="R15" s="10">
        <v>41226.28</v>
      </c>
      <c r="S15" s="9">
        <v>4</v>
      </c>
      <c r="T15" s="10">
        <v>16773.330000000002</v>
      </c>
      <c r="U15" s="9">
        <v>20</v>
      </c>
      <c r="V15" s="10">
        <v>154023.29999999999</v>
      </c>
      <c r="W15" s="9">
        <v>19</v>
      </c>
      <c r="X15" s="10">
        <v>216724.28</v>
      </c>
      <c r="Y15" s="9">
        <v>20</v>
      </c>
      <c r="Z15" s="10">
        <v>216831.87</v>
      </c>
    </row>
    <row r="16" spans="1:26" ht="51" x14ac:dyDescent="0.2">
      <c r="A16" s="8" t="s">
        <v>18</v>
      </c>
      <c r="B16" s="8" t="s">
        <v>19</v>
      </c>
      <c r="C16" s="8">
        <v>100.154</v>
      </c>
      <c r="D16" s="19">
        <f t="shared" si="0"/>
        <v>0.78027154670086241</v>
      </c>
      <c r="E16" s="17">
        <f t="shared" si="4"/>
        <v>0.34628439867596689</v>
      </c>
      <c r="F16" s="3">
        <f t="shared" si="1"/>
        <v>18750.50333333333</v>
      </c>
      <c r="G16" s="3">
        <f t="shared" si="2"/>
        <v>19134.866666666665</v>
      </c>
      <c r="H16" s="2">
        <f t="shared" si="3"/>
        <v>54195.01</v>
      </c>
      <c r="I16" s="9">
        <v>10</v>
      </c>
      <c r="J16" s="10">
        <v>19098.330000000002</v>
      </c>
      <c r="K16" s="9">
        <v>10</v>
      </c>
      <c r="L16" s="10">
        <v>17381.84</v>
      </c>
      <c r="M16" s="9">
        <v>8</v>
      </c>
      <c r="N16" s="10">
        <v>19771.34</v>
      </c>
      <c r="O16" s="9">
        <v>10</v>
      </c>
      <c r="P16" s="10">
        <v>17381.84</v>
      </c>
      <c r="Q16" s="9">
        <v>8</v>
      </c>
      <c r="R16" s="10">
        <v>19771.34</v>
      </c>
      <c r="S16" s="9">
        <v>10</v>
      </c>
      <c r="T16" s="10">
        <v>20251.419999999998</v>
      </c>
      <c r="U16" s="9">
        <v>19</v>
      </c>
      <c r="V16" s="10">
        <v>54698.53</v>
      </c>
      <c r="W16" s="9">
        <v>16</v>
      </c>
      <c r="X16" s="10">
        <v>52154.02</v>
      </c>
      <c r="Y16" s="9">
        <v>14</v>
      </c>
      <c r="Z16" s="10">
        <v>55732.480000000003</v>
      </c>
    </row>
    <row r="17" spans="1:26" ht="12.75" x14ac:dyDescent="0.2">
      <c r="A17" s="8" t="s">
        <v>62</v>
      </c>
      <c r="B17" s="8" t="s">
        <v>325</v>
      </c>
      <c r="C17" s="8">
        <v>141.25</v>
      </c>
      <c r="D17" s="19">
        <f t="shared" si="0"/>
        <v>0.62233095568898456</v>
      </c>
      <c r="E17" s="17">
        <f t="shared" si="4"/>
        <v>0.5086165765231645</v>
      </c>
      <c r="F17" s="3">
        <f t="shared" si="1"/>
        <v>10944.42</v>
      </c>
      <c r="G17" s="3">
        <f t="shared" si="2"/>
        <v>10513.64</v>
      </c>
      <c r="H17" s="2">
        <f t="shared" si="3"/>
        <v>55613.253333333334</v>
      </c>
      <c r="I17" s="9">
        <v>6</v>
      </c>
      <c r="J17" s="10">
        <v>10414.83</v>
      </c>
      <c r="K17" s="9">
        <v>8</v>
      </c>
      <c r="L17" s="10">
        <v>11355.6</v>
      </c>
      <c r="M17" s="9">
        <v>8</v>
      </c>
      <c r="N17" s="10">
        <v>11062.83</v>
      </c>
      <c r="O17" s="9">
        <v>8</v>
      </c>
      <c r="P17" s="10">
        <v>11355.6</v>
      </c>
      <c r="Q17" s="9">
        <v>8</v>
      </c>
      <c r="R17" s="10">
        <v>11062.83</v>
      </c>
      <c r="S17" s="9">
        <v>6</v>
      </c>
      <c r="T17" s="10">
        <v>9122.49</v>
      </c>
      <c r="U17" s="9">
        <v>21</v>
      </c>
      <c r="V17" s="10">
        <v>65686.850000000006</v>
      </c>
      <c r="W17" s="9">
        <v>17</v>
      </c>
      <c r="X17" s="10">
        <v>49797.86</v>
      </c>
      <c r="Y17" s="9">
        <v>17</v>
      </c>
      <c r="Z17" s="10">
        <v>51355.05</v>
      </c>
    </row>
    <row r="18" spans="1:26" ht="12.75" x14ac:dyDescent="0.2">
      <c r="A18" s="8" t="s">
        <v>397</v>
      </c>
      <c r="B18" s="8" t="s">
        <v>383</v>
      </c>
      <c r="C18" s="8">
        <v>169.63300000000001</v>
      </c>
      <c r="D18" s="19">
        <f t="shared" si="0"/>
        <v>0.50928457243072478</v>
      </c>
      <c r="E18" s="17">
        <f t="shared" si="4"/>
        <v>0.3749009484336106</v>
      </c>
      <c r="F18" s="3">
        <f t="shared" si="1"/>
        <v>12683.666666666666</v>
      </c>
      <c r="G18" s="3">
        <f t="shared" si="2"/>
        <v>29277.777777777777</v>
      </c>
      <c r="H18" s="2">
        <f t="shared" si="3"/>
        <v>10168.666666666666</v>
      </c>
      <c r="I18" s="9">
        <v>3</v>
      </c>
      <c r="J18" s="10">
        <v>11489.333333333334</v>
      </c>
      <c r="K18" s="9">
        <v>3</v>
      </c>
      <c r="L18" s="10">
        <v>13468</v>
      </c>
      <c r="M18" s="9">
        <v>3</v>
      </c>
      <c r="N18" s="10">
        <v>13093.666666666666</v>
      </c>
      <c r="O18" s="9">
        <v>3</v>
      </c>
      <c r="P18" s="10">
        <v>13468</v>
      </c>
      <c r="Q18" s="9">
        <v>3</v>
      </c>
      <c r="R18" s="10">
        <v>13093.666666666666</v>
      </c>
      <c r="S18" s="9">
        <v>3</v>
      </c>
      <c r="T18" s="10">
        <v>61271.666666666664</v>
      </c>
      <c r="U18" s="9">
        <v>3</v>
      </c>
      <c r="V18" s="10">
        <v>9271.3333333333339</v>
      </c>
      <c r="W18" s="9">
        <v>3</v>
      </c>
      <c r="X18" s="10">
        <v>10841.333333333334</v>
      </c>
      <c r="Y18" s="9">
        <v>3</v>
      </c>
      <c r="Z18" s="10">
        <v>10393.333333333334</v>
      </c>
    </row>
    <row r="19" spans="1:26" ht="12.75" x14ac:dyDescent="0.2">
      <c r="A19" s="8" t="s">
        <v>399</v>
      </c>
      <c r="B19" s="8" t="s">
        <v>384</v>
      </c>
      <c r="C19" s="8">
        <v>196.59100000000001</v>
      </c>
      <c r="D19" s="19">
        <f t="shared" si="0"/>
        <v>0.46583057675667477</v>
      </c>
      <c r="E19" s="17">
        <f t="shared" si="4"/>
        <v>0.16259778049694487</v>
      </c>
      <c r="F19" s="3">
        <f t="shared" si="1"/>
        <v>12590.056666666665</v>
      </c>
      <c r="G19" s="3">
        <f t="shared" si="2"/>
        <v>11707.206666666665</v>
      </c>
      <c r="H19" s="2">
        <f t="shared" si="3"/>
        <v>30049.63</v>
      </c>
      <c r="I19" s="9">
        <v>5</v>
      </c>
      <c r="J19" s="10">
        <v>12209.37</v>
      </c>
      <c r="K19" s="9">
        <v>6</v>
      </c>
      <c r="L19" s="10">
        <v>12863.65</v>
      </c>
      <c r="M19" s="9">
        <v>3</v>
      </c>
      <c r="N19" s="10">
        <v>12697.15</v>
      </c>
      <c r="O19" s="9">
        <v>6</v>
      </c>
      <c r="P19" s="10">
        <v>12863.65</v>
      </c>
      <c r="Q19" s="9">
        <v>3</v>
      </c>
      <c r="R19" s="10">
        <v>12697.15</v>
      </c>
      <c r="S19" s="9">
        <v>4</v>
      </c>
      <c r="T19" s="10">
        <v>9560.82</v>
      </c>
      <c r="U19" s="9">
        <v>10</v>
      </c>
      <c r="V19" s="10">
        <v>34009.870000000003</v>
      </c>
      <c r="W19" s="9">
        <v>9</v>
      </c>
      <c r="X19" s="10">
        <v>26478.080000000002</v>
      </c>
      <c r="Y19" s="9">
        <v>10</v>
      </c>
      <c r="Z19" s="10">
        <v>29660.94</v>
      </c>
    </row>
    <row r="20" spans="1:26" ht="12.75" x14ac:dyDescent="0.2">
      <c r="A20" s="8" t="s">
        <v>31</v>
      </c>
      <c r="B20" s="8" t="s">
        <v>31</v>
      </c>
      <c r="C20" s="8">
        <v>8.391</v>
      </c>
      <c r="D20" s="19">
        <f t="shared" si="0"/>
        <v>0.39271840150306148</v>
      </c>
      <c r="E20" s="17">
        <f t="shared" si="4"/>
        <v>0.32796552369938298</v>
      </c>
      <c r="F20" s="3">
        <f t="shared" si="1"/>
        <v>14937.75</v>
      </c>
      <c r="G20" s="3">
        <f t="shared" si="2"/>
        <v>21790.906666666666</v>
      </c>
      <c r="H20" s="2">
        <f t="shared" si="3"/>
        <v>2009.67</v>
      </c>
      <c r="I20" s="9">
        <v>3</v>
      </c>
      <c r="J20" s="10">
        <v>14794.63</v>
      </c>
      <c r="K20" s="9">
        <v>3</v>
      </c>
      <c r="L20" s="10">
        <v>14915.09</v>
      </c>
      <c r="M20" s="9">
        <v>4</v>
      </c>
      <c r="N20" s="10">
        <v>15103.53</v>
      </c>
      <c r="O20" s="9">
        <v>3</v>
      </c>
      <c r="P20" s="10">
        <v>14915.09</v>
      </c>
      <c r="Q20" s="9">
        <v>4</v>
      </c>
      <c r="R20" s="10">
        <v>15103.53</v>
      </c>
      <c r="S20" s="9">
        <v>4</v>
      </c>
      <c r="T20" s="10">
        <v>35354.1</v>
      </c>
      <c r="U20" s="9">
        <v>2</v>
      </c>
      <c r="V20" s="10"/>
      <c r="W20" s="9"/>
      <c r="X20" s="10"/>
      <c r="Y20" s="9">
        <v>3</v>
      </c>
      <c r="Z20" s="10">
        <v>2009.67</v>
      </c>
    </row>
    <row r="21" spans="1:26" ht="12.75" x14ac:dyDescent="0.2">
      <c r="A21" s="8" t="s">
        <v>59</v>
      </c>
      <c r="B21" s="8" t="s">
        <v>350</v>
      </c>
      <c r="C21" s="8">
        <v>77.131</v>
      </c>
      <c r="D21" s="19">
        <f t="shared" si="0"/>
        <v>0.29355742516905781</v>
      </c>
      <c r="E21" s="17">
        <f t="shared" si="4"/>
        <v>9.3964865935518754E-2</v>
      </c>
      <c r="F21" s="3">
        <f t="shared" si="1"/>
        <v>6310.0933333333332</v>
      </c>
      <c r="G21" s="3">
        <f t="shared" si="2"/>
        <v>11252.51</v>
      </c>
      <c r="H21" s="2">
        <f t="shared" si="3"/>
        <v>15457.326666666666</v>
      </c>
      <c r="I21" s="9">
        <v>7</v>
      </c>
      <c r="J21" s="10">
        <v>6194.56</v>
      </c>
      <c r="K21" s="9">
        <v>7</v>
      </c>
      <c r="L21" s="10">
        <v>7014.6</v>
      </c>
      <c r="M21" s="9">
        <v>7</v>
      </c>
      <c r="N21" s="10">
        <v>5721.12</v>
      </c>
      <c r="O21" s="9">
        <v>7</v>
      </c>
      <c r="P21" s="10">
        <v>7014.6</v>
      </c>
      <c r="Q21" s="9">
        <v>7</v>
      </c>
      <c r="R21" s="10">
        <v>5721.12</v>
      </c>
      <c r="S21" s="9">
        <v>9</v>
      </c>
      <c r="T21" s="10">
        <v>21021.81</v>
      </c>
      <c r="U21" s="9">
        <v>22</v>
      </c>
      <c r="V21" s="10">
        <v>14911.9</v>
      </c>
      <c r="W21" s="9">
        <v>19</v>
      </c>
      <c r="X21" s="10">
        <v>15643.12</v>
      </c>
      <c r="Y21" s="9">
        <v>19</v>
      </c>
      <c r="Z21" s="10">
        <v>15816.96</v>
      </c>
    </row>
    <row r="22" spans="1:26" ht="25.5" x14ac:dyDescent="0.2">
      <c r="A22" s="8" t="s">
        <v>395</v>
      </c>
      <c r="B22" s="8" t="s">
        <v>381</v>
      </c>
      <c r="C22" s="8">
        <v>419.73399999999998</v>
      </c>
      <c r="D22" s="19">
        <f t="shared" si="0"/>
        <v>0.10521667067519615</v>
      </c>
      <c r="E22" s="17">
        <f>IF(COUNT(F22,G22,H22)&gt;2,_xlfn.STDEV.S(F22/SUM($F$3:$F$56),G22/SUM($G$3:$G$56),H22/SUM($H$3:$H$56))*100,"")</f>
        <v>6.0338091744851372E-2</v>
      </c>
      <c r="F22" s="3">
        <f t="shared" si="1"/>
        <v>4670.6033333333335</v>
      </c>
      <c r="G22" s="3">
        <f t="shared" si="2"/>
        <v>4470.8833333333332</v>
      </c>
      <c r="H22" s="2">
        <f t="shared" si="3"/>
        <v>1636.9166666666667</v>
      </c>
      <c r="I22" s="9">
        <v>18</v>
      </c>
      <c r="J22" s="10">
        <v>4652.99</v>
      </c>
      <c r="K22" s="9">
        <v>15</v>
      </c>
      <c r="L22" s="10">
        <v>4715.3500000000004</v>
      </c>
      <c r="M22" s="9">
        <v>13</v>
      </c>
      <c r="N22" s="10">
        <v>4643.47</v>
      </c>
      <c r="O22" s="9">
        <v>15</v>
      </c>
      <c r="P22" s="10">
        <v>4715.3500000000004</v>
      </c>
      <c r="Q22" s="9">
        <v>13</v>
      </c>
      <c r="R22" s="10">
        <v>4643.47</v>
      </c>
      <c r="S22" s="9">
        <v>10</v>
      </c>
      <c r="T22" s="10">
        <v>4053.83</v>
      </c>
      <c r="U22" s="9">
        <v>5</v>
      </c>
      <c r="V22" s="10">
        <v>2137.92</v>
      </c>
      <c r="W22" s="9">
        <v>4</v>
      </c>
      <c r="X22" s="10">
        <v>1672.5</v>
      </c>
      <c r="Y22" s="9">
        <v>4</v>
      </c>
      <c r="Z22" s="10">
        <v>1100.33</v>
      </c>
    </row>
    <row r="23" spans="1:26" ht="12.75" x14ac:dyDescent="0.2">
      <c r="A23" s="8" t="s">
        <v>30</v>
      </c>
      <c r="B23" s="8" t="s">
        <v>30</v>
      </c>
      <c r="C23" s="8">
        <v>349.09300000000002</v>
      </c>
      <c r="D23" s="19" t="str">
        <f t="shared" si="0"/>
        <v/>
      </c>
      <c r="E23" s="17"/>
      <c r="F23" s="3">
        <f t="shared" si="1"/>
        <v>139790.66333333333</v>
      </c>
      <c r="G23" s="3">
        <f t="shared" si="2"/>
        <v>124932.23</v>
      </c>
      <c r="H23" s="2" t="str">
        <f t="shared" si="3"/>
        <v/>
      </c>
      <c r="I23" s="9">
        <v>8</v>
      </c>
      <c r="J23" s="10">
        <v>123366.34</v>
      </c>
      <c r="K23" s="9">
        <v>10</v>
      </c>
      <c r="L23" s="10">
        <v>147830.57</v>
      </c>
      <c r="M23" s="9">
        <v>9</v>
      </c>
      <c r="N23" s="10">
        <v>148175.07999999999</v>
      </c>
      <c r="O23" s="9">
        <v>10</v>
      </c>
      <c r="P23" s="10">
        <v>147830.57</v>
      </c>
      <c r="Q23" s="9">
        <v>9</v>
      </c>
      <c r="R23" s="10">
        <v>148175.07999999999</v>
      </c>
      <c r="S23" s="9">
        <v>10</v>
      </c>
      <c r="T23" s="10">
        <v>78791.039999999994</v>
      </c>
      <c r="U23" s="9">
        <v>2</v>
      </c>
      <c r="V23" s="10"/>
      <c r="W23" s="9">
        <v>1</v>
      </c>
      <c r="X23" s="10"/>
      <c r="Y23" s="9">
        <v>1</v>
      </c>
      <c r="Z23" s="10"/>
    </row>
    <row r="24" spans="1:26" ht="51" x14ac:dyDescent="0.2">
      <c r="A24" s="8" t="s">
        <v>13</v>
      </c>
      <c r="B24" s="8" t="s">
        <v>14</v>
      </c>
      <c r="C24" s="8">
        <v>83.349000000000004</v>
      </c>
      <c r="D24" s="19" t="str">
        <f t="shared" si="0"/>
        <v/>
      </c>
      <c r="E24" s="17"/>
      <c r="F24" s="3">
        <f t="shared" si="1"/>
        <v>31339.986666666668</v>
      </c>
      <c r="G24" s="3">
        <f t="shared" si="2"/>
        <v>30566.455000000002</v>
      </c>
      <c r="H24" s="2" t="str">
        <f t="shared" si="3"/>
        <v/>
      </c>
      <c r="I24" s="9">
        <v>6</v>
      </c>
      <c r="J24" s="10">
        <v>32887.050000000003</v>
      </c>
      <c r="K24" s="9">
        <v>7</v>
      </c>
      <c r="L24" s="10">
        <v>30553.57</v>
      </c>
      <c r="M24" s="9">
        <v>7</v>
      </c>
      <c r="N24" s="10">
        <v>30579.34</v>
      </c>
      <c r="O24" s="9">
        <v>7</v>
      </c>
      <c r="P24" s="10">
        <v>30553.57</v>
      </c>
      <c r="Q24" s="9">
        <v>7</v>
      </c>
      <c r="R24" s="10">
        <v>30579.34</v>
      </c>
      <c r="S24" s="9">
        <v>2</v>
      </c>
      <c r="T24" s="10"/>
      <c r="U24" s="9"/>
      <c r="V24" s="10"/>
      <c r="W24" s="9"/>
      <c r="X24" s="10"/>
      <c r="Y24" s="9"/>
      <c r="Z24" s="10"/>
    </row>
    <row r="25" spans="1:26" ht="12.75" x14ac:dyDescent="0.2">
      <c r="A25" s="8" t="s">
        <v>32</v>
      </c>
      <c r="B25" s="8" t="s">
        <v>32</v>
      </c>
      <c r="C25" s="8">
        <v>9.6479999999999997</v>
      </c>
      <c r="D25" s="19" t="str">
        <f t="shared" si="0"/>
        <v/>
      </c>
      <c r="E25" s="17"/>
      <c r="F25" s="3">
        <f t="shared" si="1"/>
        <v>11527.956666666665</v>
      </c>
      <c r="G25" s="3">
        <f t="shared" si="2"/>
        <v>13319.205</v>
      </c>
      <c r="H25" s="2" t="str">
        <f t="shared" si="3"/>
        <v/>
      </c>
      <c r="I25" s="9">
        <v>3</v>
      </c>
      <c r="J25" s="10">
        <v>7945.46</v>
      </c>
      <c r="K25" s="9">
        <v>3</v>
      </c>
      <c r="L25" s="10">
        <v>9997.93</v>
      </c>
      <c r="M25" s="9">
        <v>3</v>
      </c>
      <c r="N25" s="10">
        <v>16640.48</v>
      </c>
      <c r="O25" s="9">
        <v>3</v>
      </c>
      <c r="P25" s="10">
        <v>9997.93</v>
      </c>
      <c r="Q25" s="9">
        <v>3</v>
      </c>
      <c r="R25" s="10">
        <v>16640.48</v>
      </c>
      <c r="S25" s="9">
        <v>2</v>
      </c>
      <c r="T25" s="10"/>
      <c r="U25" s="9">
        <v>1</v>
      </c>
      <c r="V25" s="10"/>
      <c r="W25" s="9">
        <v>1</v>
      </c>
      <c r="X25" s="10"/>
      <c r="Y25" s="9">
        <v>1</v>
      </c>
      <c r="Z25" s="10"/>
    </row>
    <row r="26" spans="1:26" ht="12.75" x14ac:dyDescent="0.2">
      <c r="A26" s="8" t="s">
        <v>29</v>
      </c>
      <c r="B26" s="8" t="s">
        <v>29</v>
      </c>
      <c r="C26" s="8">
        <v>103.65300000000001</v>
      </c>
      <c r="D26" s="19" t="str">
        <f t="shared" si="0"/>
        <v/>
      </c>
      <c r="E26" s="17"/>
      <c r="F26" s="3">
        <f t="shared" si="1"/>
        <v>8209.5333333333328</v>
      </c>
      <c r="G26" s="3">
        <f t="shared" si="2"/>
        <v>9844.3866666666672</v>
      </c>
      <c r="H26" s="2" t="str">
        <f t="shared" si="3"/>
        <v/>
      </c>
      <c r="I26" s="9">
        <v>7</v>
      </c>
      <c r="J26" s="10">
        <v>8419.8799999999992</v>
      </c>
      <c r="K26" s="9">
        <v>6</v>
      </c>
      <c r="L26" s="10">
        <v>7722.68</v>
      </c>
      <c r="M26" s="9">
        <v>7</v>
      </c>
      <c r="N26" s="10">
        <v>8486.0400000000009</v>
      </c>
      <c r="O26" s="9">
        <v>6</v>
      </c>
      <c r="P26" s="10">
        <v>7722.68</v>
      </c>
      <c r="Q26" s="9">
        <v>7</v>
      </c>
      <c r="R26" s="10">
        <v>8486.0400000000009</v>
      </c>
      <c r="S26" s="9">
        <v>10</v>
      </c>
      <c r="T26" s="10">
        <v>13324.44</v>
      </c>
      <c r="U26" s="9">
        <v>1</v>
      </c>
      <c r="V26" s="10"/>
      <c r="W26" s="9"/>
      <c r="X26" s="10"/>
      <c r="Y26" s="9"/>
      <c r="Z26" s="10"/>
    </row>
    <row r="27" spans="1:26" ht="38.25" x14ac:dyDescent="0.2">
      <c r="A27" s="8" t="s">
        <v>22</v>
      </c>
      <c r="B27" s="8" t="s">
        <v>23</v>
      </c>
      <c r="C27" s="8">
        <v>38.348999999999997</v>
      </c>
      <c r="D27" s="19" t="str">
        <f t="shared" si="0"/>
        <v/>
      </c>
      <c r="E27" s="17"/>
      <c r="F27" s="3">
        <f t="shared" si="1"/>
        <v>7339.8449999999993</v>
      </c>
      <c r="G27" s="3">
        <f t="shared" si="2"/>
        <v>7339.8449999999993</v>
      </c>
      <c r="H27" s="2" t="str">
        <f t="shared" si="3"/>
        <v/>
      </c>
      <c r="I27" s="9">
        <v>2</v>
      </c>
      <c r="J27" s="10"/>
      <c r="K27" s="9">
        <v>3</v>
      </c>
      <c r="L27" s="10">
        <v>7168.5</v>
      </c>
      <c r="M27" s="9">
        <v>3</v>
      </c>
      <c r="N27" s="10">
        <v>7511.19</v>
      </c>
      <c r="O27" s="9">
        <v>3</v>
      </c>
      <c r="P27" s="10">
        <v>7168.5</v>
      </c>
      <c r="Q27" s="9">
        <v>3</v>
      </c>
      <c r="R27" s="10">
        <v>7511.19</v>
      </c>
      <c r="S27" s="9">
        <v>1</v>
      </c>
      <c r="T27" s="10"/>
      <c r="U27" s="9"/>
      <c r="V27" s="10"/>
      <c r="W27" s="9"/>
      <c r="X27" s="10"/>
      <c r="Y27" s="9"/>
      <c r="Z27" s="10"/>
    </row>
    <row r="28" spans="1:26" ht="27.6" x14ac:dyDescent="0.3">
      <c r="A28" s="8" t="s">
        <v>69</v>
      </c>
      <c r="B28" s="8" t="s">
        <v>70</v>
      </c>
      <c r="C28" s="8">
        <v>33.908000000000001</v>
      </c>
      <c r="D28" s="19" t="str">
        <f t="shared" si="0"/>
        <v/>
      </c>
      <c r="E28" s="17"/>
      <c r="F28" s="3">
        <f t="shared" si="1"/>
        <v>5395.6650000000009</v>
      </c>
      <c r="G28" s="3">
        <f t="shared" si="2"/>
        <v>5842.96</v>
      </c>
      <c r="H28" s="2" t="str">
        <f t="shared" si="3"/>
        <v/>
      </c>
      <c r="I28" s="9">
        <v>3</v>
      </c>
      <c r="J28" s="10">
        <v>5917.77</v>
      </c>
      <c r="K28" s="9">
        <v>3</v>
      </c>
      <c r="L28" s="10">
        <v>4873.5600000000004</v>
      </c>
      <c r="M28" s="9">
        <v>2</v>
      </c>
      <c r="N28" s="10"/>
      <c r="O28" s="9">
        <v>3</v>
      </c>
      <c r="P28" s="10">
        <v>4873.5600000000004</v>
      </c>
      <c r="Q28" s="9">
        <v>2</v>
      </c>
      <c r="R28" s="10"/>
      <c r="S28" s="9">
        <v>5</v>
      </c>
      <c r="T28" s="10">
        <v>6812.36</v>
      </c>
      <c r="U28" s="9"/>
      <c r="V28" s="10"/>
      <c r="W28" s="9">
        <v>1</v>
      </c>
      <c r="X28" s="10"/>
      <c r="Y28" s="9"/>
      <c r="Z28" s="10"/>
    </row>
    <row r="29" spans="1:26" x14ac:dyDescent="0.3">
      <c r="A29" s="8" t="s">
        <v>28</v>
      </c>
      <c r="B29" s="8" t="s">
        <v>28</v>
      </c>
      <c r="C29" s="8">
        <v>25.835999999999999</v>
      </c>
      <c r="D29" s="19" t="str">
        <f t="shared" si="0"/>
        <v/>
      </c>
      <c r="E29" s="17"/>
      <c r="F29" s="3">
        <f t="shared" si="1"/>
        <v>3891.3033333333333</v>
      </c>
      <c r="G29" s="3">
        <f t="shared" si="2"/>
        <v>3301.9666666666667</v>
      </c>
      <c r="H29" s="2" t="str">
        <f t="shared" si="3"/>
        <v/>
      </c>
      <c r="I29" s="9">
        <v>3</v>
      </c>
      <c r="J29" s="10">
        <v>4052.69</v>
      </c>
      <c r="K29" s="9">
        <v>3</v>
      </c>
      <c r="L29" s="10">
        <v>2876.59</v>
      </c>
      <c r="M29" s="9">
        <v>6</v>
      </c>
      <c r="N29" s="10">
        <v>4744.63</v>
      </c>
      <c r="O29" s="9">
        <v>3</v>
      </c>
      <c r="P29" s="10">
        <v>2876.59</v>
      </c>
      <c r="Q29" s="9">
        <v>6</v>
      </c>
      <c r="R29" s="10">
        <v>4744.63</v>
      </c>
      <c r="S29" s="9">
        <v>3</v>
      </c>
      <c r="T29" s="10">
        <v>2284.6799999999998</v>
      </c>
      <c r="U29" s="9"/>
      <c r="V29" s="10"/>
      <c r="W29" s="9"/>
      <c r="X29" s="10"/>
      <c r="Y29" s="9"/>
      <c r="Z29" s="10"/>
    </row>
    <row r="30" spans="1:26" ht="55.2" x14ac:dyDescent="0.3">
      <c r="A30" s="8" t="s">
        <v>20</v>
      </c>
      <c r="B30" s="8" t="s">
        <v>21</v>
      </c>
      <c r="C30" s="8">
        <v>121.517</v>
      </c>
      <c r="D30" s="19" t="str">
        <f t="shared" si="0"/>
        <v/>
      </c>
      <c r="E30" s="17"/>
      <c r="F30" s="3">
        <f t="shared" si="1"/>
        <v>3246.92</v>
      </c>
      <c r="G30" s="3">
        <f t="shared" si="2"/>
        <v>2341.913333333333</v>
      </c>
      <c r="H30" s="2" t="str">
        <f t="shared" si="3"/>
        <v/>
      </c>
      <c r="I30" s="9">
        <v>6</v>
      </c>
      <c r="J30" s="10">
        <v>4691.38</v>
      </c>
      <c r="K30" s="9">
        <v>4</v>
      </c>
      <c r="L30" s="10">
        <v>2802.99</v>
      </c>
      <c r="M30" s="9">
        <v>3</v>
      </c>
      <c r="N30" s="10">
        <v>2246.39</v>
      </c>
      <c r="O30" s="9">
        <v>4</v>
      </c>
      <c r="P30" s="10">
        <v>2802.99</v>
      </c>
      <c r="Q30" s="9">
        <v>3</v>
      </c>
      <c r="R30" s="10">
        <v>2246.39</v>
      </c>
      <c r="S30" s="9">
        <v>4</v>
      </c>
      <c r="T30" s="10">
        <v>1976.36</v>
      </c>
      <c r="U30" s="9">
        <v>1</v>
      </c>
      <c r="V30" s="10"/>
      <c r="W30" s="9"/>
      <c r="X30" s="10"/>
      <c r="Y30" s="9"/>
      <c r="Z30" s="10"/>
    </row>
    <row r="31" spans="1:26" ht="41.4" x14ac:dyDescent="0.3">
      <c r="A31" s="8" t="s">
        <v>5</v>
      </c>
      <c r="B31" s="8" t="s">
        <v>6</v>
      </c>
      <c r="C31" s="8">
        <v>124.455</v>
      </c>
      <c r="D31" s="19" t="str">
        <f t="shared" si="0"/>
        <v/>
      </c>
      <c r="E31" s="17"/>
      <c r="F31" s="3">
        <f t="shared" si="1"/>
        <v>2530.605</v>
      </c>
      <c r="G31" s="3">
        <f t="shared" si="2"/>
        <v>2934.28</v>
      </c>
      <c r="H31" s="2" t="str">
        <f t="shared" si="3"/>
        <v/>
      </c>
      <c r="I31" s="9">
        <v>5</v>
      </c>
      <c r="J31" s="10">
        <v>2126.9299999999998</v>
      </c>
      <c r="K31" s="9">
        <v>5</v>
      </c>
      <c r="L31" s="10">
        <v>2934.28</v>
      </c>
      <c r="M31" s="9">
        <v>2</v>
      </c>
      <c r="N31" s="10"/>
      <c r="O31" s="9">
        <v>5</v>
      </c>
      <c r="P31" s="10">
        <v>2934.28</v>
      </c>
      <c r="Q31" s="9">
        <v>2</v>
      </c>
      <c r="R31" s="10"/>
      <c r="S31" s="9"/>
      <c r="T31" s="10"/>
      <c r="U31" s="9"/>
      <c r="V31" s="10"/>
      <c r="W31" s="9"/>
      <c r="X31" s="10"/>
      <c r="Y31" s="9"/>
      <c r="Z31" s="10"/>
    </row>
    <row r="32" spans="1:26" ht="41.4" x14ac:dyDescent="0.3">
      <c r="A32" s="8" t="s">
        <v>34</v>
      </c>
      <c r="B32" s="8" t="s">
        <v>35</v>
      </c>
      <c r="C32" s="8">
        <v>32.045000000000002</v>
      </c>
      <c r="D32" s="19" t="str">
        <f t="shared" si="0"/>
        <v/>
      </c>
      <c r="E32" s="17"/>
      <c r="F32" s="3">
        <f t="shared" si="1"/>
        <v>1914.97</v>
      </c>
      <c r="G32" s="3">
        <f t="shared" si="2"/>
        <v>2085.21</v>
      </c>
      <c r="H32" s="2" t="str">
        <f t="shared" si="3"/>
        <v/>
      </c>
      <c r="I32" s="9">
        <v>3</v>
      </c>
      <c r="J32" s="10">
        <v>1744.73</v>
      </c>
      <c r="K32" s="9">
        <v>2</v>
      </c>
      <c r="L32" s="10"/>
      <c r="M32" s="9">
        <v>4</v>
      </c>
      <c r="N32" s="10">
        <v>2085.21</v>
      </c>
      <c r="O32" s="9">
        <v>2</v>
      </c>
      <c r="P32" s="10"/>
      <c r="Q32" s="9">
        <v>4</v>
      </c>
      <c r="R32" s="10">
        <v>2085.21</v>
      </c>
      <c r="S32" s="9"/>
      <c r="T32" s="10"/>
      <c r="U32" s="9">
        <v>1</v>
      </c>
      <c r="V32" s="10"/>
      <c r="W32" s="9">
        <v>1</v>
      </c>
      <c r="X32" s="10"/>
      <c r="Y32" s="9">
        <v>1</v>
      </c>
      <c r="Z32" s="10"/>
    </row>
    <row r="33" spans="1:26" ht="55.2" x14ac:dyDescent="0.3">
      <c r="A33" s="8" t="s">
        <v>66</v>
      </c>
      <c r="B33" s="8" t="s">
        <v>67</v>
      </c>
      <c r="C33" s="8">
        <v>11.707000000000001</v>
      </c>
      <c r="D33" s="19" t="str">
        <f t="shared" si="0"/>
        <v/>
      </c>
      <c r="E33" s="17"/>
      <c r="F33" s="3">
        <f t="shared" si="1"/>
        <v>1621.1299999999999</v>
      </c>
      <c r="G33" s="3">
        <f t="shared" si="2"/>
        <v>1463.5450000000001</v>
      </c>
      <c r="H33" s="2" t="str">
        <f t="shared" si="3"/>
        <v/>
      </c>
      <c r="I33" s="9">
        <v>4</v>
      </c>
      <c r="J33" s="10">
        <v>1936.3</v>
      </c>
      <c r="K33" s="9">
        <v>4</v>
      </c>
      <c r="L33" s="10">
        <v>1505.82</v>
      </c>
      <c r="M33" s="9">
        <v>4</v>
      </c>
      <c r="N33" s="10">
        <v>1421.27</v>
      </c>
      <c r="O33" s="9">
        <v>4</v>
      </c>
      <c r="P33" s="10">
        <v>1505.82</v>
      </c>
      <c r="Q33" s="9">
        <v>4</v>
      </c>
      <c r="R33" s="10">
        <v>1421.27</v>
      </c>
      <c r="S33" s="9">
        <v>1</v>
      </c>
      <c r="T33" s="10"/>
      <c r="U33" s="9"/>
      <c r="V33" s="10"/>
      <c r="W33" s="9"/>
      <c r="X33" s="10"/>
      <c r="Y33" s="9"/>
      <c r="Z33" s="10"/>
    </row>
    <row r="34" spans="1:26" ht="41.4" x14ac:dyDescent="0.3">
      <c r="A34" s="8" t="s">
        <v>24</v>
      </c>
      <c r="B34" s="8" t="s">
        <v>25</v>
      </c>
      <c r="C34" s="8">
        <v>312.28199999999998</v>
      </c>
      <c r="D34" s="19" t="str">
        <f t="shared" si="0"/>
        <v/>
      </c>
      <c r="E34" s="17"/>
      <c r="F34" s="3">
        <f t="shared" si="1"/>
        <v>1168.19</v>
      </c>
      <c r="G34" s="3">
        <f t="shared" si="2"/>
        <v>1168.19</v>
      </c>
      <c r="H34" s="2" t="str">
        <f t="shared" si="3"/>
        <v/>
      </c>
      <c r="I34" s="9">
        <v>2</v>
      </c>
      <c r="J34" s="10"/>
      <c r="K34" s="9">
        <v>3</v>
      </c>
      <c r="L34" s="10">
        <v>1125.24</v>
      </c>
      <c r="M34" s="9">
        <v>3</v>
      </c>
      <c r="N34" s="10">
        <v>1211.1400000000001</v>
      </c>
      <c r="O34" s="9">
        <v>3</v>
      </c>
      <c r="P34" s="10">
        <v>1125.24</v>
      </c>
      <c r="Q34" s="9">
        <v>3</v>
      </c>
      <c r="R34" s="10">
        <v>1211.1400000000001</v>
      </c>
      <c r="S34" s="9">
        <v>1</v>
      </c>
      <c r="T34" s="10"/>
      <c r="U34" s="9"/>
      <c r="V34" s="10"/>
      <c r="W34" s="9"/>
      <c r="X34" s="10"/>
      <c r="Y34" s="9"/>
      <c r="Z34" s="10"/>
    </row>
    <row r="35" spans="1:26" ht="41.4" x14ac:dyDescent="0.3">
      <c r="A35" s="8" t="s">
        <v>11</v>
      </c>
      <c r="B35" s="8" t="s">
        <v>12</v>
      </c>
      <c r="C35" s="8">
        <v>42.182000000000002</v>
      </c>
      <c r="D35" s="19" t="str">
        <f t="shared" ref="D35:D56" si="5">IF(COUNT(F35,G35,H35)&gt;2,SUM(F35/SUM($F$3:$F$56),G35/SUM($G$3:$G$56),H35/SUM($H$3:$H$56))/COUNT(F35,G35,H35)*100,"")</f>
        <v/>
      </c>
      <c r="E35" s="17"/>
      <c r="F35" s="3" t="str">
        <f t="shared" ref="F35:F56" si="6">IF(COUNT(J35,L35,N35)&gt;0,SUM(J35,L35,N35)/COUNT(J35,L35,N35),"")</f>
        <v/>
      </c>
      <c r="G35" s="3">
        <f t="shared" ref="G35:G56" si="7">IF(COUNT(P35,R35,T35)&gt;0,SUM(P35,R35,T35)/COUNT(P35,R35,T35),"")</f>
        <v>10734.19</v>
      </c>
      <c r="H35" s="2">
        <f t="shared" ref="H35:H56" si="8">IF(COUNT(V35,X35,Z35)&gt;0,SUM(V35,X35,Z35)/COUNT(V35,X35,Z35),"")</f>
        <v>9048.74</v>
      </c>
      <c r="I35" s="9"/>
      <c r="J35" s="10"/>
      <c r="K35" s="9"/>
      <c r="L35" s="10"/>
      <c r="M35" s="9"/>
      <c r="N35" s="10"/>
      <c r="O35" s="9"/>
      <c r="P35" s="10"/>
      <c r="Q35" s="9"/>
      <c r="R35" s="10"/>
      <c r="S35" s="9">
        <v>5</v>
      </c>
      <c r="T35" s="10">
        <v>10734.19</v>
      </c>
      <c r="U35" s="9"/>
      <c r="V35" s="10"/>
      <c r="W35" s="9"/>
      <c r="X35" s="10"/>
      <c r="Y35" s="9">
        <v>6</v>
      </c>
      <c r="Z35" s="10">
        <v>9048.74</v>
      </c>
    </row>
    <row r="36" spans="1:26" ht="41.4" x14ac:dyDescent="0.3">
      <c r="A36" s="8" t="s">
        <v>42</v>
      </c>
      <c r="B36" s="8" t="s">
        <v>43</v>
      </c>
      <c r="C36" s="8">
        <v>14.628</v>
      </c>
      <c r="D36" s="19" t="str">
        <f t="shared" si="5"/>
        <v/>
      </c>
      <c r="E36" s="17"/>
      <c r="F36" s="3" t="str">
        <f t="shared" si="6"/>
        <v/>
      </c>
      <c r="G36" s="3">
        <f t="shared" si="7"/>
        <v>7928.65</v>
      </c>
      <c r="H36" s="2" t="str">
        <f t="shared" si="8"/>
        <v/>
      </c>
      <c r="I36" s="9"/>
      <c r="J36" s="10"/>
      <c r="K36" s="9"/>
      <c r="L36" s="10"/>
      <c r="M36" s="9"/>
      <c r="N36" s="10"/>
      <c r="O36" s="9"/>
      <c r="P36" s="10"/>
      <c r="Q36" s="9"/>
      <c r="R36" s="10"/>
      <c r="S36" s="9">
        <v>4</v>
      </c>
      <c r="T36" s="10">
        <v>7928.65</v>
      </c>
      <c r="U36" s="9"/>
      <c r="V36" s="10"/>
      <c r="W36" s="9"/>
      <c r="X36" s="10"/>
      <c r="Y36" s="9"/>
      <c r="Z36" s="10"/>
    </row>
    <row r="37" spans="1:26" ht="41.4" x14ac:dyDescent="0.3">
      <c r="A37" s="8" t="s">
        <v>46</v>
      </c>
      <c r="B37" s="8" t="s">
        <v>47</v>
      </c>
      <c r="C37" s="8">
        <v>72.671999999999997</v>
      </c>
      <c r="D37" s="19" t="str">
        <f t="shared" si="5"/>
        <v/>
      </c>
      <c r="E37" s="17"/>
      <c r="F37" s="3" t="str">
        <f t="shared" si="6"/>
        <v/>
      </c>
      <c r="G37" s="3">
        <f t="shared" si="7"/>
        <v>5109.88</v>
      </c>
      <c r="H37" s="2" t="str">
        <f t="shared" si="8"/>
        <v/>
      </c>
      <c r="I37" s="9"/>
      <c r="J37" s="10"/>
      <c r="K37" s="9"/>
      <c r="L37" s="10"/>
      <c r="M37" s="9"/>
      <c r="N37" s="10"/>
      <c r="O37" s="9"/>
      <c r="P37" s="10"/>
      <c r="Q37" s="9"/>
      <c r="R37" s="10"/>
      <c r="S37" s="9">
        <v>3</v>
      </c>
      <c r="T37" s="10">
        <v>5109.88</v>
      </c>
      <c r="U37" s="9"/>
      <c r="V37" s="10"/>
      <c r="W37" s="9"/>
      <c r="X37" s="10"/>
      <c r="Y37" s="9"/>
      <c r="Z37" s="10"/>
    </row>
    <row r="38" spans="1:26" ht="41.4" x14ac:dyDescent="0.3">
      <c r="A38" s="8" t="s">
        <v>36</v>
      </c>
      <c r="B38" s="8" t="s">
        <v>37</v>
      </c>
      <c r="C38" s="8">
        <v>21.588999999999999</v>
      </c>
      <c r="D38" s="19" t="str">
        <f t="shared" si="5"/>
        <v/>
      </c>
      <c r="E38" s="17"/>
      <c r="F38" s="3" t="str">
        <f t="shared" si="6"/>
        <v/>
      </c>
      <c r="G38" s="3">
        <f t="shared" si="7"/>
        <v>4438.22</v>
      </c>
      <c r="H38" s="2" t="str">
        <f t="shared" si="8"/>
        <v/>
      </c>
      <c r="I38" s="9">
        <v>2</v>
      </c>
      <c r="J38" s="10"/>
      <c r="K38" s="9">
        <v>2</v>
      </c>
      <c r="L38" s="10"/>
      <c r="M38" s="9">
        <v>2</v>
      </c>
      <c r="N38" s="10"/>
      <c r="O38" s="9">
        <v>2</v>
      </c>
      <c r="P38" s="10"/>
      <c r="Q38" s="9">
        <v>2</v>
      </c>
      <c r="R38" s="10"/>
      <c r="S38" s="9">
        <v>3</v>
      </c>
      <c r="T38" s="10">
        <v>4438.22</v>
      </c>
      <c r="U38" s="9"/>
      <c r="V38" s="10"/>
      <c r="W38" s="9"/>
      <c r="X38" s="10"/>
      <c r="Y38" s="9"/>
      <c r="Z38" s="10"/>
    </row>
    <row r="39" spans="1:26" ht="41.4" x14ac:dyDescent="0.3">
      <c r="A39" s="8" t="s">
        <v>51</v>
      </c>
      <c r="B39" s="8" t="s">
        <v>52</v>
      </c>
      <c r="C39" s="8">
        <v>104.401</v>
      </c>
      <c r="D39" s="19" t="str">
        <f t="shared" si="5"/>
        <v/>
      </c>
      <c r="E39" s="17"/>
      <c r="F39" s="3" t="str">
        <f t="shared" si="6"/>
        <v/>
      </c>
      <c r="G39" s="3">
        <f t="shared" si="7"/>
        <v>3483.51</v>
      </c>
      <c r="H39" s="2" t="str">
        <f t="shared" si="8"/>
        <v/>
      </c>
      <c r="I39" s="9"/>
      <c r="J39" s="10"/>
      <c r="K39" s="9"/>
      <c r="L39" s="10"/>
      <c r="M39" s="9"/>
      <c r="N39" s="10"/>
      <c r="O39" s="9"/>
      <c r="P39" s="10"/>
      <c r="Q39" s="9"/>
      <c r="R39" s="10"/>
      <c r="S39" s="9">
        <v>9</v>
      </c>
      <c r="T39" s="10">
        <v>3483.51</v>
      </c>
      <c r="U39" s="9"/>
      <c r="V39" s="10"/>
      <c r="W39" s="9"/>
      <c r="X39" s="10"/>
      <c r="Y39" s="9"/>
      <c r="Z39" s="10"/>
    </row>
    <row r="40" spans="1:26" ht="41.4" x14ac:dyDescent="0.3">
      <c r="A40" s="8" t="s">
        <v>48</v>
      </c>
      <c r="B40" s="8" t="s">
        <v>49</v>
      </c>
      <c r="C40" s="8">
        <v>69.834000000000003</v>
      </c>
      <c r="D40" s="19" t="str">
        <f t="shared" si="5"/>
        <v/>
      </c>
      <c r="E40" s="17"/>
      <c r="F40" s="3" t="str">
        <f t="shared" si="6"/>
        <v/>
      </c>
      <c r="G40" s="3">
        <f t="shared" si="7"/>
        <v>3267.07</v>
      </c>
      <c r="H40" s="2" t="str">
        <f t="shared" si="8"/>
        <v/>
      </c>
      <c r="I40" s="9"/>
      <c r="J40" s="10"/>
      <c r="K40" s="9"/>
      <c r="L40" s="10"/>
      <c r="M40" s="9"/>
      <c r="N40" s="10"/>
      <c r="O40" s="9"/>
      <c r="P40" s="10"/>
      <c r="Q40" s="9"/>
      <c r="R40" s="10"/>
      <c r="S40" s="9">
        <v>3</v>
      </c>
      <c r="T40" s="10">
        <v>3267.07</v>
      </c>
      <c r="U40" s="9"/>
      <c r="V40" s="10"/>
      <c r="W40" s="9"/>
      <c r="X40" s="10"/>
      <c r="Y40" s="9"/>
      <c r="Z40" s="10"/>
    </row>
    <row r="41" spans="1:26" ht="41.4" x14ac:dyDescent="0.3">
      <c r="A41" s="8" t="s">
        <v>44</v>
      </c>
      <c r="B41" s="8" t="s">
        <v>45</v>
      </c>
      <c r="C41" s="8">
        <v>72.665999999999997</v>
      </c>
      <c r="D41" s="19" t="str">
        <f t="shared" si="5"/>
        <v/>
      </c>
      <c r="E41" s="17"/>
      <c r="F41" s="3" t="str">
        <f t="shared" si="6"/>
        <v/>
      </c>
      <c r="G41" s="3">
        <f t="shared" si="7"/>
        <v>2958.51</v>
      </c>
      <c r="H41" s="2" t="str">
        <f t="shared" si="8"/>
        <v/>
      </c>
      <c r="I41" s="9"/>
      <c r="J41" s="10"/>
      <c r="K41" s="9"/>
      <c r="L41" s="10"/>
      <c r="M41" s="9"/>
      <c r="N41" s="10"/>
      <c r="O41" s="9"/>
      <c r="P41" s="10"/>
      <c r="Q41" s="9"/>
      <c r="R41" s="10"/>
      <c r="S41" s="9">
        <v>4</v>
      </c>
      <c r="T41" s="10">
        <v>2958.51</v>
      </c>
      <c r="U41" s="9"/>
      <c r="V41" s="10"/>
      <c r="W41" s="9"/>
      <c r="X41" s="10"/>
      <c r="Y41" s="9"/>
      <c r="Z41" s="10"/>
    </row>
    <row r="42" spans="1:26" ht="41.4" x14ac:dyDescent="0.3">
      <c r="A42" s="8" t="s">
        <v>9</v>
      </c>
      <c r="B42" s="8" t="s">
        <v>10</v>
      </c>
      <c r="C42" s="8">
        <v>41.689</v>
      </c>
      <c r="D42" s="19" t="str">
        <f t="shared" si="5"/>
        <v/>
      </c>
      <c r="E42" s="17"/>
      <c r="F42" s="3" t="str">
        <f t="shared" si="6"/>
        <v/>
      </c>
      <c r="G42" s="3" t="str">
        <f t="shared" si="7"/>
        <v/>
      </c>
      <c r="H42" s="2">
        <f t="shared" si="8"/>
        <v>10514.14</v>
      </c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>
        <v>6</v>
      </c>
      <c r="V42" s="10">
        <v>12916.09</v>
      </c>
      <c r="W42" s="9">
        <v>5</v>
      </c>
      <c r="X42" s="10">
        <v>8112.19</v>
      </c>
      <c r="Y42" s="9"/>
      <c r="Z42" s="10"/>
    </row>
    <row r="43" spans="1:26" ht="41.4" x14ac:dyDescent="0.3">
      <c r="A43" s="8" t="s">
        <v>7</v>
      </c>
      <c r="B43" s="8" t="s">
        <v>8</v>
      </c>
      <c r="C43" s="8">
        <v>27.571999999999999</v>
      </c>
      <c r="D43" s="19" t="str">
        <f t="shared" si="5"/>
        <v/>
      </c>
      <c r="E43" s="17"/>
      <c r="F43" s="3" t="str">
        <f t="shared" si="6"/>
        <v/>
      </c>
      <c r="G43" s="3" t="str">
        <f t="shared" si="7"/>
        <v/>
      </c>
      <c r="H43" s="2">
        <f t="shared" si="8"/>
        <v>8511.4500000000007</v>
      </c>
      <c r="I43" s="9">
        <v>1</v>
      </c>
      <c r="J43" s="10"/>
      <c r="K43" s="9">
        <v>1</v>
      </c>
      <c r="L43" s="10"/>
      <c r="M43" s="9">
        <v>1</v>
      </c>
      <c r="N43" s="10"/>
      <c r="O43" s="9">
        <v>1</v>
      </c>
      <c r="P43" s="10"/>
      <c r="Q43" s="9">
        <v>1</v>
      </c>
      <c r="R43" s="10"/>
      <c r="S43" s="9">
        <v>1</v>
      </c>
      <c r="T43" s="10"/>
      <c r="U43" s="9">
        <v>3</v>
      </c>
      <c r="V43" s="10">
        <v>8511.4500000000007</v>
      </c>
      <c r="W43" s="9">
        <v>2</v>
      </c>
      <c r="X43" s="10"/>
      <c r="Y43" s="9">
        <v>2</v>
      </c>
      <c r="Z43" s="10"/>
    </row>
    <row r="44" spans="1:26" x14ac:dyDescent="0.3">
      <c r="A44" s="8" t="s">
        <v>60</v>
      </c>
      <c r="B44" s="8" t="s">
        <v>321</v>
      </c>
      <c r="C44" s="8">
        <v>34.334000000000003</v>
      </c>
      <c r="D44" s="19" t="str">
        <f t="shared" si="5"/>
        <v/>
      </c>
      <c r="E44" s="17"/>
      <c r="F44" s="3" t="str">
        <f t="shared" si="6"/>
        <v/>
      </c>
      <c r="G44" s="3" t="str">
        <f t="shared" si="7"/>
        <v/>
      </c>
      <c r="H44" s="2">
        <f t="shared" si="8"/>
        <v>5278.29</v>
      </c>
      <c r="I44" s="9"/>
      <c r="J44" s="10"/>
      <c r="K44" s="9"/>
      <c r="L44" s="10"/>
      <c r="M44" s="9"/>
      <c r="N44" s="10"/>
      <c r="O44" s="9"/>
      <c r="P44" s="10"/>
      <c r="Q44" s="9"/>
      <c r="R44" s="10"/>
      <c r="S44" s="9"/>
      <c r="T44" s="10"/>
      <c r="U44" s="9">
        <v>2</v>
      </c>
      <c r="V44" s="10"/>
      <c r="W44" s="9">
        <v>3</v>
      </c>
      <c r="X44" s="10">
        <v>4907.46</v>
      </c>
      <c r="Y44" s="9">
        <v>3</v>
      </c>
      <c r="Z44" s="10">
        <v>5649.12</v>
      </c>
    </row>
    <row r="45" spans="1:26" x14ac:dyDescent="0.3">
      <c r="A45" s="8" t="s">
        <v>393</v>
      </c>
      <c r="B45" s="8" t="s">
        <v>379</v>
      </c>
      <c r="C45" s="8">
        <v>48.628999999999998</v>
      </c>
      <c r="D45" s="19" t="str">
        <f t="shared" si="5"/>
        <v/>
      </c>
      <c r="E45" s="17"/>
      <c r="F45" s="3" t="str">
        <f t="shared" si="6"/>
        <v/>
      </c>
      <c r="G45" s="3" t="str">
        <f t="shared" si="7"/>
        <v/>
      </c>
      <c r="H45" s="2">
        <f t="shared" si="8"/>
        <v>5252.0866666666661</v>
      </c>
      <c r="I45" s="9">
        <v>2</v>
      </c>
      <c r="J45" s="10"/>
      <c r="K45" s="9">
        <v>1</v>
      </c>
      <c r="L45" s="10"/>
      <c r="M45" s="9">
        <v>2</v>
      </c>
      <c r="N45" s="10"/>
      <c r="O45" s="9">
        <v>1</v>
      </c>
      <c r="P45" s="10"/>
      <c r="Q45" s="9">
        <v>2</v>
      </c>
      <c r="R45" s="10"/>
      <c r="S45" s="9">
        <v>2</v>
      </c>
      <c r="T45" s="10"/>
      <c r="U45" s="9">
        <v>3</v>
      </c>
      <c r="V45" s="10">
        <v>5047.21</v>
      </c>
      <c r="W45" s="9">
        <v>3</v>
      </c>
      <c r="X45" s="10">
        <v>4632.7700000000004</v>
      </c>
      <c r="Y45" s="9">
        <v>3</v>
      </c>
      <c r="Z45" s="10">
        <v>6076.28</v>
      </c>
    </row>
    <row r="46" spans="1:26" x14ac:dyDescent="0.3">
      <c r="A46" s="8" t="s">
        <v>58</v>
      </c>
      <c r="B46" s="8" t="s">
        <v>357</v>
      </c>
      <c r="C46" s="8">
        <v>46.283000000000001</v>
      </c>
      <c r="D46" s="19" t="str">
        <f t="shared" si="5"/>
        <v/>
      </c>
      <c r="E46" s="17"/>
      <c r="F46" s="3" t="str">
        <f t="shared" si="6"/>
        <v/>
      </c>
      <c r="G46" s="3" t="str">
        <f t="shared" si="7"/>
        <v/>
      </c>
      <c r="H46" s="2">
        <f t="shared" si="8"/>
        <v>4963.62</v>
      </c>
      <c r="I46" s="9"/>
      <c r="J46" s="10"/>
      <c r="K46" s="9"/>
      <c r="L46" s="10"/>
      <c r="M46" s="9"/>
      <c r="N46" s="10"/>
      <c r="O46" s="9"/>
      <c r="P46" s="10"/>
      <c r="Q46" s="9"/>
      <c r="R46" s="10"/>
      <c r="S46" s="9"/>
      <c r="T46" s="10"/>
      <c r="U46" s="9">
        <v>3</v>
      </c>
      <c r="V46" s="10">
        <v>7653.27</v>
      </c>
      <c r="W46" s="9">
        <v>4</v>
      </c>
      <c r="X46" s="10">
        <v>3832.35</v>
      </c>
      <c r="Y46" s="9">
        <v>5</v>
      </c>
      <c r="Z46" s="10">
        <v>3405.24</v>
      </c>
    </row>
    <row r="47" spans="1:26" x14ac:dyDescent="0.3">
      <c r="A47" s="8" t="s">
        <v>57</v>
      </c>
      <c r="B47" s="8" t="s">
        <v>340</v>
      </c>
      <c r="C47" s="8">
        <v>11.077</v>
      </c>
      <c r="D47" s="19" t="str">
        <f t="shared" si="5"/>
        <v/>
      </c>
      <c r="E47" s="17"/>
      <c r="F47" s="3" t="str">
        <f t="shared" si="6"/>
        <v/>
      </c>
      <c r="G47" s="3" t="str">
        <f t="shared" si="7"/>
        <v/>
      </c>
      <c r="H47" s="2">
        <f t="shared" si="8"/>
        <v>3691.5</v>
      </c>
      <c r="I47" s="9"/>
      <c r="J47" s="10"/>
      <c r="K47" s="9"/>
      <c r="L47" s="10"/>
      <c r="M47" s="9"/>
      <c r="N47" s="10"/>
      <c r="O47" s="9"/>
      <c r="P47" s="10"/>
      <c r="Q47" s="9"/>
      <c r="R47" s="10"/>
      <c r="S47" s="9"/>
      <c r="T47" s="10"/>
      <c r="U47" s="9">
        <v>2</v>
      </c>
      <c r="V47" s="10"/>
      <c r="W47" s="9">
        <v>3</v>
      </c>
      <c r="X47" s="10">
        <v>3689.98</v>
      </c>
      <c r="Y47" s="9">
        <v>3</v>
      </c>
      <c r="Z47" s="10">
        <v>3693.02</v>
      </c>
    </row>
    <row r="48" spans="1:26" x14ac:dyDescent="0.3">
      <c r="A48" s="8" t="s">
        <v>56</v>
      </c>
      <c r="B48" s="8" t="s">
        <v>338</v>
      </c>
      <c r="C48" s="8">
        <v>15.442</v>
      </c>
      <c r="D48" s="19" t="str">
        <f t="shared" si="5"/>
        <v/>
      </c>
      <c r="E48" s="17"/>
      <c r="F48" s="3" t="str">
        <f t="shared" si="6"/>
        <v/>
      </c>
      <c r="G48" s="3" t="str">
        <f t="shared" si="7"/>
        <v/>
      </c>
      <c r="H48" s="2">
        <f t="shared" si="8"/>
        <v>2996.45</v>
      </c>
      <c r="I48" s="9"/>
      <c r="J48" s="10"/>
      <c r="K48" s="9"/>
      <c r="L48" s="10"/>
      <c r="M48" s="9"/>
      <c r="N48" s="10"/>
      <c r="O48" s="9"/>
      <c r="P48" s="10"/>
      <c r="Q48" s="9"/>
      <c r="R48" s="10"/>
      <c r="S48" s="9"/>
      <c r="T48" s="10"/>
      <c r="U48" s="9">
        <v>3</v>
      </c>
      <c r="V48" s="10">
        <v>2996.45</v>
      </c>
      <c r="W48" s="9">
        <v>2</v>
      </c>
      <c r="X48" s="10"/>
      <c r="Y48" s="9">
        <v>2</v>
      </c>
      <c r="Z48" s="10"/>
    </row>
    <row r="49" spans="1:26" ht="41.4" x14ac:dyDescent="0.3">
      <c r="A49" s="8" t="s">
        <v>40</v>
      </c>
      <c r="B49" s="8" t="s">
        <v>41</v>
      </c>
      <c r="C49" s="8">
        <v>74.203999999999994</v>
      </c>
      <c r="D49" s="19" t="str">
        <f t="shared" si="5"/>
        <v/>
      </c>
      <c r="E49" s="17"/>
      <c r="F49" s="3" t="str">
        <f t="shared" si="6"/>
        <v/>
      </c>
      <c r="G49" s="3" t="str">
        <f t="shared" si="7"/>
        <v/>
      </c>
      <c r="H49" s="2">
        <f t="shared" si="8"/>
        <v>2848.0666666666671</v>
      </c>
      <c r="I49" s="9"/>
      <c r="J49" s="10"/>
      <c r="K49" s="9"/>
      <c r="L49" s="10"/>
      <c r="M49" s="9"/>
      <c r="N49" s="10"/>
      <c r="O49" s="9"/>
      <c r="P49" s="10"/>
      <c r="Q49" s="9"/>
      <c r="R49" s="10"/>
      <c r="S49" s="9"/>
      <c r="T49" s="10"/>
      <c r="U49" s="9">
        <v>3</v>
      </c>
      <c r="V49" s="10">
        <v>3282.16</v>
      </c>
      <c r="W49" s="9">
        <v>3</v>
      </c>
      <c r="X49" s="10">
        <v>2059.8000000000002</v>
      </c>
      <c r="Y49" s="9">
        <v>3</v>
      </c>
      <c r="Z49" s="10">
        <v>3202.24</v>
      </c>
    </row>
    <row r="50" spans="1:26" x14ac:dyDescent="0.3">
      <c r="A50" s="8" t="s">
        <v>63</v>
      </c>
      <c r="B50" s="8" t="s">
        <v>356</v>
      </c>
      <c r="C50" s="8">
        <v>46.34</v>
      </c>
      <c r="D50" s="19" t="str">
        <f t="shared" si="5"/>
        <v/>
      </c>
      <c r="E50" s="17"/>
      <c r="F50" s="3" t="str">
        <f t="shared" si="6"/>
        <v/>
      </c>
      <c r="G50" s="3" t="str">
        <f t="shared" si="7"/>
        <v/>
      </c>
      <c r="H50" s="2">
        <f t="shared" si="8"/>
        <v>2390.54</v>
      </c>
      <c r="I50" s="9"/>
      <c r="J50" s="10"/>
      <c r="K50" s="9"/>
      <c r="L50" s="10"/>
      <c r="M50" s="9"/>
      <c r="N50" s="10"/>
      <c r="O50" s="9"/>
      <c r="P50" s="10"/>
      <c r="Q50" s="9"/>
      <c r="R50" s="10"/>
      <c r="S50" s="9"/>
      <c r="T50" s="10"/>
      <c r="U50" s="9">
        <v>2</v>
      </c>
      <c r="V50" s="10"/>
      <c r="W50" s="9">
        <v>3</v>
      </c>
      <c r="X50" s="10">
        <v>2390.54</v>
      </c>
      <c r="Y50" s="9"/>
      <c r="Z50" s="10"/>
    </row>
    <row r="51" spans="1:26" ht="41.4" x14ac:dyDescent="0.3">
      <c r="A51" s="8" t="s">
        <v>26</v>
      </c>
      <c r="B51" s="8" t="s">
        <v>27</v>
      </c>
      <c r="C51" s="8">
        <v>20.634</v>
      </c>
      <c r="D51" s="19" t="str">
        <f t="shared" si="5"/>
        <v/>
      </c>
      <c r="E51" s="17"/>
      <c r="F51" s="3" t="str">
        <f t="shared" si="6"/>
        <v/>
      </c>
      <c r="G51" s="3" t="str">
        <f t="shared" si="7"/>
        <v/>
      </c>
      <c r="H51" s="2">
        <f t="shared" si="8"/>
        <v>2181.5249999999996</v>
      </c>
      <c r="I51" s="9"/>
      <c r="J51" s="10"/>
      <c r="K51" s="9"/>
      <c r="L51" s="10"/>
      <c r="M51" s="9"/>
      <c r="N51" s="10"/>
      <c r="O51" s="9"/>
      <c r="P51" s="10"/>
      <c r="Q51" s="9"/>
      <c r="R51" s="10"/>
      <c r="S51" s="9"/>
      <c r="T51" s="10"/>
      <c r="U51" s="9">
        <v>2</v>
      </c>
      <c r="V51" s="10"/>
      <c r="W51" s="9">
        <v>3</v>
      </c>
      <c r="X51" s="10">
        <v>2122.08</v>
      </c>
      <c r="Y51" s="9">
        <v>3</v>
      </c>
      <c r="Z51" s="10">
        <v>2240.9699999999998</v>
      </c>
    </row>
    <row r="52" spans="1:26" ht="41.4" x14ac:dyDescent="0.3">
      <c r="A52" s="8" t="s">
        <v>16</v>
      </c>
      <c r="B52" s="8" t="s">
        <v>17</v>
      </c>
      <c r="C52" s="8">
        <v>27.998999999999999</v>
      </c>
      <c r="D52" s="19" t="str">
        <f t="shared" si="5"/>
        <v/>
      </c>
      <c r="E52" s="17"/>
      <c r="F52" s="3" t="str">
        <f t="shared" si="6"/>
        <v/>
      </c>
      <c r="G52" s="3" t="str">
        <f t="shared" si="7"/>
        <v/>
      </c>
      <c r="H52" s="2">
        <f t="shared" si="8"/>
        <v>1925.16</v>
      </c>
      <c r="I52" s="9"/>
      <c r="J52" s="10"/>
      <c r="K52" s="9"/>
      <c r="L52" s="10"/>
      <c r="M52" s="9"/>
      <c r="N52" s="10"/>
      <c r="O52" s="9"/>
      <c r="P52" s="10"/>
      <c r="Q52" s="9"/>
      <c r="R52" s="10"/>
      <c r="S52" s="9">
        <v>2</v>
      </c>
      <c r="T52" s="10"/>
      <c r="U52" s="9">
        <v>2</v>
      </c>
      <c r="V52" s="10"/>
      <c r="W52" s="9">
        <v>3</v>
      </c>
      <c r="X52" s="10">
        <v>1925.16</v>
      </c>
      <c r="Y52" s="9">
        <v>1</v>
      </c>
      <c r="Z52" s="10"/>
    </row>
    <row r="53" spans="1:26" ht="41.4" x14ac:dyDescent="0.3">
      <c r="A53" s="8" t="s">
        <v>38</v>
      </c>
      <c r="B53" s="8" t="s">
        <v>39</v>
      </c>
      <c r="C53" s="8">
        <v>15.554</v>
      </c>
      <c r="D53" s="19" t="str">
        <f t="shared" si="5"/>
        <v/>
      </c>
      <c r="E53" s="17"/>
      <c r="F53" s="3" t="str">
        <f t="shared" si="6"/>
        <v/>
      </c>
      <c r="G53" s="3" t="str">
        <f t="shared" si="7"/>
        <v/>
      </c>
      <c r="H53" s="2">
        <f t="shared" si="8"/>
        <v>1600.35</v>
      </c>
      <c r="I53" s="9"/>
      <c r="J53" s="10"/>
      <c r="K53" s="9"/>
      <c r="L53" s="10"/>
      <c r="M53" s="9"/>
      <c r="N53" s="10"/>
      <c r="O53" s="9"/>
      <c r="P53" s="10"/>
      <c r="Q53" s="9"/>
      <c r="R53" s="10"/>
      <c r="S53" s="9"/>
      <c r="T53" s="10"/>
      <c r="U53" s="9">
        <v>2</v>
      </c>
      <c r="V53" s="10"/>
      <c r="W53" s="9">
        <v>2</v>
      </c>
      <c r="X53" s="10"/>
      <c r="Y53" s="9">
        <v>3</v>
      </c>
      <c r="Z53" s="10">
        <v>1600.35</v>
      </c>
    </row>
    <row r="54" spans="1:26" x14ac:dyDescent="0.3">
      <c r="A54" s="8" t="s">
        <v>15</v>
      </c>
      <c r="B54" s="8" t="s">
        <v>335</v>
      </c>
      <c r="C54" s="8">
        <v>86.492999999999995</v>
      </c>
      <c r="D54" s="19" t="str">
        <f t="shared" si="5"/>
        <v/>
      </c>
      <c r="E54" s="17"/>
      <c r="F54" s="3" t="str">
        <f t="shared" si="6"/>
        <v/>
      </c>
      <c r="G54" s="3" t="str">
        <f t="shared" si="7"/>
        <v/>
      </c>
      <c r="H54" s="2">
        <f t="shared" si="8"/>
        <v>1340.94</v>
      </c>
      <c r="I54" s="9"/>
      <c r="J54" s="10"/>
      <c r="K54" s="9"/>
      <c r="L54" s="10"/>
      <c r="M54" s="9"/>
      <c r="N54" s="10"/>
      <c r="O54" s="9"/>
      <c r="P54" s="10"/>
      <c r="Q54" s="9"/>
      <c r="R54" s="10"/>
      <c r="S54" s="9"/>
      <c r="T54" s="10"/>
      <c r="U54" s="9">
        <v>3</v>
      </c>
      <c r="V54" s="10">
        <v>1820.21</v>
      </c>
      <c r="W54" s="9">
        <v>3</v>
      </c>
      <c r="X54" s="10">
        <v>861.67</v>
      </c>
      <c r="Y54" s="9">
        <v>1</v>
      </c>
      <c r="Z54" s="10"/>
    </row>
    <row r="55" spans="1:26" ht="41.4" x14ac:dyDescent="0.3">
      <c r="A55" s="8" t="s">
        <v>54</v>
      </c>
      <c r="B55" s="8" t="s">
        <v>55</v>
      </c>
      <c r="C55" s="8">
        <v>34.965000000000003</v>
      </c>
      <c r="D55" s="19" t="str">
        <f t="shared" si="5"/>
        <v/>
      </c>
      <c r="E55" s="17"/>
      <c r="F55" s="3" t="str">
        <f t="shared" si="6"/>
        <v/>
      </c>
      <c r="G55" s="3" t="str">
        <f t="shared" si="7"/>
        <v/>
      </c>
      <c r="H55" s="2">
        <f t="shared" si="8"/>
        <v>1223.3499999999999</v>
      </c>
      <c r="I55" s="9"/>
      <c r="J55" s="10"/>
      <c r="K55" s="9"/>
      <c r="L55" s="10"/>
      <c r="M55" s="9"/>
      <c r="N55" s="10"/>
      <c r="O55" s="9"/>
      <c r="P55" s="10"/>
      <c r="Q55" s="9"/>
      <c r="R55" s="10"/>
      <c r="S55" s="9">
        <v>2</v>
      </c>
      <c r="T55" s="10"/>
      <c r="U55" s="9">
        <v>4</v>
      </c>
      <c r="V55" s="10">
        <v>1223.3499999999999</v>
      </c>
      <c r="W55" s="9">
        <v>1</v>
      </c>
      <c r="X55" s="10"/>
      <c r="Y55" s="9">
        <v>2</v>
      </c>
      <c r="Z55" s="10"/>
    </row>
    <row r="56" spans="1:26" ht="41.4" x14ac:dyDescent="0.3">
      <c r="A56" s="8" t="s">
        <v>64</v>
      </c>
      <c r="B56" s="8" t="s">
        <v>65</v>
      </c>
      <c r="C56" s="8">
        <v>258.05</v>
      </c>
      <c r="D56" s="19" t="str">
        <f t="shared" si="5"/>
        <v/>
      </c>
      <c r="E56" s="17"/>
      <c r="F56" s="3" t="str">
        <f t="shared" si="6"/>
        <v/>
      </c>
      <c r="G56" s="3" t="str">
        <f t="shared" si="7"/>
        <v/>
      </c>
      <c r="H56" s="2">
        <f t="shared" si="8"/>
        <v>350.96</v>
      </c>
      <c r="I56" s="9"/>
      <c r="J56" s="10"/>
      <c r="K56" s="9"/>
      <c r="L56" s="10"/>
      <c r="M56" s="9"/>
      <c r="N56" s="10"/>
      <c r="O56" s="9"/>
      <c r="P56" s="10"/>
      <c r="Q56" s="9"/>
      <c r="R56" s="10"/>
      <c r="S56" s="9"/>
      <c r="T56" s="10"/>
      <c r="U56" s="9">
        <v>2</v>
      </c>
      <c r="V56" s="10"/>
      <c r="W56" s="9">
        <v>3</v>
      </c>
      <c r="X56" s="10">
        <v>337.89</v>
      </c>
      <c r="Y56" s="9">
        <v>4</v>
      </c>
      <c r="Z56" s="10">
        <v>364.03</v>
      </c>
    </row>
  </sheetData>
  <sortState ref="A1:AK175">
    <sortCondition descending="1" ref="D3:D175"/>
  </sortState>
  <mergeCells count="12">
    <mergeCell ref="A1:A2"/>
    <mergeCell ref="C1:C2"/>
    <mergeCell ref="I1:J1"/>
    <mergeCell ref="K1:L1"/>
    <mergeCell ref="W1:X1"/>
    <mergeCell ref="Y1:Z1"/>
    <mergeCell ref="D1:E1"/>
    <mergeCell ref="M1:N1"/>
    <mergeCell ref="O1:P1"/>
    <mergeCell ref="Q1:R1"/>
    <mergeCell ref="S1:T1"/>
    <mergeCell ref="U1:V1"/>
  </mergeCells>
  <pageMargins left="0.75" right="0.75" top="1" bottom="1" header="0.5" footer="0.5"/>
  <pageSetup paperSize="9" orientation="portrait"/>
  <headerFooter>
    <oddFooter>&amp;CDate: 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pane ySplit="1" topLeftCell="A2" activePane="bottomLeft" state="frozen"/>
      <selection pane="bottomLeft"/>
    </sheetView>
  </sheetViews>
  <sheetFormatPr defaultColWidth="8.88671875" defaultRowHeight="14.4" x14ac:dyDescent="0.3"/>
  <cols>
    <col min="1" max="1" width="32.5546875" bestFit="1" customWidth="1"/>
    <col min="2" max="2" width="69.88671875" customWidth="1"/>
    <col min="3" max="3" width="8.109375" bestFit="1" customWidth="1"/>
    <col min="4" max="4" width="12.109375" style="40" bestFit="1" customWidth="1"/>
    <col min="5" max="5" width="16" style="40" bestFit="1" customWidth="1"/>
  </cols>
  <sheetData>
    <row r="1" spans="1:5" s="33" customFormat="1" ht="15" customHeight="1" x14ac:dyDescent="0.25">
      <c r="A1" s="41" t="s">
        <v>367</v>
      </c>
      <c r="B1" s="47" t="s">
        <v>1</v>
      </c>
      <c r="C1" s="41" t="s">
        <v>2</v>
      </c>
      <c r="D1" s="34" t="s">
        <v>268</v>
      </c>
      <c r="E1" s="34" t="s">
        <v>269</v>
      </c>
    </row>
    <row r="2" spans="1:5" ht="15" x14ac:dyDescent="0.25">
      <c r="A2" s="8" t="s">
        <v>395</v>
      </c>
      <c r="B2" s="8" t="s">
        <v>381</v>
      </c>
      <c r="C2" s="8">
        <v>419.73399999999998</v>
      </c>
      <c r="D2" s="10"/>
      <c r="E2" s="10">
        <v>564</v>
      </c>
    </row>
    <row r="3" spans="1:5" ht="15" x14ac:dyDescent="0.25">
      <c r="A3" s="8" t="s">
        <v>387</v>
      </c>
      <c r="B3" s="8" t="s">
        <v>373</v>
      </c>
      <c r="C3" s="8">
        <v>43.552999999999997</v>
      </c>
      <c r="D3" s="10">
        <v>1</v>
      </c>
      <c r="E3" s="10">
        <v>388</v>
      </c>
    </row>
    <row r="4" spans="1:5" ht="15" x14ac:dyDescent="0.25">
      <c r="A4" s="8" t="s">
        <v>388</v>
      </c>
      <c r="B4" s="8" t="s">
        <v>374</v>
      </c>
      <c r="C4" s="8">
        <v>94.319000000000003</v>
      </c>
      <c r="D4" s="10">
        <v>1</v>
      </c>
      <c r="E4" s="10">
        <v>328</v>
      </c>
    </row>
    <row r="5" spans="1:5" ht="15" x14ac:dyDescent="0.25">
      <c r="A5" s="8" t="s">
        <v>392</v>
      </c>
      <c r="B5" s="8" t="s">
        <v>378</v>
      </c>
      <c r="C5" s="8">
        <v>168.452</v>
      </c>
      <c r="D5" s="10">
        <v>2</v>
      </c>
      <c r="E5" s="10">
        <v>126</v>
      </c>
    </row>
    <row r="6" spans="1:5" ht="15" x14ac:dyDescent="0.25">
      <c r="A6" s="8" t="s">
        <v>391</v>
      </c>
      <c r="B6" s="8" t="s">
        <v>377</v>
      </c>
      <c r="C6" s="8">
        <v>116.377</v>
      </c>
      <c r="D6" s="10">
        <v>2</v>
      </c>
      <c r="E6" s="10">
        <v>114</v>
      </c>
    </row>
    <row r="7" spans="1:5" ht="15" x14ac:dyDescent="0.25">
      <c r="A7" s="8" t="s">
        <v>390</v>
      </c>
      <c r="B7" s="8" t="s">
        <v>376</v>
      </c>
      <c r="C7" s="8">
        <v>141.494</v>
      </c>
      <c r="D7" s="10">
        <v>1</v>
      </c>
      <c r="E7" s="10">
        <v>99</v>
      </c>
    </row>
    <row r="8" spans="1:5" ht="15" x14ac:dyDescent="0.25">
      <c r="A8" s="8" t="s">
        <v>394</v>
      </c>
      <c r="B8" s="8" t="s">
        <v>380</v>
      </c>
      <c r="C8" s="8">
        <v>185.91800000000001</v>
      </c>
      <c r="D8" s="10"/>
      <c r="E8" s="10">
        <v>87</v>
      </c>
    </row>
    <row r="9" spans="1:5" ht="25.5" x14ac:dyDescent="0.25">
      <c r="A9" s="8" t="s">
        <v>24</v>
      </c>
      <c r="B9" s="8" t="s">
        <v>25</v>
      </c>
      <c r="C9" s="8">
        <v>312.28199999999998</v>
      </c>
      <c r="D9" s="10">
        <v>4</v>
      </c>
      <c r="E9" s="10">
        <v>78</v>
      </c>
    </row>
    <row r="10" spans="1:5" ht="15" x14ac:dyDescent="0.25">
      <c r="A10" s="8" t="s">
        <v>389</v>
      </c>
      <c r="B10" s="8" t="s">
        <v>375</v>
      </c>
      <c r="C10" s="8">
        <v>27.710999999999999</v>
      </c>
      <c r="D10" s="10">
        <v>1</v>
      </c>
      <c r="E10" s="10">
        <v>77</v>
      </c>
    </row>
    <row r="11" spans="1:5" ht="15" x14ac:dyDescent="0.25">
      <c r="A11" s="8" t="s">
        <v>33</v>
      </c>
      <c r="B11" s="8" t="s">
        <v>33</v>
      </c>
      <c r="C11" s="8">
        <v>15.071</v>
      </c>
      <c r="D11" s="10"/>
      <c r="E11" s="10">
        <v>68</v>
      </c>
    </row>
    <row r="12" spans="1:5" ht="25.5" x14ac:dyDescent="0.25">
      <c r="A12" s="8" t="s">
        <v>20</v>
      </c>
      <c r="B12" s="8" t="s">
        <v>21</v>
      </c>
      <c r="C12" s="8">
        <v>121.517</v>
      </c>
      <c r="D12" s="10">
        <v>3</v>
      </c>
      <c r="E12" s="10">
        <v>50</v>
      </c>
    </row>
    <row r="13" spans="1:5" ht="15" x14ac:dyDescent="0.25">
      <c r="A13" s="8" t="s">
        <v>402</v>
      </c>
      <c r="B13" s="8" t="s">
        <v>386</v>
      </c>
      <c r="C13" s="8">
        <v>183.345</v>
      </c>
      <c r="D13" s="10">
        <v>4</v>
      </c>
      <c r="E13" s="10">
        <v>44</v>
      </c>
    </row>
    <row r="14" spans="1:5" ht="25.5" x14ac:dyDescent="0.25">
      <c r="A14" s="8" t="s">
        <v>18</v>
      </c>
      <c r="B14" s="8" t="s">
        <v>19</v>
      </c>
      <c r="C14" s="8">
        <v>100.154</v>
      </c>
      <c r="D14" s="10">
        <v>3</v>
      </c>
      <c r="E14" s="10">
        <v>40</v>
      </c>
    </row>
    <row r="15" spans="1:5" ht="15" x14ac:dyDescent="0.25">
      <c r="A15" s="8" t="s">
        <v>53</v>
      </c>
      <c r="B15" s="8" t="s">
        <v>365</v>
      </c>
      <c r="C15" s="8">
        <v>151.79499999999999</v>
      </c>
      <c r="D15" s="10"/>
      <c r="E15" s="10">
        <v>37</v>
      </c>
    </row>
    <row r="16" spans="1:5" ht="15" x14ac:dyDescent="0.25">
      <c r="A16" s="8" t="s">
        <v>28</v>
      </c>
      <c r="B16" s="8" t="s">
        <v>28</v>
      </c>
      <c r="C16" s="8">
        <v>25.835999999999999</v>
      </c>
      <c r="D16" s="10"/>
      <c r="E16" s="10">
        <v>25</v>
      </c>
    </row>
    <row r="17" spans="1:5" ht="25.5" x14ac:dyDescent="0.25">
      <c r="A17" s="8" t="s">
        <v>274</v>
      </c>
      <c r="B17" s="8" t="s">
        <v>275</v>
      </c>
      <c r="C17" s="8">
        <v>19.38</v>
      </c>
      <c r="D17" s="10"/>
      <c r="E17" s="10">
        <v>14</v>
      </c>
    </row>
    <row r="18" spans="1:5" ht="15" x14ac:dyDescent="0.25">
      <c r="A18" s="8" t="s">
        <v>59</v>
      </c>
      <c r="B18" s="8" t="s">
        <v>350</v>
      </c>
      <c r="C18" s="8">
        <v>77.131</v>
      </c>
      <c r="D18" s="10"/>
      <c r="E18" s="10">
        <v>9</v>
      </c>
    </row>
    <row r="19" spans="1:5" ht="15" x14ac:dyDescent="0.25">
      <c r="A19" s="8" t="s">
        <v>123</v>
      </c>
      <c r="B19" s="8" t="s">
        <v>352</v>
      </c>
      <c r="C19" s="8">
        <v>13.612</v>
      </c>
      <c r="D19" s="10"/>
      <c r="E19" s="10">
        <v>8</v>
      </c>
    </row>
    <row r="20" spans="1:5" ht="25.5" x14ac:dyDescent="0.25">
      <c r="A20" s="8" t="s">
        <v>64</v>
      </c>
      <c r="B20" s="8" t="s">
        <v>65</v>
      </c>
      <c r="C20" s="8">
        <v>258.05</v>
      </c>
      <c r="D20" s="10"/>
      <c r="E20" s="10">
        <v>8</v>
      </c>
    </row>
    <row r="21" spans="1:5" ht="15" x14ac:dyDescent="0.25">
      <c r="A21" s="8" t="s">
        <v>400</v>
      </c>
      <c r="B21" s="8" t="s">
        <v>385</v>
      </c>
      <c r="C21" s="8">
        <v>487.25400000000002</v>
      </c>
      <c r="D21" s="10"/>
      <c r="E21" s="10">
        <v>8</v>
      </c>
    </row>
    <row r="22" spans="1:5" ht="15" x14ac:dyDescent="0.25">
      <c r="A22" s="8" t="s">
        <v>393</v>
      </c>
      <c r="B22" s="8" t="s">
        <v>379</v>
      </c>
      <c r="C22" s="8">
        <v>48.628999999999998</v>
      </c>
      <c r="D22" s="10"/>
      <c r="E22" s="10">
        <v>7</v>
      </c>
    </row>
    <row r="23" spans="1:5" ht="15" x14ac:dyDescent="0.25">
      <c r="A23" s="8" t="s">
        <v>220</v>
      </c>
      <c r="B23" s="8" t="s">
        <v>221</v>
      </c>
      <c r="C23" s="8">
        <v>23.257000000000001</v>
      </c>
      <c r="D23" s="10"/>
      <c r="E23" s="10">
        <v>7</v>
      </c>
    </row>
    <row r="24" spans="1:5" ht="25.5" x14ac:dyDescent="0.25">
      <c r="A24" s="8" t="s">
        <v>38</v>
      </c>
      <c r="B24" s="8" t="s">
        <v>39</v>
      </c>
      <c r="C24" s="8">
        <v>15.554</v>
      </c>
      <c r="D24" s="10"/>
      <c r="E24" s="10">
        <v>5</v>
      </c>
    </row>
    <row r="25" spans="1:5" ht="25.5" x14ac:dyDescent="0.25">
      <c r="A25" s="8" t="s">
        <v>51</v>
      </c>
      <c r="B25" s="8" t="s">
        <v>52</v>
      </c>
      <c r="C25" s="8">
        <v>104.401</v>
      </c>
      <c r="D25" s="10"/>
      <c r="E25" s="10">
        <v>5</v>
      </c>
    </row>
    <row r="26" spans="1:5" ht="25.5" x14ac:dyDescent="0.25">
      <c r="A26" s="8" t="s">
        <v>280</v>
      </c>
      <c r="B26" s="8" t="s">
        <v>281</v>
      </c>
      <c r="C26" s="8">
        <v>17.07</v>
      </c>
      <c r="D26" s="10"/>
      <c r="E26" s="10">
        <v>5</v>
      </c>
    </row>
    <row r="27" spans="1:5" ht="25.5" x14ac:dyDescent="0.25">
      <c r="A27" s="8" t="s">
        <v>270</v>
      </c>
      <c r="B27" s="8" t="s">
        <v>271</v>
      </c>
      <c r="C27" s="8">
        <v>42.353999999999999</v>
      </c>
      <c r="D27" s="10"/>
      <c r="E27" s="10">
        <v>4</v>
      </c>
    </row>
    <row r="28" spans="1:5" x14ac:dyDescent="0.3">
      <c r="A28" s="8" t="s">
        <v>106</v>
      </c>
      <c r="B28" s="8" t="s">
        <v>107</v>
      </c>
      <c r="C28" s="8">
        <v>37.915999999999997</v>
      </c>
      <c r="D28" s="10"/>
      <c r="E28" s="10">
        <v>4</v>
      </c>
    </row>
    <row r="29" spans="1:5" x14ac:dyDescent="0.3">
      <c r="A29" s="8" t="s">
        <v>398</v>
      </c>
      <c r="B29" s="8" t="s">
        <v>383</v>
      </c>
      <c r="C29" s="8">
        <v>169.63300000000001</v>
      </c>
      <c r="D29" s="10"/>
      <c r="E29" s="10">
        <v>4</v>
      </c>
    </row>
    <row r="30" spans="1:5" ht="27.6" x14ac:dyDescent="0.3">
      <c r="A30" s="8" t="s">
        <v>276</v>
      </c>
      <c r="B30" s="8" t="s">
        <v>277</v>
      </c>
      <c r="C30" s="8">
        <v>77.007000000000005</v>
      </c>
      <c r="D30" s="10"/>
      <c r="E30" s="10">
        <v>4</v>
      </c>
    </row>
    <row r="31" spans="1:5" ht="27.6" x14ac:dyDescent="0.3">
      <c r="A31" s="8" t="s">
        <v>48</v>
      </c>
      <c r="B31" s="8" t="s">
        <v>49</v>
      </c>
      <c r="C31" s="8">
        <v>69.834000000000003</v>
      </c>
      <c r="D31" s="10"/>
      <c r="E31" s="10">
        <v>3</v>
      </c>
    </row>
    <row r="32" spans="1:5" ht="27.6" x14ac:dyDescent="0.3">
      <c r="A32" s="8" t="s">
        <v>278</v>
      </c>
      <c r="B32" s="8" t="s">
        <v>279</v>
      </c>
      <c r="C32" s="8">
        <v>57.259</v>
      </c>
      <c r="D32" s="10"/>
      <c r="E32" s="10">
        <v>3</v>
      </c>
    </row>
    <row r="33" spans="1:5" ht="27.6" x14ac:dyDescent="0.3">
      <c r="A33" s="8" t="s">
        <v>272</v>
      </c>
      <c r="B33" s="8" t="s">
        <v>273</v>
      </c>
      <c r="C33" s="8">
        <v>39.274999999999999</v>
      </c>
      <c r="D33" s="10"/>
      <c r="E33" s="10">
        <v>2</v>
      </c>
    </row>
    <row r="34" spans="1:5" ht="27.6" x14ac:dyDescent="0.3">
      <c r="A34" s="8" t="s">
        <v>44</v>
      </c>
      <c r="B34" s="8" t="s">
        <v>45</v>
      </c>
      <c r="C34" s="8">
        <v>72.665999999999997</v>
      </c>
      <c r="D34" s="10"/>
      <c r="E34" s="10">
        <v>2</v>
      </c>
    </row>
    <row r="35" spans="1:5" ht="27.6" x14ac:dyDescent="0.3">
      <c r="A35" s="8" t="s">
        <v>236</v>
      </c>
      <c r="B35" s="8" t="s">
        <v>237</v>
      </c>
      <c r="C35" s="8">
        <v>50.723999999999997</v>
      </c>
      <c r="D35" s="10"/>
      <c r="E35" s="10">
        <v>2</v>
      </c>
    </row>
  </sheetData>
  <pageMargins left="0.75" right="0.75" top="1" bottom="1" header="0.5" footer="0.5"/>
  <pageSetup paperSize="9" orientation="portrait"/>
  <headerFooter>
    <oddFooter>&amp;CDate: 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pane ySplit="1" topLeftCell="A2" activePane="bottomLeft" state="frozen"/>
      <selection pane="bottomLeft"/>
    </sheetView>
  </sheetViews>
  <sheetFormatPr defaultColWidth="8.88671875" defaultRowHeight="13.8" x14ac:dyDescent="0.3"/>
  <cols>
    <col min="1" max="1" width="32.5546875" style="12" bestFit="1" customWidth="1"/>
    <col min="2" max="2" width="82" style="12" customWidth="1"/>
    <col min="3" max="3" width="8.109375" style="12" bestFit="1" customWidth="1"/>
    <col min="4" max="4" width="12.109375" style="12" bestFit="1" customWidth="1"/>
    <col min="5" max="5" width="16" style="12" bestFit="1" customWidth="1"/>
    <col min="6" max="16384" width="8.88671875" style="12"/>
  </cols>
  <sheetData>
    <row r="1" spans="1:5" s="11" customFormat="1" ht="12.75" x14ac:dyDescent="0.2">
      <c r="A1" s="47" t="s">
        <v>367</v>
      </c>
      <c r="B1" s="47" t="s">
        <v>1</v>
      </c>
      <c r="C1" s="41" t="s">
        <v>2</v>
      </c>
      <c r="D1" s="41" t="s">
        <v>268</v>
      </c>
      <c r="E1" s="41" t="s">
        <v>269</v>
      </c>
    </row>
    <row r="2" spans="1:5" ht="25.5" x14ac:dyDescent="0.2">
      <c r="A2" s="8" t="s">
        <v>51</v>
      </c>
      <c r="B2" s="8" t="s">
        <v>52</v>
      </c>
      <c r="C2" s="8">
        <v>104.401</v>
      </c>
      <c r="D2" s="8"/>
      <c r="E2" s="8">
        <v>1411</v>
      </c>
    </row>
    <row r="3" spans="1:5" ht="12.75" x14ac:dyDescent="0.2">
      <c r="A3" s="8" t="s">
        <v>400</v>
      </c>
      <c r="B3" s="8" t="s">
        <v>385</v>
      </c>
      <c r="C3" s="8">
        <v>487.25400000000002</v>
      </c>
      <c r="D3" s="8">
        <v>1</v>
      </c>
      <c r="E3" s="8">
        <v>390</v>
      </c>
    </row>
    <row r="4" spans="1:5" ht="12.75" x14ac:dyDescent="0.2">
      <c r="A4" s="8" t="s">
        <v>285</v>
      </c>
      <c r="B4" s="8" t="s">
        <v>285</v>
      </c>
      <c r="C4" s="8">
        <v>6.9850000000000003</v>
      </c>
      <c r="D4" s="8"/>
      <c r="E4" s="8">
        <v>234</v>
      </c>
    </row>
    <row r="5" spans="1:5" ht="12.75" x14ac:dyDescent="0.2">
      <c r="A5" s="8" t="s">
        <v>396</v>
      </c>
      <c r="B5" s="8" t="s">
        <v>382</v>
      </c>
      <c r="C5" s="8">
        <v>231.38</v>
      </c>
      <c r="D5" s="8"/>
      <c r="E5" s="8">
        <v>202</v>
      </c>
    </row>
    <row r="6" spans="1:5" ht="12.75" x14ac:dyDescent="0.2">
      <c r="A6" s="8" t="s">
        <v>284</v>
      </c>
      <c r="B6" s="8" t="s">
        <v>284</v>
      </c>
      <c r="C6" s="8">
        <v>9.5280000000000005</v>
      </c>
      <c r="D6" s="8"/>
      <c r="E6" s="8">
        <v>178</v>
      </c>
    </row>
    <row r="7" spans="1:5" ht="12.75" x14ac:dyDescent="0.2">
      <c r="A7" s="8" t="s">
        <v>286</v>
      </c>
      <c r="B7" s="8" t="s">
        <v>286</v>
      </c>
      <c r="C7" s="8">
        <v>10.835000000000001</v>
      </c>
      <c r="D7" s="8"/>
      <c r="E7" s="8">
        <v>139</v>
      </c>
    </row>
    <row r="8" spans="1:5" ht="25.5" x14ac:dyDescent="0.2">
      <c r="A8" s="8" t="s">
        <v>308</v>
      </c>
      <c r="B8" s="8" t="s">
        <v>309</v>
      </c>
      <c r="C8" s="8">
        <v>513.15499999999997</v>
      </c>
      <c r="D8" s="8"/>
      <c r="E8" s="8">
        <v>104</v>
      </c>
    </row>
    <row r="9" spans="1:5" ht="12.75" x14ac:dyDescent="0.2">
      <c r="A9" s="8" t="s">
        <v>395</v>
      </c>
      <c r="B9" s="8" t="s">
        <v>381</v>
      </c>
      <c r="C9" s="8">
        <v>419.73399999999998</v>
      </c>
      <c r="D9" s="8"/>
      <c r="E9" s="8">
        <v>96</v>
      </c>
    </row>
    <row r="10" spans="1:5" ht="12.75" x14ac:dyDescent="0.2">
      <c r="A10" s="8" t="s">
        <v>287</v>
      </c>
      <c r="B10" s="8" t="s">
        <v>287</v>
      </c>
      <c r="C10" s="8">
        <v>30.472999999999999</v>
      </c>
      <c r="D10" s="8"/>
      <c r="E10" s="8">
        <v>60</v>
      </c>
    </row>
    <row r="11" spans="1:5" ht="25.5" x14ac:dyDescent="0.2">
      <c r="A11" s="8" t="s">
        <v>48</v>
      </c>
      <c r="B11" s="8" t="s">
        <v>49</v>
      </c>
      <c r="C11" s="8">
        <v>69.834000000000003</v>
      </c>
      <c r="D11" s="8">
        <v>2</v>
      </c>
      <c r="E11" s="8">
        <v>37</v>
      </c>
    </row>
    <row r="12" spans="1:5" ht="25.5" x14ac:dyDescent="0.2">
      <c r="A12" s="8" t="s">
        <v>44</v>
      </c>
      <c r="B12" s="8" t="s">
        <v>45</v>
      </c>
      <c r="C12" s="8">
        <v>72.665999999999997</v>
      </c>
      <c r="D12" s="8">
        <v>2</v>
      </c>
      <c r="E12" s="8">
        <v>34</v>
      </c>
    </row>
    <row r="13" spans="1:5" ht="25.5" x14ac:dyDescent="0.2">
      <c r="A13" s="8" t="s">
        <v>302</v>
      </c>
      <c r="B13" s="8" t="s">
        <v>303</v>
      </c>
      <c r="C13" s="8">
        <v>41.344000000000001</v>
      </c>
      <c r="D13" s="8">
        <v>2</v>
      </c>
      <c r="E13" s="8">
        <v>27</v>
      </c>
    </row>
    <row r="14" spans="1:5" ht="25.5" x14ac:dyDescent="0.2">
      <c r="A14" s="8" t="s">
        <v>298</v>
      </c>
      <c r="B14" s="8" t="s">
        <v>299</v>
      </c>
      <c r="C14" s="8">
        <v>62.86</v>
      </c>
      <c r="D14" s="8"/>
      <c r="E14" s="8">
        <v>26</v>
      </c>
    </row>
    <row r="15" spans="1:5" ht="12.75" x14ac:dyDescent="0.2">
      <c r="A15" s="8" t="s">
        <v>401</v>
      </c>
      <c r="B15" s="8" t="s">
        <v>68</v>
      </c>
      <c r="C15" s="8">
        <v>38.524000000000001</v>
      </c>
      <c r="D15" s="8">
        <v>1</v>
      </c>
      <c r="E15" s="8">
        <v>25</v>
      </c>
    </row>
    <row r="16" spans="1:5" ht="12.75" x14ac:dyDescent="0.2">
      <c r="A16" s="8" t="s">
        <v>316</v>
      </c>
      <c r="B16" s="8" t="s">
        <v>317</v>
      </c>
      <c r="C16" s="8">
        <v>184.559</v>
      </c>
      <c r="D16" s="8"/>
      <c r="E16" s="8">
        <v>22</v>
      </c>
    </row>
    <row r="17" spans="1:5" ht="25.5" x14ac:dyDescent="0.2">
      <c r="A17" s="8" t="s">
        <v>46</v>
      </c>
      <c r="B17" s="8" t="s">
        <v>47</v>
      </c>
      <c r="C17" s="8">
        <v>72.671999999999997</v>
      </c>
      <c r="D17" s="8">
        <v>2</v>
      </c>
      <c r="E17" s="8">
        <v>21</v>
      </c>
    </row>
    <row r="18" spans="1:5" ht="25.5" x14ac:dyDescent="0.2">
      <c r="A18" s="8" t="s">
        <v>294</v>
      </c>
      <c r="B18" s="8" t="s">
        <v>295</v>
      </c>
      <c r="C18" s="8">
        <v>72.78</v>
      </c>
      <c r="D18" s="8"/>
      <c r="E18" s="8">
        <v>20</v>
      </c>
    </row>
    <row r="19" spans="1:5" ht="12.75" x14ac:dyDescent="0.2">
      <c r="A19" s="8" t="s">
        <v>33</v>
      </c>
      <c r="B19" s="8" t="s">
        <v>33</v>
      </c>
      <c r="C19" s="8">
        <v>15.071</v>
      </c>
      <c r="D19" s="8"/>
      <c r="E19" s="8">
        <v>16</v>
      </c>
    </row>
    <row r="20" spans="1:5" ht="25.5" x14ac:dyDescent="0.2">
      <c r="A20" s="8" t="s">
        <v>300</v>
      </c>
      <c r="B20" s="8" t="s">
        <v>301</v>
      </c>
      <c r="C20" s="8">
        <v>74.486999999999995</v>
      </c>
      <c r="D20" s="8"/>
      <c r="E20" s="8">
        <v>15</v>
      </c>
    </row>
    <row r="21" spans="1:5" ht="12.75" x14ac:dyDescent="0.2">
      <c r="A21" s="8" t="s">
        <v>288</v>
      </c>
      <c r="B21" s="8" t="s">
        <v>289</v>
      </c>
      <c r="C21" s="8">
        <v>31.379000000000001</v>
      </c>
      <c r="D21" s="8"/>
      <c r="E21" s="8">
        <v>13</v>
      </c>
    </row>
    <row r="22" spans="1:5" ht="12.75" x14ac:dyDescent="0.2">
      <c r="A22" s="8" t="s">
        <v>388</v>
      </c>
      <c r="B22" s="8" t="s">
        <v>374</v>
      </c>
      <c r="C22" s="8">
        <v>94.319000000000003</v>
      </c>
      <c r="D22" s="8"/>
      <c r="E22" s="8">
        <v>13</v>
      </c>
    </row>
    <row r="23" spans="1:5" ht="12.75" x14ac:dyDescent="0.2">
      <c r="A23" s="8" t="s">
        <v>220</v>
      </c>
      <c r="B23" s="8" t="s">
        <v>221</v>
      </c>
      <c r="C23" s="8">
        <v>23.257000000000001</v>
      </c>
      <c r="D23" s="8"/>
      <c r="E23" s="8">
        <v>12</v>
      </c>
    </row>
    <row r="24" spans="1:5" ht="12.75" x14ac:dyDescent="0.2">
      <c r="A24" s="8" t="s">
        <v>387</v>
      </c>
      <c r="B24" s="8" t="s">
        <v>373</v>
      </c>
      <c r="C24" s="8">
        <v>43.552999999999997</v>
      </c>
      <c r="D24" s="8"/>
      <c r="E24" s="8">
        <v>9</v>
      </c>
    </row>
    <row r="25" spans="1:5" ht="12.75" x14ac:dyDescent="0.2">
      <c r="A25" s="8" t="s">
        <v>61</v>
      </c>
      <c r="B25" s="8" t="s">
        <v>326</v>
      </c>
      <c r="C25" s="8">
        <v>61.542000000000002</v>
      </c>
      <c r="D25" s="8"/>
      <c r="E25" s="8">
        <v>8</v>
      </c>
    </row>
    <row r="26" spans="1:5" ht="12.75" x14ac:dyDescent="0.2">
      <c r="A26" s="8" t="s">
        <v>398</v>
      </c>
      <c r="B26" s="8" t="s">
        <v>383</v>
      </c>
      <c r="C26" s="8">
        <v>169.63300000000001</v>
      </c>
      <c r="D26" s="8"/>
      <c r="E26" s="8">
        <v>7</v>
      </c>
    </row>
    <row r="27" spans="1:5" ht="12.75" x14ac:dyDescent="0.2">
      <c r="A27" s="8" t="s">
        <v>50</v>
      </c>
      <c r="B27" s="8" t="s">
        <v>354</v>
      </c>
      <c r="C27" s="8">
        <v>86.744</v>
      </c>
      <c r="D27" s="8"/>
      <c r="E27" s="8">
        <v>6</v>
      </c>
    </row>
    <row r="28" spans="1:5" ht="12.75" x14ac:dyDescent="0.2">
      <c r="A28" s="8" t="s">
        <v>274</v>
      </c>
      <c r="B28" s="8" t="s">
        <v>275</v>
      </c>
      <c r="C28" s="8">
        <v>19.38</v>
      </c>
      <c r="D28" s="8"/>
      <c r="E28" s="8">
        <v>6</v>
      </c>
    </row>
    <row r="29" spans="1:5" ht="12.75" x14ac:dyDescent="0.2">
      <c r="A29" s="8" t="s">
        <v>53</v>
      </c>
      <c r="B29" s="8" t="s">
        <v>365</v>
      </c>
      <c r="C29" s="8">
        <v>151.79499999999999</v>
      </c>
      <c r="D29" s="8"/>
      <c r="E29" s="8">
        <v>6</v>
      </c>
    </row>
    <row r="30" spans="1:5" x14ac:dyDescent="0.3">
      <c r="A30" s="8" t="s">
        <v>28</v>
      </c>
      <c r="B30" s="8" t="s">
        <v>28</v>
      </c>
      <c r="C30" s="8">
        <v>25.835999999999999</v>
      </c>
      <c r="D30" s="8"/>
      <c r="E30" s="8">
        <v>5</v>
      </c>
    </row>
    <row r="31" spans="1:5" ht="27.6" x14ac:dyDescent="0.3">
      <c r="A31" s="8" t="s">
        <v>304</v>
      </c>
      <c r="B31" s="8" t="s">
        <v>305</v>
      </c>
      <c r="C31" s="8">
        <v>51.427999999999997</v>
      </c>
      <c r="D31" s="8"/>
      <c r="E31" s="8">
        <v>5</v>
      </c>
    </row>
    <row r="32" spans="1:5" x14ac:dyDescent="0.3">
      <c r="A32" s="8" t="s">
        <v>310</v>
      </c>
      <c r="B32" s="8" t="s">
        <v>311</v>
      </c>
      <c r="C32" s="8">
        <v>19.893000000000001</v>
      </c>
      <c r="D32" s="8"/>
      <c r="E32" s="8">
        <v>5</v>
      </c>
    </row>
    <row r="33" spans="1:5" x14ac:dyDescent="0.3">
      <c r="A33" s="8" t="s">
        <v>9</v>
      </c>
      <c r="B33" s="8" t="s">
        <v>10</v>
      </c>
      <c r="C33" s="8">
        <v>41.689</v>
      </c>
      <c r="D33" s="8"/>
      <c r="E33" s="8">
        <v>4</v>
      </c>
    </row>
    <row r="34" spans="1:5" ht="27.6" x14ac:dyDescent="0.3">
      <c r="A34" s="8" t="s">
        <v>20</v>
      </c>
      <c r="B34" s="8" t="s">
        <v>21</v>
      </c>
      <c r="C34" s="8">
        <v>121.517</v>
      </c>
      <c r="D34" s="8"/>
      <c r="E34" s="8">
        <v>4</v>
      </c>
    </row>
    <row r="35" spans="1:5" ht="27.6" x14ac:dyDescent="0.3">
      <c r="A35" s="8" t="s">
        <v>24</v>
      </c>
      <c r="B35" s="8" t="s">
        <v>25</v>
      </c>
      <c r="C35" s="8">
        <v>312.28199999999998</v>
      </c>
      <c r="D35" s="8"/>
      <c r="E35" s="8">
        <v>4</v>
      </c>
    </row>
    <row r="36" spans="1:5" x14ac:dyDescent="0.3">
      <c r="A36" s="8" t="s">
        <v>292</v>
      </c>
      <c r="B36" s="8" t="s">
        <v>293</v>
      </c>
      <c r="C36" s="8">
        <v>24.622</v>
      </c>
      <c r="D36" s="8"/>
      <c r="E36" s="8">
        <v>4</v>
      </c>
    </row>
    <row r="37" spans="1:5" x14ac:dyDescent="0.3">
      <c r="A37" s="8" t="s">
        <v>389</v>
      </c>
      <c r="B37" s="8" t="s">
        <v>375</v>
      </c>
      <c r="C37" s="8">
        <v>27.710999999999999</v>
      </c>
      <c r="D37" s="8"/>
      <c r="E37" s="8">
        <v>4</v>
      </c>
    </row>
    <row r="38" spans="1:5" ht="27.6" x14ac:dyDescent="0.3">
      <c r="A38" s="8" t="s">
        <v>306</v>
      </c>
      <c r="B38" s="8" t="s">
        <v>307</v>
      </c>
      <c r="C38" s="8">
        <v>14.585000000000001</v>
      </c>
      <c r="D38" s="8"/>
      <c r="E38" s="8">
        <v>4</v>
      </c>
    </row>
    <row r="39" spans="1:5" ht="27.6" x14ac:dyDescent="0.3">
      <c r="A39" s="8" t="s">
        <v>314</v>
      </c>
      <c r="B39" s="8" t="s">
        <v>315</v>
      </c>
      <c r="C39" s="8">
        <v>88.260999999999996</v>
      </c>
      <c r="D39" s="8"/>
      <c r="E39" s="8">
        <v>4</v>
      </c>
    </row>
    <row r="40" spans="1:5" x14ac:dyDescent="0.3">
      <c r="A40" s="8" t="s">
        <v>282</v>
      </c>
      <c r="B40" s="8" t="s">
        <v>283</v>
      </c>
      <c r="C40" s="8">
        <v>49.307000000000002</v>
      </c>
      <c r="D40" s="8"/>
      <c r="E40" s="8">
        <v>3</v>
      </c>
    </row>
    <row r="41" spans="1:5" x14ac:dyDescent="0.3">
      <c r="A41" s="8" t="s">
        <v>290</v>
      </c>
      <c r="B41" s="8" t="s">
        <v>291</v>
      </c>
      <c r="C41" s="8">
        <v>90.448999999999998</v>
      </c>
      <c r="D41" s="8"/>
      <c r="E41" s="8">
        <v>3</v>
      </c>
    </row>
    <row r="42" spans="1:5" x14ac:dyDescent="0.3">
      <c r="A42" s="8" t="s">
        <v>296</v>
      </c>
      <c r="B42" s="8" t="s">
        <v>297</v>
      </c>
      <c r="C42" s="8">
        <v>62.316000000000003</v>
      </c>
      <c r="D42" s="8"/>
      <c r="E42" s="8">
        <v>3</v>
      </c>
    </row>
    <row r="43" spans="1:5" x14ac:dyDescent="0.3">
      <c r="A43" s="8" t="s">
        <v>391</v>
      </c>
      <c r="B43" s="8" t="s">
        <v>377</v>
      </c>
      <c r="C43" s="8">
        <v>116.377</v>
      </c>
      <c r="D43" s="8">
        <v>3</v>
      </c>
      <c r="E43" s="8">
        <v>3</v>
      </c>
    </row>
    <row r="44" spans="1:5" x14ac:dyDescent="0.3">
      <c r="A44" s="8" t="s">
        <v>30</v>
      </c>
      <c r="B44" s="8" t="s">
        <v>30</v>
      </c>
      <c r="C44" s="8">
        <v>349.09300000000002</v>
      </c>
      <c r="D44" s="8"/>
      <c r="E44" s="8">
        <v>2</v>
      </c>
    </row>
    <row r="45" spans="1:5" x14ac:dyDescent="0.3">
      <c r="A45" s="8" t="s">
        <v>392</v>
      </c>
      <c r="B45" s="8" t="s">
        <v>378</v>
      </c>
      <c r="C45" s="8">
        <v>168.452</v>
      </c>
      <c r="D45" s="8">
        <v>3</v>
      </c>
      <c r="E45" s="8">
        <v>2</v>
      </c>
    </row>
    <row r="46" spans="1:5" x14ac:dyDescent="0.3">
      <c r="A46" s="8" t="s">
        <v>312</v>
      </c>
      <c r="B46" s="8" t="s">
        <v>313</v>
      </c>
      <c r="C46" s="8">
        <v>33.033999999999999</v>
      </c>
      <c r="D46" s="8"/>
      <c r="E46" s="8">
        <v>2</v>
      </c>
    </row>
  </sheetData>
  <pageMargins left="0.75" right="0.75" top="1" bottom="1" header="0.5" footer="0.5"/>
  <pageSetup paperSize="9" orientation="portrait" horizontalDpi="0" verticalDpi="0"/>
  <headerFooter>
    <oddFooter>&amp;CDate: 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"/>
  <sheetViews>
    <sheetView workbookViewId="0">
      <pane ySplit="2" topLeftCell="A3" activePane="bottomLeft" state="frozen"/>
      <selection pane="bottomLeft" sqref="A1:A2"/>
    </sheetView>
  </sheetViews>
  <sheetFormatPr defaultColWidth="8.88671875" defaultRowHeight="14.4" x14ac:dyDescent="0.3"/>
  <cols>
    <col min="1" max="1" width="19.88671875" bestFit="1" customWidth="1"/>
    <col min="2" max="2" width="40.44140625" customWidth="1"/>
    <col min="3" max="3" width="10.88671875" customWidth="1"/>
    <col min="4" max="4" width="4" style="38" customWidth="1"/>
    <col min="5" max="5" width="10" style="39" bestFit="1" customWidth="1"/>
    <col min="6" max="6" width="11.88671875" style="40" bestFit="1" customWidth="1"/>
    <col min="7" max="7" width="11.44140625" style="38" bestFit="1" customWidth="1"/>
    <col min="8" max="8" width="11.44140625" style="40" bestFit="1" customWidth="1"/>
    <col min="9" max="9" width="6" style="40" bestFit="1" customWidth="1"/>
    <col min="10" max="10" width="9.109375" style="38" bestFit="1" customWidth="1"/>
    <col min="11" max="11" width="11.44140625" style="40" bestFit="1" customWidth="1"/>
    <col min="12" max="12" width="6" style="40" bestFit="1" customWidth="1"/>
    <col min="13" max="13" width="9.109375" style="38" bestFit="1" customWidth="1"/>
    <col min="14" max="14" width="11.44140625" style="40" bestFit="1" customWidth="1"/>
    <col min="15" max="15" width="6" style="40" bestFit="1" customWidth="1"/>
    <col min="16" max="16" width="9.109375" style="38" bestFit="1" customWidth="1"/>
    <col min="17" max="17" width="11.44140625" style="40" bestFit="1" customWidth="1"/>
    <col min="18" max="18" width="6" style="40" bestFit="1" customWidth="1"/>
    <col min="19" max="19" width="9.109375" style="38" bestFit="1" customWidth="1"/>
    <col min="20" max="20" width="11.44140625" style="40" bestFit="1" customWidth="1"/>
    <col min="21" max="21" width="6" style="40" bestFit="1" customWidth="1"/>
    <col min="22" max="22" width="9.109375" style="38" bestFit="1" customWidth="1"/>
    <col min="23" max="23" width="11.44140625" style="40" bestFit="1" customWidth="1"/>
    <col min="24" max="24" width="6" style="40" bestFit="1" customWidth="1"/>
    <col min="25" max="25" width="9.109375" style="38" bestFit="1" customWidth="1"/>
    <col min="26" max="26" width="11.44140625" style="40" bestFit="1" customWidth="1"/>
    <col min="27" max="27" width="6" style="40" bestFit="1" customWidth="1"/>
    <col min="28" max="28" width="9.109375" style="38" bestFit="1" customWidth="1"/>
    <col min="29" max="29" width="11.44140625" style="40" bestFit="1" customWidth="1"/>
    <col min="30" max="30" width="6" style="40" bestFit="1" customWidth="1"/>
  </cols>
  <sheetData>
    <row r="1" spans="1:30" s="33" customFormat="1" x14ac:dyDescent="0.3">
      <c r="A1" s="56" t="s">
        <v>0</v>
      </c>
      <c r="B1" s="47"/>
      <c r="C1" s="56" t="s">
        <v>2</v>
      </c>
      <c r="D1" s="53" t="s">
        <v>81</v>
      </c>
      <c r="E1" s="54"/>
      <c r="F1" s="55"/>
      <c r="G1" s="53" t="s">
        <v>259</v>
      </c>
      <c r="H1" s="54"/>
      <c r="I1" s="54"/>
      <c r="J1" s="53" t="s">
        <v>260</v>
      </c>
      <c r="K1" s="54"/>
      <c r="L1" s="54"/>
      <c r="M1" s="53" t="s">
        <v>261</v>
      </c>
      <c r="N1" s="54"/>
      <c r="O1" s="54"/>
      <c r="P1" s="53" t="s">
        <v>262</v>
      </c>
      <c r="Q1" s="54"/>
      <c r="R1" s="54"/>
      <c r="S1" s="53" t="s">
        <v>263</v>
      </c>
      <c r="T1" s="54"/>
      <c r="U1" s="54"/>
      <c r="V1" s="53" t="s">
        <v>264</v>
      </c>
      <c r="W1" s="54"/>
      <c r="X1" s="54"/>
      <c r="Y1" s="53" t="s">
        <v>265</v>
      </c>
      <c r="Z1" s="54"/>
      <c r="AA1" s="54"/>
      <c r="AB1" s="53" t="s">
        <v>266</v>
      </c>
      <c r="AC1" s="54"/>
      <c r="AD1" s="54"/>
    </row>
    <row r="2" spans="1:30" s="33" customFormat="1" ht="27.6" x14ac:dyDescent="0.3">
      <c r="A2" s="56"/>
      <c r="B2" s="47" t="s">
        <v>1</v>
      </c>
      <c r="C2" s="56"/>
      <c r="D2" s="36" t="s">
        <v>267</v>
      </c>
      <c r="E2" s="5" t="s">
        <v>71</v>
      </c>
      <c r="F2" s="5" t="s">
        <v>82</v>
      </c>
      <c r="G2" s="21" t="s">
        <v>3</v>
      </c>
      <c r="H2" s="34" t="s">
        <v>4</v>
      </c>
      <c r="I2" s="35" t="s">
        <v>71</v>
      </c>
      <c r="J2" s="21" t="s">
        <v>3</v>
      </c>
      <c r="K2" s="34" t="s">
        <v>4</v>
      </c>
      <c r="L2" s="35" t="s">
        <v>71</v>
      </c>
      <c r="M2" s="21" t="s">
        <v>3</v>
      </c>
      <c r="N2" s="34" t="s">
        <v>4</v>
      </c>
      <c r="O2" s="35" t="s">
        <v>71</v>
      </c>
      <c r="P2" s="21" t="s">
        <v>3</v>
      </c>
      <c r="Q2" s="34" t="s">
        <v>4</v>
      </c>
      <c r="R2" s="35" t="s">
        <v>71</v>
      </c>
      <c r="S2" s="21" t="s">
        <v>3</v>
      </c>
      <c r="T2" s="34" t="s">
        <v>4</v>
      </c>
      <c r="U2" s="35" t="s">
        <v>71</v>
      </c>
      <c r="V2" s="21" t="s">
        <v>3</v>
      </c>
      <c r="W2" s="34" t="s">
        <v>4</v>
      </c>
      <c r="X2" s="35" t="s">
        <v>71</v>
      </c>
      <c r="Y2" s="21" t="s">
        <v>3</v>
      </c>
      <c r="Z2" s="34" t="s">
        <v>4</v>
      </c>
      <c r="AA2" s="35" t="s">
        <v>71</v>
      </c>
      <c r="AB2" s="21" t="s">
        <v>3</v>
      </c>
      <c r="AC2" s="34" t="s">
        <v>4</v>
      </c>
      <c r="AD2" s="35" t="s">
        <v>71</v>
      </c>
    </row>
    <row r="3" spans="1:30" ht="15" x14ac:dyDescent="0.25">
      <c r="A3" s="8" t="s">
        <v>60</v>
      </c>
      <c r="B3" s="8" t="s">
        <v>321</v>
      </c>
      <c r="C3" s="8">
        <v>34.334000000000003</v>
      </c>
      <c r="D3" s="9">
        <f t="shared" ref="D3:D23" si="0">IF(8-COUNTIF(H3,0)-COUNTIF(K3,0)-COUNTIF(N3,0)-COUNTIF(Q3,0)-COUNTIF(T3,0)-COUNTIF(W3,0)-COUNTIF(Z3,0)-COUNTIF(AC3,0)-COUNTIF(H3,"")-COUNTIF(K3,"")-COUNTIF(N3,"")-COUNTIF(Q3,"")-COUNTIF(T3,"")-COUNTIF(W3,"")-COUNTIF(Z3,"")-COUNTIF(AC3,"")&gt;2,8-COUNTIF(H3,0)-COUNTIF(K3,0)-COUNTIF(N3,0)-COUNTIF(Q3,0)-COUNTIF(T3,0)-COUNTIF(W3,0)-COUNTIF(Z3,0)-COUNTIF(AC3,0)-COUNTIF(H3,"")-COUNTIF(K3,"")-COUNTIF(N3,"")-COUNTIF(Q3,"")-COUNTIF(T3,"")-COUNTIF(W3,"")-COUNTIF(Z3,"")-COUNTIF(AC3,""),"")</f>
        <v>8</v>
      </c>
      <c r="E3" s="17">
        <f t="shared" ref="E3:E34" si="1">IF(D3&lt;&gt;"",SUM(H3/SUM($H$3:$H$115),K3/SUM($K$3:$K$115),N3/SUM($N$3:$N$115),Q3/SUM($Q$3:$Q$115),T3/SUM($T$3:$T$115),W3/SUM($W$3:$W$115),Z3/SUM($Z$3:$Z$115),AC3/SUM($AC$3:$AC$115))/D3*100,"")</f>
        <v>17.513625881181945</v>
      </c>
      <c r="F3" s="17">
        <f t="shared" ref="F3:F33" si="2">IF(D3&lt;&gt;"",_xlfn.STDEV.S(H3/SUM($H$3:$H$115),K3/SUM($K$3:$K$115),N3/SUM($N$3:$N$115),Q3/SUM($Q$3:$Q$115),T3/SUM($T$3:$T$115),W3/SUM($W$3:$W$115),Z3/SUM($Z$3:$Z$115),AC3/SUM($AC$3:$AC$115))*100,"")</f>
        <v>0.48326142513223247</v>
      </c>
      <c r="G3" s="9">
        <v>18</v>
      </c>
      <c r="H3" s="10">
        <v>953075.17</v>
      </c>
      <c r="I3" s="37">
        <f t="shared" ref="I3:I34" si="3">H3/SUM($H$3:$H$115)</f>
        <v>0.17112731942654125</v>
      </c>
      <c r="J3" s="9">
        <v>16</v>
      </c>
      <c r="K3" s="10">
        <v>949383.75</v>
      </c>
      <c r="L3" s="37">
        <f t="shared" ref="L3:L34" si="4">K3/SUM($K$3:$K$115)</f>
        <v>0.1754844205207475</v>
      </c>
      <c r="M3" s="9">
        <v>16</v>
      </c>
      <c r="N3" s="10">
        <v>992311.47</v>
      </c>
      <c r="O3" s="37">
        <f t="shared" ref="O3:O34" si="5">N3/SUM($N$3:$N$115)</f>
        <v>0.17791483306958567</v>
      </c>
      <c r="P3" s="9">
        <v>17</v>
      </c>
      <c r="Q3" s="10">
        <v>964678.74</v>
      </c>
      <c r="R3" s="37">
        <f t="shared" ref="R3:R34" si="6">Q3/SUM($Q$3:$Q$115)</f>
        <v>0.18072910575663859</v>
      </c>
      <c r="S3" s="9">
        <v>19</v>
      </c>
      <c r="T3" s="10">
        <v>947756.56</v>
      </c>
      <c r="U3" s="37">
        <f t="shared" ref="U3:U34" si="7">T3/SUM($T$3:$T$115)</f>
        <v>0.17618880980124935</v>
      </c>
      <c r="V3" s="9">
        <v>16</v>
      </c>
      <c r="W3" s="10">
        <v>955623.7</v>
      </c>
      <c r="X3" s="37">
        <f t="shared" ref="X3:X34" si="8">W3/SUM($W$3:$W$115)</f>
        <v>0.17271843360628411</v>
      </c>
      <c r="Y3" s="9">
        <v>17</v>
      </c>
      <c r="Z3" s="10">
        <v>997733.01</v>
      </c>
      <c r="AA3" s="37">
        <f t="shared" ref="AA3:AA34" si="9">Z3/SUM($Z$3:$Z$115)</f>
        <v>0.18038225935950961</v>
      </c>
      <c r="AB3" s="9">
        <v>17</v>
      </c>
      <c r="AC3" s="10">
        <v>949641.44</v>
      </c>
      <c r="AD3" s="37">
        <f t="shared" ref="AD3:AD34" si="10">AC3/SUM($AC$3:$AC$115)</f>
        <v>0.16654488895399958</v>
      </c>
    </row>
    <row r="4" spans="1:30" ht="15" x14ac:dyDescent="0.25">
      <c r="A4" s="8" t="s">
        <v>174</v>
      </c>
      <c r="B4" s="8" t="s">
        <v>322</v>
      </c>
      <c r="C4" s="8">
        <v>33.287999999999997</v>
      </c>
      <c r="D4" s="9">
        <f t="shared" si="0"/>
        <v>8</v>
      </c>
      <c r="E4" s="17">
        <f t="shared" si="1"/>
        <v>15.489925690035674</v>
      </c>
      <c r="F4" s="17">
        <f t="shared" si="2"/>
        <v>0.46742790294546177</v>
      </c>
      <c r="G4" s="9">
        <v>10</v>
      </c>
      <c r="H4" s="10">
        <v>860096.34</v>
      </c>
      <c r="I4" s="37">
        <f t="shared" si="3"/>
        <v>0.15443270976493806</v>
      </c>
      <c r="J4" s="9">
        <v>9</v>
      </c>
      <c r="K4" s="10">
        <v>849474.1</v>
      </c>
      <c r="L4" s="37">
        <f t="shared" si="4"/>
        <v>0.15701708627926644</v>
      </c>
      <c r="M4" s="9">
        <v>9</v>
      </c>
      <c r="N4" s="10">
        <v>872482.72</v>
      </c>
      <c r="O4" s="37">
        <f t="shared" si="5"/>
        <v>0.15643033682246768</v>
      </c>
      <c r="P4" s="9">
        <v>9</v>
      </c>
      <c r="Q4" s="10">
        <v>852199.64</v>
      </c>
      <c r="R4" s="37">
        <f t="shared" si="6"/>
        <v>0.1596565493537562</v>
      </c>
      <c r="S4" s="9">
        <v>9</v>
      </c>
      <c r="T4" s="10">
        <v>782177.87</v>
      </c>
      <c r="U4" s="37">
        <f t="shared" si="7"/>
        <v>0.14540758015768979</v>
      </c>
      <c r="V4" s="9">
        <v>9</v>
      </c>
      <c r="W4" s="10">
        <v>859105.08</v>
      </c>
      <c r="X4" s="37">
        <f t="shared" si="8"/>
        <v>0.15527375861523882</v>
      </c>
      <c r="Y4" s="9">
        <v>9</v>
      </c>
      <c r="Z4" s="10">
        <v>837796.27</v>
      </c>
      <c r="AA4" s="37">
        <f t="shared" si="9"/>
        <v>0.1514669581450149</v>
      </c>
      <c r="AB4" s="9">
        <v>9</v>
      </c>
      <c r="AC4" s="10">
        <v>909523.13</v>
      </c>
      <c r="AD4" s="37">
        <f t="shared" si="10"/>
        <v>0.15950907606448192</v>
      </c>
    </row>
    <row r="5" spans="1:30" ht="15" x14ac:dyDescent="0.25">
      <c r="A5" s="8" t="s">
        <v>58</v>
      </c>
      <c r="B5" s="8" t="s">
        <v>357</v>
      </c>
      <c r="C5" s="8">
        <v>46.283000000000001</v>
      </c>
      <c r="D5" s="9">
        <f t="shared" si="0"/>
        <v>8</v>
      </c>
      <c r="E5" s="17">
        <f t="shared" si="1"/>
        <v>13.555027192396782</v>
      </c>
      <c r="F5" s="17">
        <f t="shared" si="2"/>
        <v>0.4587179132829477</v>
      </c>
      <c r="G5" s="9">
        <v>19</v>
      </c>
      <c r="H5" s="10">
        <v>775921.31</v>
      </c>
      <c r="I5" s="37">
        <f t="shared" si="3"/>
        <v>0.13931884708131714</v>
      </c>
      <c r="J5" s="9">
        <v>20</v>
      </c>
      <c r="K5" s="10">
        <v>728793.94</v>
      </c>
      <c r="L5" s="37">
        <f t="shared" si="4"/>
        <v>0.13471052378970297</v>
      </c>
      <c r="M5" s="9">
        <v>21</v>
      </c>
      <c r="N5" s="10">
        <v>770321.35</v>
      </c>
      <c r="O5" s="37">
        <f t="shared" si="5"/>
        <v>0.1381134840607938</v>
      </c>
      <c r="P5" s="9">
        <v>21</v>
      </c>
      <c r="Q5" s="10">
        <v>672876.01</v>
      </c>
      <c r="R5" s="37">
        <f t="shared" si="6"/>
        <v>0.12606090974120049</v>
      </c>
      <c r="S5" s="9">
        <v>18</v>
      </c>
      <c r="T5" s="10">
        <v>741678.31</v>
      </c>
      <c r="U5" s="37">
        <f t="shared" si="7"/>
        <v>0.13787867497778339</v>
      </c>
      <c r="V5" s="9">
        <v>21</v>
      </c>
      <c r="W5" s="10">
        <v>776557.29</v>
      </c>
      <c r="X5" s="37">
        <f t="shared" si="8"/>
        <v>0.14035415690751593</v>
      </c>
      <c r="Y5" s="9">
        <v>20</v>
      </c>
      <c r="Z5" s="10">
        <v>747092.61</v>
      </c>
      <c r="AA5" s="37">
        <f t="shared" si="9"/>
        <v>0.13506845177207574</v>
      </c>
      <c r="AB5" s="9">
        <v>21</v>
      </c>
      <c r="AC5" s="10">
        <v>757781.4</v>
      </c>
      <c r="AD5" s="37">
        <f t="shared" si="10"/>
        <v>0.13289712706135312</v>
      </c>
    </row>
    <row r="6" spans="1:30" ht="15" x14ac:dyDescent="0.25">
      <c r="A6" s="8" t="s">
        <v>63</v>
      </c>
      <c r="B6" s="8" t="s">
        <v>356</v>
      </c>
      <c r="C6" s="8">
        <v>46.34</v>
      </c>
      <c r="D6" s="9">
        <f t="shared" si="0"/>
        <v>8</v>
      </c>
      <c r="E6" s="17">
        <f t="shared" si="1"/>
        <v>12.635213420955759</v>
      </c>
      <c r="F6" s="17">
        <f t="shared" si="2"/>
        <v>0.87593617517438049</v>
      </c>
      <c r="G6" s="9">
        <v>13</v>
      </c>
      <c r="H6" s="10">
        <v>747529.3</v>
      </c>
      <c r="I6" s="37">
        <f t="shared" si="3"/>
        <v>0.13422098206776154</v>
      </c>
      <c r="J6" s="9">
        <v>14</v>
      </c>
      <c r="K6" s="10">
        <v>666673.55000000005</v>
      </c>
      <c r="L6" s="37">
        <f t="shared" si="4"/>
        <v>0.12322816942912662</v>
      </c>
      <c r="M6" s="9">
        <v>14</v>
      </c>
      <c r="N6" s="10">
        <v>697369.01</v>
      </c>
      <c r="O6" s="37">
        <f t="shared" si="5"/>
        <v>0.12503361570742724</v>
      </c>
      <c r="P6" s="9">
        <v>14</v>
      </c>
      <c r="Q6" s="10">
        <v>655975.28</v>
      </c>
      <c r="R6" s="37">
        <f t="shared" si="6"/>
        <v>0.1228946185264336</v>
      </c>
      <c r="S6" s="9">
        <v>13</v>
      </c>
      <c r="T6" s="10">
        <v>719266.82</v>
      </c>
      <c r="U6" s="37">
        <f t="shared" si="7"/>
        <v>0.13371235852519917</v>
      </c>
      <c r="V6" s="9">
        <v>14</v>
      </c>
      <c r="W6" s="10">
        <v>749283.85</v>
      </c>
      <c r="X6" s="37">
        <f t="shared" si="8"/>
        <v>0.13542478372866426</v>
      </c>
      <c r="Y6" s="9">
        <v>13</v>
      </c>
      <c r="Z6" s="10">
        <v>706098.61</v>
      </c>
      <c r="AA6" s="37">
        <f t="shared" si="9"/>
        <v>0.12765705988058793</v>
      </c>
      <c r="AB6" s="9">
        <v>13</v>
      </c>
      <c r="AC6" s="10">
        <v>619498.18000000005</v>
      </c>
      <c r="AD6" s="37">
        <f t="shared" si="10"/>
        <v>0.10864548581126036</v>
      </c>
    </row>
    <row r="7" spans="1:30" ht="15" x14ac:dyDescent="0.25">
      <c r="A7" s="8" t="s">
        <v>155</v>
      </c>
      <c r="B7" s="8" t="s">
        <v>347</v>
      </c>
      <c r="C7" s="8">
        <v>44.012</v>
      </c>
      <c r="D7" s="9">
        <f t="shared" si="0"/>
        <v>8</v>
      </c>
      <c r="E7" s="17">
        <f t="shared" si="1"/>
        <v>6.8483401250840474</v>
      </c>
      <c r="F7" s="17">
        <f t="shared" si="2"/>
        <v>0.18290114264052554</v>
      </c>
      <c r="G7" s="9">
        <v>12</v>
      </c>
      <c r="H7" s="10">
        <v>391120.45</v>
      </c>
      <c r="I7" s="37">
        <f t="shared" si="3"/>
        <v>7.0226773593737163E-2</v>
      </c>
      <c r="J7" s="9">
        <v>12</v>
      </c>
      <c r="K7" s="10">
        <v>378062.28</v>
      </c>
      <c r="L7" s="37">
        <f t="shared" si="4"/>
        <v>6.9881162518899864E-2</v>
      </c>
      <c r="M7" s="9">
        <v>12</v>
      </c>
      <c r="N7" s="10">
        <v>370840.85</v>
      </c>
      <c r="O7" s="37">
        <f t="shared" si="5"/>
        <v>6.6489292845857417E-2</v>
      </c>
      <c r="P7" s="9">
        <v>12</v>
      </c>
      <c r="Q7" s="10">
        <v>371474.37</v>
      </c>
      <c r="R7" s="37">
        <f t="shared" si="6"/>
        <v>6.9594392327554239E-2</v>
      </c>
      <c r="S7" s="9">
        <v>11</v>
      </c>
      <c r="T7" s="10">
        <v>375611.29</v>
      </c>
      <c r="U7" s="37">
        <f t="shared" si="7"/>
        <v>6.982648174232832E-2</v>
      </c>
      <c r="V7" s="9">
        <v>12</v>
      </c>
      <c r="W7" s="10">
        <v>379645.95</v>
      </c>
      <c r="X7" s="37">
        <f t="shared" si="8"/>
        <v>6.8616814138211163E-2</v>
      </c>
      <c r="Y7" s="9">
        <v>11</v>
      </c>
      <c r="Z7" s="10">
        <v>376689.26</v>
      </c>
      <c r="AA7" s="37">
        <f t="shared" si="9"/>
        <v>6.810244736240785E-2</v>
      </c>
      <c r="AB7" s="9">
        <v>11</v>
      </c>
      <c r="AC7" s="10">
        <v>371371.35</v>
      </c>
      <c r="AD7" s="37">
        <f t="shared" si="10"/>
        <v>6.5129845477727794E-2</v>
      </c>
    </row>
    <row r="8" spans="1:30" ht="15" x14ac:dyDescent="0.25">
      <c r="A8" s="8" t="s">
        <v>218</v>
      </c>
      <c r="B8" s="8" t="s">
        <v>370</v>
      </c>
      <c r="C8" s="8">
        <v>29.608000000000001</v>
      </c>
      <c r="D8" s="9">
        <f t="shared" si="0"/>
        <v>8</v>
      </c>
      <c r="E8" s="17">
        <f t="shared" si="1"/>
        <v>6.3332703519463491</v>
      </c>
      <c r="F8" s="17">
        <f t="shared" si="2"/>
        <v>0.12041620022140731</v>
      </c>
      <c r="G8" s="9">
        <v>10</v>
      </c>
      <c r="H8" s="10">
        <v>353494.07</v>
      </c>
      <c r="I8" s="37">
        <f t="shared" si="3"/>
        <v>6.3470851551277047E-2</v>
      </c>
      <c r="J8" s="9">
        <v>10</v>
      </c>
      <c r="K8" s="10">
        <v>350904.21</v>
      </c>
      <c r="L8" s="37">
        <f t="shared" si="4"/>
        <v>6.486125547244799E-2</v>
      </c>
      <c r="M8" s="9">
        <v>11</v>
      </c>
      <c r="N8" s="10">
        <v>341697.37</v>
      </c>
      <c r="O8" s="37">
        <f t="shared" si="5"/>
        <v>6.1264061115676158E-2</v>
      </c>
      <c r="P8" s="9">
        <v>10</v>
      </c>
      <c r="Q8" s="10">
        <v>339077.39</v>
      </c>
      <c r="R8" s="37">
        <f t="shared" si="6"/>
        <v>6.3524934194149438E-2</v>
      </c>
      <c r="S8" s="9">
        <v>11</v>
      </c>
      <c r="T8" s="10">
        <v>349416.76</v>
      </c>
      <c r="U8" s="37">
        <f t="shared" si="7"/>
        <v>6.4956894699846543E-2</v>
      </c>
      <c r="V8" s="9">
        <v>12</v>
      </c>
      <c r="W8" s="10">
        <v>346333.09</v>
      </c>
      <c r="X8" s="37">
        <f t="shared" si="8"/>
        <v>6.2595882470081299E-2</v>
      </c>
      <c r="Y8" s="9">
        <v>10</v>
      </c>
      <c r="Z8" s="10">
        <v>347414.69</v>
      </c>
      <c r="AA8" s="37">
        <f t="shared" si="9"/>
        <v>6.2809835986967724E-2</v>
      </c>
      <c r="AB8" s="9">
        <v>10</v>
      </c>
      <c r="AC8" s="10">
        <v>360241.4</v>
      </c>
      <c r="AD8" s="37">
        <f t="shared" si="10"/>
        <v>6.3177912665261696E-2</v>
      </c>
    </row>
    <row r="9" spans="1:30" ht="38.25" x14ac:dyDescent="0.25">
      <c r="A9" s="8" t="s">
        <v>139</v>
      </c>
      <c r="B9" s="8" t="s">
        <v>140</v>
      </c>
      <c r="C9" s="8">
        <v>9.76</v>
      </c>
      <c r="D9" s="9">
        <f t="shared" si="0"/>
        <v>8</v>
      </c>
      <c r="E9" s="17">
        <f t="shared" si="1"/>
        <v>3.8711033782334883</v>
      </c>
      <c r="F9" s="17">
        <f t="shared" si="2"/>
        <v>0.19565277674763623</v>
      </c>
      <c r="G9" s="9">
        <v>3</v>
      </c>
      <c r="H9" s="10">
        <v>209856.18</v>
      </c>
      <c r="I9" s="37">
        <f t="shared" si="3"/>
        <v>3.768026560643032E-2</v>
      </c>
      <c r="J9" s="9">
        <v>3</v>
      </c>
      <c r="K9" s="10">
        <v>223082.28</v>
      </c>
      <c r="L9" s="37">
        <f t="shared" si="4"/>
        <v>4.1234605747409454E-2</v>
      </c>
      <c r="M9" s="9">
        <v>3</v>
      </c>
      <c r="N9" s="10">
        <v>201702.06</v>
      </c>
      <c r="O9" s="37">
        <f t="shared" si="5"/>
        <v>3.6163835065507757E-2</v>
      </c>
      <c r="P9" s="9">
        <v>3</v>
      </c>
      <c r="Q9" s="10">
        <v>216480.63</v>
      </c>
      <c r="R9" s="37">
        <f t="shared" si="6"/>
        <v>4.0556870439099502E-2</v>
      </c>
      <c r="S9" s="9">
        <v>3</v>
      </c>
      <c r="T9" s="10">
        <v>211035.33</v>
      </c>
      <c r="U9" s="37">
        <f t="shared" si="7"/>
        <v>3.9231660521256519E-2</v>
      </c>
      <c r="V9" s="9">
        <v>3</v>
      </c>
      <c r="W9" s="10">
        <v>205547.67</v>
      </c>
      <c r="X9" s="37">
        <f t="shared" si="8"/>
        <v>3.715047208835591E-2</v>
      </c>
      <c r="Y9" s="9">
        <v>3</v>
      </c>
      <c r="Z9" s="10">
        <v>224954.58</v>
      </c>
      <c r="AA9" s="37">
        <f t="shared" si="9"/>
        <v>4.0670013908499981E-2</v>
      </c>
      <c r="AB9" s="9">
        <v>3</v>
      </c>
      <c r="AC9" s="10">
        <v>210977.67</v>
      </c>
      <c r="AD9" s="37">
        <f t="shared" si="10"/>
        <v>3.7000546882119609E-2</v>
      </c>
    </row>
    <row r="10" spans="1:30" ht="15" x14ac:dyDescent="0.25">
      <c r="A10" s="8" t="s">
        <v>211</v>
      </c>
      <c r="B10" s="8" t="s">
        <v>348</v>
      </c>
      <c r="C10" s="8">
        <v>47.128999999999998</v>
      </c>
      <c r="D10" s="9">
        <f t="shared" si="0"/>
        <v>8</v>
      </c>
      <c r="E10" s="17">
        <f t="shared" si="1"/>
        <v>3.2777621810564899</v>
      </c>
      <c r="F10" s="17">
        <f t="shared" si="2"/>
        <v>0.1331067995696972</v>
      </c>
      <c r="G10" s="9">
        <v>13</v>
      </c>
      <c r="H10" s="10">
        <v>179149.83</v>
      </c>
      <c r="I10" s="37">
        <f t="shared" si="3"/>
        <v>3.2166854355906216E-2</v>
      </c>
      <c r="J10" s="9">
        <v>14</v>
      </c>
      <c r="K10" s="10">
        <v>179019.45</v>
      </c>
      <c r="L10" s="37">
        <f t="shared" si="4"/>
        <v>3.3090017019137871E-2</v>
      </c>
      <c r="M10" s="9">
        <v>13</v>
      </c>
      <c r="N10" s="10">
        <v>189560.41</v>
      </c>
      <c r="O10" s="37">
        <f t="shared" si="5"/>
        <v>3.3986918141490609E-2</v>
      </c>
      <c r="P10" s="9">
        <v>12</v>
      </c>
      <c r="Q10" s="10">
        <v>173370.44</v>
      </c>
      <c r="R10" s="37">
        <f t="shared" si="6"/>
        <v>3.2480330794721325E-2</v>
      </c>
      <c r="S10" s="9">
        <v>13</v>
      </c>
      <c r="T10" s="10">
        <v>174683.09</v>
      </c>
      <c r="U10" s="37">
        <f t="shared" si="7"/>
        <v>3.2473745915833616E-2</v>
      </c>
      <c r="V10" s="9">
        <v>12</v>
      </c>
      <c r="W10" s="10">
        <v>190323.56</v>
      </c>
      <c r="X10" s="37">
        <f t="shared" si="8"/>
        <v>3.4398882281353668E-2</v>
      </c>
      <c r="Y10" s="9">
        <v>13</v>
      </c>
      <c r="Z10" s="10">
        <v>185375.33</v>
      </c>
      <c r="AA10" s="37">
        <f t="shared" si="9"/>
        <v>3.3514397659264256E-2</v>
      </c>
      <c r="AB10" s="9">
        <v>12</v>
      </c>
      <c r="AC10" s="10">
        <v>171686.69</v>
      </c>
      <c r="AD10" s="37">
        <f t="shared" si="10"/>
        <v>3.010982831681161E-2</v>
      </c>
    </row>
    <row r="11" spans="1:30" ht="15" x14ac:dyDescent="0.25">
      <c r="A11" s="8" t="s">
        <v>210</v>
      </c>
      <c r="B11" s="8" t="s">
        <v>368</v>
      </c>
      <c r="C11" s="8">
        <v>82.379000000000005</v>
      </c>
      <c r="D11" s="9">
        <f t="shared" si="0"/>
        <v>8</v>
      </c>
      <c r="E11" s="17">
        <f t="shared" si="1"/>
        <v>2.5756227718194262</v>
      </c>
      <c r="F11" s="17">
        <f t="shared" si="2"/>
        <v>0.23856286370793617</v>
      </c>
      <c r="G11" s="9">
        <v>15</v>
      </c>
      <c r="H11" s="10">
        <v>136906.48000000001</v>
      </c>
      <c r="I11" s="37">
        <f t="shared" si="3"/>
        <v>2.4581942402846758E-2</v>
      </c>
      <c r="J11" s="9">
        <v>16</v>
      </c>
      <c r="K11" s="10">
        <v>134542.25</v>
      </c>
      <c r="L11" s="37">
        <f t="shared" si="4"/>
        <v>2.4868835996832199E-2</v>
      </c>
      <c r="M11" s="9">
        <v>16</v>
      </c>
      <c r="N11" s="10">
        <v>166447.39000000001</v>
      </c>
      <c r="O11" s="37">
        <f t="shared" si="5"/>
        <v>2.9842907697840301E-2</v>
      </c>
      <c r="P11" s="9">
        <v>14</v>
      </c>
      <c r="Q11" s="10">
        <v>129128.75</v>
      </c>
      <c r="R11" s="37">
        <f t="shared" si="6"/>
        <v>2.4191808679200857E-2</v>
      </c>
      <c r="S11" s="9">
        <v>17</v>
      </c>
      <c r="T11" s="10">
        <v>146285.85</v>
      </c>
      <c r="U11" s="37">
        <f t="shared" si="7"/>
        <v>2.7194673073288027E-2</v>
      </c>
      <c r="V11" s="9">
        <v>15</v>
      </c>
      <c r="W11" s="10">
        <v>147806.47</v>
      </c>
      <c r="X11" s="37">
        <f t="shared" si="8"/>
        <v>2.6714387656223079E-2</v>
      </c>
      <c r="Y11" s="9">
        <v>15</v>
      </c>
      <c r="Z11" s="10">
        <v>147798.68</v>
      </c>
      <c r="AA11" s="37">
        <f t="shared" si="9"/>
        <v>2.6720835696067792E-2</v>
      </c>
      <c r="AB11" s="9">
        <v>14</v>
      </c>
      <c r="AC11" s="10">
        <v>125070.45</v>
      </c>
      <c r="AD11" s="37">
        <f t="shared" si="10"/>
        <v>2.1934430543255102E-2</v>
      </c>
    </row>
    <row r="12" spans="1:30" ht="15" x14ac:dyDescent="0.25">
      <c r="A12" s="8" t="s">
        <v>219</v>
      </c>
      <c r="B12" s="8" t="s">
        <v>371</v>
      </c>
      <c r="C12" s="8">
        <v>29.693999999999999</v>
      </c>
      <c r="D12" s="9">
        <f t="shared" si="0"/>
        <v>8</v>
      </c>
      <c r="E12" s="17">
        <f t="shared" si="1"/>
        <v>2.2725891913152858</v>
      </c>
      <c r="F12" s="17">
        <f t="shared" si="2"/>
        <v>0.10407712257602497</v>
      </c>
      <c r="G12" s="9">
        <v>11</v>
      </c>
      <c r="H12" s="10">
        <v>131321.73000000001</v>
      </c>
      <c r="I12" s="37">
        <f t="shared" si="3"/>
        <v>2.3579184879358471E-2</v>
      </c>
      <c r="J12" s="9">
        <v>10</v>
      </c>
      <c r="K12" s="10">
        <v>126419.51</v>
      </c>
      <c r="L12" s="37">
        <f t="shared" si="4"/>
        <v>2.3367425927468048E-2</v>
      </c>
      <c r="M12" s="9">
        <v>11</v>
      </c>
      <c r="N12" s="10">
        <v>125074.21</v>
      </c>
      <c r="O12" s="37">
        <f t="shared" si="5"/>
        <v>2.2424972265472555E-2</v>
      </c>
      <c r="P12" s="9">
        <v>11</v>
      </c>
      <c r="Q12" s="10">
        <v>129708.88</v>
      </c>
      <c r="R12" s="37">
        <f t="shared" si="6"/>
        <v>2.4300493956252365E-2</v>
      </c>
      <c r="S12" s="9">
        <v>10</v>
      </c>
      <c r="T12" s="10">
        <v>121265.33</v>
      </c>
      <c r="U12" s="37">
        <f t="shared" si="7"/>
        <v>2.25433355616718E-2</v>
      </c>
      <c r="V12" s="9">
        <v>11</v>
      </c>
      <c r="W12" s="10">
        <v>125134.1</v>
      </c>
      <c r="X12" s="37">
        <f t="shared" si="8"/>
        <v>2.2616607083658681E-2</v>
      </c>
      <c r="Y12" s="9">
        <v>10</v>
      </c>
      <c r="Z12" s="10">
        <v>122263.36</v>
      </c>
      <c r="AA12" s="37">
        <f t="shared" si="9"/>
        <v>2.2104251230181404E-2</v>
      </c>
      <c r="AB12" s="9">
        <v>11</v>
      </c>
      <c r="AC12" s="10">
        <v>119005.98</v>
      </c>
      <c r="AD12" s="37">
        <f t="shared" si="10"/>
        <v>2.0870864401159553E-2</v>
      </c>
    </row>
    <row r="13" spans="1:30" ht="15" x14ac:dyDescent="0.25">
      <c r="A13" s="8" t="s">
        <v>110</v>
      </c>
      <c r="B13" s="8" t="s">
        <v>372</v>
      </c>
      <c r="C13" s="8">
        <v>11.298</v>
      </c>
      <c r="D13" s="9">
        <f t="shared" si="0"/>
        <v>8</v>
      </c>
      <c r="E13" s="17">
        <f t="shared" si="1"/>
        <v>2.1167670521195716</v>
      </c>
      <c r="F13" s="17">
        <f t="shared" si="2"/>
        <v>5.8014650213432419E-2</v>
      </c>
      <c r="G13" s="9">
        <v>4</v>
      </c>
      <c r="H13" s="10">
        <v>113814.39999999999</v>
      </c>
      <c r="I13" s="37">
        <f t="shared" si="3"/>
        <v>2.0435694683075347E-2</v>
      </c>
      <c r="J13" s="9">
        <v>5</v>
      </c>
      <c r="K13" s="10">
        <v>117526.41</v>
      </c>
      <c r="L13" s="37">
        <f t="shared" si="4"/>
        <v>2.1723622249415778E-2</v>
      </c>
      <c r="M13" s="9">
        <v>4</v>
      </c>
      <c r="N13" s="10">
        <v>118964.78</v>
      </c>
      <c r="O13" s="37">
        <f t="shared" si="5"/>
        <v>2.1329592184256403E-2</v>
      </c>
      <c r="P13" s="9">
        <v>4</v>
      </c>
      <c r="Q13" s="10">
        <v>115752.01</v>
      </c>
      <c r="R13" s="37">
        <f t="shared" si="6"/>
        <v>2.1685724365433291E-2</v>
      </c>
      <c r="S13" s="9">
        <v>4</v>
      </c>
      <c r="T13" s="10">
        <v>116601.42</v>
      </c>
      <c r="U13" s="37">
        <f t="shared" si="7"/>
        <v>2.1676310434544065E-2</v>
      </c>
      <c r="V13" s="9">
        <v>4</v>
      </c>
      <c r="W13" s="10">
        <v>118633.37</v>
      </c>
      <c r="X13" s="37">
        <f t="shared" si="8"/>
        <v>2.1441671904782959E-2</v>
      </c>
      <c r="Y13" s="9">
        <v>4</v>
      </c>
      <c r="Z13" s="10">
        <v>112606.9</v>
      </c>
      <c r="AA13" s="37">
        <f t="shared" si="9"/>
        <v>2.0358439420051222E-2</v>
      </c>
      <c r="AB13" s="9">
        <v>4</v>
      </c>
      <c r="AC13" s="10">
        <v>117976.45</v>
      </c>
      <c r="AD13" s="37">
        <f t="shared" si="10"/>
        <v>2.0690308928006641E-2</v>
      </c>
    </row>
    <row r="14" spans="1:30" ht="38.25" x14ac:dyDescent="0.25">
      <c r="A14" s="8" t="s">
        <v>40</v>
      </c>
      <c r="B14" s="8" t="s">
        <v>41</v>
      </c>
      <c r="C14" s="8">
        <v>74.203999999999994</v>
      </c>
      <c r="D14" s="9">
        <f t="shared" si="0"/>
        <v>8</v>
      </c>
      <c r="E14" s="17">
        <f t="shared" si="1"/>
        <v>2.0741090112243272</v>
      </c>
      <c r="F14" s="17">
        <f t="shared" si="2"/>
        <v>0.1127953171588878</v>
      </c>
      <c r="G14" s="9">
        <v>21</v>
      </c>
      <c r="H14" s="10">
        <v>115624.42</v>
      </c>
      <c r="I14" s="37">
        <f t="shared" si="3"/>
        <v>2.0760688849808733E-2</v>
      </c>
      <c r="J14" s="9">
        <v>22</v>
      </c>
      <c r="K14" s="10">
        <v>107880.16</v>
      </c>
      <c r="L14" s="37">
        <f t="shared" si="4"/>
        <v>1.9940606065024312E-2</v>
      </c>
      <c r="M14" s="9">
        <v>22</v>
      </c>
      <c r="N14" s="10">
        <v>117725.62</v>
      </c>
      <c r="O14" s="37">
        <f t="shared" si="5"/>
        <v>2.1107419054939951E-2</v>
      </c>
      <c r="P14" s="9">
        <v>22</v>
      </c>
      <c r="Q14" s="10">
        <v>118269.09</v>
      </c>
      <c r="R14" s="37">
        <f t="shared" si="6"/>
        <v>2.2157290285418137E-2</v>
      </c>
      <c r="S14" s="9">
        <v>22</v>
      </c>
      <c r="T14" s="10">
        <v>112772.35</v>
      </c>
      <c r="U14" s="37">
        <f t="shared" si="7"/>
        <v>2.0964482825621297E-2</v>
      </c>
      <c r="V14" s="9">
        <v>21</v>
      </c>
      <c r="W14" s="10">
        <v>104419.24</v>
      </c>
      <c r="X14" s="37">
        <f t="shared" si="8"/>
        <v>1.8872624832513726E-2</v>
      </c>
      <c r="Y14" s="9">
        <v>19</v>
      </c>
      <c r="Z14" s="10">
        <v>122532.81</v>
      </c>
      <c r="AA14" s="37">
        <f t="shared" si="9"/>
        <v>2.2152965665102643E-2</v>
      </c>
      <c r="AB14" s="9">
        <v>20</v>
      </c>
      <c r="AC14" s="10">
        <v>113884.31</v>
      </c>
      <c r="AD14" s="37">
        <f t="shared" si="10"/>
        <v>1.997264331951738E-2</v>
      </c>
    </row>
    <row r="15" spans="1:30" ht="15" x14ac:dyDescent="0.25">
      <c r="A15" s="8" t="s">
        <v>15</v>
      </c>
      <c r="B15" s="8" t="s">
        <v>335</v>
      </c>
      <c r="C15" s="8">
        <v>86.492999999999995</v>
      </c>
      <c r="D15" s="9">
        <f t="shared" si="0"/>
        <v>8</v>
      </c>
      <c r="E15" s="17">
        <f t="shared" si="1"/>
        <v>1.9771324827318475</v>
      </c>
      <c r="F15" s="17">
        <f t="shared" si="2"/>
        <v>5.2891733554781453E-2</v>
      </c>
      <c r="G15" s="9">
        <v>22</v>
      </c>
      <c r="H15" s="10">
        <v>109942.04</v>
      </c>
      <c r="I15" s="37">
        <f t="shared" si="3"/>
        <v>1.9740401586042341E-2</v>
      </c>
      <c r="J15" s="9">
        <v>22</v>
      </c>
      <c r="K15" s="10">
        <v>108481.39</v>
      </c>
      <c r="L15" s="37">
        <f t="shared" si="4"/>
        <v>2.0051737626049754E-2</v>
      </c>
      <c r="M15" s="9">
        <v>22</v>
      </c>
      <c r="N15" s="10">
        <v>112332.02</v>
      </c>
      <c r="O15" s="37">
        <f t="shared" si="5"/>
        <v>2.0140382521900466E-2</v>
      </c>
      <c r="P15" s="9">
        <v>22</v>
      </c>
      <c r="Q15" s="10">
        <v>108375.67999999999</v>
      </c>
      <c r="R15" s="37">
        <f t="shared" si="6"/>
        <v>2.0303795367323657E-2</v>
      </c>
      <c r="S15" s="9">
        <v>22</v>
      </c>
      <c r="T15" s="10">
        <v>108423.87</v>
      </c>
      <c r="U15" s="37">
        <f t="shared" si="7"/>
        <v>2.0156096423479656E-2</v>
      </c>
      <c r="V15" s="9">
        <v>22</v>
      </c>
      <c r="W15" s="10">
        <v>108034.19</v>
      </c>
      <c r="X15" s="37">
        <f t="shared" si="8"/>
        <v>1.9525987135651495E-2</v>
      </c>
      <c r="Y15" s="9">
        <v>22</v>
      </c>
      <c r="Z15" s="10">
        <v>108319.5</v>
      </c>
      <c r="AA15" s="37">
        <f t="shared" si="9"/>
        <v>1.9583311313607236E-2</v>
      </c>
      <c r="AB15" s="9">
        <v>22</v>
      </c>
      <c r="AC15" s="10">
        <v>106450.27</v>
      </c>
      <c r="AD15" s="37">
        <f t="shared" si="10"/>
        <v>1.8668886644493184E-2</v>
      </c>
    </row>
    <row r="16" spans="1:30" ht="25.5" x14ac:dyDescent="0.25">
      <c r="A16" s="8" t="s">
        <v>400</v>
      </c>
      <c r="B16" s="8" t="s">
        <v>385</v>
      </c>
      <c r="C16" s="8">
        <v>487.25400000000002</v>
      </c>
      <c r="D16" s="9">
        <f t="shared" si="0"/>
        <v>8</v>
      </c>
      <c r="E16" s="17">
        <f t="shared" si="1"/>
        <v>1.8241284869645504</v>
      </c>
      <c r="F16" s="17">
        <f t="shared" si="2"/>
        <v>0.15674588389887747</v>
      </c>
      <c r="G16" s="9">
        <v>47</v>
      </c>
      <c r="H16" s="10">
        <v>108001.71</v>
      </c>
      <c r="I16" s="37">
        <f t="shared" si="3"/>
        <v>1.9392009893388237E-2</v>
      </c>
      <c r="J16" s="9">
        <v>47</v>
      </c>
      <c r="K16" s="10">
        <v>113082.54</v>
      </c>
      <c r="L16" s="37">
        <f t="shared" si="4"/>
        <v>2.0902215782516026E-2</v>
      </c>
      <c r="M16" s="9">
        <v>48</v>
      </c>
      <c r="N16" s="10">
        <v>97648.25</v>
      </c>
      <c r="O16" s="37">
        <f t="shared" si="5"/>
        <v>1.7507680424461051E-2</v>
      </c>
      <c r="P16" s="9">
        <v>47</v>
      </c>
      <c r="Q16" s="10">
        <v>94998.9</v>
      </c>
      <c r="R16" s="37">
        <f t="shared" si="6"/>
        <v>1.7797703559699403E-2</v>
      </c>
      <c r="S16" s="9">
        <v>48</v>
      </c>
      <c r="T16" s="10">
        <v>105687</v>
      </c>
      <c r="U16" s="37">
        <f t="shared" si="7"/>
        <v>1.9647309791730311E-2</v>
      </c>
      <c r="V16" s="9">
        <v>49</v>
      </c>
      <c r="W16" s="10">
        <v>93110.96</v>
      </c>
      <c r="X16" s="37">
        <f t="shared" si="8"/>
        <v>1.6828778066907902E-2</v>
      </c>
      <c r="Y16" s="9">
        <v>49</v>
      </c>
      <c r="Z16" s="10">
        <v>96741.69</v>
      </c>
      <c r="AA16" s="37">
        <f t="shared" si="9"/>
        <v>1.7490134576641177E-2</v>
      </c>
      <c r="AB16" s="9">
        <v>47</v>
      </c>
      <c r="AC16" s="10">
        <v>93310.32</v>
      </c>
      <c r="AD16" s="37">
        <f t="shared" si="10"/>
        <v>1.636444686181994E-2</v>
      </c>
    </row>
    <row r="17" spans="1:30" ht="15" x14ac:dyDescent="0.25">
      <c r="A17" s="8" t="s">
        <v>123</v>
      </c>
      <c r="B17" s="8" t="s">
        <v>352</v>
      </c>
      <c r="C17" s="8">
        <v>13.612</v>
      </c>
      <c r="D17" s="9">
        <f t="shared" si="0"/>
        <v>8</v>
      </c>
      <c r="E17" s="17">
        <f t="shared" si="1"/>
        <v>1.119146636066265</v>
      </c>
      <c r="F17" s="17">
        <f t="shared" si="2"/>
        <v>4.2542661487814444E-2</v>
      </c>
      <c r="G17" s="9">
        <v>5</v>
      </c>
      <c r="H17" s="10">
        <v>62562.49</v>
      </c>
      <c r="I17" s="37">
        <f t="shared" si="3"/>
        <v>1.1233270519837161E-2</v>
      </c>
      <c r="J17" s="9">
        <v>5</v>
      </c>
      <c r="K17" s="10">
        <v>65728.59</v>
      </c>
      <c r="L17" s="37">
        <f t="shared" si="4"/>
        <v>1.2149295295812466E-2</v>
      </c>
      <c r="M17" s="9">
        <v>5</v>
      </c>
      <c r="N17" s="10">
        <v>61805.760000000002</v>
      </c>
      <c r="O17" s="37">
        <f t="shared" si="5"/>
        <v>1.1081360848463109E-2</v>
      </c>
      <c r="P17" s="9">
        <v>5</v>
      </c>
      <c r="Q17" s="10">
        <v>57971.95</v>
      </c>
      <c r="R17" s="37">
        <f t="shared" si="6"/>
        <v>1.0860837134721725E-2</v>
      </c>
      <c r="S17" s="9">
        <v>5</v>
      </c>
      <c r="T17" s="10">
        <v>59221.77</v>
      </c>
      <c r="U17" s="37">
        <f t="shared" si="7"/>
        <v>1.1009381112195449E-2</v>
      </c>
      <c r="V17" s="9">
        <v>5</v>
      </c>
      <c r="W17" s="10">
        <v>61498.54</v>
      </c>
      <c r="X17" s="37">
        <f t="shared" si="8"/>
        <v>1.1115182155772622E-2</v>
      </c>
      <c r="Y17" s="9">
        <v>5</v>
      </c>
      <c r="Z17" s="10">
        <v>62545.919999999998</v>
      </c>
      <c r="AA17" s="37">
        <f t="shared" si="9"/>
        <v>1.1307809053365026E-2</v>
      </c>
      <c r="AB17" s="9">
        <v>5</v>
      </c>
      <c r="AC17" s="10">
        <v>61436.9</v>
      </c>
      <c r="AD17" s="37">
        <f t="shared" si="10"/>
        <v>1.0774594765133646E-2</v>
      </c>
    </row>
    <row r="18" spans="1:30" ht="15" x14ac:dyDescent="0.25">
      <c r="A18" s="8" t="s">
        <v>98</v>
      </c>
      <c r="B18" s="8" t="s">
        <v>341</v>
      </c>
      <c r="C18" s="8">
        <v>77.430000000000007</v>
      </c>
      <c r="D18" s="9">
        <f t="shared" si="0"/>
        <v>8</v>
      </c>
      <c r="E18" s="17">
        <f t="shared" si="1"/>
        <v>1.0948971782462227</v>
      </c>
      <c r="F18" s="17">
        <f t="shared" si="2"/>
        <v>3.8597572431178923E-2</v>
      </c>
      <c r="G18" s="9">
        <v>7</v>
      </c>
      <c r="H18" s="10">
        <v>64157.43</v>
      </c>
      <c r="I18" s="37">
        <f t="shared" si="3"/>
        <v>1.1519646469434262E-2</v>
      </c>
      <c r="J18" s="9">
        <v>6</v>
      </c>
      <c r="K18" s="10">
        <v>60976.39</v>
      </c>
      <c r="L18" s="37">
        <f t="shared" si="4"/>
        <v>1.1270897005133175E-2</v>
      </c>
      <c r="M18" s="9">
        <v>7</v>
      </c>
      <c r="N18" s="10">
        <v>59421.51</v>
      </c>
      <c r="O18" s="37">
        <f t="shared" si="5"/>
        <v>1.0653880713877786E-2</v>
      </c>
      <c r="P18" s="9">
        <v>7</v>
      </c>
      <c r="Q18" s="10">
        <v>59668.68</v>
      </c>
      <c r="R18" s="37">
        <f t="shared" si="6"/>
        <v>1.1178713421298189E-2</v>
      </c>
      <c r="S18" s="9">
        <v>7</v>
      </c>
      <c r="T18" s="10">
        <v>60339.77</v>
      </c>
      <c r="U18" s="37">
        <f t="shared" si="7"/>
        <v>1.1217218332924153E-2</v>
      </c>
      <c r="V18" s="9">
        <v>7</v>
      </c>
      <c r="W18" s="10">
        <v>58735.73</v>
      </c>
      <c r="X18" s="37">
        <f t="shared" si="8"/>
        <v>1.0615834749935179E-2</v>
      </c>
      <c r="Y18" s="9">
        <v>6</v>
      </c>
      <c r="Z18" s="10">
        <v>58499.42</v>
      </c>
      <c r="AA18" s="37">
        <f t="shared" si="9"/>
        <v>1.0576233767008354E-2</v>
      </c>
      <c r="AB18" s="9">
        <v>6</v>
      </c>
      <c r="AC18" s="10">
        <v>60209.57</v>
      </c>
      <c r="AD18" s="37">
        <f t="shared" si="10"/>
        <v>1.055934980008672E-2</v>
      </c>
    </row>
    <row r="19" spans="1:30" ht="15" x14ac:dyDescent="0.25">
      <c r="A19" s="8" t="s">
        <v>199</v>
      </c>
      <c r="B19" s="8" t="s">
        <v>351</v>
      </c>
      <c r="C19" s="8">
        <v>36.098999999999997</v>
      </c>
      <c r="D19" s="9">
        <f t="shared" si="0"/>
        <v>8</v>
      </c>
      <c r="E19" s="17">
        <f t="shared" si="1"/>
        <v>1.0240400207520188</v>
      </c>
      <c r="F19" s="17">
        <f t="shared" si="2"/>
        <v>7.5578674924428768E-2</v>
      </c>
      <c r="G19" s="9">
        <v>12</v>
      </c>
      <c r="H19" s="10">
        <v>59037.7</v>
      </c>
      <c r="I19" s="37">
        <f t="shared" si="3"/>
        <v>1.0600384590974407E-2</v>
      </c>
      <c r="J19" s="9">
        <v>14</v>
      </c>
      <c r="K19" s="10">
        <v>51178.58</v>
      </c>
      <c r="L19" s="37">
        <f t="shared" si="4"/>
        <v>9.4598664179524009E-3</v>
      </c>
      <c r="M19" s="9">
        <v>11</v>
      </c>
      <c r="N19" s="10">
        <v>51571.47</v>
      </c>
      <c r="O19" s="37">
        <f t="shared" si="5"/>
        <v>9.2464208603808083E-3</v>
      </c>
      <c r="P19" s="9">
        <v>11</v>
      </c>
      <c r="Q19" s="10">
        <v>60396.68</v>
      </c>
      <c r="R19" s="37">
        <f t="shared" si="6"/>
        <v>1.1315101613071581E-2</v>
      </c>
      <c r="S19" s="9">
        <v>12</v>
      </c>
      <c r="T19" s="10">
        <v>53414.9</v>
      </c>
      <c r="U19" s="37">
        <f t="shared" si="7"/>
        <v>9.9298786775506506E-3</v>
      </c>
      <c r="V19" s="9">
        <v>12</v>
      </c>
      <c r="W19" s="10">
        <v>56251.43</v>
      </c>
      <c r="X19" s="37">
        <f t="shared" si="8"/>
        <v>1.0166824951823127E-2</v>
      </c>
      <c r="Y19" s="9">
        <v>13</v>
      </c>
      <c r="Z19" s="10">
        <v>62037.48</v>
      </c>
      <c r="AA19" s="37">
        <f t="shared" si="9"/>
        <v>1.1215887111292821E-2</v>
      </c>
      <c r="AB19" s="9">
        <v>13</v>
      </c>
      <c r="AC19" s="10">
        <v>56956.5</v>
      </c>
      <c r="AD19" s="37">
        <f t="shared" si="10"/>
        <v>9.9888374371157156E-3</v>
      </c>
    </row>
    <row r="20" spans="1:30" ht="15" x14ac:dyDescent="0.25">
      <c r="A20" s="8" t="s">
        <v>183</v>
      </c>
      <c r="B20" s="8" t="s">
        <v>342</v>
      </c>
      <c r="C20" s="8">
        <v>38.981000000000002</v>
      </c>
      <c r="D20" s="9">
        <f t="shared" si="0"/>
        <v>8</v>
      </c>
      <c r="E20" s="17">
        <f t="shared" si="1"/>
        <v>0.60962675820094514</v>
      </c>
      <c r="F20" s="17">
        <f t="shared" si="2"/>
        <v>1.382308602380969E-2</v>
      </c>
      <c r="G20" s="9">
        <v>8</v>
      </c>
      <c r="H20" s="10">
        <v>33713.54</v>
      </c>
      <c r="I20" s="37">
        <f t="shared" si="3"/>
        <v>6.0533606479114075E-3</v>
      </c>
      <c r="J20" s="9">
        <v>8</v>
      </c>
      <c r="K20" s="10">
        <v>33844.870000000003</v>
      </c>
      <c r="L20" s="37">
        <f t="shared" si="4"/>
        <v>6.2558974698587707E-3</v>
      </c>
      <c r="M20" s="9">
        <v>8</v>
      </c>
      <c r="N20" s="10">
        <v>32886.99</v>
      </c>
      <c r="O20" s="37">
        <f t="shared" si="5"/>
        <v>5.8964181236473385E-3</v>
      </c>
      <c r="P20" s="9">
        <v>9</v>
      </c>
      <c r="Q20" s="10">
        <v>32404.87</v>
      </c>
      <c r="R20" s="37">
        <f t="shared" si="6"/>
        <v>6.0709362966370811E-3</v>
      </c>
      <c r="S20" s="9">
        <v>9</v>
      </c>
      <c r="T20" s="10">
        <v>33399.01</v>
      </c>
      <c r="U20" s="37">
        <f t="shared" si="7"/>
        <v>6.2089064521379045E-3</v>
      </c>
      <c r="V20" s="9">
        <v>8</v>
      </c>
      <c r="W20" s="10">
        <v>34558.35</v>
      </c>
      <c r="X20" s="37">
        <f t="shared" si="8"/>
        <v>6.2460402353120047E-3</v>
      </c>
      <c r="Y20" s="9">
        <v>9</v>
      </c>
      <c r="Z20" s="10">
        <v>33831.4</v>
      </c>
      <c r="AA20" s="37">
        <f t="shared" si="9"/>
        <v>6.1164503009630937E-3</v>
      </c>
      <c r="AB20" s="9">
        <v>8</v>
      </c>
      <c r="AC20" s="10">
        <v>33768.080000000002</v>
      </c>
      <c r="AD20" s="37">
        <f t="shared" si="10"/>
        <v>5.9221311296080072E-3</v>
      </c>
    </row>
    <row r="21" spans="1:30" ht="15" x14ac:dyDescent="0.25">
      <c r="A21" s="8" t="s">
        <v>188</v>
      </c>
      <c r="B21" s="8" t="s">
        <v>343</v>
      </c>
      <c r="C21" s="8">
        <v>8.6509999999999998</v>
      </c>
      <c r="D21" s="9">
        <f t="shared" si="0"/>
        <v>8</v>
      </c>
      <c r="E21" s="17">
        <f t="shared" si="1"/>
        <v>0.5336077162253775</v>
      </c>
      <c r="F21" s="17">
        <f t="shared" si="2"/>
        <v>2.7843572740505973E-2</v>
      </c>
      <c r="G21" s="9">
        <v>3</v>
      </c>
      <c r="H21" s="10">
        <v>28559.08</v>
      </c>
      <c r="I21" s="37">
        <f t="shared" si="3"/>
        <v>5.1278629005602422E-3</v>
      </c>
      <c r="J21" s="9">
        <v>3</v>
      </c>
      <c r="K21" s="10">
        <v>30220.29</v>
      </c>
      <c r="L21" s="37">
        <f t="shared" si="4"/>
        <v>5.5859288497606373E-3</v>
      </c>
      <c r="M21" s="9">
        <v>3</v>
      </c>
      <c r="N21" s="10">
        <v>32029.200000000001</v>
      </c>
      <c r="O21" s="37">
        <f t="shared" si="5"/>
        <v>5.7426220935976619E-3</v>
      </c>
      <c r="P21" s="9">
        <v>3</v>
      </c>
      <c r="Q21" s="10">
        <v>29468.23</v>
      </c>
      <c r="R21" s="37">
        <f t="shared" si="6"/>
        <v>5.5207673138219573E-3</v>
      </c>
      <c r="S21" s="9">
        <v>3</v>
      </c>
      <c r="T21" s="10">
        <v>29477.65</v>
      </c>
      <c r="U21" s="37">
        <f t="shared" si="7"/>
        <v>5.4799220479548015E-3</v>
      </c>
      <c r="V21" s="9">
        <v>3</v>
      </c>
      <c r="W21" s="10">
        <v>28563.55</v>
      </c>
      <c r="X21" s="37">
        <f t="shared" si="8"/>
        <v>5.1625463184251045E-3</v>
      </c>
      <c r="Y21" s="9">
        <v>3</v>
      </c>
      <c r="Z21" s="10">
        <v>28117.66</v>
      </c>
      <c r="AA21" s="37">
        <f t="shared" si="9"/>
        <v>5.0834511716741828E-3</v>
      </c>
      <c r="AB21" s="9">
        <v>3</v>
      </c>
      <c r="AC21" s="10">
        <v>28427.49</v>
      </c>
      <c r="AD21" s="37">
        <f t="shared" si="10"/>
        <v>4.9855166022356127E-3</v>
      </c>
    </row>
    <row r="22" spans="1:30" ht="15" x14ac:dyDescent="0.25">
      <c r="A22" s="8" t="s">
        <v>200</v>
      </c>
      <c r="B22" s="8" t="s">
        <v>346</v>
      </c>
      <c r="C22" s="8">
        <v>42.668999999999997</v>
      </c>
      <c r="D22" s="9">
        <f t="shared" si="0"/>
        <v>8</v>
      </c>
      <c r="E22" s="17">
        <f t="shared" si="1"/>
        <v>0.47692051486184583</v>
      </c>
      <c r="F22" s="17">
        <f t="shared" si="2"/>
        <v>4.8815452000427174E-2</v>
      </c>
      <c r="G22" s="9">
        <v>12</v>
      </c>
      <c r="H22" s="10">
        <v>27501.78</v>
      </c>
      <c r="I22" s="37">
        <f t="shared" si="3"/>
        <v>4.9380217206355962E-3</v>
      </c>
      <c r="J22" s="9">
        <v>11</v>
      </c>
      <c r="K22" s="10">
        <v>25046.34</v>
      </c>
      <c r="L22" s="37">
        <f t="shared" si="4"/>
        <v>4.6295741432962369E-3</v>
      </c>
      <c r="M22" s="9">
        <v>12</v>
      </c>
      <c r="N22" s="10">
        <v>23397.4</v>
      </c>
      <c r="O22" s="37">
        <f t="shared" si="5"/>
        <v>4.1949978823305591E-3</v>
      </c>
      <c r="P22" s="9">
        <v>12</v>
      </c>
      <c r="Q22" s="10">
        <v>26871.200000000001</v>
      </c>
      <c r="R22" s="37">
        <f t="shared" si="6"/>
        <v>5.0342230477762855E-3</v>
      </c>
      <c r="S22" s="9">
        <v>12</v>
      </c>
      <c r="T22" s="10">
        <v>26155.1</v>
      </c>
      <c r="U22" s="37">
        <f t="shared" si="7"/>
        <v>4.8622569694823916E-3</v>
      </c>
      <c r="V22" s="9">
        <v>13</v>
      </c>
      <c r="W22" s="10">
        <v>22629.46</v>
      </c>
      <c r="X22" s="37">
        <f t="shared" si="8"/>
        <v>4.0900250637945276E-3</v>
      </c>
      <c r="Y22" s="9">
        <v>13</v>
      </c>
      <c r="Z22" s="10">
        <v>31170.23</v>
      </c>
      <c r="AA22" s="37">
        <f t="shared" si="9"/>
        <v>5.6353317528860421E-3</v>
      </c>
      <c r="AB22" s="9">
        <v>13</v>
      </c>
      <c r="AC22" s="10">
        <v>27194.11</v>
      </c>
      <c r="AD22" s="37">
        <f t="shared" si="10"/>
        <v>4.7692106087460226E-3</v>
      </c>
    </row>
    <row r="23" spans="1:30" ht="15" x14ac:dyDescent="0.25">
      <c r="A23" s="8" t="s">
        <v>151</v>
      </c>
      <c r="B23" s="8" t="s">
        <v>351</v>
      </c>
      <c r="C23" s="8">
        <v>59.749000000000002</v>
      </c>
      <c r="D23" s="9">
        <f t="shared" si="0"/>
        <v>8</v>
      </c>
      <c r="E23" s="17">
        <f t="shared" si="1"/>
        <v>0.34687577490505234</v>
      </c>
      <c r="F23" s="17">
        <f t="shared" si="2"/>
        <v>4.1904935462521421E-2</v>
      </c>
      <c r="G23" s="9">
        <v>11</v>
      </c>
      <c r="H23" s="10">
        <v>18263.310000000001</v>
      </c>
      <c r="I23" s="37">
        <f t="shared" si="3"/>
        <v>3.2792285252336863E-3</v>
      </c>
      <c r="J23" s="9">
        <v>10</v>
      </c>
      <c r="K23" s="10">
        <v>17529.97</v>
      </c>
      <c r="L23" s="37">
        <f t="shared" si="4"/>
        <v>3.2402457143342598E-3</v>
      </c>
      <c r="M23" s="9">
        <v>10</v>
      </c>
      <c r="N23" s="10">
        <v>24809.4</v>
      </c>
      <c r="O23" s="37">
        <f t="shared" si="5"/>
        <v>4.4481600717127447E-3</v>
      </c>
      <c r="P23" s="9">
        <v>12</v>
      </c>
      <c r="Q23" s="10">
        <v>18442.580000000002</v>
      </c>
      <c r="R23" s="37">
        <f t="shared" si="6"/>
        <v>3.4551512882364009E-3</v>
      </c>
      <c r="S23" s="9">
        <v>11</v>
      </c>
      <c r="T23" s="10">
        <v>17537.48</v>
      </c>
      <c r="U23" s="37">
        <f t="shared" si="7"/>
        <v>3.2602335436361569E-3</v>
      </c>
      <c r="V23" s="9">
        <v>11</v>
      </c>
      <c r="W23" s="10">
        <v>17827.75</v>
      </c>
      <c r="X23" s="37">
        <f t="shared" si="8"/>
        <v>3.2221689925903173E-3</v>
      </c>
      <c r="Y23" s="9">
        <v>9</v>
      </c>
      <c r="Z23" s="10">
        <v>17872.89</v>
      </c>
      <c r="AA23" s="37">
        <f t="shared" si="9"/>
        <v>3.2312775533847333E-3</v>
      </c>
      <c r="AB23" s="9">
        <v>8</v>
      </c>
      <c r="AC23" s="10">
        <v>20604.78</v>
      </c>
      <c r="AD23" s="37">
        <f t="shared" si="10"/>
        <v>3.6135963032758885E-3</v>
      </c>
    </row>
    <row r="24" spans="1:30" ht="15" x14ac:dyDescent="0.25">
      <c r="A24" s="8" t="s">
        <v>232</v>
      </c>
      <c r="B24" s="8" t="s">
        <v>349</v>
      </c>
      <c r="C24" s="8">
        <v>34.578000000000003</v>
      </c>
      <c r="D24" s="9">
        <f t="shared" ref="D24:D53" si="11">IF(8-COUNTIF(H24,0)-COUNTIF(K24,0)-COUNTIF(N24,0)-COUNTIF(Q24,0)-COUNTIF(T24,0)-COUNTIF(W24,0)-COUNTIF(Z24,0)-COUNTIF(AC24,0)-COUNTIF(H24,"")-COUNTIF(K24,"")-COUNTIF(N24,"")-COUNTIF(Q24,"")-COUNTIF(T24,"")-COUNTIF(W24,"")-COUNTIF(Z24,"")-COUNTIF(AC24,"")&gt;2,8-COUNTIF(H24,0)-COUNTIF(K24,0)-COUNTIF(N24,0)-COUNTIF(Q24,0)-COUNTIF(T24,0)-COUNTIF(W24,0)-COUNTIF(Z24,0)-COUNTIF(AC24,0)-COUNTIF(H24,"")-COUNTIF(K24,"")-COUNTIF(N24,"")-COUNTIF(Q24,"")-COUNTIF(T24,"")-COUNTIF(W24,"")-COUNTIF(Z24,"")-COUNTIF(AC24,""),"")</f>
        <v>8</v>
      </c>
      <c r="E24" s="17">
        <f t="shared" si="1"/>
        <v>0.28303947336029828</v>
      </c>
      <c r="F24" s="17">
        <f t="shared" si="2"/>
        <v>2.4494694321740788E-2</v>
      </c>
      <c r="G24" s="9">
        <v>7</v>
      </c>
      <c r="H24" s="10">
        <v>17055.34</v>
      </c>
      <c r="I24" s="37">
        <f t="shared" si="3"/>
        <v>3.0623341242939587E-3</v>
      </c>
      <c r="J24" s="9">
        <v>7</v>
      </c>
      <c r="K24" s="10">
        <v>15081.19</v>
      </c>
      <c r="L24" s="37">
        <f t="shared" si="4"/>
        <v>2.7876123726715274E-3</v>
      </c>
      <c r="M24" s="9">
        <v>7</v>
      </c>
      <c r="N24" s="10">
        <v>14644.02</v>
      </c>
      <c r="O24" s="37">
        <f t="shared" si="5"/>
        <v>2.6255751873629695E-3</v>
      </c>
      <c r="P24" s="9">
        <v>6</v>
      </c>
      <c r="Q24" s="10">
        <v>16926.88</v>
      </c>
      <c r="R24" s="37">
        <f t="shared" si="6"/>
        <v>3.1711903235785324E-3</v>
      </c>
      <c r="S24" s="9">
        <v>6</v>
      </c>
      <c r="T24" s="10">
        <v>14368.17</v>
      </c>
      <c r="U24" s="37">
        <f t="shared" si="7"/>
        <v>2.6710559210711415E-3</v>
      </c>
      <c r="V24" s="9">
        <v>7</v>
      </c>
      <c r="W24" s="10">
        <v>17211.93</v>
      </c>
      <c r="X24" s="37">
        <f t="shared" si="8"/>
        <v>3.110866326296648E-3</v>
      </c>
      <c r="Y24" s="9">
        <v>6</v>
      </c>
      <c r="Z24" s="10">
        <v>14622.45</v>
      </c>
      <c r="AA24" s="37">
        <f t="shared" si="9"/>
        <v>2.6436236367196686E-3</v>
      </c>
      <c r="AB24" s="9">
        <v>6</v>
      </c>
      <c r="AC24" s="10">
        <v>14659.31</v>
      </c>
      <c r="AD24" s="37">
        <f t="shared" si="10"/>
        <v>2.5708999768294188E-3</v>
      </c>
    </row>
    <row r="25" spans="1:30" ht="38.25" x14ac:dyDescent="0.25">
      <c r="A25" s="8" t="s">
        <v>141</v>
      </c>
      <c r="B25" s="8" t="s">
        <v>142</v>
      </c>
      <c r="C25" s="8">
        <v>25.123000000000001</v>
      </c>
      <c r="D25" s="9">
        <f t="shared" si="11"/>
        <v>8</v>
      </c>
      <c r="E25" s="17">
        <f t="shared" si="1"/>
        <v>0.2444801009130598</v>
      </c>
      <c r="F25" s="17">
        <f t="shared" si="2"/>
        <v>5.1381485466079823E-3</v>
      </c>
      <c r="G25" s="9">
        <v>4</v>
      </c>
      <c r="H25" s="10">
        <v>13413.55</v>
      </c>
      <c r="I25" s="37">
        <f t="shared" si="3"/>
        <v>2.4084405173349361E-3</v>
      </c>
      <c r="J25" s="9">
        <v>4</v>
      </c>
      <c r="K25" s="10">
        <v>13538.72</v>
      </c>
      <c r="L25" s="37">
        <f t="shared" si="4"/>
        <v>2.5025016846903633E-3</v>
      </c>
      <c r="M25" s="9">
        <v>3</v>
      </c>
      <c r="N25" s="10">
        <v>13968.11</v>
      </c>
      <c r="O25" s="37">
        <f t="shared" si="5"/>
        <v>2.5043890291297452E-3</v>
      </c>
      <c r="P25" s="9">
        <v>3</v>
      </c>
      <c r="Q25" s="10">
        <v>12699.93</v>
      </c>
      <c r="R25" s="37">
        <f t="shared" si="6"/>
        <v>2.3792863850942824E-3</v>
      </c>
      <c r="S25" s="9">
        <v>4</v>
      </c>
      <c r="T25" s="10">
        <v>13130.45</v>
      </c>
      <c r="U25" s="37">
        <f t="shared" si="7"/>
        <v>2.4409626430386454E-3</v>
      </c>
      <c r="V25" s="9">
        <v>4</v>
      </c>
      <c r="W25" s="10">
        <v>13852.65</v>
      </c>
      <c r="X25" s="37">
        <f t="shared" si="8"/>
        <v>2.5037135530398542E-3</v>
      </c>
      <c r="Y25" s="9">
        <v>4</v>
      </c>
      <c r="Z25" s="10">
        <v>13343.6</v>
      </c>
      <c r="AA25" s="37">
        <f t="shared" si="9"/>
        <v>2.4124176426612892E-3</v>
      </c>
      <c r="AB25" s="9">
        <v>4</v>
      </c>
      <c r="AC25" s="10">
        <v>13723.02</v>
      </c>
      <c r="AD25" s="37">
        <f t="shared" si="10"/>
        <v>2.406696618055669E-3</v>
      </c>
    </row>
    <row r="26" spans="1:30" ht="15" x14ac:dyDescent="0.25">
      <c r="A26" s="8" t="s">
        <v>91</v>
      </c>
      <c r="B26" s="8" t="s">
        <v>345</v>
      </c>
      <c r="C26" s="8">
        <v>54.542999999999999</v>
      </c>
      <c r="D26" s="9">
        <f t="shared" si="11"/>
        <v>8</v>
      </c>
      <c r="E26" s="17">
        <f t="shared" si="1"/>
        <v>0.21197546242056592</v>
      </c>
      <c r="F26" s="17">
        <f t="shared" si="2"/>
        <v>4.3886927951397583E-3</v>
      </c>
      <c r="G26" s="9">
        <v>9</v>
      </c>
      <c r="H26" s="10">
        <v>11753.61</v>
      </c>
      <c r="I26" s="37">
        <f t="shared" si="3"/>
        <v>2.110393635462132E-3</v>
      </c>
      <c r="J26" s="9">
        <v>7</v>
      </c>
      <c r="K26" s="10">
        <v>11507.94</v>
      </c>
      <c r="L26" s="37">
        <f t="shared" si="4"/>
        <v>2.1271316075164876E-3</v>
      </c>
      <c r="M26" s="9">
        <v>9</v>
      </c>
      <c r="N26" s="10">
        <v>11711.35</v>
      </c>
      <c r="O26" s="37">
        <f t="shared" si="5"/>
        <v>2.099767001856274E-3</v>
      </c>
      <c r="P26" s="9">
        <v>8</v>
      </c>
      <c r="Q26" s="10">
        <v>11643.72</v>
      </c>
      <c r="R26" s="37">
        <f t="shared" si="6"/>
        <v>2.1814092257083305E-3</v>
      </c>
      <c r="S26" s="9">
        <v>8</v>
      </c>
      <c r="T26" s="10">
        <v>11406.57</v>
      </c>
      <c r="U26" s="37">
        <f t="shared" si="7"/>
        <v>2.1204917771443718E-3</v>
      </c>
      <c r="V26" s="9">
        <v>8</v>
      </c>
      <c r="W26" s="10">
        <v>11487.16</v>
      </c>
      <c r="X26" s="37">
        <f t="shared" si="8"/>
        <v>2.076177350755075E-3</v>
      </c>
      <c r="Y26" s="9">
        <v>7</v>
      </c>
      <c r="Z26" s="10">
        <v>12066.23</v>
      </c>
      <c r="AA26" s="37">
        <f t="shared" si="9"/>
        <v>2.181479220930553E-3</v>
      </c>
      <c r="AB26" s="9">
        <v>5</v>
      </c>
      <c r="AC26" s="10">
        <v>11752.92</v>
      </c>
      <c r="AD26" s="37">
        <f t="shared" si="10"/>
        <v>2.0611871742720503E-3</v>
      </c>
    </row>
    <row r="27" spans="1:30" ht="15" x14ac:dyDescent="0.25">
      <c r="A27" s="8" t="s">
        <v>154</v>
      </c>
      <c r="B27" s="8" t="s">
        <v>329</v>
      </c>
      <c r="C27" s="8">
        <v>35.938000000000002</v>
      </c>
      <c r="D27" s="9">
        <f t="shared" si="11"/>
        <v>8</v>
      </c>
      <c r="E27" s="17">
        <f t="shared" si="1"/>
        <v>0.15662615416332121</v>
      </c>
      <c r="F27" s="17">
        <f t="shared" si="2"/>
        <v>8.4090399655067042E-3</v>
      </c>
      <c r="G27" s="9">
        <v>6</v>
      </c>
      <c r="H27" s="10">
        <v>8688.0499999999993</v>
      </c>
      <c r="I27" s="37">
        <f t="shared" si="3"/>
        <v>1.5599637408912474E-3</v>
      </c>
      <c r="J27" s="9">
        <v>5</v>
      </c>
      <c r="K27" s="10">
        <v>8718.7000000000007</v>
      </c>
      <c r="L27" s="37">
        <f t="shared" si="4"/>
        <v>1.6115675217679272E-3</v>
      </c>
      <c r="M27" s="9">
        <v>6</v>
      </c>
      <c r="N27" s="10">
        <v>7665.89</v>
      </c>
      <c r="O27" s="37">
        <f t="shared" si="5"/>
        <v>1.374442985809492E-3</v>
      </c>
      <c r="P27" s="9">
        <v>6</v>
      </c>
      <c r="Q27" s="10">
        <v>8663.64</v>
      </c>
      <c r="R27" s="37">
        <f t="shared" si="6"/>
        <v>1.6231019145269484E-3</v>
      </c>
      <c r="S27" s="9">
        <v>5</v>
      </c>
      <c r="T27" s="10">
        <v>8782.0300000000007</v>
      </c>
      <c r="U27" s="37">
        <f t="shared" si="7"/>
        <v>1.6325873949517857E-3</v>
      </c>
      <c r="V27" s="9">
        <v>5</v>
      </c>
      <c r="W27" s="10">
        <v>8954.75</v>
      </c>
      <c r="X27" s="37">
        <f t="shared" si="8"/>
        <v>1.6184722012816057E-3</v>
      </c>
      <c r="Y27" s="9">
        <v>5</v>
      </c>
      <c r="Z27" s="10">
        <v>8596.65</v>
      </c>
      <c r="AA27" s="37">
        <f t="shared" si="9"/>
        <v>1.5542065205629793E-3</v>
      </c>
      <c r="AB27" s="9">
        <v>6</v>
      </c>
      <c r="AC27" s="10">
        <v>8870.91</v>
      </c>
      <c r="AD27" s="37">
        <f t="shared" si="10"/>
        <v>1.5557500532737119E-3</v>
      </c>
    </row>
    <row r="28" spans="1:30" ht="15" x14ac:dyDescent="0.25">
      <c r="A28" s="8" t="s">
        <v>203</v>
      </c>
      <c r="B28" s="8" t="s">
        <v>369</v>
      </c>
      <c r="C28" s="8">
        <v>8.766</v>
      </c>
      <c r="D28" s="9">
        <f t="shared" si="11"/>
        <v>8</v>
      </c>
      <c r="E28" s="17">
        <f t="shared" si="1"/>
        <v>0.14761694304635284</v>
      </c>
      <c r="F28" s="17">
        <f t="shared" si="2"/>
        <v>1.3507448265751208E-2</v>
      </c>
      <c r="G28" s="9">
        <v>3</v>
      </c>
      <c r="H28" s="10">
        <v>8637.1</v>
      </c>
      <c r="I28" s="37">
        <f t="shared" si="3"/>
        <v>1.5508155255151378E-3</v>
      </c>
      <c r="J28" s="9">
        <v>3</v>
      </c>
      <c r="K28" s="10">
        <v>9548.77</v>
      </c>
      <c r="L28" s="37">
        <f t="shared" si="4"/>
        <v>1.7649979474958343E-3</v>
      </c>
      <c r="M28" s="9">
        <v>3</v>
      </c>
      <c r="N28" s="10">
        <v>8476.68</v>
      </c>
      <c r="O28" s="37">
        <f t="shared" si="5"/>
        <v>1.519812229102114E-3</v>
      </c>
      <c r="P28" s="9">
        <v>3</v>
      </c>
      <c r="Q28" s="10">
        <v>7636.39</v>
      </c>
      <c r="R28" s="37">
        <f t="shared" si="6"/>
        <v>1.4306503073851691E-3</v>
      </c>
      <c r="S28" s="9">
        <v>3</v>
      </c>
      <c r="T28" s="10">
        <v>7627.87</v>
      </c>
      <c r="U28" s="37">
        <f t="shared" si="7"/>
        <v>1.4180279972091734E-3</v>
      </c>
      <c r="V28" s="9">
        <v>3</v>
      </c>
      <c r="W28" s="10">
        <v>7714.36</v>
      </c>
      <c r="X28" s="37">
        <f t="shared" si="8"/>
        <v>1.3942854027950268E-3</v>
      </c>
      <c r="Y28" s="9">
        <v>3</v>
      </c>
      <c r="Z28" s="10">
        <v>7593.71</v>
      </c>
      <c r="AA28" s="37">
        <f t="shared" si="9"/>
        <v>1.3728828784775817E-3</v>
      </c>
      <c r="AB28" s="9">
        <v>3</v>
      </c>
      <c r="AC28" s="10">
        <v>7742.67</v>
      </c>
      <c r="AD28" s="37">
        <f t="shared" si="10"/>
        <v>1.3578831557281915E-3</v>
      </c>
    </row>
    <row r="29" spans="1:30" x14ac:dyDescent="0.3">
      <c r="A29" s="8" t="s">
        <v>101</v>
      </c>
      <c r="B29" s="8" t="s">
        <v>332</v>
      </c>
      <c r="C29" s="8">
        <v>29.422999999999998</v>
      </c>
      <c r="D29" s="9">
        <f t="shared" si="11"/>
        <v>8</v>
      </c>
      <c r="E29" s="17">
        <f t="shared" si="1"/>
        <v>0.12901292447051027</v>
      </c>
      <c r="F29" s="17">
        <f t="shared" si="2"/>
        <v>4.8403497735515305E-2</v>
      </c>
      <c r="G29" s="9">
        <v>4</v>
      </c>
      <c r="H29" s="10">
        <v>7691.36</v>
      </c>
      <c r="I29" s="37">
        <f t="shared" si="3"/>
        <v>1.3810052564316854E-3</v>
      </c>
      <c r="J29" s="9">
        <v>4</v>
      </c>
      <c r="K29" s="10">
        <v>9208.27</v>
      </c>
      <c r="L29" s="37">
        <f t="shared" si="4"/>
        <v>1.7020598097961797E-3</v>
      </c>
      <c r="M29" s="9">
        <v>4</v>
      </c>
      <c r="N29" s="10">
        <v>9093.1200000000008</v>
      </c>
      <c r="O29" s="37">
        <f t="shared" si="5"/>
        <v>1.6303358126876341E-3</v>
      </c>
      <c r="P29" s="9">
        <v>4</v>
      </c>
      <c r="Q29" s="10">
        <v>5800.27</v>
      </c>
      <c r="R29" s="37">
        <f t="shared" si="6"/>
        <v>1.0866598037052814E-3</v>
      </c>
      <c r="S29" s="9">
        <v>4</v>
      </c>
      <c r="T29" s="10">
        <v>6200.74</v>
      </c>
      <c r="U29" s="37">
        <f t="shared" si="7"/>
        <v>1.1527232272462442E-3</v>
      </c>
      <c r="V29" s="9">
        <v>4</v>
      </c>
      <c r="W29" s="10">
        <v>8863.7999999999993</v>
      </c>
      <c r="X29" s="37">
        <f t="shared" si="8"/>
        <v>1.6020339928775114E-3</v>
      </c>
      <c r="Y29" s="9">
        <v>3</v>
      </c>
      <c r="Z29" s="10">
        <v>1262.99</v>
      </c>
      <c r="AA29" s="37">
        <f t="shared" si="9"/>
        <v>2.2833863114187937E-4</v>
      </c>
      <c r="AB29" s="9">
        <v>4</v>
      </c>
      <c r="AC29" s="10">
        <v>8769</v>
      </c>
      <c r="AD29" s="37">
        <f t="shared" si="10"/>
        <v>1.537877423754404E-3</v>
      </c>
    </row>
    <row r="30" spans="1:30" x14ac:dyDescent="0.3">
      <c r="A30" s="8" t="s">
        <v>114</v>
      </c>
      <c r="B30" s="8" t="s">
        <v>114</v>
      </c>
      <c r="C30" s="8">
        <v>15.266999999999999</v>
      </c>
      <c r="D30" s="9">
        <f t="shared" si="11"/>
        <v>8</v>
      </c>
      <c r="E30" s="17">
        <f t="shared" si="1"/>
        <v>0.12459950243133716</v>
      </c>
      <c r="F30" s="17">
        <f t="shared" si="2"/>
        <v>1.4815989104346575E-2</v>
      </c>
      <c r="G30" s="9">
        <v>3</v>
      </c>
      <c r="H30" s="10">
        <v>6498.44</v>
      </c>
      <c r="I30" s="37">
        <f t="shared" si="3"/>
        <v>1.1668131251957939E-3</v>
      </c>
      <c r="J30" s="9">
        <v>3</v>
      </c>
      <c r="K30" s="10">
        <v>6621.31</v>
      </c>
      <c r="L30" s="37">
        <f t="shared" si="4"/>
        <v>1.2238852291691644E-3</v>
      </c>
      <c r="M30" s="9">
        <v>3</v>
      </c>
      <c r="N30" s="10">
        <v>6311.48</v>
      </c>
      <c r="O30" s="37">
        <f t="shared" si="5"/>
        <v>1.1316062996047285E-3</v>
      </c>
      <c r="P30" s="9">
        <v>3</v>
      </c>
      <c r="Q30" s="10">
        <v>6453.59</v>
      </c>
      <c r="R30" s="37">
        <f t="shared" si="6"/>
        <v>1.2090569650368634E-3</v>
      </c>
      <c r="S30" s="9">
        <v>4</v>
      </c>
      <c r="T30" s="10">
        <v>7929.95</v>
      </c>
      <c r="U30" s="37">
        <f t="shared" si="7"/>
        <v>1.4741849450067822E-3</v>
      </c>
      <c r="V30" s="9">
        <v>3</v>
      </c>
      <c r="W30" s="10">
        <v>8190.3</v>
      </c>
      <c r="X30" s="37">
        <f t="shared" si="8"/>
        <v>1.4803063033760556E-3</v>
      </c>
      <c r="Y30" s="9">
        <v>4</v>
      </c>
      <c r="Z30" s="10">
        <v>6541.27</v>
      </c>
      <c r="AA30" s="37">
        <f t="shared" si="9"/>
        <v>1.1826100267852012E-3</v>
      </c>
      <c r="AB30" s="9">
        <v>3</v>
      </c>
      <c r="AC30" s="10">
        <v>6269.35</v>
      </c>
      <c r="AD30" s="37">
        <f t="shared" si="10"/>
        <v>1.0994973003323838E-3</v>
      </c>
    </row>
    <row r="31" spans="1:30" ht="27.6" x14ac:dyDescent="0.3">
      <c r="A31" s="8" t="s">
        <v>401</v>
      </c>
      <c r="B31" s="8" t="s">
        <v>68</v>
      </c>
      <c r="C31" s="8">
        <v>38.524000000000001</v>
      </c>
      <c r="D31" s="9">
        <f t="shared" si="11"/>
        <v>8</v>
      </c>
      <c r="E31" s="17">
        <f t="shared" si="1"/>
        <v>0.11830000012991262</v>
      </c>
      <c r="F31" s="17">
        <f t="shared" si="2"/>
        <v>7.2679657637810596E-3</v>
      </c>
      <c r="G31" s="9">
        <v>7</v>
      </c>
      <c r="H31" s="10">
        <v>6717.2</v>
      </c>
      <c r="I31" s="37">
        <f t="shared" si="3"/>
        <v>1.2060920966516868E-3</v>
      </c>
      <c r="J31" s="9">
        <v>7</v>
      </c>
      <c r="K31" s="10">
        <v>6741.61</v>
      </c>
      <c r="L31" s="37">
        <f t="shared" si="4"/>
        <v>1.2461215227529191E-3</v>
      </c>
      <c r="M31" s="9">
        <v>7</v>
      </c>
      <c r="N31" s="10">
        <v>7170.46</v>
      </c>
      <c r="O31" s="37">
        <f t="shared" si="5"/>
        <v>1.2856156887233615E-3</v>
      </c>
      <c r="P31" s="9">
        <v>6</v>
      </c>
      <c r="Q31" s="10">
        <v>5914.99</v>
      </c>
      <c r="R31" s="37">
        <f t="shared" si="6"/>
        <v>1.1081521846946266E-3</v>
      </c>
      <c r="S31" s="9">
        <v>7</v>
      </c>
      <c r="T31" s="10">
        <v>6588.78</v>
      </c>
      <c r="U31" s="37">
        <f t="shared" si="7"/>
        <v>1.2248602175249259E-3</v>
      </c>
      <c r="V31" s="9">
        <v>7</v>
      </c>
      <c r="W31" s="10">
        <v>6395.38</v>
      </c>
      <c r="X31" s="37">
        <f t="shared" si="8"/>
        <v>1.1558943294488796E-3</v>
      </c>
      <c r="Y31" s="9">
        <v>7</v>
      </c>
      <c r="Z31" s="10">
        <v>6478.85</v>
      </c>
      <c r="AA31" s="37">
        <f t="shared" si="9"/>
        <v>1.1713249830747395E-3</v>
      </c>
      <c r="AB31" s="9">
        <v>7</v>
      </c>
      <c r="AC31" s="10">
        <v>6078</v>
      </c>
      <c r="AD31" s="37">
        <f t="shared" si="10"/>
        <v>1.0659389875218687E-3</v>
      </c>
    </row>
    <row r="32" spans="1:30" ht="41.4" x14ac:dyDescent="0.3">
      <c r="A32" s="8" t="s">
        <v>143</v>
      </c>
      <c r="B32" s="8" t="s">
        <v>144</v>
      </c>
      <c r="C32" s="8">
        <v>24.245999999999999</v>
      </c>
      <c r="D32" s="9">
        <f t="shared" si="11"/>
        <v>8</v>
      </c>
      <c r="E32" s="17">
        <f t="shared" si="1"/>
        <v>7.3003938307896643E-2</v>
      </c>
      <c r="F32" s="17">
        <f t="shared" si="2"/>
        <v>6.4701765585600014E-3</v>
      </c>
      <c r="G32" s="9">
        <v>4</v>
      </c>
      <c r="H32" s="10">
        <v>3956.69</v>
      </c>
      <c r="I32" s="37">
        <f t="shared" si="3"/>
        <v>7.104347850147029E-4</v>
      </c>
      <c r="J32" s="9">
        <v>4</v>
      </c>
      <c r="K32" s="10">
        <v>4145.25</v>
      </c>
      <c r="L32" s="37">
        <f t="shared" si="4"/>
        <v>7.6620944287663295E-4</v>
      </c>
      <c r="M32" s="9">
        <v>4</v>
      </c>
      <c r="N32" s="10">
        <v>4218.6099999999997</v>
      </c>
      <c r="O32" s="37">
        <f t="shared" si="5"/>
        <v>7.56368657046446E-4</v>
      </c>
      <c r="P32" s="9">
        <v>4</v>
      </c>
      <c r="Q32" s="10">
        <v>4077.17</v>
      </c>
      <c r="R32" s="37">
        <f t="shared" si="6"/>
        <v>7.6384319210537821E-4</v>
      </c>
      <c r="S32" s="9">
        <v>4</v>
      </c>
      <c r="T32" s="10">
        <v>4334.79</v>
      </c>
      <c r="U32" s="37">
        <f t="shared" si="7"/>
        <v>8.0584141864273415E-4</v>
      </c>
      <c r="V32" s="9">
        <v>4</v>
      </c>
      <c r="W32" s="10">
        <v>3886.52</v>
      </c>
      <c r="X32" s="37">
        <f t="shared" si="8"/>
        <v>7.0244558248136306E-4</v>
      </c>
      <c r="Y32" s="9">
        <v>3</v>
      </c>
      <c r="Z32" s="10">
        <v>3273.73</v>
      </c>
      <c r="AA32" s="37">
        <f t="shared" si="9"/>
        <v>5.9186456498317862E-4</v>
      </c>
      <c r="AB32" s="9">
        <v>4</v>
      </c>
      <c r="AC32" s="10">
        <v>4238.3500000000004</v>
      </c>
      <c r="AD32" s="37">
        <f t="shared" si="10"/>
        <v>7.433074214812953E-4</v>
      </c>
    </row>
    <row r="33" spans="1:30" ht="41.4" x14ac:dyDescent="0.3">
      <c r="A33" s="8" t="s">
        <v>137</v>
      </c>
      <c r="B33" s="8" t="s">
        <v>138</v>
      </c>
      <c r="C33" s="8">
        <v>24.1</v>
      </c>
      <c r="D33" s="9">
        <f t="shared" si="11"/>
        <v>8</v>
      </c>
      <c r="E33" s="17">
        <f t="shared" si="1"/>
        <v>6.1850688551868017E-2</v>
      </c>
      <c r="F33" s="17">
        <f t="shared" si="2"/>
        <v>7.8518111319908629E-3</v>
      </c>
      <c r="G33" s="9">
        <v>3</v>
      </c>
      <c r="H33" s="10">
        <v>3538.87</v>
      </c>
      <c r="I33" s="37">
        <f t="shared" si="3"/>
        <v>6.354140323464769E-4</v>
      </c>
      <c r="J33" s="9">
        <v>4</v>
      </c>
      <c r="K33" s="10">
        <v>3851.92</v>
      </c>
      <c r="L33" s="37">
        <f t="shared" si="4"/>
        <v>7.1199022428209639E-4</v>
      </c>
      <c r="M33" s="9">
        <v>4</v>
      </c>
      <c r="N33" s="10">
        <v>4187.41</v>
      </c>
      <c r="O33" s="37">
        <f t="shared" si="5"/>
        <v>7.5077470498644309E-4</v>
      </c>
      <c r="P33" s="9">
        <v>4</v>
      </c>
      <c r="Q33" s="10">
        <v>2800.6</v>
      </c>
      <c r="R33" s="37">
        <f t="shared" si="6"/>
        <v>5.246823762095577E-4</v>
      </c>
      <c r="S33" s="9">
        <v>4</v>
      </c>
      <c r="T33" s="10">
        <v>3327.22</v>
      </c>
      <c r="U33" s="37">
        <f t="shared" si="7"/>
        <v>6.1853323573609741E-4</v>
      </c>
      <c r="V33" s="9">
        <v>4</v>
      </c>
      <c r="W33" s="10">
        <v>3082.57</v>
      </c>
      <c r="X33" s="37">
        <f t="shared" si="8"/>
        <v>5.5714049565924674E-4</v>
      </c>
      <c r="Y33" s="9">
        <v>4</v>
      </c>
      <c r="Z33" s="10">
        <v>3118.6</v>
      </c>
      <c r="AA33" s="37">
        <f t="shared" si="9"/>
        <v>5.638182844512347E-4</v>
      </c>
      <c r="AB33" s="9">
        <v>3</v>
      </c>
      <c r="AC33" s="10">
        <v>3339.68</v>
      </c>
      <c r="AD33" s="37">
        <f t="shared" si="10"/>
        <v>5.8570173047828799E-4</v>
      </c>
    </row>
    <row r="34" spans="1:30" x14ac:dyDescent="0.3">
      <c r="A34" s="8" t="s">
        <v>118</v>
      </c>
      <c r="B34" s="8" t="s">
        <v>118</v>
      </c>
      <c r="C34" s="8">
        <v>26.882999999999999</v>
      </c>
      <c r="D34" s="9">
        <f t="shared" si="11"/>
        <v>6</v>
      </c>
      <c r="E34" s="17">
        <f t="shared" si="1"/>
        <v>2.5040229731862998E-2</v>
      </c>
      <c r="F34" s="17">
        <f>IF(D34&lt;&gt;"",_xlfn.STDEV.S(H34/SUM($H$3:$H$115),K34/SUM($K$3:$K$115),Q34/SUM($Q$3:$Q$115),W34/SUM($W$3:$W$115),Z34/SUM($Z$3:$Z$115),AC34/SUM($AC$3:$AC$115))*100,"")</f>
        <v>5.0155508824386861E-3</v>
      </c>
      <c r="G34" s="9">
        <v>4</v>
      </c>
      <c r="H34" s="10">
        <v>1061.95</v>
      </c>
      <c r="I34" s="37">
        <f t="shared" si="3"/>
        <v>1.906761004643689E-4</v>
      </c>
      <c r="J34" s="9">
        <v>3</v>
      </c>
      <c r="K34" s="10">
        <v>1025.2</v>
      </c>
      <c r="L34" s="37">
        <f t="shared" si="4"/>
        <v>1.8949832237793237E-4</v>
      </c>
      <c r="M34" s="9">
        <v>2</v>
      </c>
      <c r="N34" s="10"/>
      <c r="O34" s="37">
        <f t="shared" si="5"/>
        <v>0</v>
      </c>
      <c r="P34" s="9">
        <v>5</v>
      </c>
      <c r="Q34" s="10">
        <v>1657.5</v>
      </c>
      <c r="R34" s="37">
        <f t="shared" si="6"/>
        <v>3.1052668662691634E-4</v>
      </c>
      <c r="S34" s="9">
        <v>2</v>
      </c>
      <c r="T34" s="10"/>
      <c r="U34" s="37">
        <f t="shared" si="7"/>
        <v>0</v>
      </c>
      <c r="V34" s="9">
        <v>4</v>
      </c>
      <c r="W34" s="10">
        <v>1399.98</v>
      </c>
      <c r="X34" s="37">
        <f t="shared" si="8"/>
        <v>2.5303092909910631E-4</v>
      </c>
      <c r="Y34" s="9">
        <v>5</v>
      </c>
      <c r="Z34" s="10">
        <v>1536.68</v>
      </c>
      <c r="AA34" s="37">
        <f t="shared" si="9"/>
        <v>2.7781962462339625E-4</v>
      </c>
      <c r="AB34" s="9">
        <v>4</v>
      </c>
      <c r="AC34" s="10">
        <v>1601.48</v>
      </c>
      <c r="AD34" s="37">
        <f t="shared" si="10"/>
        <v>2.8086212072005965E-4</v>
      </c>
    </row>
    <row r="35" spans="1:30" x14ac:dyDescent="0.3">
      <c r="A35" s="8" t="s">
        <v>59</v>
      </c>
      <c r="B35" s="8" t="s">
        <v>350</v>
      </c>
      <c r="C35" s="8">
        <v>77.131</v>
      </c>
      <c r="D35" s="9">
        <f t="shared" si="11"/>
        <v>8</v>
      </c>
      <c r="E35" s="17">
        <f t="shared" ref="E35:E66" si="12">IF(D35&lt;&gt;"",SUM(H35/SUM($H$3:$H$115),K35/SUM($K$3:$K$115),N35/SUM($N$3:$N$115),Q35/SUM($Q$3:$Q$115),T35/SUM($T$3:$T$115),W35/SUM($W$3:$W$115),Z35/SUM($Z$3:$Z$115),AC35/SUM($AC$3:$AC$115))/D35*100,"")</f>
        <v>2.3715357885173434E-2</v>
      </c>
      <c r="F35" s="17">
        <f>IF(D35&lt;&gt;"",_xlfn.STDEV.S(H35/SUM($H$3:$H$115),K35/SUM($K$3:$K$115),N35/SUM($N$3:$N$115),Q35/SUM($Q$3:$Q$115),T35/SUM($T$3:$T$115),W35/SUM($W$3:$W$115),Z35/SUM($Z$3:$Z$115),AC35/SUM($AC$3:$AC$115))*100,"")</f>
        <v>1.3253451139298133E-2</v>
      </c>
      <c r="G35" s="9">
        <v>7</v>
      </c>
      <c r="H35" s="10">
        <v>731.35</v>
      </c>
      <c r="I35" s="37">
        <f t="shared" ref="I35:I66" si="13">H35/SUM($H$3:$H$115)</f>
        <v>1.3131594338209538E-4</v>
      </c>
      <c r="J35" s="9">
        <v>8</v>
      </c>
      <c r="K35" s="10">
        <v>2234.5500000000002</v>
      </c>
      <c r="L35" s="37">
        <f t="shared" ref="L35:L66" si="14">K35/SUM($K$3:$K$115)</f>
        <v>4.1303499441046505E-4</v>
      </c>
      <c r="M35" s="9">
        <v>9</v>
      </c>
      <c r="N35" s="10">
        <v>2133.65</v>
      </c>
      <c r="O35" s="37">
        <f t="shared" ref="O35:O66" si="15">N35/SUM($N$3:$N$115)</f>
        <v>3.8254922477004268E-4</v>
      </c>
      <c r="P35" s="9">
        <v>6</v>
      </c>
      <c r="Q35" s="10">
        <v>774.39</v>
      </c>
      <c r="R35" s="37">
        <f t="shared" ref="R35:R66" si="16">Q35/SUM($Q$3:$Q$115)</f>
        <v>1.4507919207059893E-4</v>
      </c>
      <c r="S35" s="9">
        <v>5</v>
      </c>
      <c r="T35" s="10">
        <v>802.65</v>
      </c>
      <c r="U35" s="37">
        <f t="shared" ref="U35:U66" si="17">T35/SUM($T$3:$T$115)</f>
        <v>1.4921336781564747E-4</v>
      </c>
      <c r="V35" s="9">
        <v>7</v>
      </c>
      <c r="W35" s="10">
        <v>2178.67</v>
      </c>
      <c r="X35" s="37">
        <f t="shared" ref="X35:X66" si="18">W35/SUM($W$3:$W$115)</f>
        <v>3.9377054979381848E-4</v>
      </c>
      <c r="Y35" s="9">
        <v>6</v>
      </c>
      <c r="Z35" s="10">
        <v>868.26</v>
      </c>
      <c r="AA35" s="37">
        <f t="shared" ref="AA35:AA66" si="19">Z35/SUM($Z$3:$Z$115)</f>
        <v>1.5697456026987402E-4</v>
      </c>
      <c r="AB35" s="9">
        <v>6</v>
      </c>
      <c r="AC35" s="10">
        <v>714.41</v>
      </c>
      <c r="AD35" s="37">
        <f t="shared" ref="AD35:AD66" si="20">AC35/SUM($AC$3:$AC$115)</f>
        <v>1.2529079830133239E-4</v>
      </c>
    </row>
    <row r="36" spans="1:30" ht="41.4" x14ac:dyDescent="0.3">
      <c r="A36" s="8" t="s">
        <v>9</v>
      </c>
      <c r="B36" s="8" t="s">
        <v>10</v>
      </c>
      <c r="C36" s="8">
        <v>41.689</v>
      </c>
      <c r="D36" s="9" t="str">
        <f t="shared" si="11"/>
        <v/>
      </c>
      <c r="E36" s="17" t="str">
        <f t="shared" si="12"/>
        <v/>
      </c>
      <c r="F36" s="17"/>
      <c r="G36" s="9"/>
      <c r="H36" s="10"/>
      <c r="I36" s="37">
        <f t="shared" si="13"/>
        <v>0</v>
      </c>
      <c r="J36" s="9"/>
      <c r="K36" s="10"/>
      <c r="L36" s="37">
        <f t="shared" si="14"/>
        <v>0</v>
      </c>
      <c r="M36" s="9"/>
      <c r="N36" s="10"/>
      <c r="O36" s="37">
        <f t="shared" si="15"/>
        <v>0</v>
      </c>
      <c r="P36" s="9"/>
      <c r="Q36" s="10"/>
      <c r="R36" s="37">
        <f t="shared" si="16"/>
        <v>0</v>
      </c>
      <c r="S36" s="9"/>
      <c r="T36" s="10"/>
      <c r="U36" s="37">
        <f t="shared" si="17"/>
        <v>0</v>
      </c>
      <c r="V36" s="9"/>
      <c r="W36" s="10"/>
      <c r="X36" s="37">
        <f t="shared" si="18"/>
        <v>0</v>
      </c>
      <c r="Y36" s="9"/>
      <c r="Z36" s="10"/>
      <c r="AA36" s="37">
        <f t="shared" si="19"/>
        <v>0</v>
      </c>
      <c r="AB36" s="9"/>
      <c r="AC36" s="10"/>
      <c r="AD36" s="37">
        <f t="shared" si="20"/>
        <v>0</v>
      </c>
    </row>
    <row r="37" spans="1:30" ht="41.4" x14ac:dyDescent="0.3">
      <c r="A37" s="8" t="s">
        <v>92</v>
      </c>
      <c r="B37" s="8" t="s">
        <v>93</v>
      </c>
      <c r="C37" s="8">
        <v>41.177</v>
      </c>
      <c r="D37" s="9" t="str">
        <f t="shared" si="11"/>
        <v/>
      </c>
      <c r="E37" s="17" t="str">
        <f t="shared" si="12"/>
        <v/>
      </c>
      <c r="F37" s="17"/>
      <c r="G37" s="9">
        <v>1</v>
      </c>
      <c r="H37" s="10"/>
      <c r="I37" s="37">
        <f t="shared" si="13"/>
        <v>0</v>
      </c>
      <c r="J37" s="9">
        <v>2</v>
      </c>
      <c r="K37" s="10"/>
      <c r="L37" s="37">
        <f t="shared" si="14"/>
        <v>0</v>
      </c>
      <c r="M37" s="9">
        <v>2</v>
      </c>
      <c r="N37" s="10"/>
      <c r="O37" s="37">
        <f t="shared" si="15"/>
        <v>0</v>
      </c>
      <c r="P37" s="9">
        <v>2</v>
      </c>
      <c r="Q37" s="10"/>
      <c r="R37" s="37">
        <f t="shared" si="16"/>
        <v>0</v>
      </c>
      <c r="S37" s="9">
        <v>1</v>
      </c>
      <c r="T37" s="10"/>
      <c r="U37" s="37">
        <f t="shared" si="17"/>
        <v>0</v>
      </c>
      <c r="V37" s="9">
        <v>2</v>
      </c>
      <c r="W37" s="10"/>
      <c r="X37" s="37">
        <f t="shared" si="18"/>
        <v>0</v>
      </c>
      <c r="Y37" s="9">
        <v>1</v>
      </c>
      <c r="Z37" s="10"/>
      <c r="AA37" s="37">
        <f t="shared" si="19"/>
        <v>0</v>
      </c>
      <c r="AB37" s="9">
        <v>2</v>
      </c>
      <c r="AC37" s="10"/>
      <c r="AD37" s="37">
        <f t="shared" si="20"/>
        <v>0</v>
      </c>
    </row>
    <row r="38" spans="1:30" ht="41.4" x14ac:dyDescent="0.3">
      <c r="A38" s="8" t="s">
        <v>94</v>
      </c>
      <c r="B38" s="8" t="s">
        <v>95</v>
      </c>
      <c r="C38" s="8">
        <v>25.225999999999999</v>
      </c>
      <c r="D38" s="9" t="str">
        <f t="shared" si="11"/>
        <v/>
      </c>
      <c r="E38" s="17" t="str">
        <f t="shared" si="12"/>
        <v/>
      </c>
      <c r="F38" s="17"/>
      <c r="G38" s="9">
        <v>1</v>
      </c>
      <c r="H38" s="10"/>
      <c r="I38" s="37">
        <f t="shared" si="13"/>
        <v>0</v>
      </c>
      <c r="J38" s="9">
        <v>1</v>
      </c>
      <c r="K38" s="10"/>
      <c r="L38" s="37">
        <f t="shared" si="14"/>
        <v>0</v>
      </c>
      <c r="M38" s="9">
        <v>1</v>
      </c>
      <c r="N38" s="10"/>
      <c r="O38" s="37">
        <f t="shared" si="15"/>
        <v>0</v>
      </c>
      <c r="P38" s="9">
        <v>1</v>
      </c>
      <c r="Q38" s="10"/>
      <c r="R38" s="37">
        <f t="shared" si="16"/>
        <v>0</v>
      </c>
      <c r="S38" s="9"/>
      <c r="T38" s="10"/>
      <c r="U38" s="37">
        <f t="shared" si="17"/>
        <v>0</v>
      </c>
      <c r="V38" s="9">
        <v>1</v>
      </c>
      <c r="W38" s="10"/>
      <c r="X38" s="37">
        <f t="shared" si="18"/>
        <v>0</v>
      </c>
      <c r="Y38" s="9">
        <v>1</v>
      </c>
      <c r="Z38" s="10"/>
      <c r="AA38" s="37">
        <f t="shared" si="19"/>
        <v>0</v>
      </c>
      <c r="AB38" s="9">
        <v>1</v>
      </c>
      <c r="AC38" s="10"/>
      <c r="AD38" s="37">
        <f t="shared" si="20"/>
        <v>0</v>
      </c>
    </row>
    <row r="39" spans="1:30" ht="41.4" x14ac:dyDescent="0.3">
      <c r="A39" s="8" t="s">
        <v>96</v>
      </c>
      <c r="B39" s="8" t="s">
        <v>97</v>
      </c>
      <c r="C39" s="8">
        <v>28.829000000000001</v>
      </c>
      <c r="D39" s="9" t="str">
        <f t="shared" si="11"/>
        <v/>
      </c>
      <c r="E39" s="17" t="str">
        <f t="shared" si="12"/>
        <v/>
      </c>
      <c r="F39" s="17"/>
      <c r="G39" s="9">
        <v>2</v>
      </c>
      <c r="H39" s="10"/>
      <c r="I39" s="37">
        <f t="shared" si="13"/>
        <v>0</v>
      </c>
      <c r="J39" s="9">
        <v>1</v>
      </c>
      <c r="K39" s="10"/>
      <c r="L39" s="37">
        <f t="shared" si="14"/>
        <v>0</v>
      </c>
      <c r="M39" s="9">
        <v>2</v>
      </c>
      <c r="N39" s="10"/>
      <c r="O39" s="37">
        <f t="shared" si="15"/>
        <v>0</v>
      </c>
      <c r="P39" s="9">
        <v>2</v>
      </c>
      <c r="Q39" s="10"/>
      <c r="R39" s="37">
        <f t="shared" si="16"/>
        <v>0</v>
      </c>
      <c r="S39" s="9">
        <v>2</v>
      </c>
      <c r="T39" s="10"/>
      <c r="U39" s="37">
        <f t="shared" si="17"/>
        <v>0</v>
      </c>
      <c r="V39" s="9">
        <v>1</v>
      </c>
      <c r="W39" s="10"/>
      <c r="X39" s="37">
        <f t="shared" si="18"/>
        <v>0</v>
      </c>
      <c r="Y39" s="9">
        <v>2</v>
      </c>
      <c r="Z39" s="10"/>
      <c r="AA39" s="37">
        <f t="shared" si="19"/>
        <v>0</v>
      </c>
      <c r="AB39" s="9">
        <v>2</v>
      </c>
      <c r="AC39" s="10"/>
      <c r="AD39" s="37">
        <f t="shared" si="20"/>
        <v>0</v>
      </c>
    </row>
    <row r="40" spans="1:30" ht="41.4" x14ac:dyDescent="0.3">
      <c r="A40" s="8" t="s">
        <v>99</v>
      </c>
      <c r="B40" s="8" t="s">
        <v>100</v>
      </c>
      <c r="C40" s="8">
        <v>44.079000000000001</v>
      </c>
      <c r="D40" s="9" t="str">
        <f t="shared" si="11"/>
        <v/>
      </c>
      <c r="E40" s="17" t="str">
        <f t="shared" si="12"/>
        <v/>
      </c>
      <c r="F40" s="17"/>
      <c r="G40" s="9">
        <v>1</v>
      </c>
      <c r="H40" s="10"/>
      <c r="I40" s="37">
        <f t="shared" si="13"/>
        <v>0</v>
      </c>
      <c r="J40" s="9"/>
      <c r="K40" s="10"/>
      <c r="L40" s="37">
        <f t="shared" si="14"/>
        <v>0</v>
      </c>
      <c r="M40" s="9"/>
      <c r="N40" s="10"/>
      <c r="O40" s="37">
        <f t="shared" si="15"/>
        <v>0</v>
      </c>
      <c r="P40" s="9">
        <v>1</v>
      </c>
      <c r="Q40" s="10"/>
      <c r="R40" s="37">
        <f t="shared" si="16"/>
        <v>0</v>
      </c>
      <c r="S40" s="9"/>
      <c r="T40" s="10"/>
      <c r="U40" s="37">
        <f t="shared" si="17"/>
        <v>0</v>
      </c>
      <c r="V40" s="9"/>
      <c r="W40" s="10"/>
      <c r="X40" s="37">
        <f t="shared" si="18"/>
        <v>0</v>
      </c>
      <c r="Y40" s="9"/>
      <c r="Z40" s="10"/>
      <c r="AA40" s="37">
        <f t="shared" si="19"/>
        <v>0</v>
      </c>
      <c r="AB40" s="9"/>
      <c r="AC40" s="10"/>
      <c r="AD40" s="37">
        <f t="shared" si="20"/>
        <v>0</v>
      </c>
    </row>
    <row r="41" spans="1:30" ht="41.4" x14ac:dyDescent="0.3">
      <c r="A41" s="8" t="s">
        <v>16</v>
      </c>
      <c r="B41" s="8" t="s">
        <v>17</v>
      </c>
      <c r="C41" s="8">
        <v>27.998999999999999</v>
      </c>
      <c r="D41" s="9" t="str">
        <f t="shared" si="11"/>
        <v/>
      </c>
      <c r="E41" s="17" t="str">
        <f t="shared" si="12"/>
        <v/>
      </c>
      <c r="F41" s="17"/>
      <c r="G41" s="9"/>
      <c r="H41" s="10"/>
      <c r="I41" s="37">
        <f t="shared" si="13"/>
        <v>0</v>
      </c>
      <c r="J41" s="9">
        <v>1</v>
      </c>
      <c r="K41" s="10"/>
      <c r="L41" s="37">
        <f t="shared" si="14"/>
        <v>0</v>
      </c>
      <c r="M41" s="9"/>
      <c r="N41" s="10"/>
      <c r="O41" s="37">
        <f t="shared" si="15"/>
        <v>0</v>
      </c>
      <c r="P41" s="9">
        <v>1</v>
      </c>
      <c r="Q41" s="10"/>
      <c r="R41" s="37">
        <f t="shared" si="16"/>
        <v>0</v>
      </c>
      <c r="S41" s="9">
        <v>1</v>
      </c>
      <c r="T41" s="10"/>
      <c r="U41" s="37">
        <f t="shared" si="17"/>
        <v>0</v>
      </c>
      <c r="V41" s="9">
        <v>1</v>
      </c>
      <c r="W41" s="10"/>
      <c r="X41" s="37">
        <f t="shared" si="18"/>
        <v>0</v>
      </c>
      <c r="Y41" s="9">
        <v>1</v>
      </c>
      <c r="Z41" s="10"/>
      <c r="AA41" s="37">
        <f t="shared" si="19"/>
        <v>0</v>
      </c>
      <c r="AB41" s="9">
        <v>1</v>
      </c>
      <c r="AC41" s="10"/>
      <c r="AD41" s="37">
        <f t="shared" si="20"/>
        <v>0</v>
      </c>
    </row>
    <row r="42" spans="1:30" ht="41.4" x14ac:dyDescent="0.3">
      <c r="A42" s="8" t="s">
        <v>102</v>
      </c>
      <c r="B42" s="8" t="s">
        <v>103</v>
      </c>
      <c r="C42" s="8">
        <v>32.533000000000001</v>
      </c>
      <c r="D42" s="9" t="str">
        <f t="shared" si="11"/>
        <v/>
      </c>
      <c r="E42" s="17" t="str">
        <f t="shared" si="12"/>
        <v/>
      </c>
      <c r="F42" s="17"/>
      <c r="G42" s="9"/>
      <c r="H42" s="10"/>
      <c r="I42" s="37">
        <f t="shared" si="13"/>
        <v>0</v>
      </c>
      <c r="J42" s="9"/>
      <c r="K42" s="10"/>
      <c r="L42" s="37">
        <f t="shared" si="14"/>
        <v>0</v>
      </c>
      <c r="M42" s="9">
        <v>1</v>
      </c>
      <c r="N42" s="10"/>
      <c r="O42" s="37">
        <f t="shared" si="15"/>
        <v>0</v>
      </c>
      <c r="P42" s="9"/>
      <c r="Q42" s="10"/>
      <c r="R42" s="37">
        <f t="shared" si="16"/>
        <v>0</v>
      </c>
      <c r="S42" s="9">
        <v>1</v>
      </c>
      <c r="T42" s="10"/>
      <c r="U42" s="37">
        <f t="shared" si="17"/>
        <v>0</v>
      </c>
      <c r="V42" s="9">
        <v>1</v>
      </c>
      <c r="W42" s="10"/>
      <c r="X42" s="37">
        <f t="shared" si="18"/>
        <v>0</v>
      </c>
      <c r="Y42" s="9"/>
      <c r="Z42" s="10"/>
      <c r="AA42" s="37">
        <f t="shared" si="19"/>
        <v>0</v>
      </c>
      <c r="AB42" s="9"/>
      <c r="AC42" s="10"/>
      <c r="AD42" s="37">
        <f t="shared" si="20"/>
        <v>0</v>
      </c>
    </row>
    <row r="43" spans="1:30" ht="41.4" x14ac:dyDescent="0.3">
      <c r="A43" s="8" t="s">
        <v>104</v>
      </c>
      <c r="B43" s="8" t="s">
        <v>105</v>
      </c>
      <c r="C43" s="8">
        <v>57.091999999999999</v>
      </c>
      <c r="D43" s="9" t="str">
        <f t="shared" si="11"/>
        <v/>
      </c>
      <c r="E43" s="17" t="str">
        <f t="shared" si="12"/>
        <v/>
      </c>
      <c r="F43" s="17"/>
      <c r="G43" s="9"/>
      <c r="H43" s="10"/>
      <c r="I43" s="37">
        <f t="shared" si="13"/>
        <v>0</v>
      </c>
      <c r="J43" s="9">
        <v>1</v>
      </c>
      <c r="K43" s="10"/>
      <c r="L43" s="37">
        <f t="shared" si="14"/>
        <v>0</v>
      </c>
      <c r="M43" s="9">
        <v>1</v>
      </c>
      <c r="N43" s="10"/>
      <c r="O43" s="37">
        <f t="shared" si="15"/>
        <v>0</v>
      </c>
      <c r="P43" s="9">
        <v>1</v>
      </c>
      <c r="Q43" s="10"/>
      <c r="R43" s="37">
        <f t="shared" si="16"/>
        <v>0</v>
      </c>
      <c r="S43" s="9"/>
      <c r="T43" s="10"/>
      <c r="U43" s="37">
        <f t="shared" si="17"/>
        <v>0</v>
      </c>
      <c r="V43" s="9"/>
      <c r="W43" s="10"/>
      <c r="X43" s="37">
        <f t="shared" si="18"/>
        <v>0</v>
      </c>
      <c r="Y43" s="9"/>
      <c r="Z43" s="10"/>
      <c r="AA43" s="37">
        <f t="shared" si="19"/>
        <v>0</v>
      </c>
      <c r="AB43" s="9"/>
      <c r="AC43" s="10"/>
      <c r="AD43" s="37">
        <f t="shared" si="20"/>
        <v>0</v>
      </c>
    </row>
    <row r="44" spans="1:30" ht="41.4" x14ac:dyDescent="0.3">
      <c r="A44" s="8" t="s">
        <v>106</v>
      </c>
      <c r="B44" s="8" t="s">
        <v>107</v>
      </c>
      <c r="C44" s="8">
        <v>37.915999999999997</v>
      </c>
      <c r="D44" s="9" t="str">
        <f t="shared" si="11"/>
        <v/>
      </c>
      <c r="E44" s="17" t="str">
        <f t="shared" si="12"/>
        <v/>
      </c>
      <c r="F44" s="17"/>
      <c r="G44" s="9"/>
      <c r="H44" s="10"/>
      <c r="I44" s="37">
        <f t="shared" si="13"/>
        <v>0</v>
      </c>
      <c r="J44" s="9"/>
      <c r="K44" s="10"/>
      <c r="L44" s="37">
        <f t="shared" si="14"/>
        <v>0</v>
      </c>
      <c r="M44" s="9"/>
      <c r="N44" s="10"/>
      <c r="O44" s="37">
        <f t="shared" si="15"/>
        <v>0</v>
      </c>
      <c r="P44" s="9"/>
      <c r="Q44" s="10"/>
      <c r="R44" s="37">
        <f t="shared" si="16"/>
        <v>0</v>
      </c>
      <c r="S44" s="9"/>
      <c r="T44" s="10"/>
      <c r="U44" s="37">
        <f t="shared" si="17"/>
        <v>0</v>
      </c>
      <c r="V44" s="9"/>
      <c r="W44" s="10"/>
      <c r="X44" s="37">
        <f t="shared" si="18"/>
        <v>0</v>
      </c>
      <c r="Y44" s="9"/>
      <c r="Z44" s="10"/>
      <c r="AA44" s="37">
        <f t="shared" si="19"/>
        <v>0</v>
      </c>
      <c r="AB44" s="9">
        <v>1</v>
      </c>
      <c r="AC44" s="10"/>
      <c r="AD44" s="37">
        <f t="shared" si="20"/>
        <v>0</v>
      </c>
    </row>
    <row r="45" spans="1:30" ht="41.4" x14ac:dyDescent="0.3">
      <c r="A45" s="8" t="s">
        <v>22</v>
      </c>
      <c r="B45" s="8" t="s">
        <v>23</v>
      </c>
      <c r="C45" s="8">
        <v>38.348999999999997</v>
      </c>
      <c r="D45" s="9" t="str">
        <f t="shared" si="11"/>
        <v/>
      </c>
      <c r="E45" s="17" t="str">
        <f t="shared" si="12"/>
        <v/>
      </c>
      <c r="F45" s="17"/>
      <c r="G45" s="9">
        <v>2</v>
      </c>
      <c r="H45" s="10"/>
      <c r="I45" s="37">
        <f t="shared" si="13"/>
        <v>0</v>
      </c>
      <c r="J45" s="9">
        <v>2</v>
      </c>
      <c r="K45" s="10"/>
      <c r="L45" s="37">
        <f t="shared" si="14"/>
        <v>0</v>
      </c>
      <c r="M45" s="9">
        <v>2</v>
      </c>
      <c r="N45" s="10"/>
      <c r="O45" s="37">
        <f t="shared" si="15"/>
        <v>0</v>
      </c>
      <c r="P45" s="9">
        <v>3</v>
      </c>
      <c r="Q45" s="10">
        <v>1119.5</v>
      </c>
      <c r="R45" s="37">
        <f t="shared" si="16"/>
        <v>2.0973431413504241E-4</v>
      </c>
      <c r="S45" s="9">
        <v>2</v>
      </c>
      <c r="T45" s="10"/>
      <c r="U45" s="37">
        <f t="shared" si="17"/>
        <v>0</v>
      </c>
      <c r="V45" s="9">
        <v>2</v>
      </c>
      <c r="W45" s="10"/>
      <c r="X45" s="37">
        <f t="shared" si="18"/>
        <v>0</v>
      </c>
      <c r="Y45" s="9">
        <v>2</v>
      </c>
      <c r="Z45" s="10"/>
      <c r="AA45" s="37">
        <f t="shared" si="19"/>
        <v>0</v>
      </c>
      <c r="AB45" s="9">
        <v>3</v>
      </c>
      <c r="AC45" s="10">
        <v>1213.8699999999999</v>
      </c>
      <c r="AD45" s="37">
        <f t="shared" si="20"/>
        <v>2.1288439598275268E-4</v>
      </c>
    </row>
    <row r="46" spans="1:30" ht="27.6" x14ac:dyDescent="0.3">
      <c r="A46" s="8" t="s">
        <v>108</v>
      </c>
      <c r="B46" s="8" t="s">
        <v>109</v>
      </c>
      <c r="C46" s="8">
        <v>11.929</v>
      </c>
      <c r="D46" s="9" t="str">
        <f t="shared" si="11"/>
        <v/>
      </c>
      <c r="E46" s="17" t="str">
        <f t="shared" si="12"/>
        <v/>
      </c>
      <c r="F46" s="17"/>
      <c r="G46" s="9">
        <v>1</v>
      </c>
      <c r="H46" s="10"/>
      <c r="I46" s="37">
        <f t="shared" si="13"/>
        <v>0</v>
      </c>
      <c r="J46" s="9"/>
      <c r="K46" s="10"/>
      <c r="L46" s="37">
        <f t="shared" si="14"/>
        <v>0</v>
      </c>
      <c r="M46" s="9"/>
      <c r="N46" s="10"/>
      <c r="O46" s="37">
        <f t="shared" si="15"/>
        <v>0</v>
      </c>
      <c r="P46" s="9">
        <v>1</v>
      </c>
      <c r="Q46" s="10"/>
      <c r="R46" s="37">
        <f t="shared" si="16"/>
        <v>0</v>
      </c>
      <c r="S46" s="9">
        <v>1</v>
      </c>
      <c r="T46" s="10"/>
      <c r="U46" s="37">
        <f t="shared" si="17"/>
        <v>0</v>
      </c>
      <c r="V46" s="9">
        <v>1</v>
      </c>
      <c r="W46" s="10"/>
      <c r="X46" s="37">
        <f t="shared" si="18"/>
        <v>0</v>
      </c>
      <c r="Y46" s="9"/>
      <c r="Z46" s="10"/>
      <c r="AA46" s="37">
        <f t="shared" si="19"/>
        <v>0</v>
      </c>
      <c r="AB46" s="9">
        <v>1</v>
      </c>
      <c r="AC46" s="10"/>
      <c r="AD46" s="37">
        <f t="shared" si="20"/>
        <v>0</v>
      </c>
    </row>
    <row r="47" spans="1:30" ht="55.2" x14ac:dyDescent="0.3">
      <c r="A47" s="8" t="s">
        <v>111</v>
      </c>
      <c r="B47" s="8" t="s">
        <v>112</v>
      </c>
      <c r="C47" s="8">
        <v>48.17</v>
      </c>
      <c r="D47" s="9" t="str">
        <f t="shared" si="11"/>
        <v/>
      </c>
      <c r="E47" s="17" t="str">
        <f t="shared" si="12"/>
        <v/>
      </c>
      <c r="F47" s="17"/>
      <c r="G47" s="9"/>
      <c r="H47" s="10"/>
      <c r="I47" s="37">
        <f t="shared" si="13"/>
        <v>0</v>
      </c>
      <c r="J47" s="9"/>
      <c r="K47" s="10"/>
      <c r="L47" s="37">
        <f t="shared" si="14"/>
        <v>0</v>
      </c>
      <c r="M47" s="9"/>
      <c r="N47" s="10"/>
      <c r="O47" s="37">
        <f t="shared" si="15"/>
        <v>0</v>
      </c>
      <c r="P47" s="9"/>
      <c r="Q47" s="10"/>
      <c r="R47" s="37">
        <f t="shared" si="16"/>
        <v>0</v>
      </c>
      <c r="S47" s="9"/>
      <c r="T47" s="10"/>
      <c r="U47" s="37">
        <f t="shared" si="17"/>
        <v>0</v>
      </c>
      <c r="V47" s="9"/>
      <c r="W47" s="10"/>
      <c r="X47" s="37">
        <f t="shared" si="18"/>
        <v>0</v>
      </c>
      <c r="Y47" s="9"/>
      <c r="Z47" s="10"/>
      <c r="AA47" s="37">
        <f t="shared" si="19"/>
        <v>0</v>
      </c>
      <c r="AB47" s="9"/>
      <c r="AC47" s="10"/>
      <c r="AD47" s="37">
        <f t="shared" si="20"/>
        <v>0</v>
      </c>
    </row>
    <row r="48" spans="1:30" x14ac:dyDescent="0.3">
      <c r="A48" s="8" t="s">
        <v>113</v>
      </c>
      <c r="B48" s="8" t="s">
        <v>113</v>
      </c>
      <c r="C48" s="8">
        <v>17.337</v>
      </c>
      <c r="D48" s="9" t="str">
        <f t="shared" si="11"/>
        <v/>
      </c>
      <c r="E48" s="17" t="str">
        <f t="shared" si="12"/>
        <v/>
      </c>
      <c r="F48" s="17"/>
      <c r="G48" s="9"/>
      <c r="H48" s="10"/>
      <c r="I48" s="37">
        <f t="shared" si="13"/>
        <v>0</v>
      </c>
      <c r="J48" s="9">
        <v>1</v>
      </c>
      <c r="K48" s="10"/>
      <c r="L48" s="37">
        <f t="shared" si="14"/>
        <v>0</v>
      </c>
      <c r="M48" s="9"/>
      <c r="N48" s="10"/>
      <c r="O48" s="37">
        <f t="shared" si="15"/>
        <v>0</v>
      </c>
      <c r="P48" s="9">
        <v>1</v>
      </c>
      <c r="Q48" s="10"/>
      <c r="R48" s="37">
        <f t="shared" si="16"/>
        <v>0</v>
      </c>
      <c r="S48" s="9">
        <v>1</v>
      </c>
      <c r="T48" s="10"/>
      <c r="U48" s="37">
        <f t="shared" si="17"/>
        <v>0</v>
      </c>
      <c r="V48" s="9">
        <v>1</v>
      </c>
      <c r="W48" s="10"/>
      <c r="X48" s="37">
        <f t="shared" si="18"/>
        <v>0</v>
      </c>
      <c r="Y48" s="9">
        <v>1</v>
      </c>
      <c r="Z48" s="10"/>
      <c r="AA48" s="37">
        <f t="shared" si="19"/>
        <v>0</v>
      </c>
      <c r="AB48" s="9">
        <v>1</v>
      </c>
      <c r="AC48" s="10"/>
      <c r="AD48" s="37">
        <f t="shared" si="20"/>
        <v>0</v>
      </c>
    </row>
    <row r="49" spans="1:30" x14ac:dyDescent="0.3">
      <c r="A49" s="8" t="s">
        <v>115</v>
      </c>
      <c r="B49" s="8" t="s">
        <v>115</v>
      </c>
      <c r="C49" s="8">
        <v>7.6539999999999999</v>
      </c>
      <c r="D49" s="9" t="str">
        <f t="shared" si="11"/>
        <v/>
      </c>
      <c r="E49" s="17" t="str">
        <f t="shared" si="12"/>
        <v/>
      </c>
      <c r="F49" s="17"/>
      <c r="G49" s="9">
        <v>1</v>
      </c>
      <c r="H49" s="10"/>
      <c r="I49" s="37">
        <f t="shared" si="13"/>
        <v>0</v>
      </c>
      <c r="J49" s="9">
        <v>1</v>
      </c>
      <c r="K49" s="10"/>
      <c r="L49" s="37">
        <f t="shared" si="14"/>
        <v>0</v>
      </c>
      <c r="M49" s="9">
        <v>1</v>
      </c>
      <c r="N49" s="10"/>
      <c r="O49" s="37">
        <f t="shared" si="15"/>
        <v>0</v>
      </c>
      <c r="P49" s="9">
        <v>1</v>
      </c>
      <c r="Q49" s="10"/>
      <c r="R49" s="37">
        <f t="shared" si="16"/>
        <v>0</v>
      </c>
      <c r="S49" s="9">
        <v>1</v>
      </c>
      <c r="T49" s="10"/>
      <c r="U49" s="37">
        <f t="shared" si="17"/>
        <v>0</v>
      </c>
      <c r="V49" s="9">
        <v>1</v>
      </c>
      <c r="W49" s="10"/>
      <c r="X49" s="37">
        <f t="shared" si="18"/>
        <v>0</v>
      </c>
      <c r="Y49" s="9">
        <v>1</v>
      </c>
      <c r="Z49" s="10"/>
      <c r="AA49" s="37">
        <f t="shared" si="19"/>
        <v>0</v>
      </c>
      <c r="AB49" s="9">
        <v>1</v>
      </c>
      <c r="AC49" s="10"/>
      <c r="AD49" s="37">
        <f t="shared" si="20"/>
        <v>0</v>
      </c>
    </row>
    <row r="50" spans="1:30" x14ac:dyDescent="0.3">
      <c r="A50" s="8" t="s">
        <v>116</v>
      </c>
      <c r="B50" s="8" t="s">
        <v>116</v>
      </c>
      <c r="C50" s="8">
        <v>9.2590000000000003</v>
      </c>
      <c r="D50" s="9" t="str">
        <f t="shared" si="11"/>
        <v/>
      </c>
      <c r="E50" s="17" t="str">
        <f t="shared" si="12"/>
        <v/>
      </c>
      <c r="F50" s="17"/>
      <c r="G50" s="9">
        <v>1</v>
      </c>
      <c r="H50" s="10"/>
      <c r="I50" s="37">
        <f t="shared" si="13"/>
        <v>0</v>
      </c>
      <c r="J50" s="9">
        <v>1</v>
      </c>
      <c r="K50" s="10"/>
      <c r="L50" s="37">
        <f t="shared" si="14"/>
        <v>0</v>
      </c>
      <c r="M50" s="9">
        <v>1</v>
      </c>
      <c r="N50" s="10"/>
      <c r="O50" s="37">
        <f t="shared" si="15"/>
        <v>0</v>
      </c>
      <c r="P50" s="9">
        <v>1</v>
      </c>
      <c r="Q50" s="10"/>
      <c r="R50" s="37">
        <f t="shared" si="16"/>
        <v>0</v>
      </c>
      <c r="S50" s="9">
        <v>1</v>
      </c>
      <c r="T50" s="10"/>
      <c r="U50" s="37">
        <f t="shared" si="17"/>
        <v>0</v>
      </c>
      <c r="V50" s="9">
        <v>2</v>
      </c>
      <c r="W50" s="10"/>
      <c r="X50" s="37">
        <f t="shared" si="18"/>
        <v>0</v>
      </c>
      <c r="Y50" s="9">
        <v>1</v>
      </c>
      <c r="Z50" s="10"/>
      <c r="AA50" s="37">
        <f t="shared" si="19"/>
        <v>0</v>
      </c>
      <c r="AB50" s="9">
        <v>1</v>
      </c>
      <c r="AC50" s="10"/>
      <c r="AD50" s="37">
        <f t="shared" si="20"/>
        <v>0</v>
      </c>
    </row>
    <row r="51" spans="1:30" x14ac:dyDescent="0.3">
      <c r="A51" s="8" t="s">
        <v>117</v>
      </c>
      <c r="B51" s="8" t="s">
        <v>117</v>
      </c>
      <c r="C51" s="8">
        <v>17.641999999999999</v>
      </c>
      <c r="D51" s="9" t="str">
        <f t="shared" si="11"/>
        <v/>
      </c>
      <c r="E51" s="17" t="str">
        <f t="shared" si="12"/>
        <v/>
      </c>
      <c r="F51" s="17"/>
      <c r="G51" s="9">
        <v>1</v>
      </c>
      <c r="H51" s="10"/>
      <c r="I51" s="37">
        <f t="shared" si="13"/>
        <v>0</v>
      </c>
      <c r="J51" s="9">
        <v>1</v>
      </c>
      <c r="K51" s="10"/>
      <c r="L51" s="37">
        <f t="shared" si="14"/>
        <v>0</v>
      </c>
      <c r="M51" s="9">
        <v>1</v>
      </c>
      <c r="N51" s="10"/>
      <c r="O51" s="37">
        <f t="shared" si="15"/>
        <v>0</v>
      </c>
      <c r="P51" s="9">
        <v>1</v>
      </c>
      <c r="Q51" s="10"/>
      <c r="R51" s="37">
        <f t="shared" si="16"/>
        <v>0</v>
      </c>
      <c r="S51" s="9">
        <v>1</v>
      </c>
      <c r="T51" s="10"/>
      <c r="U51" s="37">
        <f t="shared" si="17"/>
        <v>0</v>
      </c>
      <c r="V51" s="9">
        <v>1</v>
      </c>
      <c r="W51" s="10"/>
      <c r="X51" s="37">
        <f t="shared" si="18"/>
        <v>0</v>
      </c>
      <c r="Y51" s="9">
        <v>1</v>
      </c>
      <c r="Z51" s="10"/>
      <c r="AA51" s="37">
        <f t="shared" si="19"/>
        <v>0</v>
      </c>
      <c r="AB51" s="9">
        <v>1</v>
      </c>
      <c r="AC51" s="10"/>
      <c r="AD51" s="37">
        <f t="shared" si="20"/>
        <v>0</v>
      </c>
    </row>
    <row r="52" spans="1:30" x14ac:dyDescent="0.3">
      <c r="A52" s="8" t="s">
        <v>119</v>
      </c>
      <c r="B52" s="8" t="s">
        <v>119</v>
      </c>
      <c r="C52" s="8">
        <v>25.928000000000001</v>
      </c>
      <c r="D52" s="9" t="str">
        <f t="shared" si="11"/>
        <v/>
      </c>
      <c r="E52" s="17" t="str">
        <f t="shared" si="12"/>
        <v/>
      </c>
      <c r="F52" s="17"/>
      <c r="G52" s="9">
        <v>1</v>
      </c>
      <c r="H52" s="10"/>
      <c r="I52" s="37">
        <f t="shared" si="13"/>
        <v>0</v>
      </c>
      <c r="J52" s="9">
        <v>1</v>
      </c>
      <c r="K52" s="10"/>
      <c r="L52" s="37">
        <f t="shared" si="14"/>
        <v>0</v>
      </c>
      <c r="M52" s="9"/>
      <c r="N52" s="10"/>
      <c r="O52" s="37">
        <f t="shared" si="15"/>
        <v>0</v>
      </c>
      <c r="P52" s="9">
        <v>1</v>
      </c>
      <c r="Q52" s="10"/>
      <c r="R52" s="37">
        <f t="shared" si="16"/>
        <v>0</v>
      </c>
      <c r="S52" s="9">
        <v>1</v>
      </c>
      <c r="T52" s="10"/>
      <c r="U52" s="37">
        <f t="shared" si="17"/>
        <v>0</v>
      </c>
      <c r="V52" s="9">
        <v>1</v>
      </c>
      <c r="W52" s="10"/>
      <c r="X52" s="37">
        <f t="shared" si="18"/>
        <v>0</v>
      </c>
      <c r="Y52" s="9">
        <v>1</v>
      </c>
      <c r="Z52" s="10"/>
      <c r="AA52" s="37">
        <f t="shared" si="19"/>
        <v>0</v>
      </c>
      <c r="AB52" s="9"/>
      <c r="AC52" s="10"/>
      <c r="AD52" s="37">
        <f t="shared" si="20"/>
        <v>0</v>
      </c>
    </row>
    <row r="53" spans="1:30" x14ac:dyDescent="0.3">
      <c r="A53" s="8" t="s">
        <v>120</v>
      </c>
      <c r="B53" s="8" t="s">
        <v>120</v>
      </c>
      <c r="C53" s="8">
        <v>19.369</v>
      </c>
      <c r="D53" s="9" t="str">
        <f t="shared" si="11"/>
        <v/>
      </c>
      <c r="E53" s="17" t="str">
        <f t="shared" si="12"/>
        <v/>
      </c>
      <c r="F53" s="17"/>
      <c r="G53" s="9">
        <v>1</v>
      </c>
      <c r="H53" s="10"/>
      <c r="I53" s="37">
        <f t="shared" si="13"/>
        <v>0</v>
      </c>
      <c r="J53" s="9">
        <v>2</v>
      </c>
      <c r="K53" s="10"/>
      <c r="L53" s="37">
        <f t="shared" si="14"/>
        <v>0</v>
      </c>
      <c r="M53" s="9">
        <v>1</v>
      </c>
      <c r="N53" s="10"/>
      <c r="O53" s="37">
        <f t="shared" si="15"/>
        <v>0</v>
      </c>
      <c r="P53" s="9">
        <v>1</v>
      </c>
      <c r="Q53" s="10"/>
      <c r="R53" s="37">
        <f t="shared" si="16"/>
        <v>0</v>
      </c>
      <c r="S53" s="9">
        <v>2</v>
      </c>
      <c r="T53" s="10"/>
      <c r="U53" s="37">
        <f t="shared" si="17"/>
        <v>0</v>
      </c>
      <c r="V53" s="9">
        <v>1</v>
      </c>
      <c r="W53" s="10"/>
      <c r="X53" s="37">
        <f t="shared" si="18"/>
        <v>0</v>
      </c>
      <c r="Y53" s="9">
        <v>2</v>
      </c>
      <c r="Z53" s="10"/>
      <c r="AA53" s="37">
        <f t="shared" si="19"/>
        <v>0</v>
      </c>
      <c r="AB53" s="9">
        <v>2</v>
      </c>
      <c r="AC53" s="10"/>
      <c r="AD53" s="37">
        <f t="shared" si="20"/>
        <v>0</v>
      </c>
    </row>
    <row r="54" spans="1:30" x14ac:dyDescent="0.3">
      <c r="A54" s="8" t="s">
        <v>121</v>
      </c>
      <c r="B54" s="8" t="s">
        <v>121</v>
      </c>
      <c r="C54" s="8">
        <v>10.532999999999999</v>
      </c>
      <c r="D54" s="9" t="str">
        <f t="shared" ref="D54:D85" si="21">IF(8-COUNTIF(H54,0)-COUNTIF(K54,0)-COUNTIF(N54,0)-COUNTIF(Q54,0)-COUNTIF(T54,0)-COUNTIF(W54,0)-COUNTIF(Z54,0)-COUNTIF(AC54,0)-COUNTIF(H54,"")-COUNTIF(K54,"")-COUNTIF(N54,"")-COUNTIF(Q54,"")-COUNTIF(T54,"")-COUNTIF(W54,"")-COUNTIF(Z54,"")-COUNTIF(AC54,"")&gt;2,8-COUNTIF(H54,0)-COUNTIF(K54,0)-COUNTIF(N54,0)-COUNTIF(Q54,0)-COUNTIF(T54,0)-COUNTIF(W54,0)-COUNTIF(Z54,0)-COUNTIF(AC54,0)-COUNTIF(H54,"")-COUNTIF(K54,"")-COUNTIF(N54,"")-COUNTIF(Q54,"")-COUNTIF(T54,"")-COUNTIF(W54,"")-COUNTIF(Z54,"")-COUNTIF(AC54,""),"")</f>
        <v/>
      </c>
      <c r="E54" s="17" t="str">
        <f t="shared" si="12"/>
        <v/>
      </c>
      <c r="F54" s="17"/>
      <c r="G54" s="9">
        <v>1</v>
      </c>
      <c r="H54" s="10"/>
      <c r="I54" s="37">
        <f t="shared" si="13"/>
        <v>0</v>
      </c>
      <c r="J54" s="9">
        <v>1</v>
      </c>
      <c r="K54" s="10"/>
      <c r="L54" s="37">
        <f t="shared" si="14"/>
        <v>0</v>
      </c>
      <c r="M54" s="9">
        <v>1</v>
      </c>
      <c r="N54" s="10"/>
      <c r="O54" s="37">
        <f t="shared" si="15"/>
        <v>0</v>
      </c>
      <c r="P54" s="9">
        <v>1</v>
      </c>
      <c r="Q54" s="10"/>
      <c r="R54" s="37">
        <f t="shared" si="16"/>
        <v>0</v>
      </c>
      <c r="S54" s="9">
        <v>1</v>
      </c>
      <c r="T54" s="10"/>
      <c r="U54" s="37">
        <f t="shared" si="17"/>
        <v>0</v>
      </c>
      <c r="V54" s="9">
        <v>1</v>
      </c>
      <c r="W54" s="10"/>
      <c r="X54" s="37">
        <f t="shared" si="18"/>
        <v>0</v>
      </c>
      <c r="Y54" s="9">
        <v>1</v>
      </c>
      <c r="Z54" s="10"/>
      <c r="AA54" s="37">
        <f t="shared" si="19"/>
        <v>0</v>
      </c>
      <c r="AB54" s="9">
        <v>1</v>
      </c>
      <c r="AC54" s="10"/>
      <c r="AD54" s="37">
        <f t="shared" si="20"/>
        <v>0</v>
      </c>
    </row>
    <row r="55" spans="1:30" x14ac:dyDescent="0.3">
      <c r="A55" s="8" t="s">
        <v>122</v>
      </c>
      <c r="B55" s="8" t="s">
        <v>122</v>
      </c>
      <c r="C55" s="8">
        <v>9.4390000000000001</v>
      </c>
      <c r="D55" s="9" t="str">
        <f t="shared" si="21"/>
        <v/>
      </c>
      <c r="E55" s="17" t="str">
        <f t="shared" si="12"/>
        <v/>
      </c>
      <c r="F55" s="17"/>
      <c r="G55" s="9">
        <v>1</v>
      </c>
      <c r="H55" s="10"/>
      <c r="I55" s="37">
        <f t="shared" si="13"/>
        <v>0</v>
      </c>
      <c r="J55" s="9">
        <v>1</v>
      </c>
      <c r="K55" s="10"/>
      <c r="L55" s="37">
        <f t="shared" si="14"/>
        <v>0</v>
      </c>
      <c r="M55" s="9">
        <v>1</v>
      </c>
      <c r="N55" s="10"/>
      <c r="O55" s="37">
        <f t="shared" si="15"/>
        <v>0</v>
      </c>
      <c r="P55" s="9">
        <v>1</v>
      </c>
      <c r="Q55" s="10"/>
      <c r="R55" s="37">
        <f t="shared" si="16"/>
        <v>0</v>
      </c>
      <c r="S55" s="9">
        <v>1</v>
      </c>
      <c r="T55" s="10"/>
      <c r="U55" s="37">
        <f t="shared" si="17"/>
        <v>0</v>
      </c>
      <c r="V55" s="9">
        <v>1</v>
      </c>
      <c r="W55" s="10"/>
      <c r="X55" s="37">
        <f t="shared" si="18"/>
        <v>0</v>
      </c>
      <c r="Y55" s="9">
        <v>1</v>
      </c>
      <c r="Z55" s="10"/>
      <c r="AA55" s="37">
        <f t="shared" si="19"/>
        <v>0</v>
      </c>
      <c r="AB55" s="9">
        <v>1</v>
      </c>
      <c r="AC55" s="10"/>
      <c r="AD55" s="37">
        <f t="shared" si="20"/>
        <v>0</v>
      </c>
    </row>
    <row r="56" spans="1:30" x14ac:dyDescent="0.3">
      <c r="A56" s="8" t="s">
        <v>124</v>
      </c>
      <c r="B56" s="8" t="s">
        <v>364</v>
      </c>
      <c r="C56" s="8">
        <v>10.329000000000001</v>
      </c>
      <c r="D56" s="9" t="str">
        <f t="shared" si="21"/>
        <v/>
      </c>
      <c r="E56" s="17" t="str">
        <f t="shared" si="12"/>
        <v/>
      </c>
      <c r="F56" s="17"/>
      <c r="G56" s="9">
        <v>1</v>
      </c>
      <c r="H56" s="10"/>
      <c r="I56" s="37">
        <f t="shared" si="13"/>
        <v>0</v>
      </c>
      <c r="J56" s="9">
        <v>1</v>
      </c>
      <c r="K56" s="10"/>
      <c r="L56" s="37">
        <f t="shared" si="14"/>
        <v>0</v>
      </c>
      <c r="M56" s="9">
        <v>1</v>
      </c>
      <c r="N56" s="10"/>
      <c r="O56" s="37">
        <f t="shared" si="15"/>
        <v>0</v>
      </c>
      <c r="P56" s="9">
        <v>1</v>
      </c>
      <c r="Q56" s="10"/>
      <c r="R56" s="37">
        <f t="shared" si="16"/>
        <v>0</v>
      </c>
      <c r="S56" s="9">
        <v>1</v>
      </c>
      <c r="T56" s="10"/>
      <c r="U56" s="37">
        <f t="shared" si="17"/>
        <v>0</v>
      </c>
      <c r="V56" s="9">
        <v>1</v>
      </c>
      <c r="W56" s="10"/>
      <c r="X56" s="37">
        <f t="shared" si="18"/>
        <v>0</v>
      </c>
      <c r="Y56" s="9">
        <v>1</v>
      </c>
      <c r="Z56" s="10"/>
      <c r="AA56" s="37">
        <f t="shared" si="19"/>
        <v>0</v>
      </c>
      <c r="AB56" s="9">
        <v>1</v>
      </c>
      <c r="AC56" s="10"/>
      <c r="AD56" s="37">
        <f t="shared" si="20"/>
        <v>0</v>
      </c>
    </row>
    <row r="57" spans="1:30" ht="41.4" x14ac:dyDescent="0.3">
      <c r="A57" s="8" t="s">
        <v>125</v>
      </c>
      <c r="B57" s="8" t="s">
        <v>126</v>
      </c>
      <c r="C57" s="8">
        <v>47.54</v>
      </c>
      <c r="D57" s="9" t="str">
        <f t="shared" si="21"/>
        <v/>
      </c>
      <c r="E57" s="17" t="str">
        <f t="shared" si="12"/>
        <v/>
      </c>
      <c r="F57" s="17"/>
      <c r="G57" s="9"/>
      <c r="H57" s="10"/>
      <c r="I57" s="37">
        <f t="shared" si="13"/>
        <v>0</v>
      </c>
      <c r="J57" s="9"/>
      <c r="K57" s="10"/>
      <c r="L57" s="37">
        <f t="shared" si="14"/>
        <v>0</v>
      </c>
      <c r="M57" s="9"/>
      <c r="N57" s="10"/>
      <c r="O57" s="37">
        <f t="shared" si="15"/>
        <v>0</v>
      </c>
      <c r="P57" s="9"/>
      <c r="Q57" s="10"/>
      <c r="R57" s="37">
        <f t="shared" si="16"/>
        <v>0</v>
      </c>
      <c r="S57" s="9"/>
      <c r="T57" s="10"/>
      <c r="U57" s="37">
        <f t="shared" si="17"/>
        <v>0</v>
      </c>
      <c r="V57" s="9"/>
      <c r="W57" s="10"/>
      <c r="X57" s="37">
        <f t="shared" si="18"/>
        <v>0</v>
      </c>
      <c r="Y57" s="9"/>
      <c r="Z57" s="10"/>
      <c r="AA57" s="37">
        <f t="shared" si="19"/>
        <v>0</v>
      </c>
      <c r="AB57" s="9"/>
      <c r="AC57" s="10"/>
      <c r="AD57" s="37">
        <f t="shared" si="20"/>
        <v>0</v>
      </c>
    </row>
    <row r="58" spans="1:30" ht="41.4" x14ac:dyDescent="0.3">
      <c r="A58" s="8" t="s">
        <v>127</v>
      </c>
      <c r="B58" s="8" t="s">
        <v>128</v>
      </c>
      <c r="C58" s="8">
        <v>68.225999999999999</v>
      </c>
      <c r="D58" s="9" t="str">
        <f t="shared" si="21"/>
        <v/>
      </c>
      <c r="E58" s="17" t="str">
        <f t="shared" si="12"/>
        <v/>
      </c>
      <c r="F58" s="17"/>
      <c r="G58" s="9"/>
      <c r="H58" s="10"/>
      <c r="I58" s="37">
        <f t="shared" si="13"/>
        <v>0</v>
      </c>
      <c r="J58" s="9"/>
      <c r="K58" s="10"/>
      <c r="L58" s="37">
        <f t="shared" si="14"/>
        <v>0</v>
      </c>
      <c r="M58" s="9"/>
      <c r="N58" s="10"/>
      <c r="O58" s="37">
        <f t="shared" si="15"/>
        <v>0</v>
      </c>
      <c r="P58" s="9"/>
      <c r="Q58" s="10"/>
      <c r="R58" s="37">
        <f t="shared" si="16"/>
        <v>0</v>
      </c>
      <c r="S58" s="9">
        <v>1</v>
      </c>
      <c r="T58" s="10"/>
      <c r="U58" s="37">
        <f t="shared" si="17"/>
        <v>0</v>
      </c>
      <c r="V58" s="9"/>
      <c r="W58" s="10"/>
      <c r="X58" s="37">
        <f t="shared" si="18"/>
        <v>0</v>
      </c>
      <c r="Y58" s="9">
        <v>1</v>
      </c>
      <c r="Z58" s="10"/>
      <c r="AA58" s="37">
        <f t="shared" si="19"/>
        <v>0</v>
      </c>
      <c r="AB58" s="9"/>
      <c r="AC58" s="10"/>
      <c r="AD58" s="37">
        <f t="shared" si="20"/>
        <v>0</v>
      </c>
    </row>
    <row r="59" spans="1:30" ht="41.4" x14ac:dyDescent="0.3">
      <c r="A59" s="8" t="s">
        <v>129</v>
      </c>
      <c r="B59" s="8" t="s">
        <v>130</v>
      </c>
      <c r="C59" s="8">
        <v>89.775999999999996</v>
      </c>
      <c r="D59" s="9" t="str">
        <f t="shared" si="21"/>
        <v/>
      </c>
      <c r="E59" s="17" t="str">
        <f t="shared" si="12"/>
        <v/>
      </c>
      <c r="F59" s="17"/>
      <c r="G59" s="9">
        <v>1</v>
      </c>
      <c r="H59" s="10"/>
      <c r="I59" s="37">
        <f t="shared" si="13"/>
        <v>0</v>
      </c>
      <c r="J59" s="9">
        <v>1</v>
      </c>
      <c r="K59" s="10"/>
      <c r="L59" s="37">
        <f t="shared" si="14"/>
        <v>0</v>
      </c>
      <c r="M59" s="9"/>
      <c r="N59" s="10"/>
      <c r="O59" s="37">
        <f t="shared" si="15"/>
        <v>0</v>
      </c>
      <c r="P59" s="9">
        <v>1</v>
      </c>
      <c r="Q59" s="10"/>
      <c r="R59" s="37">
        <f t="shared" si="16"/>
        <v>0</v>
      </c>
      <c r="S59" s="9">
        <v>1</v>
      </c>
      <c r="T59" s="10"/>
      <c r="U59" s="37">
        <f t="shared" si="17"/>
        <v>0</v>
      </c>
      <c r="V59" s="9">
        <v>1</v>
      </c>
      <c r="W59" s="10"/>
      <c r="X59" s="37">
        <f t="shared" si="18"/>
        <v>0</v>
      </c>
      <c r="Y59" s="9">
        <v>1</v>
      </c>
      <c r="Z59" s="10"/>
      <c r="AA59" s="37">
        <f t="shared" si="19"/>
        <v>0</v>
      </c>
      <c r="AB59" s="9"/>
      <c r="AC59" s="10"/>
      <c r="AD59" s="37">
        <f t="shared" si="20"/>
        <v>0</v>
      </c>
    </row>
    <row r="60" spans="1:30" ht="41.4" x14ac:dyDescent="0.3">
      <c r="A60" s="8" t="s">
        <v>44</v>
      </c>
      <c r="B60" s="8" t="s">
        <v>45</v>
      </c>
      <c r="C60" s="8">
        <v>72.665999999999997</v>
      </c>
      <c r="D60" s="9" t="str">
        <f t="shared" si="21"/>
        <v/>
      </c>
      <c r="E60" s="17" t="str">
        <f t="shared" si="12"/>
        <v/>
      </c>
      <c r="F60" s="17"/>
      <c r="G60" s="9"/>
      <c r="H60" s="10"/>
      <c r="I60" s="37">
        <f t="shared" si="13"/>
        <v>0</v>
      </c>
      <c r="J60" s="9"/>
      <c r="K60" s="10"/>
      <c r="L60" s="37">
        <f t="shared" si="14"/>
        <v>0</v>
      </c>
      <c r="M60" s="9"/>
      <c r="N60" s="10"/>
      <c r="O60" s="37">
        <f t="shared" si="15"/>
        <v>0</v>
      </c>
      <c r="P60" s="9"/>
      <c r="Q60" s="10"/>
      <c r="R60" s="37">
        <f t="shared" si="16"/>
        <v>0</v>
      </c>
      <c r="S60" s="9"/>
      <c r="T60" s="10"/>
      <c r="U60" s="37">
        <f t="shared" si="17"/>
        <v>0</v>
      </c>
      <c r="V60" s="9">
        <v>1</v>
      </c>
      <c r="W60" s="10"/>
      <c r="X60" s="37">
        <f t="shared" si="18"/>
        <v>0</v>
      </c>
      <c r="Y60" s="9"/>
      <c r="Z60" s="10"/>
      <c r="AA60" s="37">
        <f t="shared" si="19"/>
        <v>0</v>
      </c>
      <c r="AB60" s="9">
        <v>1</v>
      </c>
      <c r="AC60" s="10"/>
      <c r="AD60" s="37">
        <f t="shared" si="20"/>
        <v>0</v>
      </c>
    </row>
    <row r="61" spans="1:30" ht="41.4" x14ac:dyDescent="0.3">
      <c r="A61" s="8" t="s">
        <v>48</v>
      </c>
      <c r="B61" s="8" t="s">
        <v>49</v>
      </c>
      <c r="C61" s="8">
        <v>69.834000000000003</v>
      </c>
      <c r="D61" s="9" t="str">
        <f t="shared" si="21"/>
        <v/>
      </c>
      <c r="E61" s="17" t="str">
        <f t="shared" si="12"/>
        <v/>
      </c>
      <c r="F61" s="17"/>
      <c r="G61" s="9"/>
      <c r="H61" s="10"/>
      <c r="I61" s="37">
        <f t="shared" si="13"/>
        <v>0</v>
      </c>
      <c r="J61" s="9"/>
      <c r="K61" s="10"/>
      <c r="L61" s="37">
        <f t="shared" si="14"/>
        <v>0</v>
      </c>
      <c r="M61" s="9"/>
      <c r="N61" s="10"/>
      <c r="O61" s="37">
        <f t="shared" si="15"/>
        <v>0</v>
      </c>
      <c r="P61" s="9"/>
      <c r="Q61" s="10"/>
      <c r="R61" s="37">
        <f t="shared" si="16"/>
        <v>0</v>
      </c>
      <c r="S61" s="9"/>
      <c r="T61" s="10"/>
      <c r="U61" s="37">
        <f t="shared" si="17"/>
        <v>0</v>
      </c>
      <c r="V61" s="9">
        <v>1</v>
      </c>
      <c r="W61" s="10"/>
      <c r="X61" s="37">
        <f t="shared" si="18"/>
        <v>0</v>
      </c>
      <c r="Y61" s="9"/>
      <c r="Z61" s="10"/>
      <c r="AA61" s="37">
        <f t="shared" si="19"/>
        <v>0</v>
      </c>
      <c r="AB61" s="9"/>
      <c r="AC61" s="10"/>
      <c r="AD61" s="37">
        <f t="shared" si="20"/>
        <v>0</v>
      </c>
    </row>
    <row r="62" spans="1:30" ht="55.2" x14ac:dyDescent="0.3">
      <c r="A62" s="8" t="s">
        <v>131</v>
      </c>
      <c r="B62" s="8" t="s">
        <v>132</v>
      </c>
      <c r="C62" s="8">
        <v>79.066000000000003</v>
      </c>
      <c r="D62" s="9" t="str">
        <f t="shared" si="21"/>
        <v/>
      </c>
      <c r="E62" s="17" t="str">
        <f t="shared" si="12"/>
        <v/>
      </c>
      <c r="F62" s="17"/>
      <c r="G62" s="9"/>
      <c r="H62" s="10"/>
      <c r="I62" s="37">
        <f t="shared" si="13"/>
        <v>0</v>
      </c>
      <c r="J62" s="9"/>
      <c r="K62" s="10"/>
      <c r="L62" s="37">
        <f t="shared" si="14"/>
        <v>0</v>
      </c>
      <c r="M62" s="9"/>
      <c r="N62" s="10"/>
      <c r="O62" s="37">
        <f t="shared" si="15"/>
        <v>0</v>
      </c>
      <c r="P62" s="9"/>
      <c r="Q62" s="10"/>
      <c r="R62" s="37">
        <f t="shared" si="16"/>
        <v>0</v>
      </c>
      <c r="S62" s="9"/>
      <c r="T62" s="10"/>
      <c r="U62" s="37">
        <f t="shared" si="17"/>
        <v>0</v>
      </c>
      <c r="V62" s="9"/>
      <c r="W62" s="10"/>
      <c r="X62" s="37">
        <f t="shared" si="18"/>
        <v>0</v>
      </c>
      <c r="Y62" s="9"/>
      <c r="Z62" s="10"/>
      <c r="AA62" s="37">
        <f t="shared" si="19"/>
        <v>0</v>
      </c>
      <c r="AB62" s="9"/>
      <c r="AC62" s="10"/>
      <c r="AD62" s="37">
        <f t="shared" si="20"/>
        <v>0</v>
      </c>
    </row>
    <row r="63" spans="1:30" ht="41.4" x14ac:dyDescent="0.3">
      <c r="A63" s="8" t="s">
        <v>133</v>
      </c>
      <c r="B63" s="8" t="s">
        <v>134</v>
      </c>
      <c r="C63" s="8">
        <v>13.739000000000001</v>
      </c>
      <c r="D63" s="9" t="str">
        <f t="shared" si="21"/>
        <v/>
      </c>
      <c r="E63" s="17" t="str">
        <f t="shared" si="12"/>
        <v/>
      </c>
      <c r="F63" s="17"/>
      <c r="G63" s="9">
        <v>1</v>
      </c>
      <c r="H63" s="10"/>
      <c r="I63" s="37">
        <f t="shared" si="13"/>
        <v>0</v>
      </c>
      <c r="J63" s="9"/>
      <c r="K63" s="10"/>
      <c r="L63" s="37">
        <f t="shared" si="14"/>
        <v>0</v>
      </c>
      <c r="M63" s="9"/>
      <c r="N63" s="10"/>
      <c r="O63" s="37">
        <f t="shared" si="15"/>
        <v>0</v>
      </c>
      <c r="P63" s="9"/>
      <c r="Q63" s="10"/>
      <c r="R63" s="37">
        <f t="shared" si="16"/>
        <v>0</v>
      </c>
      <c r="S63" s="9"/>
      <c r="T63" s="10"/>
      <c r="U63" s="37">
        <f t="shared" si="17"/>
        <v>0</v>
      </c>
      <c r="V63" s="9"/>
      <c r="W63" s="10"/>
      <c r="X63" s="37">
        <f t="shared" si="18"/>
        <v>0</v>
      </c>
      <c r="Y63" s="9"/>
      <c r="Z63" s="10"/>
      <c r="AA63" s="37">
        <f t="shared" si="19"/>
        <v>0</v>
      </c>
      <c r="AB63" s="9"/>
      <c r="AC63" s="10"/>
      <c r="AD63" s="37">
        <f t="shared" si="20"/>
        <v>0</v>
      </c>
    </row>
    <row r="64" spans="1:30" ht="41.4" x14ac:dyDescent="0.3">
      <c r="A64" s="8" t="s">
        <v>135</v>
      </c>
      <c r="B64" s="8" t="s">
        <v>136</v>
      </c>
      <c r="C64" s="8">
        <v>16.085999999999999</v>
      </c>
      <c r="D64" s="9" t="str">
        <f t="shared" si="21"/>
        <v/>
      </c>
      <c r="E64" s="17" t="str">
        <f t="shared" si="12"/>
        <v/>
      </c>
      <c r="F64" s="17"/>
      <c r="G64" s="9">
        <v>1</v>
      </c>
      <c r="H64" s="10"/>
      <c r="I64" s="37">
        <f t="shared" si="13"/>
        <v>0</v>
      </c>
      <c r="J64" s="9">
        <v>2</v>
      </c>
      <c r="K64" s="10"/>
      <c r="L64" s="37">
        <f t="shared" si="14"/>
        <v>0</v>
      </c>
      <c r="M64" s="9">
        <v>2</v>
      </c>
      <c r="N64" s="10"/>
      <c r="O64" s="37">
        <f t="shared" si="15"/>
        <v>0</v>
      </c>
      <c r="P64" s="9">
        <v>2</v>
      </c>
      <c r="Q64" s="10"/>
      <c r="R64" s="37">
        <f t="shared" si="16"/>
        <v>0</v>
      </c>
      <c r="S64" s="9">
        <v>2</v>
      </c>
      <c r="T64" s="10"/>
      <c r="U64" s="37">
        <f t="shared" si="17"/>
        <v>0</v>
      </c>
      <c r="V64" s="9">
        <v>1</v>
      </c>
      <c r="W64" s="10"/>
      <c r="X64" s="37">
        <f t="shared" si="18"/>
        <v>0</v>
      </c>
      <c r="Y64" s="9">
        <v>2</v>
      </c>
      <c r="Z64" s="10"/>
      <c r="AA64" s="37">
        <f t="shared" si="19"/>
        <v>0</v>
      </c>
      <c r="AB64" s="9">
        <v>2</v>
      </c>
      <c r="AC64" s="10"/>
      <c r="AD64" s="37">
        <f t="shared" si="20"/>
        <v>0</v>
      </c>
    </row>
    <row r="65" spans="1:30" ht="55.2" x14ac:dyDescent="0.3">
      <c r="A65" s="8" t="s">
        <v>145</v>
      </c>
      <c r="B65" s="8" t="s">
        <v>146</v>
      </c>
      <c r="C65" s="8">
        <v>11.343</v>
      </c>
      <c r="D65" s="9" t="str">
        <f t="shared" si="21"/>
        <v/>
      </c>
      <c r="E65" s="17" t="str">
        <f t="shared" si="12"/>
        <v/>
      </c>
      <c r="F65" s="17"/>
      <c r="G65" s="9">
        <v>1</v>
      </c>
      <c r="H65" s="10"/>
      <c r="I65" s="37">
        <f t="shared" si="13"/>
        <v>0</v>
      </c>
      <c r="J65" s="9">
        <v>1</v>
      </c>
      <c r="K65" s="10"/>
      <c r="L65" s="37">
        <f t="shared" si="14"/>
        <v>0</v>
      </c>
      <c r="M65" s="9">
        <v>1</v>
      </c>
      <c r="N65" s="10"/>
      <c r="O65" s="37">
        <f t="shared" si="15"/>
        <v>0</v>
      </c>
      <c r="P65" s="9"/>
      <c r="Q65" s="10"/>
      <c r="R65" s="37">
        <f t="shared" si="16"/>
        <v>0</v>
      </c>
      <c r="S65" s="9">
        <v>1</v>
      </c>
      <c r="T65" s="10"/>
      <c r="U65" s="37">
        <f t="shared" si="17"/>
        <v>0</v>
      </c>
      <c r="V65" s="9">
        <v>1</v>
      </c>
      <c r="W65" s="10"/>
      <c r="X65" s="37">
        <f t="shared" si="18"/>
        <v>0</v>
      </c>
      <c r="Y65" s="9">
        <v>1</v>
      </c>
      <c r="Z65" s="10"/>
      <c r="AA65" s="37">
        <f t="shared" si="19"/>
        <v>0</v>
      </c>
      <c r="AB65" s="9">
        <v>1</v>
      </c>
      <c r="AC65" s="10"/>
      <c r="AD65" s="37">
        <f t="shared" si="20"/>
        <v>0</v>
      </c>
    </row>
    <row r="66" spans="1:30" ht="55.2" x14ac:dyDescent="0.3">
      <c r="A66" s="8" t="s">
        <v>147</v>
      </c>
      <c r="B66" s="8" t="s">
        <v>148</v>
      </c>
      <c r="C66" s="8">
        <v>35.731000000000002</v>
      </c>
      <c r="D66" s="9" t="str">
        <f t="shared" si="21"/>
        <v/>
      </c>
      <c r="E66" s="17" t="str">
        <f t="shared" si="12"/>
        <v/>
      </c>
      <c r="F66" s="17"/>
      <c r="G66" s="9"/>
      <c r="H66" s="10"/>
      <c r="I66" s="37">
        <f t="shared" si="13"/>
        <v>0</v>
      </c>
      <c r="J66" s="9"/>
      <c r="K66" s="10"/>
      <c r="L66" s="37">
        <f t="shared" si="14"/>
        <v>0</v>
      </c>
      <c r="M66" s="9"/>
      <c r="N66" s="10"/>
      <c r="O66" s="37">
        <f t="shared" si="15"/>
        <v>0</v>
      </c>
      <c r="P66" s="9"/>
      <c r="Q66" s="10"/>
      <c r="R66" s="37">
        <f t="shared" si="16"/>
        <v>0</v>
      </c>
      <c r="S66" s="9">
        <v>1</v>
      </c>
      <c r="T66" s="10"/>
      <c r="U66" s="37">
        <f t="shared" si="17"/>
        <v>0</v>
      </c>
      <c r="V66" s="9"/>
      <c r="W66" s="10"/>
      <c r="X66" s="37">
        <f t="shared" si="18"/>
        <v>0</v>
      </c>
      <c r="Y66" s="9">
        <v>1</v>
      </c>
      <c r="Z66" s="10"/>
      <c r="AA66" s="37">
        <f t="shared" si="19"/>
        <v>0</v>
      </c>
      <c r="AB66" s="9"/>
      <c r="AC66" s="10"/>
      <c r="AD66" s="37">
        <f t="shared" si="20"/>
        <v>0</v>
      </c>
    </row>
    <row r="67" spans="1:30" ht="41.4" x14ac:dyDescent="0.3">
      <c r="A67" s="8" t="s">
        <v>149</v>
      </c>
      <c r="B67" s="8" t="s">
        <v>150</v>
      </c>
      <c r="C67" s="8">
        <v>73.076999999999998</v>
      </c>
      <c r="D67" s="9" t="str">
        <f t="shared" si="21"/>
        <v/>
      </c>
      <c r="E67" s="17" t="str">
        <f t="shared" ref="E67:E98" si="22">IF(D67&lt;&gt;"",SUM(H67/SUM($H$3:$H$115),K67/SUM($K$3:$K$115),N67/SUM($N$3:$N$115),Q67/SUM($Q$3:$Q$115),T67/SUM($T$3:$T$115),W67/SUM($W$3:$W$115),Z67/SUM($Z$3:$Z$115),AC67/SUM($AC$3:$AC$115))/D67*100,"")</f>
        <v/>
      </c>
      <c r="F67" s="17"/>
      <c r="G67" s="9">
        <v>1</v>
      </c>
      <c r="H67" s="10"/>
      <c r="I67" s="37">
        <f t="shared" ref="I67:I98" si="23">H67/SUM($H$3:$H$115)</f>
        <v>0</v>
      </c>
      <c r="J67" s="9">
        <v>1</v>
      </c>
      <c r="K67" s="10"/>
      <c r="L67" s="37">
        <f t="shared" ref="L67:L98" si="24">K67/SUM($K$3:$K$115)</f>
        <v>0</v>
      </c>
      <c r="M67" s="9">
        <v>1</v>
      </c>
      <c r="N67" s="10"/>
      <c r="O67" s="37">
        <f t="shared" ref="O67:O98" si="25">N67/SUM($N$3:$N$115)</f>
        <v>0</v>
      </c>
      <c r="P67" s="9">
        <v>2</v>
      </c>
      <c r="Q67" s="10"/>
      <c r="R67" s="37">
        <f t="shared" ref="R67:R98" si="26">Q67/SUM($Q$3:$Q$115)</f>
        <v>0</v>
      </c>
      <c r="S67" s="9">
        <v>1</v>
      </c>
      <c r="T67" s="10"/>
      <c r="U67" s="37">
        <f t="shared" ref="U67:U98" si="27">T67/SUM($T$3:$T$115)</f>
        <v>0</v>
      </c>
      <c r="V67" s="9">
        <v>1</v>
      </c>
      <c r="W67" s="10"/>
      <c r="X67" s="37">
        <f t="shared" ref="X67:X98" si="28">W67/SUM($W$3:$W$115)</f>
        <v>0</v>
      </c>
      <c r="Y67" s="9">
        <v>1</v>
      </c>
      <c r="Z67" s="10"/>
      <c r="AA67" s="37">
        <f t="shared" ref="AA67:AA98" si="29">Z67/SUM($Z$3:$Z$115)</f>
        <v>0</v>
      </c>
      <c r="AB67" s="9">
        <v>2</v>
      </c>
      <c r="AC67" s="10"/>
      <c r="AD67" s="37">
        <f t="shared" ref="AD67:AD98" si="30">AC67/SUM($AC$3:$AC$115)</f>
        <v>0</v>
      </c>
    </row>
    <row r="68" spans="1:30" ht="41.4" x14ac:dyDescent="0.3">
      <c r="A68" s="8" t="s">
        <v>152</v>
      </c>
      <c r="B68" s="8" t="s">
        <v>153</v>
      </c>
      <c r="C68" s="8">
        <v>58.686999999999998</v>
      </c>
      <c r="D68" s="9" t="str">
        <f t="shared" si="21"/>
        <v/>
      </c>
      <c r="E68" s="17" t="str">
        <f t="shared" si="22"/>
        <v/>
      </c>
      <c r="F68" s="17"/>
      <c r="G68" s="9">
        <v>1</v>
      </c>
      <c r="H68" s="10"/>
      <c r="I68" s="37">
        <f t="shared" si="23"/>
        <v>0</v>
      </c>
      <c r="J68" s="9"/>
      <c r="K68" s="10"/>
      <c r="L68" s="37">
        <f t="shared" si="24"/>
        <v>0</v>
      </c>
      <c r="M68" s="9">
        <v>1</v>
      </c>
      <c r="N68" s="10"/>
      <c r="O68" s="37">
        <f t="shared" si="25"/>
        <v>0</v>
      </c>
      <c r="P68" s="9">
        <v>1</v>
      </c>
      <c r="Q68" s="10"/>
      <c r="R68" s="37">
        <f t="shared" si="26"/>
        <v>0</v>
      </c>
      <c r="S68" s="9"/>
      <c r="T68" s="10"/>
      <c r="U68" s="37">
        <f t="shared" si="27"/>
        <v>0</v>
      </c>
      <c r="V68" s="9"/>
      <c r="W68" s="10"/>
      <c r="X68" s="37">
        <f t="shared" si="28"/>
        <v>0</v>
      </c>
      <c r="Y68" s="9"/>
      <c r="Z68" s="10"/>
      <c r="AA68" s="37">
        <f t="shared" si="29"/>
        <v>0</v>
      </c>
      <c r="AB68" s="9"/>
      <c r="AC68" s="10"/>
      <c r="AD68" s="37">
        <f t="shared" si="30"/>
        <v>0</v>
      </c>
    </row>
    <row r="69" spans="1:30" x14ac:dyDescent="0.3">
      <c r="A69" s="8" t="s">
        <v>156</v>
      </c>
      <c r="B69" s="8" t="s">
        <v>324</v>
      </c>
      <c r="C69" s="8">
        <v>11.602</v>
      </c>
      <c r="D69" s="9" t="str">
        <f t="shared" si="21"/>
        <v/>
      </c>
      <c r="E69" s="17" t="str">
        <f t="shared" si="22"/>
        <v/>
      </c>
      <c r="F69" s="17"/>
      <c r="G69" s="9">
        <v>1</v>
      </c>
      <c r="H69" s="10"/>
      <c r="I69" s="37">
        <f t="shared" si="23"/>
        <v>0</v>
      </c>
      <c r="J69" s="9">
        <v>1</v>
      </c>
      <c r="K69" s="10"/>
      <c r="L69" s="37">
        <f t="shared" si="24"/>
        <v>0</v>
      </c>
      <c r="M69" s="9">
        <v>1</v>
      </c>
      <c r="N69" s="10"/>
      <c r="O69" s="37">
        <f t="shared" si="25"/>
        <v>0</v>
      </c>
      <c r="P69" s="9">
        <v>1</v>
      </c>
      <c r="Q69" s="10"/>
      <c r="R69" s="37">
        <f t="shared" si="26"/>
        <v>0</v>
      </c>
      <c r="S69" s="9">
        <v>1</v>
      </c>
      <c r="T69" s="10"/>
      <c r="U69" s="37">
        <f t="shared" si="27"/>
        <v>0</v>
      </c>
      <c r="V69" s="9">
        <v>2</v>
      </c>
      <c r="W69" s="10"/>
      <c r="X69" s="37">
        <f t="shared" si="28"/>
        <v>0</v>
      </c>
      <c r="Y69" s="9">
        <v>1</v>
      </c>
      <c r="Z69" s="10"/>
      <c r="AA69" s="37">
        <f t="shared" si="29"/>
        <v>0</v>
      </c>
      <c r="AB69" s="9">
        <v>1</v>
      </c>
      <c r="AC69" s="10"/>
      <c r="AD69" s="37">
        <f t="shared" si="30"/>
        <v>0</v>
      </c>
    </row>
    <row r="70" spans="1:30" x14ac:dyDescent="0.3">
      <c r="A70" s="8" t="s">
        <v>159</v>
      </c>
      <c r="B70" s="8" t="s">
        <v>337</v>
      </c>
      <c r="C70" s="8">
        <v>11.19</v>
      </c>
      <c r="D70" s="9" t="str">
        <f t="shared" si="21"/>
        <v/>
      </c>
      <c r="E70" s="17" t="str">
        <f t="shared" si="22"/>
        <v/>
      </c>
      <c r="F70" s="17"/>
      <c r="G70" s="9"/>
      <c r="H70" s="10"/>
      <c r="I70" s="37">
        <f t="shared" si="23"/>
        <v>0</v>
      </c>
      <c r="J70" s="9"/>
      <c r="K70" s="10"/>
      <c r="L70" s="37">
        <f t="shared" si="24"/>
        <v>0</v>
      </c>
      <c r="M70" s="9">
        <v>2</v>
      </c>
      <c r="N70" s="10"/>
      <c r="O70" s="37">
        <f t="shared" si="25"/>
        <v>0</v>
      </c>
      <c r="P70" s="9">
        <v>2</v>
      </c>
      <c r="Q70" s="10"/>
      <c r="R70" s="37">
        <f t="shared" si="26"/>
        <v>0</v>
      </c>
      <c r="S70" s="9"/>
      <c r="T70" s="10"/>
      <c r="U70" s="37">
        <f t="shared" si="27"/>
        <v>0</v>
      </c>
      <c r="V70" s="9">
        <v>2</v>
      </c>
      <c r="W70" s="10"/>
      <c r="X70" s="37">
        <f t="shared" si="28"/>
        <v>0</v>
      </c>
      <c r="Y70" s="9">
        <v>2</v>
      </c>
      <c r="Z70" s="10"/>
      <c r="AA70" s="37">
        <f t="shared" si="29"/>
        <v>0</v>
      </c>
      <c r="AB70" s="9">
        <v>4</v>
      </c>
      <c r="AC70" s="10">
        <v>298025.46999999997</v>
      </c>
      <c r="AD70" s="37">
        <f t="shared" si="30"/>
        <v>5.2266694265799447E-2</v>
      </c>
    </row>
    <row r="71" spans="1:30" x14ac:dyDescent="0.3">
      <c r="A71" s="8" t="s">
        <v>57</v>
      </c>
      <c r="B71" s="8" t="s">
        <v>340</v>
      </c>
      <c r="C71" s="8">
        <v>11.077</v>
      </c>
      <c r="D71" s="9" t="str">
        <f t="shared" si="21"/>
        <v/>
      </c>
      <c r="E71" s="17" t="str">
        <f t="shared" si="22"/>
        <v/>
      </c>
      <c r="F71" s="17"/>
      <c r="G71" s="9">
        <v>2</v>
      </c>
      <c r="H71" s="10"/>
      <c r="I71" s="37">
        <f t="shared" si="23"/>
        <v>0</v>
      </c>
      <c r="J71" s="9">
        <v>2</v>
      </c>
      <c r="K71" s="10"/>
      <c r="L71" s="37">
        <f t="shared" si="24"/>
        <v>0</v>
      </c>
      <c r="M71" s="9">
        <v>2</v>
      </c>
      <c r="N71" s="10"/>
      <c r="O71" s="37">
        <f t="shared" si="25"/>
        <v>0</v>
      </c>
      <c r="P71" s="9">
        <v>2</v>
      </c>
      <c r="Q71" s="10"/>
      <c r="R71" s="37">
        <f t="shared" si="26"/>
        <v>0</v>
      </c>
      <c r="S71" s="9">
        <v>2</v>
      </c>
      <c r="T71" s="10"/>
      <c r="U71" s="37">
        <f t="shared" si="27"/>
        <v>0</v>
      </c>
      <c r="V71" s="9">
        <v>2</v>
      </c>
      <c r="W71" s="10"/>
      <c r="X71" s="37">
        <f t="shared" si="28"/>
        <v>0</v>
      </c>
      <c r="Y71" s="9">
        <v>2</v>
      </c>
      <c r="Z71" s="10"/>
      <c r="AA71" s="37">
        <f t="shared" si="29"/>
        <v>0</v>
      </c>
      <c r="AB71" s="9">
        <v>2</v>
      </c>
      <c r="AC71" s="10"/>
      <c r="AD71" s="37">
        <f t="shared" si="30"/>
        <v>0</v>
      </c>
    </row>
    <row r="72" spans="1:30" x14ac:dyDescent="0.3">
      <c r="A72" s="8" t="s">
        <v>160</v>
      </c>
      <c r="B72" s="8" t="s">
        <v>327</v>
      </c>
      <c r="C72" s="8">
        <v>14.1</v>
      </c>
      <c r="D72" s="9" t="str">
        <f t="shared" si="21"/>
        <v/>
      </c>
      <c r="E72" s="17" t="str">
        <f t="shared" si="22"/>
        <v/>
      </c>
      <c r="F72" s="17"/>
      <c r="G72" s="9">
        <v>1</v>
      </c>
      <c r="H72" s="10"/>
      <c r="I72" s="37">
        <f t="shared" si="23"/>
        <v>0</v>
      </c>
      <c r="J72" s="9">
        <v>1</v>
      </c>
      <c r="K72" s="10"/>
      <c r="L72" s="37">
        <f t="shared" si="24"/>
        <v>0</v>
      </c>
      <c r="M72" s="9">
        <v>1</v>
      </c>
      <c r="N72" s="10"/>
      <c r="O72" s="37">
        <f t="shared" si="25"/>
        <v>0</v>
      </c>
      <c r="P72" s="9">
        <v>1</v>
      </c>
      <c r="Q72" s="10"/>
      <c r="R72" s="37">
        <f t="shared" si="26"/>
        <v>0</v>
      </c>
      <c r="S72" s="9">
        <v>2</v>
      </c>
      <c r="T72" s="10"/>
      <c r="U72" s="37">
        <f t="shared" si="27"/>
        <v>0</v>
      </c>
      <c r="V72" s="9">
        <v>1</v>
      </c>
      <c r="W72" s="10"/>
      <c r="X72" s="37">
        <f t="shared" si="28"/>
        <v>0</v>
      </c>
      <c r="Y72" s="9">
        <v>1</v>
      </c>
      <c r="Z72" s="10"/>
      <c r="AA72" s="37">
        <f t="shared" si="29"/>
        <v>0</v>
      </c>
      <c r="AB72" s="9">
        <v>1</v>
      </c>
      <c r="AC72" s="10"/>
      <c r="AD72" s="37">
        <f t="shared" si="30"/>
        <v>0</v>
      </c>
    </row>
    <row r="73" spans="1:30" ht="55.2" x14ac:dyDescent="0.3">
      <c r="A73" s="8" t="s">
        <v>161</v>
      </c>
      <c r="B73" s="8" t="s">
        <v>162</v>
      </c>
      <c r="C73" s="8">
        <v>16.106000000000002</v>
      </c>
      <c r="D73" s="9" t="str">
        <f t="shared" si="21"/>
        <v/>
      </c>
      <c r="E73" s="17" t="str">
        <f t="shared" si="22"/>
        <v/>
      </c>
      <c r="F73" s="17"/>
      <c r="G73" s="9"/>
      <c r="H73" s="10"/>
      <c r="I73" s="37">
        <f t="shared" si="23"/>
        <v>0</v>
      </c>
      <c r="J73" s="9"/>
      <c r="K73" s="10"/>
      <c r="L73" s="37">
        <f t="shared" si="24"/>
        <v>0</v>
      </c>
      <c r="M73" s="9"/>
      <c r="N73" s="10"/>
      <c r="O73" s="37">
        <f t="shared" si="25"/>
        <v>0</v>
      </c>
      <c r="P73" s="9">
        <v>1</v>
      </c>
      <c r="Q73" s="10"/>
      <c r="R73" s="37">
        <f t="shared" si="26"/>
        <v>0</v>
      </c>
      <c r="S73" s="9">
        <v>1</v>
      </c>
      <c r="T73" s="10"/>
      <c r="U73" s="37">
        <f t="shared" si="27"/>
        <v>0</v>
      </c>
      <c r="V73" s="9"/>
      <c r="W73" s="10"/>
      <c r="X73" s="37">
        <f t="shared" si="28"/>
        <v>0</v>
      </c>
      <c r="Y73" s="9"/>
      <c r="Z73" s="10"/>
      <c r="AA73" s="37">
        <f t="shared" si="29"/>
        <v>0</v>
      </c>
      <c r="AB73" s="9"/>
      <c r="AC73" s="10"/>
      <c r="AD73" s="37">
        <f t="shared" si="30"/>
        <v>0</v>
      </c>
    </row>
    <row r="74" spans="1:30" ht="41.4" x14ac:dyDescent="0.3">
      <c r="A74" s="8" t="s">
        <v>163</v>
      </c>
      <c r="B74" s="8" t="s">
        <v>164</v>
      </c>
      <c r="C74" s="8">
        <v>71.094999999999999</v>
      </c>
      <c r="D74" s="9" t="str">
        <f t="shared" si="21"/>
        <v/>
      </c>
      <c r="E74" s="17" t="str">
        <f t="shared" si="22"/>
        <v/>
      </c>
      <c r="F74" s="17"/>
      <c r="G74" s="9"/>
      <c r="H74" s="10"/>
      <c r="I74" s="37">
        <f t="shared" si="23"/>
        <v>0</v>
      </c>
      <c r="J74" s="9"/>
      <c r="K74" s="10"/>
      <c r="L74" s="37">
        <f t="shared" si="24"/>
        <v>0</v>
      </c>
      <c r="M74" s="9">
        <v>1</v>
      </c>
      <c r="N74" s="10"/>
      <c r="O74" s="37">
        <f t="shared" si="25"/>
        <v>0</v>
      </c>
      <c r="P74" s="9">
        <v>1</v>
      </c>
      <c r="Q74" s="10"/>
      <c r="R74" s="37">
        <f t="shared" si="26"/>
        <v>0</v>
      </c>
      <c r="S74" s="9"/>
      <c r="T74" s="10"/>
      <c r="U74" s="37">
        <f t="shared" si="27"/>
        <v>0</v>
      </c>
      <c r="V74" s="9"/>
      <c r="W74" s="10"/>
      <c r="X74" s="37">
        <f t="shared" si="28"/>
        <v>0</v>
      </c>
      <c r="Y74" s="9">
        <v>1</v>
      </c>
      <c r="Z74" s="10"/>
      <c r="AA74" s="37">
        <f t="shared" si="29"/>
        <v>0</v>
      </c>
      <c r="AB74" s="9">
        <v>1</v>
      </c>
      <c r="AC74" s="10"/>
      <c r="AD74" s="37">
        <f t="shared" si="30"/>
        <v>0</v>
      </c>
    </row>
    <row r="75" spans="1:30" ht="27.6" x14ac:dyDescent="0.3">
      <c r="A75" s="8" t="s">
        <v>165</v>
      </c>
      <c r="B75" s="8" t="s">
        <v>166</v>
      </c>
      <c r="C75" s="8">
        <v>19.524999999999999</v>
      </c>
      <c r="D75" s="9" t="str">
        <f t="shared" si="21"/>
        <v/>
      </c>
      <c r="E75" s="17" t="str">
        <f t="shared" si="22"/>
        <v/>
      </c>
      <c r="F75" s="17"/>
      <c r="G75" s="9">
        <v>1</v>
      </c>
      <c r="H75" s="10"/>
      <c r="I75" s="37">
        <f t="shared" si="23"/>
        <v>0</v>
      </c>
      <c r="J75" s="9"/>
      <c r="K75" s="10"/>
      <c r="L75" s="37">
        <f t="shared" si="24"/>
        <v>0</v>
      </c>
      <c r="M75" s="9">
        <v>1</v>
      </c>
      <c r="N75" s="10"/>
      <c r="O75" s="37">
        <f t="shared" si="25"/>
        <v>0</v>
      </c>
      <c r="P75" s="9">
        <v>1</v>
      </c>
      <c r="Q75" s="10"/>
      <c r="R75" s="37">
        <f t="shared" si="26"/>
        <v>0</v>
      </c>
      <c r="S75" s="9">
        <v>1</v>
      </c>
      <c r="T75" s="10"/>
      <c r="U75" s="37">
        <f t="shared" si="27"/>
        <v>0</v>
      </c>
      <c r="V75" s="9"/>
      <c r="W75" s="10"/>
      <c r="X75" s="37">
        <f t="shared" si="28"/>
        <v>0</v>
      </c>
      <c r="Y75" s="9">
        <v>1</v>
      </c>
      <c r="Z75" s="10"/>
      <c r="AA75" s="37">
        <f t="shared" si="29"/>
        <v>0</v>
      </c>
      <c r="AB75" s="9"/>
      <c r="AC75" s="10"/>
      <c r="AD75" s="37">
        <f t="shared" si="30"/>
        <v>0</v>
      </c>
    </row>
    <row r="76" spans="1:30" x14ac:dyDescent="0.3">
      <c r="A76" s="8" t="s">
        <v>167</v>
      </c>
      <c r="B76" s="8" t="s">
        <v>355</v>
      </c>
      <c r="C76" s="8">
        <v>8.9789999999999992</v>
      </c>
      <c r="D76" s="9" t="str">
        <f t="shared" si="21"/>
        <v/>
      </c>
      <c r="E76" s="17" t="str">
        <f t="shared" si="22"/>
        <v/>
      </c>
      <c r="F76" s="17"/>
      <c r="G76" s="9">
        <v>1</v>
      </c>
      <c r="H76" s="10"/>
      <c r="I76" s="37">
        <f t="shared" si="23"/>
        <v>0</v>
      </c>
      <c r="J76" s="9">
        <v>1</v>
      </c>
      <c r="K76" s="10"/>
      <c r="L76" s="37">
        <f t="shared" si="24"/>
        <v>0</v>
      </c>
      <c r="M76" s="9">
        <v>1</v>
      </c>
      <c r="N76" s="10"/>
      <c r="O76" s="37">
        <f t="shared" si="25"/>
        <v>0</v>
      </c>
      <c r="P76" s="9">
        <v>1</v>
      </c>
      <c r="Q76" s="10"/>
      <c r="R76" s="37">
        <f t="shared" si="26"/>
        <v>0</v>
      </c>
      <c r="S76" s="9">
        <v>1</v>
      </c>
      <c r="T76" s="10"/>
      <c r="U76" s="37">
        <f t="shared" si="27"/>
        <v>0</v>
      </c>
      <c r="V76" s="9">
        <v>1</v>
      </c>
      <c r="W76" s="10"/>
      <c r="X76" s="37">
        <f t="shared" si="28"/>
        <v>0</v>
      </c>
      <c r="Y76" s="9">
        <v>1</v>
      </c>
      <c r="Z76" s="10"/>
      <c r="AA76" s="37">
        <f t="shared" si="29"/>
        <v>0</v>
      </c>
      <c r="AB76" s="9">
        <v>1</v>
      </c>
      <c r="AC76" s="10"/>
      <c r="AD76" s="37">
        <f t="shared" si="30"/>
        <v>0</v>
      </c>
    </row>
    <row r="77" spans="1:30" ht="55.2" x14ac:dyDescent="0.3">
      <c r="A77" s="8" t="s">
        <v>168</v>
      </c>
      <c r="B77" s="8" t="s">
        <v>169</v>
      </c>
      <c r="C77" s="8">
        <v>11.227</v>
      </c>
      <c r="D77" s="9" t="str">
        <f t="shared" si="21"/>
        <v/>
      </c>
      <c r="E77" s="17" t="str">
        <f t="shared" si="22"/>
        <v/>
      </c>
      <c r="F77" s="17"/>
      <c r="G77" s="9">
        <v>1</v>
      </c>
      <c r="H77" s="10"/>
      <c r="I77" s="37">
        <f t="shared" si="23"/>
        <v>0</v>
      </c>
      <c r="J77" s="9">
        <v>1</v>
      </c>
      <c r="K77" s="10"/>
      <c r="L77" s="37">
        <f t="shared" si="24"/>
        <v>0</v>
      </c>
      <c r="M77" s="9">
        <v>1</v>
      </c>
      <c r="N77" s="10"/>
      <c r="O77" s="37">
        <f t="shared" si="25"/>
        <v>0</v>
      </c>
      <c r="P77" s="9">
        <v>1</v>
      </c>
      <c r="Q77" s="10"/>
      <c r="R77" s="37">
        <f t="shared" si="26"/>
        <v>0</v>
      </c>
      <c r="S77" s="9">
        <v>1</v>
      </c>
      <c r="T77" s="10"/>
      <c r="U77" s="37">
        <f t="shared" si="27"/>
        <v>0</v>
      </c>
      <c r="V77" s="9">
        <v>2</v>
      </c>
      <c r="W77" s="10"/>
      <c r="X77" s="37">
        <f t="shared" si="28"/>
        <v>0</v>
      </c>
      <c r="Y77" s="9">
        <v>1</v>
      </c>
      <c r="Z77" s="10"/>
      <c r="AA77" s="37">
        <f t="shared" si="29"/>
        <v>0</v>
      </c>
      <c r="AB77" s="9">
        <v>1</v>
      </c>
      <c r="AC77" s="10"/>
      <c r="AD77" s="37">
        <f t="shared" si="30"/>
        <v>0</v>
      </c>
    </row>
    <row r="78" spans="1:30" ht="55.2" x14ac:dyDescent="0.3">
      <c r="A78" s="8" t="s">
        <v>170</v>
      </c>
      <c r="B78" s="8" t="s">
        <v>171</v>
      </c>
      <c r="C78" s="8">
        <v>18.538</v>
      </c>
      <c r="D78" s="9" t="str">
        <f t="shared" si="21"/>
        <v/>
      </c>
      <c r="E78" s="17" t="str">
        <f t="shared" si="22"/>
        <v/>
      </c>
      <c r="F78" s="17"/>
      <c r="G78" s="9">
        <v>2</v>
      </c>
      <c r="H78" s="10"/>
      <c r="I78" s="37">
        <f t="shared" si="23"/>
        <v>0</v>
      </c>
      <c r="J78" s="9">
        <v>2</v>
      </c>
      <c r="K78" s="10"/>
      <c r="L78" s="37">
        <f t="shared" si="24"/>
        <v>0</v>
      </c>
      <c r="M78" s="9">
        <v>2</v>
      </c>
      <c r="N78" s="10"/>
      <c r="O78" s="37">
        <f t="shared" si="25"/>
        <v>0</v>
      </c>
      <c r="P78" s="9">
        <v>2</v>
      </c>
      <c r="Q78" s="10"/>
      <c r="R78" s="37">
        <f t="shared" si="26"/>
        <v>0</v>
      </c>
      <c r="S78" s="9">
        <v>2</v>
      </c>
      <c r="T78" s="10"/>
      <c r="U78" s="37">
        <f t="shared" si="27"/>
        <v>0</v>
      </c>
      <c r="V78" s="9">
        <v>2</v>
      </c>
      <c r="W78" s="10"/>
      <c r="X78" s="37">
        <f t="shared" si="28"/>
        <v>0</v>
      </c>
      <c r="Y78" s="9">
        <v>1</v>
      </c>
      <c r="Z78" s="10"/>
      <c r="AA78" s="37">
        <f t="shared" si="29"/>
        <v>0</v>
      </c>
      <c r="AB78" s="9">
        <v>2</v>
      </c>
      <c r="AC78" s="10"/>
      <c r="AD78" s="37">
        <f t="shared" si="30"/>
        <v>0</v>
      </c>
    </row>
    <row r="79" spans="1:30" ht="41.4" x14ac:dyDescent="0.3">
      <c r="A79" s="8" t="s">
        <v>172</v>
      </c>
      <c r="B79" s="8" t="s">
        <v>173</v>
      </c>
      <c r="C79" s="8">
        <v>25.460999999999999</v>
      </c>
      <c r="D79" s="9" t="str">
        <f t="shared" si="21"/>
        <v/>
      </c>
      <c r="E79" s="17" t="str">
        <f t="shared" si="22"/>
        <v/>
      </c>
      <c r="F79" s="17"/>
      <c r="G79" s="9">
        <v>1</v>
      </c>
      <c r="H79" s="10"/>
      <c r="I79" s="37">
        <f t="shared" si="23"/>
        <v>0</v>
      </c>
      <c r="J79" s="9">
        <v>1</v>
      </c>
      <c r="K79" s="10"/>
      <c r="L79" s="37">
        <f t="shared" si="24"/>
        <v>0</v>
      </c>
      <c r="M79" s="9">
        <v>2</v>
      </c>
      <c r="N79" s="10"/>
      <c r="O79" s="37">
        <f t="shared" si="25"/>
        <v>0</v>
      </c>
      <c r="P79" s="9">
        <v>1</v>
      </c>
      <c r="Q79" s="10"/>
      <c r="R79" s="37">
        <f t="shared" si="26"/>
        <v>0</v>
      </c>
      <c r="S79" s="9">
        <v>1</v>
      </c>
      <c r="T79" s="10"/>
      <c r="U79" s="37">
        <f t="shared" si="27"/>
        <v>0</v>
      </c>
      <c r="V79" s="9">
        <v>1</v>
      </c>
      <c r="W79" s="10"/>
      <c r="X79" s="37">
        <f t="shared" si="28"/>
        <v>0</v>
      </c>
      <c r="Y79" s="9">
        <v>2</v>
      </c>
      <c r="Z79" s="10"/>
      <c r="AA79" s="37">
        <f t="shared" si="29"/>
        <v>0</v>
      </c>
      <c r="AB79" s="9">
        <v>1</v>
      </c>
      <c r="AC79" s="10"/>
      <c r="AD79" s="37">
        <f t="shared" si="30"/>
        <v>0</v>
      </c>
    </row>
    <row r="80" spans="1:30" ht="55.2" x14ac:dyDescent="0.3">
      <c r="A80" s="8" t="s">
        <v>175</v>
      </c>
      <c r="B80" s="8" t="s">
        <v>176</v>
      </c>
      <c r="C80" s="8">
        <v>9.02</v>
      </c>
      <c r="D80" s="9" t="str">
        <f t="shared" si="21"/>
        <v/>
      </c>
      <c r="E80" s="17" t="str">
        <f t="shared" si="22"/>
        <v/>
      </c>
      <c r="F80" s="17"/>
      <c r="G80" s="9">
        <v>1</v>
      </c>
      <c r="H80" s="10"/>
      <c r="I80" s="37">
        <f t="shared" si="23"/>
        <v>0</v>
      </c>
      <c r="J80" s="9">
        <v>1</v>
      </c>
      <c r="K80" s="10"/>
      <c r="L80" s="37">
        <f t="shared" si="24"/>
        <v>0</v>
      </c>
      <c r="M80" s="9">
        <v>2</v>
      </c>
      <c r="N80" s="10"/>
      <c r="O80" s="37">
        <f t="shared" si="25"/>
        <v>0</v>
      </c>
      <c r="P80" s="9">
        <v>2</v>
      </c>
      <c r="Q80" s="10"/>
      <c r="R80" s="37">
        <f t="shared" si="26"/>
        <v>0</v>
      </c>
      <c r="S80" s="9">
        <v>3</v>
      </c>
      <c r="T80" s="10">
        <v>2026</v>
      </c>
      <c r="U80" s="37">
        <f t="shared" si="27"/>
        <v>3.7663524972840191E-4</v>
      </c>
      <c r="V80" s="9">
        <v>1</v>
      </c>
      <c r="W80" s="10"/>
      <c r="X80" s="37">
        <f t="shared" si="28"/>
        <v>0</v>
      </c>
      <c r="Y80" s="9">
        <v>2</v>
      </c>
      <c r="Z80" s="10"/>
      <c r="AA80" s="37">
        <f t="shared" si="29"/>
        <v>0</v>
      </c>
      <c r="AB80" s="9">
        <v>1</v>
      </c>
      <c r="AC80" s="10"/>
      <c r="AD80" s="37">
        <f t="shared" si="30"/>
        <v>0</v>
      </c>
    </row>
    <row r="81" spans="1:30" ht="55.2" x14ac:dyDescent="0.3">
      <c r="A81" s="8" t="s">
        <v>177</v>
      </c>
      <c r="B81" s="8" t="s">
        <v>178</v>
      </c>
      <c r="C81" s="8">
        <v>74.441000000000003</v>
      </c>
      <c r="D81" s="9" t="str">
        <f t="shared" si="21"/>
        <v/>
      </c>
      <c r="E81" s="17" t="str">
        <f t="shared" si="22"/>
        <v/>
      </c>
      <c r="F81" s="17"/>
      <c r="G81" s="9">
        <v>1</v>
      </c>
      <c r="H81" s="10"/>
      <c r="I81" s="37">
        <f t="shared" si="23"/>
        <v>0</v>
      </c>
      <c r="J81" s="9">
        <v>1</v>
      </c>
      <c r="K81" s="10"/>
      <c r="L81" s="37">
        <f t="shared" si="24"/>
        <v>0</v>
      </c>
      <c r="M81" s="9">
        <v>1</v>
      </c>
      <c r="N81" s="10"/>
      <c r="O81" s="37">
        <f t="shared" si="25"/>
        <v>0</v>
      </c>
      <c r="P81" s="9">
        <v>1</v>
      </c>
      <c r="Q81" s="10"/>
      <c r="R81" s="37">
        <f t="shared" si="26"/>
        <v>0</v>
      </c>
      <c r="S81" s="9">
        <v>3</v>
      </c>
      <c r="T81" s="10">
        <v>476.98</v>
      </c>
      <c r="U81" s="37">
        <f t="shared" si="27"/>
        <v>8.8671017480480339E-5</v>
      </c>
      <c r="V81" s="9">
        <v>1</v>
      </c>
      <c r="W81" s="10"/>
      <c r="X81" s="37">
        <f t="shared" si="28"/>
        <v>0</v>
      </c>
      <c r="Y81" s="9">
        <v>1</v>
      </c>
      <c r="Z81" s="10"/>
      <c r="AA81" s="37">
        <f t="shared" si="29"/>
        <v>0</v>
      </c>
      <c r="AB81" s="9">
        <v>1</v>
      </c>
      <c r="AC81" s="10"/>
      <c r="AD81" s="37">
        <f t="shared" si="30"/>
        <v>0</v>
      </c>
    </row>
    <row r="82" spans="1:30" ht="55.2" x14ac:dyDescent="0.3">
      <c r="A82" s="8" t="s">
        <v>179</v>
      </c>
      <c r="B82" s="8" t="s">
        <v>180</v>
      </c>
      <c r="C82" s="8">
        <v>13.487</v>
      </c>
      <c r="D82" s="9" t="str">
        <f t="shared" si="21"/>
        <v/>
      </c>
      <c r="E82" s="17" t="str">
        <f t="shared" si="22"/>
        <v/>
      </c>
      <c r="F82" s="17"/>
      <c r="G82" s="9"/>
      <c r="H82" s="10"/>
      <c r="I82" s="37">
        <f t="shared" si="23"/>
        <v>0</v>
      </c>
      <c r="J82" s="9"/>
      <c r="K82" s="10"/>
      <c r="L82" s="37">
        <f t="shared" si="24"/>
        <v>0</v>
      </c>
      <c r="M82" s="9"/>
      <c r="N82" s="10"/>
      <c r="O82" s="37">
        <f t="shared" si="25"/>
        <v>0</v>
      </c>
      <c r="P82" s="9"/>
      <c r="Q82" s="10"/>
      <c r="R82" s="37">
        <f t="shared" si="26"/>
        <v>0</v>
      </c>
      <c r="S82" s="9"/>
      <c r="T82" s="10"/>
      <c r="U82" s="37">
        <f t="shared" si="27"/>
        <v>0</v>
      </c>
      <c r="V82" s="9"/>
      <c r="W82" s="10"/>
      <c r="X82" s="37">
        <f t="shared" si="28"/>
        <v>0</v>
      </c>
      <c r="Y82" s="9"/>
      <c r="Z82" s="10"/>
      <c r="AA82" s="37">
        <f t="shared" si="29"/>
        <v>0</v>
      </c>
      <c r="AB82" s="9"/>
      <c r="AC82" s="10"/>
      <c r="AD82" s="37">
        <f t="shared" si="30"/>
        <v>0</v>
      </c>
    </row>
    <row r="83" spans="1:30" ht="55.2" x14ac:dyDescent="0.3">
      <c r="A83" s="8" t="s">
        <v>181</v>
      </c>
      <c r="B83" s="8" t="s">
        <v>182</v>
      </c>
      <c r="C83" s="8">
        <v>10.622999999999999</v>
      </c>
      <c r="D83" s="9" t="str">
        <f t="shared" si="21"/>
        <v/>
      </c>
      <c r="E83" s="17" t="str">
        <f t="shared" si="22"/>
        <v/>
      </c>
      <c r="F83" s="17"/>
      <c r="G83" s="9">
        <v>2</v>
      </c>
      <c r="H83" s="10"/>
      <c r="I83" s="37">
        <f t="shared" si="23"/>
        <v>0</v>
      </c>
      <c r="J83" s="9">
        <v>2</v>
      </c>
      <c r="K83" s="10"/>
      <c r="L83" s="37">
        <f t="shared" si="24"/>
        <v>0</v>
      </c>
      <c r="M83" s="9">
        <v>2</v>
      </c>
      <c r="N83" s="10"/>
      <c r="O83" s="37">
        <f t="shared" si="25"/>
        <v>0</v>
      </c>
      <c r="P83" s="9">
        <v>2</v>
      </c>
      <c r="Q83" s="10"/>
      <c r="R83" s="37">
        <f t="shared" si="26"/>
        <v>0</v>
      </c>
      <c r="S83" s="9">
        <v>2</v>
      </c>
      <c r="T83" s="10"/>
      <c r="U83" s="37">
        <f t="shared" si="27"/>
        <v>0</v>
      </c>
      <c r="V83" s="9">
        <v>2</v>
      </c>
      <c r="W83" s="10"/>
      <c r="X83" s="37">
        <f t="shared" si="28"/>
        <v>0</v>
      </c>
      <c r="Y83" s="9">
        <v>2</v>
      </c>
      <c r="Z83" s="10"/>
      <c r="AA83" s="37">
        <f t="shared" si="29"/>
        <v>0</v>
      </c>
      <c r="AB83" s="9">
        <v>2</v>
      </c>
      <c r="AC83" s="10"/>
      <c r="AD83" s="37">
        <f t="shared" si="30"/>
        <v>0</v>
      </c>
    </row>
    <row r="84" spans="1:30" ht="55.2" x14ac:dyDescent="0.3">
      <c r="A84" s="8" t="s">
        <v>184</v>
      </c>
      <c r="B84" s="8" t="s">
        <v>185</v>
      </c>
      <c r="C84" s="8">
        <v>27.491</v>
      </c>
      <c r="D84" s="9" t="str">
        <f t="shared" si="21"/>
        <v/>
      </c>
      <c r="E84" s="17" t="str">
        <f t="shared" si="22"/>
        <v/>
      </c>
      <c r="F84" s="17"/>
      <c r="G84" s="9"/>
      <c r="H84" s="10"/>
      <c r="I84" s="37">
        <f t="shared" si="23"/>
        <v>0</v>
      </c>
      <c r="J84" s="9"/>
      <c r="K84" s="10"/>
      <c r="L84" s="37">
        <f t="shared" si="24"/>
        <v>0</v>
      </c>
      <c r="M84" s="9"/>
      <c r="N84" s="10"/>
      <c r="O84" s="37">
        <f t="shared" si="25"/>
        <v>0</v>
      </c>
      <c r="P84" s="9"/>
      <c r="Q84" s="10"/>
      <c r="R84" s="37">
        <f t="shared" si="26"/>
        <v>0</v>
      </c>
      <c r="S84" s="9"/>
      <c r="T84" s="10"/>
      <c r="U84" s="37">
        <f t="shared" si="27"/>
        <v>0</v>
      </c>
      <c r="V84" s="9"/>
      <c r="W84" s="10"/>
      <c r="X84" s="37">
        <f t="shared" si="28"/>
        <v>0</v>
      </c>
      <c r="Y84" s="9">
        <v>1</v>
      </c>
      <c r="Z84" s="10"/>
      <c r="AA84" s="37">
        <f t="shared" si="29"/>
        <v>0</v>
      </c>
      <c r="AB84" s="9">
        <v>1</v>
      </c>
      <c r="AC84" s="10"/>
      <c r="AD84" s="37">
        <f t="shared" si="30"/>
        <v>0</v>
      </c>
    </row>
    <row r="85" spans="1:30" ht="55.2" x14ac:dyDescent="0.3">
      <c r="A85" s="8" t="s">
        <v>186</v>
      </c>
      <c r="B85" s="8" t="s">
        <v>187</v>
      </c>
      <c r="C85" s="8">
        <v>11.579000000000001</v>
      </c>
      <c r="D85" s="9" t="str">
        <f t="shared" si="21"/>
        <v/>
      </c>
      <c r="E85" s="17" t="str">
        <f t="shared" si="22"/>
        <v/>
      </c>
      <c r="F85" s="17"/>
      <c r="G85" s="9"/>
      <c r="H85" s="10"/>
      <c r="I85" s="37">
        <f t="shared" si="23"/>
        <v>0</v>
      </c>
      <c r="J85" s="9">
        <v>1</v>
      </c>
      <c r="K85" s="10"/>
      <c r="L85" s="37">
        <f t="shared" si="24"/>
        <v>0</v>
      </c>
      <c r="M85" s="9">
        <v>1</v>
      </c>
      <c r="N85" s="10"/>
      <c r="O85" s="37">
        <f t="shared" si="25"/>
        <v>0</v>
      </c>
      <c r="P85" s="9">
        <v>1</v>
      </c>
      <c r="Q85" s="10"/>
      <c r="R85" s="37">
        <f t="shared" si="26"/>
        <v>0</v>
      </c>
      <c r="S85" s="9">
        <v>1</v>
      </c>
      <c r="T85" s="10"/>
      <c r="U85" s="37">
        <f t="shared" si="27"/>
        <v>0</v>
      </c>
      <c r="V85" s="9">
        <v>1</v>
      </c>
      <c r="W85" s="10"/>
      <c r="X85" s="37">
        <f t="shared" si="28"/>
        <v>0</v>
      </c>
      <c r="Y85" s="9">
        <v>1</v>
      </c>
      <c r="Z85" s="10"/>
      <c r="AA85" s="37">
        <f t="shared" si="29"/>
        <v>0</v>
      </c>
      <c r="AB85" s="9">
        <v>1</v>
      </c>
      <c r="AC85" s="10"/>
      <c r="AD85" s="37">
        <f t="shared" si="30"/>
        <v>0</v>
      </c>
    </row>
    <row r="86" spans="1:30" ht="55.2" x14ac:dyDescent="0.3">
      <c r="A86" s="8" t="s">
        <v>189</v>
      </c>
      <c r="B86" s="8" t="s">
        <v>190</v>
      </c>
      <c r="C86" s="8">
        <v>160.60300000000001</v>
      </c>
      <c r="D86" s="9" t="str">
        <f t="shared" ref="D86:D115" si="31">IF(8-COUNTIF(H86,0)-COUNTIF(K86,0)-COUNTIF(N86,0)-COUNTIF(Q86,0)-COUNTIF(T86,0)-COUNTIF(W86,0)-COUNTIF(Z86,0)-COUNTIF(AC86,0)-COUNTIF(H86,"")-COUNTIF(K86,"")-COUNTIF(N86,"")-COUNTIF(Q86,"")-COUNTIF(T86,"")-COUNTIF(W86,"")-COUNTIF(Z86,"")-COUNTIF(AC86,"")&gt;2,8-COUNTIF(H86,0)-COUNTIF(K86,0)-COUNTIF(N86,0)-COUNTIF(Q86,0)-COUNTIF(T86,0)-COUNTIF(W86,0)-COUNTIF(Z86,0)-COUNTIF(AC86,0)-COUNTIF(H86,"")-COUNTIF(K86,"")-COUNTIF(N86,"")-COUNTIF(Q86,"")-COUNTIF(T86,"")-COUNTIF(W86,"")-COUNTIF(Z86,"")-COUNTIF(AC86,""),"")</f>
        <v/>
      </c>
      <c r="E86" s="17" t="str">
        <f t="shared" si="22"/>
        <v/>
      </c>
      <c r="F86" s="17"/>
      <c r="G86" s="9"/>
      <c r="H86" s="10"/>
      <c r="I86" s="37">
        <f t="shared" si="23"/>
        <v>0</v>
      </c>
      <c r="J86" s="9"/>
      <c r="K86" s="10"/>
      <c r="L86" s="37">
        <f t="shared" si="24"/>
        <v>0</v>
      </c>
      <c r="M86" s="9"/>
      <c r="N86" s="10"/>
      <c r="O86" s="37">
        <f t="shared" si="25"/>
        <v>0</v>
      </c>
      <c r="P86" s="9">
        <v>1</v>
      </c>
      <c r="Q86" s="10"/>
      <c r="R86" s="37">
        <f t="shared" si="26"/>
        <v>0</v>
      </c>
      <c r="S86" s="9"/>
      <c r="T86" s="10"/>
      <c r="U86" s="37">
        <f t="shared" si="27"/>
        <v>0</v>
      </c>
      <c r="V86" s="9"/>
      <c r="W86" s="10"/>
      <c r="X86" s="37">
        <f t="shared" si="28"/>
        <v>0</v>
      </c>
      <c r="Y86" s="9"/>
      <c r="Z86" s="10"/>
      <c r="AA86" s="37">
        <f t="shared" si="29"/>
        <v>0</v>
      </c>
      <c r="AB86" s="9"/>
      <c r="AC86" s="10"/>
      <c r="AD86" s="37">
        <f t="shared" si="30"/>
        <v>0</v>
      </c>
    </row>
    <row r="87" spans="1:30" ht="55.2" x14ac:dyDescent="0.3">
      <c r="A87" s="8" t="s">
        <v>191</v>
      </c>
      <c r="B87" s="8" t="s">
        <v>192</v>
      </c>
      <c r="C87" s="8">
        <v>80.05</v>
      </c>
      <c r="D87" s="9" t="str">
        <f t="shared" si="31"/>
        <v/>
      </c>
      <c r="E87" s="17" t="str">
        <f t="shared" si="22"/>
        <v/>
      </c>
      <c r="F87" s="17"/>
      <c r="G87" s="9">
        <v>1</v>
      </c>
      <c r="H87" s="10"/>
      <c r="I87" s="37">
        <f t="shared" si="23"/>
        <v>0</v>
      </c>
      <c r="J87" s="9">
        <v>1</v>
      </c>
      <c r="K87" s="10"/>
      <c r="L87" s="37">
        <f t="shared" si="24"/>
        <v>0</v>
      </c>
      <c r="M87" s="9">
        <v>1</v>
      </c>
      <c r="N87" s="10"/>
      <c r="O87" s="37">
        <f t="shared" si="25"/>
        <v>0</v>
      </c>
      <c r="P87" s="9">
        <v>1</v>
      </c>
      <c r="Q87" s="10"/>
      <c r="R87" s="37">
        <f t="shared" si="26"/>
        <v>0</v>
      </c>
      <c r="S87" s="9">
        <v>1</v>
      </c>
      <c r="T87" s="10"/>
      <c r="U87" s="37">
        <f t="shared" si="27"/>
        <v>0</v>
      </c>
      <c r="V87" s="9">
        <v>1</v>
      </c>
      <c r="W87" s="10"/>
      <c r="X87" s="37">
        <f t="shared" si="28"/>
        <v>0</v>
      </c>
      <c r="Y87" s="9">
        <v>1</v>
      </c>
      <c r="Z87" s="10"/>
      <c r="AA87" s="37">
        <f t="shared" si="29"/>
        <v>0</v>
      </c>
      <c r="AB87" s="9">
        <v>1</v>
      </c>
      <c r="AC87" s="10"/>
      <c r="AD87" s="37">
        <f t="shared" si="30"/>
        <v>0</v>
      </c>
    </row>
    <row r="88" spans="1:30" ht="41.4" x14ac:dyDescent="0.3">
      <c r="A88" s="8" t="s">
        <v>193</v>
      </c>
      <c r="B88" s="8" t="s">
        <v>194</v>
      </c>
      <c r="C88" s="8">
        <v>173.005</v>
      </c>
      <c r="D88" s="9" t="str">
        <f t="shared" si="31"/>
        <v/>
      </c>
      <c r="E88" s="17" t="str">
        <f t="shared" si="22"/>
        <v/>
      </c>
      <c r="F88" s="17"/>
      <c r="G88" s="9">
        <v>1</v>
      </c>
      <c r="H88" s="10"/>
      <c r="I88" s="37">
        <f t="shared" si="23"/>
        <v>0</v>
      </c>
      <c r="J88" s="9">
        <v>1</v>
      </c>
      <c r="K88" s="10"/>
      <c r="L88" s="37">
        <f t="shared" si="24"/>
        <v>0</v>
      </c>
      <c r="M88" s="9">
        <v>1</v>
      </c>
      <c r="N88" s="10"/>
      <c r="O88" s="37">
        <f t="shared" si="25"/>
        <v>0</v>
      </c>
      <c r="P88" s="9">
        <v>1</v>
      </c>
      <c r="Q88" s="10"/>
      <c r="R88" s="37">
        <f t="shared" si="26"/>
        <v>0</v>
      </c>
      <c r="S88" s="9">
        <v>1</v>
      </c>
      <c r="T88" s="10"/>
      <c r="U88" s="37">
        <f t="shared" si="27"/>
        <v>0</v>
      </c>
      <c r="V88" s="9">
        <v>1</v>
      </c>
      <c r="W88" s="10"/>
      <c r="X88" s="37">
        <f t="shared" si="28"/>
        <v>0</v>
      </c>
      <c r="Y88" s="9">
        <v>1</v>
      </c>
      <c r="Z88" s="10"/>
      <c r="AA88" s="37">
        <f t="shared" si="29"/>
        <v>0</v>
      </c>
      <c r="AB88" s="9">
        <v>1</v>
      </c>
      <c r="AC88" s="10"/>
      <c r="AD88" s="37">
        <f t="shared" si="30"/>
        <v>0</v>
      </c>
    </row>
    <row r="89" spans="1:30" ht="55.2" x14ac:dyDescent="0.3">
      <c r="A89" s="8" t="s">
        <v>195</v>
      </c>
      <c r="B89" s="8" t="s">
        <v>196</v>
      </c>
      <c r="C89" s="8">
        <v>30.027999999999999</v>
      </c>
      <c r="D89" s="9" t="str">
        <f t="shared" si="31"/>
        <v/>
      </c>
      <c r="E89" s="17" t="str">
        <f t="shared" si="22"/>
        <v/>
      </c>
      <c r="F89" s="17"/>
      <c r="G89" s="9">
        <v>2</v>
      </c>
      <c r="H89" s="10"/>
      <c r="I89" s="37">
        <f t="shared" si="23"/>
        <v>0</v>
      </c>
      <c r="J89" s="9">
        <v>2</v>
      </c>
      <c r="K89" s="10"/>
      <c r="L89" s="37">
        <f t="shared" si="24"/>
        <v>0</v>
      </c>
      <c r="M89" s="9">
        <v>2</v>
      </c>
      <c r="N89" s="10"/>
      <c r="O89" s="37">
        <f t="shared" si="25"/>
        <v>0</v>
      </c>
      <c r="P89" s="9">
        <v>2</v>
      </c>
      <c r="Q89" s="10"/>
      <c r="R89" s="37">
        <f t="shared" si="26"/>
        <v>0</v>
      </c>
      <c r="S89" s="9">
        <v>2</v>
      </c>
      <c r="T89" s="10"/>
      <c r="U89" s="37">
        <f t="shared" si="27"/>
        <v>0</v>
      </c>
      <c r="V89" s="9">
        <v>2</v>
      </c>
      <c r="W89" s="10"/>
      <c r="X89" s="37">
        <f t="shared" si="28"/>
        <v>0</v>
      </c>
      <c r="Y89" s="9">
        <v>2</v>
      </c>
      <c r="Z89" s="10"/>
      <c r="AA89" s="37">
        <f t="shared" si="29"/>
        <v>0</v>
      </c>
      <c r="AB89" s="9">
        <v>2</v>
      </c>
      <c r="AC89" s="10"/>
      <c r="AD89" s="37">
        <f t="shared" si="30"/>
        <v>0</v>
      </c>
    </row>
    <row r="90" spans="1:30" ht="55.2" x14ac:dyDescent="0.3">
      <c r="A90" s="8" t="s">
        <v>197</v>
      </c>
      <c r="B90" s="8" t="s">
        <v>198</v>
      </c>
      <c r="C90" s="8">
        <v>87.563000000000002</v>
      </c>
      <c r="D90" s="9" t="str">
        <f t="shared" si="31"/>
        <v/>
      </c>
      <c r="E90" s="17" t="str">
        <f t="shared" si="22"/>
        <v/>
      </c>
      <c r="F90" s="17"/>
      <c r="G90" s="9">
        <v>1</v>
      </c>
      <c r="H90" s="10"/>
      <c r="I90" s="37">
        <f t="shared" si="23"/>
        <v>0</v>
      </c>
      <c r="J90" s="9">
        <v>1</v>
      </c>
      <c r="K90" s="10"/>
      <c r="L90" s="37">
        <f t="shared" si="24"/>
        <v>0</v>
      </c>
      <c r="M90" s="9"/>
      <c r="N90" s="10"/>
      <c r="O90" s="37">
        <f t="shared" si="25"/>
        <v>0</v>
      </c>
      <c r="P90" s="9">
        <v>1</v>
      </c>
      <c r="Q90" s="10"/>
      <c r="R90" s="37">
        <f t="shared" si="26"/>
        <v>0</v>
      </c>
      <c r="S90" s="9"/>
      <c r="T90" s="10"/>
      <c r="U90" s="37">
        <f t="shared" si="27"/>
        <v>0</v>
      </c>
      <c r="V90" s="9">
        <v>1</v>
      </c>
      <c r="W90" s="10"/>
      <c r="X90" s="37">
        <f t="shared" si="28"/>
        <v>0</v>
      </c>
      <c r="Y90" s="9"/>
      <c r="Z90" s="10"/>
      <c r="AA90" s="37">
        <f t="shared" si="29"/>
        <v>0</v>
      </c>
      <c r="AB90" s="9">
        <v>1</v>
      </c>
      <c r="AC90" s="10"/>
      <c r="AD90" s="37">
        <f t="shared" si="30"/>
        <v>0</v>
      </c>
    </row>
    <row r="91" spans="1:30" ht="55.2" x14ac:dyDescent="0.3">
      <c r="A91" s="8" t="s">
        <v>201</v>
      </c>
      <c r="B91" s="8" t="s">
        <v>202</v>
      </c>
      <c r="C91" s="8">
        <v>48.271000000000001</v>
      </c>
      <c r="D91" s="9" t="str">
        <f t="shared" si="31"/>
        <v/>
      </c>
      <c r="E91" s="17" t="str">
        <f t="shared" si="22"/>
        <v/>
      </c>
      <c r="F91" s="17"/>
      <c r="G91" s="9"/>
      <c r="H91" s="10"/>
      <c r="I91" s="37">
        <f t="shared" si="23"/>
        <v>0</v>
      </c>
      <c r="J91" s="9"/>
      <c r="K91" s="10"/>
      <c r="L91" s="37">
        <f t="shared" si="24"/>
        <v>0</v>
      </c>
      <c r="M91" s="9"/>
      <c r="N91" s="10"/>
      <c r="O91" s="37">
        <f t="shared" si="25"/>
        <v>0</v>
      </c>
      <c r="P91" s="9">
        <v>5</v>
      </c>
      <c r="Q91" s="10">
        <v>23946.92</v>
      </c>
      <c r="R91" s="37">
        <f t="shared" si="26"/>
        <v>4.4863696666786329E-3</v>
      </c>
      <c r="S91" s="9"/>
      <c r="T91" s="10"/>
      <c r="U91" s="37">
        <f t="shared" si="27"/>
        <v>0</v>
      </c>
      <c r="V91" s="9"/>
      <c r="W91" s="10"/>
      <c r="X91" s="37">
        <f t="shared" si="28"/>
        <v>0</v>
      </c>
      <c r="Y91" s="9">
        <v>6</v>
      </c>
      <c r="Z91" s="10">
        <v>24419.41</v>
      </c>
      <c r="AA91" s="37">
        <f t="shared" si="29"/>
        <v>4.4148367387646147E-3</v>
      </c>
      <c r="AB91" s="9"/>
      <c r="AC91" s="10"/>
      <c r="AD91" s="37">
        <f t="shared" si="30"/>
        <v>0</v>
      </c>
    </row>
    <row r="92" spans="1:30" ht="41.4" x14ac:dyDescent="0.3">
      <c r="A92" s="8" t="s">
        <v>204</v>
      </c>
      <c r="B92" s="8" t="s">
        <v>205</v>
      </c>
      <c r="C92" s="8">
        <v>7.5289999999999999</v>
      </c>
      <c r="D92" s="9" t="str">
        <f t="shared" si="31"/>
        <v/>
      </c>
      <c r="E92" s="17" t="str">
        <f t="shared" si="22"/>
        <v/>
      </c>
      <c r="F92" s="17"/>
      <c r="G92" s="9">
        <v>2</v>
      </c>
      <c r="H92" s="10"/>
      <c r="I92" s="37">
        <f t="shared" si="23"/>
        <v>0</v>
      </c>
      <c r="J92" s="9">
        <v>2</v>
      </c>
      <c r="K92" s="10"/>
      <c r="L92" s="37">
        <f t="shared" si="24"/>
        <v>0</v>
      </c>
      <c r="M92" s="9">
        <v>2</v>
      </c>
      <c r="N92" s="10"/>
      <c r="O92" s="37">
        <f t="shared" si="25"/>
        <v>0</v>
      </c>
      <c r="P92" s="9">
        <v>2</v>
      </c>
      <c r="Q92" s="10"/>
      <c r="R92" s="37">
        <f t="shared" si="26"/>
        <v>0</v>
      </c>
      <c r="S92" s="9">
        <v>2</v>
      </c>
      <c r="T92" s="10"/>
      <c r="U92" s="37">
        <f t="shared" si="27"/>
        <v>0</v>
      </c>
      <c r="V92" s="9">
        <v>2</v>
      </c>
      <c r="W92" s="10"/>
      <c r="X92" s="37">
        <f t="shared" si="28"/>
        <v>0</v>
      </c>
      <c r="Y92" s="9">
        <v>2</v>
      </c>
      <c r="Z92" s="10"/>
      <c r="AA92" s="37">
        <f t="shared" si="29"/>
        <v>0</v>
      </c>
      <c r="AB92" s="9">
        <v>2</v>
      </c>
      <c r="AC92" s="10"/>
      <c r="AD92" s="37">
        <f t="shared" si="30"/>
        <v>0</v>
      </c>
    </row>
    <row r="93" spans="1:30" ht="55.2" x14ac:dyDescent="0.3">
      <c r="A93" s="8" t="s">
        <v>206</v>
      </c>
      <c r="B93" s="8" t="s">
        <v>207</v>
      </c>
      <c r="C93" s="8">
        <v>31.016999999999999</v>
      </c>
      <c r="D93" s="9" t="str">
        <f t="shared" si="31"/>
        <v/>
      </c>
      <c r="E93" s="17" t="str">
        <f t="shared" si="22"/>
        <v/>
      </c>
      <c r="F93" s="17"/>
      <c r="G93" s="9"/>
      <c r="H93" s="10"/>
      <c r="I93" s="37">
        <f t="shared" si="23"/>
        <v>0</v>
      </c>
      <c r="J93" s="9">
        <v>1</v>
      </c>
      <c r="K93" s="10"/>
      <c r="L93" s="37">
        <f t="shared" si="24"/>
        <v>0</v>
      </c>
      <c r="M93" s="9">
        <v>1</v>
      </c>
      <c r="N93" s="10"/>
      <c r="O93" s="37">
        <f t="shared" si="25"/>
        <v>0</v>
      </c>
      <c r="P93" s="9">
        <v>1</v>
      </c>
      <c r="Q93" s="10"/>
      <c r="R93" s="37">
        <f t="shared" si="26"/>
        <v>0</v>
      </c>
      <c r="S93" s="9"/>
      <c r="T93" s="10"/>
      <c r="U93" s="37">
        <f t="shared" si="27"/>
        <v>0</v>
      </c>
      <c r="V93" s="9"/>
      <c r="W93" s="10"/>
      <c r="X93" s="37">
        <f t="shared" si="28"/>
        <v>0</v>
      </c>
      <c r="Y93" s="9"/>
      <c r="Z93" s="10"/>
      <c r="AA93" s="37">
        <f t="shared" si="29"/>
        <v>0</v>
      </c>
      <c r="AB93" s="9">
        <v>1</v>
      </c>
      <c r="AC93" s="10"/>
      <c r="AD93" s="37">
        <f t="shared" si="30"/>
        <v>0</v>
      </c>
    </row>
    <row r="94" spans="1:30" ht="55.2" x14ac:dyDescent="0.3">
      <c r="A94" s="8" t="s">
        <v>208</v>
      </c>
      <c r="B94" s="8" t="s">
        <v>209</v>
      </c>
      <c r="C94" s="8">
        <v>67.316999999999993</v>
      </c>
      <c r="D94" s="9" t="str">
        <f t="shared" si="31"/>
        <v/>
      </c>
      <c r="E94" s="17" t="str">
        <f t="shared" si="22"/>
        <v/>
      </c>
      <c r="F94" s="17"/>
      <c r="G94" s="9">
        <v>1</v>
      </c>
      <c r="H94" s="10"/>
      <c r="I94" s="37">
        <f t="shared" si="23"/>
        <v>0</v>
      </c>
      <c r="J94" s="9"/>
      <c r="K94" s="10"/>
      <c r="L94" s="37">
        <f t="shared" si="24"/>
        <v>0</v>
      </c>
      <c r="M94" s="9"/>
      <c r="N94" s="10"/>
      <c r="O94" s="37">
        <f t="shared" si="25"/>
        <v>0</v>
      </c>
      <c r="P94" s="9"/>
      <c r="Q94" s="10"/>
      <c r="R94" s="37">
        <f t="shared" si="26"/>
        <v>0</v>
      </c>
      <c r="S94" s="9"/>
      <c r="T94" s="10"/>
      <c r="U94" s="37">
        <f t="shared" si="27"/>
        <v>0</v>
      </c>
      <c r="V94" s="9"/>
      <c r="W94" s="10"/>
      <c r="X94" s="37">
        <f t="shared" si="28"/>
        <v>0</v>
      </c>
      <c r="Y94" s="9"/>
      <c r="Z94" s="10"/>
      <c r="AA94" s="37">
        <f t="shared" si="29"/>
        <v>0</v>
      </c>
      <c r="AB94" s="9"/>
      <c r="AC94" s="10"/>
      <c r="AD94" s="37">
        <f t="shared" si="30"/>
        <v>0</v>
      </c>
    </row>
    <row r="95" spans="1:30" ht="41.4" x14ac:dyDescent="0.3">
      <c r="A95" s="8" t="s">
        <v>212</v>
      </c>
      <c r="B95" s="8" t="s">
        <v>213</v>
      </c>
      <c r="C95" s="8">
        <v>43.959000000000003</v>
      </c>
      <c r="D95" s="9" t="str">
        <f t="shared" si="31"/>
        <v/>
      </c>
      <c r="E95" s="17" t="str">
        <f t="shared" si="22"/>
        <v/>
      </c>
      <c r="F95" s="17"/>
      <c r="G95" s="9">
        <v>1</v>
      </c>
      <c r="H95" s="10"/>
      <c r="I95" s="37">
        <f t="shared" si="23"/>
        <v>0</v>
      </c>
      <c r="J95" s="9"/>
      <c r="K95" s="10"/>
      <c r="L95" s="37">
        <f t="shared" si="24"/>
        <v>0</v>
      </c>
      <c r="M95" s="9">
        <v>1</v>
      </c>
      <c r="N95" s="10"/>
      <c r="O95" s="37">
        <f t="shared" si="25"/>
        <v>0</v>
      </c>
      <c r="P95" s="9"/>
      <c r="Q95" s="10"/>
      <c r="R95" s="37">
        <f t="shared" si="26"/>
        <v>0</v>
      </c>
      <c r="S95" s="9"/>
      <c r="T95" s="10"/>
      <c r="U95" s="37">
        <f t="shared" si="27"/>
        <v>0</v>
      </c>
      <c r="V95" s="9"/>
      <c r="W95" s="10"/>
      <c r="X95" s="37">
        <f t="shared" si="28"/>
        <v>0</v>
      </c>
      <c r="Y95" s="9">
        <v>1</v>
      </c>
      <c r="Z95" s="10"/>
      <c r="AA95" s="37">
        <f t="shared" si="29"/>
        <v>0</v>
      </c>
      <c r="AB95" s="9">
        <v>1</v>
      </c>
      <c r="AC95" s="10"/>
      <c r="AD95" s="37">
        <f t="shared" si="30"/>
        <v>0</v>
      </c>
    </row>
    <row r="96" spans="1:30" ht="55.2" x14ac:dyDescent="0.3">
      <c r="A96" s="8" t="s">
        <v>214</v>
      </c>
      <c r="B96" s="8" t="s">
        <v>215</v>
      </c>
      <c r="C96" s="8">
        <v>52.600999999999999</v>
      </c>
      <c r="D96" s="9" t="str">
        <f t="shared" si="31"/>
        <v/>
      </c>
      <c r="E96" s="17" t="str">
        <f t="shared" si="22"/>
        <v/>
      </c>
      <c r="F96" s="17"/>
      <c r="G96" s="9"/>
      <c r="H96" s="10"/>
      <c r="I96" s="37">
        <f t="shared" si="23"/>
        <v>0</v>
      </c>
      <c r="J96" s="9"/>
      <c r="K96" s="10"/>
      <c r="L96" s="37">
        <f t="shared" si="24"/>
        <v>0</v>
      </c>
      <c r="M96" s="9"/>
      <c r="N96" s="10"/>
      <c r="O96" s="37">
        <f t="shared" si="25"/>
        <v>0</v>
      </c>
      <c r="P96" s="9">
        <v>1</v>
      </c>
      <c r="Q96" s="10"/>
      <c r="R96" s="37">
        <f t="shared" si="26"/>
        <v>0</v>
      </c>
      <c r="S96" s="9">
        <v>1</v>
      </c>
      <c r="T96" s="10"/>
      <c r="U96" s="37">
        <f t="shared" si="27"/>
        <v>0</v>
      </c>
      <c r="V96" s="9">
        <v>1</v>
      </c>
      <c r="W96" s="10"/>
      <c r="X96" s="37">
        <f t="shared" si="28"/>
        <v>0</v>
      </c>
      <c r="Y96" s="9">
        <v>1</v>
      </c>
      <c r="Z96" s="10"/>
      <c r="AA96" s="37">
        <f t="shared" si="29"/>
        <v>0</v>
      </c>
      <c r="AB96" s="9"/>
      <c r="AC96" s="10"/>
      <c r="AD96" s="37">
        <f t="shared" si="30"/>
        <v>0</v>
      </c>
    </row>
    <row r="97" spans="1:30" ht="41.4" x14ac:dyDescent="0.3">
      <c r="A97" s="8" t="s">
        <v>216</v>
      </c>
      <c r="B97" s="8" t="s">
        <v>217</v>
      </c>
      <c r="C97" s="8">
        <v>14.726000000000001</v>
      </c>
      <c r="D97" s="9" t="str">
        <f t="shared" si="31"/>
        <v/>
      </c>
      <c r="E97" s="17" t="str">
        <f t="shared" si="22"/>
        <v/>
      </c>
      <c r="F97" s="17"/>
      <c r="G97" s="9">
        <v>1</v>
      </c>
      <c r="H97" s="10"/>
      <c r="I97" s="37">
        <f t="shared" si="23"/>
        <v>0</v>
      </c>
      <c r="J97" s="9">
        <v>1</v>
      </c>
      <c r="K97" s="10"/>
      <c r="L97" s="37">
        <f t="shared" si="24"/>
        <v>0</v>
      </c>
      <c r="M97" s="9">
        <v>2</v>
      </c>
      <c r="N97" s="10"/>
      <c r="O97" s="37">
        <f t="shared" si="25"/>
        <v>0</v>
      </c>
      <c r="P97" s="9">
        <v>1</v>
      </c>
      <c r="Q97" s="10"/>
      <c r="R97" s="37">
        <f t="shared" si="26"/>
        <v>0</v>
      </c>
      <c r="S97" s="9">
        <v>2</v>
      </c>
      <c r="T97" s="10"/>
      <c r="U97" s="37">
        <f t="shared" si="27"/>
        <v>0</v>
      </c>
      <c r="V97" s="9">
        <v>2</v>
      </c>
      <c r="W97" s="10"/>
      <c r="X97" s="37">
        <f t="shared" si="28"/>
        <v>0</v>
      </c>
      <c r="Y97" s="9">
        <v>1</v>
      </c>
      <c r="Z97" s="10"/>
      <c r="AA97" s="37">
        <f t="shared" si="29"/>
        <v>0</v>
      </c>
      <c r="AB97" s="9">
        <v>2</v>
      </c>
      <c r="AC97" s="10"/>
      <c r="AD97" s="37">
        <f t="shared" si="30"/>
        <v>0</v>
      </c>
    </row>
    <row r="98" spans="1:30" ht="41.4" x14ac:dyDescent="0.3">
      <c r="A98" s="8" t="s">
        <v>220</v>
      </c>
      <c r="B98" s="8" t="s">
        <v>221</v>
      </c>
      <c r="C98" s="8">
        <v>23.257000000000001</v>
      </c>
      <c r="D98" s="9" t="str">
        <f t="shared" si="31"/>
        <v/>
      </c>
      <c r="E98" s="17" t="str">
        <f t="shared" si="22"/>
        <v/>
      </c>
      <c r="F98" s="17"/>
      <c r="G98" s="9">
        <v>1</v>
      </c>
      <c r="H98" s="10"/>
      <c r="I98" s="37">
        <f t="shared" si="23"/>
        <v>0</v>
      </c>
      <c r="J98" s="9">
        <v>1</v>
      </c>
      <c r="K98" s="10"/>
      <c r="L98" s="37">
        <f t="shared" si="24"/>
        <v>0</v>
      </c>
      <c r="M98" s="9">
        <v>1</v>
      </c>
      <c r="N98" s="10"/>
      <c r="O98" s="37">
        <f t="shared" si="25"/>
        <v>0</v>
      </c>
      <c r="P98" s="9"/>
      <c r="Q98" s="10"/>
      <c r="R98" s="37">
        <f t="shared" si="26"/>
        <v>0</v>
      </c>
      <c r="S98" s="9">
        <v>1</v>
      </c>
      <c r="T98" s="10"/>
      <c r="U98" s="37">
        <f t="shared" si="27"/>
        <v>0</v>
      </c>
      <c r="V98" s="9">
        <v>1</v>
      </c>
      <c r="W98" s="10"/>
      <c r="X98" s="37">
        <f t="shared" si="28"/>
        <v>0</v>
      </c>
      <c r="Y98" s="9">
        <v>1</v>
      </c>
      <c r="Z98" s="10"/>
      <c r="AA98" s="37">
        <f t="shared" si="29"/>
        <v>0</v>
      </c>
      <c r="AB98" s="9">
        <v>1</v>
      </c>
      <c r="AC98" s="10"/>
      <c r="AD98" s="37">
        <f t="shared" si="30"/>
        <v>0</v>
      </c>
    </row>
    <row r="99" spans="1:30" ht="41.4" x14ac:dyDescent="0.3">
      <c r="A99" s="8" t="s">
        <v>222</v>
      </c>
      <c r="B99" s="8" t="s">
        <v>223</v>
      </c>
      <c r="C99" s="8">
        <v>75.284000000000006</v>
      </c>
      <c r="D99" s="9" t="str">
        <f t="shared" si="31"/>
        <v/>
      </c>
      <c r="E99" s="17" t="str">
        <f t="shared" ref="E99:E115" si="32">IF(D99&lt;&gt;"",SUM(H99/SUM($H$3:$H$115),K99/SUM($K$3:$K$115),N99/SUM($N$3:$N$115),Q99/SUM($Q$3:$Q$115),T99/SUM($T$3:$T$115),W99/SUM($W$3:$W$115),Z99/SUM($Z$3:$Z$115),AC99/SUM($AC$3:$AC$115))/D99*100,"")</f>
        <v/>
      </c>
      <c r="F99" s="17"/>
      <c r="G99" s="9"/>
      <c r="H99" s="10"/>
      <c r="I99" s="37">
        <f t="shared" ref="I99:I115" si="33">H99/SUM($H$3:$H$115)</f>
        <v>0</v>
      </c>
      <c r="J99" s="9"/>
      <c r="K99" s="10"/>
      <c r="L99" s="37">
        <f t="shared" ref="L99:L115" si="34">K99/SUM($K$3:$K$115)</f>
        <v>0</v>
      </c>
      <c r="M99" s="9">
        <v>1</v>
      </c>
      <c r="N99" s="10"/>
      <c r="O99" s="37">
        <f t="shared" ref="O99:O115" si="35">N99/SUM($N$3:$N$115)</f>
        <v>0</v>
      </c>
      <c r="P99" s="9"/>
      <c r="Q99" s="10"/>
      <c r="R99" s="37">
        <f t="shared" ref="R99:R115" si="36">Q99/SUM($Q$3:$Q$115)</f>
        <v>0</v>
      </c>
      <c r="S99" s="9"/>
      <c r="T99" s="10"/>
      <c r="U99" s="37">
        <f t="shared" ref="U99:U115" si="37">T99/SUM($T$3:$T$115)</f>
        <v>0</v>
      </c>
      <c r="V99" s="9"/>
      <c r="W99" s="10"/>
      <c r="X99" s="37">
        <f t="shared" ref="X99:X115" si="38">W99/SUM($W$3:$W$115)</f>
        <v>0</v>
      </c>
      <c r="Y99" s="9"/>
      <c r="Z99" s="10"/>
      <c r="AA99" s="37">
        <f t="shared" ref="AA99:AA115" si="39">Z99/SUM($Z$3:$Z$115)</f>
        <v>0</v>
      </c>
      <c r="AB99" s="9"/>
      <c r="AC99" s="10"/>
      <c r="AD99" s="37">
        <f t="shared" ref="AD99:AD115" si="40">AC99/SUM($AC$3:$AC$115)</f>
        <v>0</v>
      </c>
    </row>
    <row r="100" spans="1:30" ht="55.2" x14ac:dyDescent="0.3">
      <c r="A100" s="8" t="s">
        <v>224</v>
      </c>
      <c r="B100" s="8" t="s">
        <v>225</v>
      </c>
      <c r="C100" s="8">
        <v>164.59399999999999</v>
      </c>
      <c r="D100" s="9" t="str">
        <f t="shared" si="31"/>
        <v/>
      </c>
      <c r="E100" s="17" t="str">
        <f t="shared" si="32"/>
        <v/>
      </c>
      <c r="F100" s="17"/>
      <c r="G100" s="9"/>
      <c r="H100" s="10"/>
      <c r="I100" s="37">
        <f t="shared" si="33"/>
        <v>0</v>
      </c>
      <c r="J100" s="9"/>
      <c r="K100" s="10"/>
      <c r="L100" s="37">
        <f t="shared" si="34"/>
        <v>0</v>
      </c>
      <c r="M100" s="9"/>
      <c r="N100" s="10"/>
      <c r="O100" s="37">
        <f t="shared" si="35"/>
        <v>0</v>
      </c>
      <c r="P100" s="9"/>
      <c r="Q100" s="10"/>
      <c r="R100" s="37">
        <f t="shared" si="36"/>
        <v>0</v>
      </c>
      <c r="S100" s="9">
        <v>1</v>
      </c>
      <c r="T100" s="10"/>
      <c r="U100" s="37">
        <f t="shared" si="37"/>
        <v>0</v>
      </c>
      <c r="V100" s="9"/>
      <c r="W100" s="10"/>
      <c r="X100" s="37">
        <f t="shared" si="38"/>
        <v>0</v>
      </c>
      <c r="Y100" s="9"/>
      <c r="Z100" s="10"/>
      <c r="AA100" s="37">
        <f t="shared" si="39"/>
        <v>0</v>
      </c>
      <c r="AB100" s="9"/>
      <c r="AC100" s="10"/>
      <c r="AD100" s="37">
        <f t="shared" si="40"/>
        <v>0</v>
      </c>
    </row>
    <row r="101" spans="1:30" ht="41.4" x14ac:dyDescent="0.3">
      <c r="A101" s="8" t="s">
        <v>226</v>
      </c>
      <c r="B101" s="8" t="s">
        <v>227</v>
      </c>
      <c r="C101" s="8">
        <v>85.825999999999993</v>
      </c>
      <c r="D101" s="9" t="str">
        <f t="shared" si="31"/>
        <v/>
      </c>
      <c r="E101" s="17" t="str">
        <f t="shared" si="32"/>
        <v/>
      </c>
      <c r="F101" s="17"/>
      <c r="G101" s="9"/>
      <c r="H101" s="10"/>
      <c r="I101" s="37">
        <f t="shared" si="33"/>
        <v>0</v>
      </c>
      <c r="J101" s="9"/>
      <c r="K101" s="10"/>
      <c r="L101" s="37">
        <f t="shared" si="34"/>
        <v>0</v>
      </c>
      <c r="M101" s="9"/>
      <c r="N101" s="10"/>
      <c r="O101" s="37">
        <f t="shared" si="35"/>
        <v>0</v>
      </c>
      <c r="P101" s="9"/>
      <c r="Q101" s="10"/>
      <c r="R101" s="37">
        <f t="shared" si="36"/>
        <v>0</v>
      </c>
      <c r="S101" s="9"/>
      <c r="T101" s="10"/>
      <c r="U101" s="37">
        <f t="shared" si="37"/>
        <v>0</v>
      </c>
      <c r="V101" s="9"/>
      <c r="W101" s="10"/>
      <c r="X101" s="37">
        <f t="shared" si="38"/>
        <v>0</v>
      </c>
      <c r="Y101" s="9"/>
      <c r="Z101" s="10"/>
      <c r="AA101" s="37">
        <f t="shared" si="39"/>
        <v>0</v>
      </c>
      <c r="AB101" s="9">
        <v>1</v>
      </c>
      <c r="AC101" s="10"/>
      <c r="AD101" s="37">
        <f t="shared" si="40"/>
        <v>0</v>
      </c>
    </row>
    <row r="102" spans="1:30" ht="41.4" x14ac:dyDescent="0.3">
      <c r="A102" s="8" t="s">
        <v>228</v>
      </c>
      <c r="B102" s="8" t="s">
        <v>229</v>
      </c>
      <c r="C102" s="8">
        <v>41.676000000000002</v>
      </c>
      <c r="D102" s="9" t="str">
        <f t="shared" si="31"/>
        <v/>
      </c>
      <c r="E102" s="17" t="str">
        <f t="shared" si="32"/>
        <v/>
      </c>
      <c r="F102" s="17"/>
      <c r="G102" s="9"/>
      <c r="H102" s="10"/>
      <c r="I102" s="37">
        <f t="shared" si="33"/>
        <v>0</v>
      </c>
      <c r="J102" s="9"/>
      <c r="K102" s="10"/>
      <c r="L102" s="37">
        <f t="shared" si="34"/>
        <v>0</v>
      </c>
      <c r="M102" s="9"/>
      <c r="N102" s="10"/>
      <c r="O102" s="37">
        <f t="shared" si="35"/>
        <v>0</v>
      </c>
      <c r="P102" s="9"/>
      <c r="Q102" s="10"/>
      <c r="R102" s="37">
        <f t="shared" si="36"/>
        <v>0</v>
      </c>
      <c r="S102" s="9"/>
      <c r="T102" s="10"/>
      <c r="U102" s="37">
        <f t="shared" si="37"/>
        <v>0</v>
      </c>
      <c r="V102" s="9"/>
      <c r="W102" s="10"/>
      <c r="X102" s="37">
        <f t="shared" si="38"/>
        <v>0</v>
      </c>
      <c r="Y102" s="9"/>
      <c r="Z102" s="10"/>
      <c r="AA102" s="37">
        <f t="shared" si="39"/>
        <v>0</v>
      </c>
      <c r="AB102" s="9"/>
      <c r="AC102" s="10"/>
      <c r="AD102" s="37">
        <f t="shared" si="40"/>
        <v>0</v>
      </c>
    </row>
    <row r="103" spans="1:30" ht="41.4" x14ac:dyDescent="0.3">
      <c r="A103" s="8" t="s">
        <v>230</v>
      </c>
      <c r="B103" s="8" t="s">
        <v>231</v>
      </c>
      <c r="C103" s="8">
        <v>52.307000000000002</v>
      </c>
      <c r="D103" s="9" t="str">
        <f t="shared" si="31"/>
        <v/>
      </c>
      <c r="E103" s="17" t="str">
        <f t="shared" si="32"/>
        <v/>
      </c>
      <c r="F103" s="17"/>
      <c r="G103" s="9">
        <v>1</v>
      </c>
      <c r="H103" s="10"/>
      <c r="I103" s="37">
        <f t="shared" si="33"/>
        <v>0</v>
      </c>
      <c r="J103" s="9">
        <v>1</v>
      </c>
      <c r="K103" s="10"/>
      <c r="L103" s="37">
        <f t="shared" si="34"/>
        <v>0</v>
      </c>
      <c r="M103" s="9"/>
      <c r="N103" s="10"/>
      <c r="O103" s="37">
        <f t="shared" si="35"/>
        <v>0</v>
      </c>
      <c r="P103" s="9"/>
      <c r="Q103" s="10"/>
      <c r="R103" s="37">
        <f t="shared" si="36"/>
        <v>0</v>
      </c>
      <c r="S103" s="9"/>
      <c r="T103" s="10"/>
      <c r="U103" s="37">
        <f t="shared" si="37"/>
        <v>0</v>
      </c>
      <c r="V103" s="9"/>
      <c r="W103" s="10"/>
      <c r="X103" s="37">
        <f t="shared" si="38"/>
        <v>0</v>
      </c>
      <c r="Y103" s="9"/>
      <c r="Z103" s="10"/>
      <c r="AA103" s="37">
        <f t="shared" si="39"/>
        <v>0</v>
      </c>
      <c r="AB103" s="9"/>
      <c r="AC103" s="10"/>
      <c r="AD103" s="37">
        <f t="shared" si="40"/>
        <v>0</v>
      </c>
    </row>
    <row r="104" spans="1:30" ht="41.4" x14ac:dyDescent="0.3">
      <c r="A104" s="8" t="s">
        <v>233</v>
      </c>
      <c r="B104" s="8" t="s">
        <v>234</v>
      </c>
      <c r="C104" s="8">
        <v>161.33099999999999</v>
      </c>
      <c r="D104" s="9" t="str">
        <f t="shared" si="31"/>
        <v/>
      </c>
      <c r="E104" s="17" t="str">
        <f t="shared" si="32"/>
        <v/>
      </c>
      <c r="F104" s="17"/>
      <c r="G104" s="9"/>
      <c r="H104" s="10"/>
      <c r="I104" s="37">
        <f t="shared" si="33"/>
        <v>0</v>
      </c>
      <c r="J104" s="9">
        <v>1</v>
      </c>
      <c r="K104" s="10"/>
      <c r="L104" s="37">
        <f t="shared" si="34"/>
        <v>0</v>
      </c>
      <c r="M104" s="9"/>
      <c r="N104" s="10"/>
      <c r="O104" s="37">
        <f t="shared" si="35"/>
        <v>0</v>
      </c>
      <c r="P104" s="9"/>
      <c r="Q104" s="10"/>
      <c r="R104" s="37">
        <f t="shared" si="36"/>
        <v>0</v>
      </c>
      <c r="S104" s="9"/>
      <c r="T104" s="10"/>
      <c r="U104" s="37">
        <f t="shared" si="37"/>
        <v>0</v>
      </c>
      <c r="V104" s="9"/>
      <c r="W104" s="10"/>
      <c r="X104" s="37">
        <f t="shared" si="38"/>
        <v>0</v>
      </c>
      <c r="Y104" s="9"/>
      <c r="Z104" s="10"/>
      <c r="AA104" s="37">
        <f t="shared" si="39"/>
        <v>0</v>
      </c>
      <c r="AB104" s="9"/>
      <c r="AC104" s="10"/>
      <c r="AD104" s="37">
        <f t="shared" si="40"/>
        <v>0</v>
      </c>
    </row>
    <row r="105" spans="1:30" x14ac:dyDescent="0.3">
      <c r="A105" s="8" t="s">
        <v>235</v>
      </c>
      <c r="B105" s="8" t="s">
        <v>360</v>
      </c>
      <c r="C105" s="8">
        <v>7.71</v>
      </c>
      <c r="D105" s="9" t="str">
        <f t="shared" si="31"/>
        <v/>
      </c>
      <c r="E105" s="17" t="str">
        <f t="shared" si="32"/>
        <v/>
      </c>
      <c r="F105" s="17"/>
      <c r="G105" s="9"/>
      <c r="H105" s="10"/>
      <c r="I105" s="37">
        <f t="shared" si="33"/>
        <v>0</v>
      </c>
      <c r="J105" s="9">
        <v>1</v>
      </c>
      <c r="K105" s="10"/>
      <c r="L105" s="37">
        <f t="shared" si="34"/>
        <v>0</v>
      </c>
      <c r="M105" s="9">
        <v>1</v>
      </c>
      <c r="N105" s="10"/>
      <c r="O105" s="37">
        <f t="shared" si="35"/>
        <v>0</v>
      </c>
      <c r="P105" s="9">
        <v>1</v>
      </c>
      <c r="Q105" s="10"/>
      <c r="R105" s="37">
        <f t="shared" si="36"/>
        <v>0</v>
      </c>
      <c r="S105" s="9">
        <v>1</v>
      </c>
      <c r="T105" s="10"/>
      <c r="U105" s="37">
        <f t="shared" si="37"/>
        <v>0</v>
      </c>
      <c r="V105" s="9"/>
      <c r="W105" s="10"/>
      <c r="X105" s="37">
        <f t="shared" si="38"/>
        <v>0</v>
      </c>
      <c r="Y105" s="9">
        <v>1</v>
      </c>
      <c r="Z105" s="10"/>
      <c r="AA105" s="37">
        <f t="shared" si="39"/>
        <v>0</v>
      </c>
      <c r="AB105" s="9">
        <v>1</v>
      </c>
      <c r="AC105" s="10"/>
      <c r="AD105" s="37">
        <f t="shared" si="40"/>
        <v>0</v>
      </c>
    </row>
    <row r="106" spans="1:30" ht="55.2" x14ac:dyDescent="0.3">
      <c r="A106" s="8" t="s">
        <v>236</v>
      </c>
      <c r="B106" s="8" t="s">
        <v>237</v>
      </c>
      <c r="C106" s="8">
        <v>50.723999999999997</v>
      </c>
      <c r="D106" s="9" t="str">
        <f t="shared" si="31"/>
        <v/>
      </c>
      <c r="E106" s="17" t="str">
        <f t="shared" si="32"/>
        <v/>
      </c>
      <c r="F106" s="17"/>
      <c r="G106" s="9"/>
      <c r="H106" s="10"/>
      <c r="I106" s="37">
        <f t="shared" si="33"/>
        <v>0</v>
      </c>
      <c r="J106" s="9"/>
      <c r="K106" s="10"/>
      <c r="L106" s="37">
        <f t="shared" si="34"/>
        <v>0</v>
      </c>
      <c r="M106" s="9"/>
      <c r="N106" s="10"/>
      <c r="O106" s="37">
        <f t="shared" si="35"/>
        <v>0</v>
      </c>
      <c r="P106" s="9"/>
      <c r="Q106" s="10"/>
      <c r="R106" s="37">
        <f t="shared" si="36"/>
        <v>0</v>
      </c>
      <c r="S106" s="9"/>
      <c r="T106" s="10"/>
      <c r="U106" s="37">
        <f t="shared" si="37"/>
        <v>0</v>
      </c>
      <c r="V106" s="9"/>
      <c r="W106" s="10"/>
      <c r="X106" s="37">
        <f t="shared" si="38"/>
        <v>0</v>
      </c>
      <c r="Y106" s="9"/>
      <c r="Z106" s="10"/>
      <c r="AA106" s="37">
        <f t="shared" si="39"/>
        <v>0</v>
      </c>
      <c r="AB106" s="9"/>
      <c r="AC106" s="10"/>
      <c r="AD106" s="37">
        <f t="shared" si="40"/>
        <v>0</v>
      </c>
    </row>
    <row r="107" spans="1:30" x14ac:dyDescent="0.3">
      <c r="A107" s="8" t="s">
        <v>238</v>
      </c>
      <c r="B107" s="8" t="s">
        <v>323</v>
      </c>
      <c r="C107" s="8">
        <v>8.3849999999999998</v>
      </c>
      <c r="D107" s="9" t="str">
        <f t="shared" si="31"/>
        <v/>
      </c>
      <c r="E107" s="17" t="str">
        <f t="shared" si="32"/>
        <v/>
      </c>
      <c r="F107" s="17"/>
      <c r="G107" s="9">
        <v>1</v>
      </c>
      <c r="H107" s="10"/>
      <c r="I107" s="37">
        <f t="shared" si="33"/>
        <v>0</v>
      </c>
      <c r="J107" s="9">
        <v>1</v>
      </c>
      <c r="K107" s="10"/>
      <c r="L107" s="37">
        <f t="shared" si="34"/>
        <v>0</v>
      </c>
      <c r="M107" s="9">
        <v>1</v>
      </c>
      <c r="N107" s="10"/>
      <c r="O107" s="37">
        <f t="shared" si="35"/>
        <v>0</v>
      </c>
      <c r="P107" s="9">
        <v>1</v>
      </c>
      <c r="Q107" s="10"/>
      <c r="R107" s="37">
        <f t="shared" si="36"/>
        <v>0</v>
      </c>
      <c r="S107" s="9">
        <v>1</v>
      </c>
      <c r="T107" s="10"/>
      <c r="U107" s="37">
        <f t="shared" si="37"/>
        <v>0</v>
      </c>
      <c r="V107" s="9">
        <v>1</v>
      </c>
      <c r="W107" s="10"/>
      <c r="X107" s="37">
        <f t="shared" si="38"/>
        <v>0</v>
      </c>
      <c r="Y107" s="9">
        <v>1</v>
      </c>
      <c r="Z107" s="10"/>
      <c r="AA107" s="37">
        <f t="shared" si="39"/>
        <v>0</v>
      </c>
      <c r="AB107" s="9">
        <v>1</v>
      </c>
      <c r="AC107" s="10"/>
      <c r="AD107" s="37">
        <f t="shared" si="40"/>
        <v>0</v>
      </c>
    </row>
    <row r="108" spans="1:30" x14ac:dyDescent="0.3">
      <c r="A108" s="8" t="s">
        <v>239</v>
      </c>
      <c r="B108" s="8" t="s">
        <v>344</v>
      </c>
      <c r="C108" s="8">
        <v>10.526</v>
      </c>
      <c r="D108" s="9" t="str">
        <f t="shared" si="31"/>
        <v/>
      </c>
      <c r="E108" s="17" t="str">
        <f t="shared" si="32"/>
        <v/>
      </c>
      <c r="F108" s="17"/>
      <c r="G108" s="9">
        <v>2</v>
      </c>
      <c r="H108" s="10"/>
      <c r="I108" s="37">
        <f t="shared" si="33"/>
        <v>0</v>
      </c>
      <c r="J108" s="9">
        <v>2</v>
      </c>
      <c r="K108" s="10"/>
      <c r="L108" s="37">
        <f t="shared" si="34"/>
        <v>0</v>
      </c>
      <c r="M108" s="9">
        <v>2</v>
      </c>
      <c r="N108" s="10"/>
      <c r="O108" s="37">
        <f t="shared" si="35"/>
        <v>0</v>
      </c>
      <c r="P108" s="9">
        <v>2</v>
      </c>
      <c r="Q108" s="10"/>
      <c r="R108" s="37">
        <f t="shared" si="36"/>
        <v>0</v>
      </c>
      <c r="S108" s="9">
        <v>2</v>
      </c>
      <c r="T108" s="10"/>
      <c r="U108" s="37">
        <f t="shared" si="37"/>
        <v>0</v>
      </c>
      <c r="V108" s="9">
        <v>2</v>
      </c>
      <c r="W108" s="10"/>
      <c r="X108" s="37">
        <f t="shared" si="38"/>
        <v>0</v>
      </c>
      <c r="Y108" s="9">
        <v>2</v>
      </c>
      <c r="Z108" s="10"/>
      <c r="AA108" s="37">
        <f t="shared" si="39"/>
        <v>0</v>
      </c>
      <c r="AB108" s="9">
        <v>2</v>
      </c>
      <c r="AC108" s="10"/>
      <c r="AD108" s="37">
        <f t="shared" si="40"/>
        <v>0</v>
      </c>
    </row>
    <row r="109" spans="1:30" ht="27.6" x14ac:dyDescent="0.3">
      <c r="A109" s="8" t="s">
        <v>240</v>
      </c>
      <c r="B109" s="8" t="s">
        <v>319</v>
      </c>
      <c r="C109" s="8">
        <v>10.616</v>
      </c>
      <c r="D109" s="9" t="str">
        <f t="shared" si="31"/>
        <v/>
      </c>
      <c r="E109" s="17" t="str">
        <f t="shared" si="32"/>
        <v/>
      </c>
      <c r="F109" s="17"/>
      <c r="G109" s="9">
        <v>2</v>
      </c>
      <c r="H109" s="10"/>
      <c r="I109" s="37">
        <f t="shared" si="33"/>
        <v>0</v>
      </c>
      <c r="J109" s="9">
        <v>2</v>
      </c>
      <c r="K109" s="10"/>
      <c r="L109" s="37">
        <f t="shared" si="34"/>
        <v>0</v>
      </c>
      <c r="M109" s="9">
        <v>3</v>
      </c>
      <c r="N109" s="10">
        <v>26631.47</v>
      </c>
      <c r="O109" s="37">
        <f t="shared" si="35"/>
        <v>4.774845079083565E-3</v>
      </c>
      <c r="P109" s="9">
        <v>2</v>
      </c>
      <c r="Q109" s="10"/>
      <c r="R109" s="37">
        <f t="shared" si="36"/>
        <v>0</v>
      </c>
      <c r="S109" s="9">
        <v>2</v>
      </c>
      <c r="T109" s="10"/>
      <c r="U109" s="37">
        <f t="shared" si="37"/>
        <v>0</v>
      </c>
      <c r="V109" s="9">
        <v>2</v>
      </c>
      <c r="W109" s="10"/>
      <c r="X109" s="37">
        <f t="shared" si="38"/>
        <v>0</v>
      </c>
      <c r="Y109" s="9">
        <v>2</v>
      </c>
      <c r="Z109" s="10"/>
      <c r="AA109" s="37">
        <f t="shared" si="39"/>
        <v>0</v>
      </c>
      <c r="AB109" s="9">
        <v>2</v>
      </c>
      <c r="AC109" s="10"/>
      <c r="AD109" s="37">
        <f t="shared" si="40"/>
        <v>0</v>
      </c>
    </row>
    <row r="110" spans="1:30" x14ac:dyDescent="0.3">
      <c r="A110" s="8" t="s">
        <v>241</v>
      </c>
      <c r="B110" s="8" t="s">
        <v>361</v>
      </c>
      <c r="C110" s="8">
        <v>9.2330000000000005</v>
      </c>
      <c r="D110" s="9" t="str">
        <f t="shared" si="31"/>
        <v/>
      </c>
      <c r="E110" s="17" t="str">
        <f t="shared" si="32"/>
        <v/>
      </c>
      <c r="F110" s="17"/>
      <c r="G110" s="9">
        <v>1</v>
      </c>
      <c r="H110" s="10"/>
      <c r="I110" s="37">
        <f t="shared" si="33"/>
        <v>0</v>
      </c>
      <c r="J110" s="9">
        <v>1</v>
      </c>
      <c r="K110" s="10"/>
      <c r="L110" s="37">
        <f t="shared" si="34"/>
        <v>0</v>
      </c>
      <c r="M110" s="9">
        <v>1</v>
      </c>
      <c r="N110" s="10"/>
      <c r="O110" s="37">
        <f t="shared" si="35"/>
        <v>0</v>
      </c>
      <c r="P110" s="9">
        <v>1</v>
      </c>
      <c r="Q110" s="10"/>
      <c r="R110" s="37">
        <f t="shared" si="36"/>
        <v>0</v>
      </c>
      <c r="S110" s="9">
        <v>1</v>
      </c>
      <c r="T110" s="10"/>
      <c r="U110" s="37">
        <f t="shared" si="37"/>
        <v>0</v>
      </c>
      <c r="V110" s="9">
        <v>1</v>
      </c>
      <c r="W110" s="10"/>
      <c r="X110" s="37">
        <f t="shared" si="38"/>
        <v>0</v>
      </c>
      <c r="Y110" s="9">
        <v>1</v>
      </c>
      <c r="Z110" s="10"/>
      <c r="AA110" s="37">
        <f t="shared" si="39"/>
        <v>0</v>
      </c>
      <c r="AB110" s="9">
        <v>1</v>
      </c>
      <c r="AC110" s="10"/>
      <c r="AD110" s="37">
        <f t="shared" si="40"/>
        <v>0</v>
      </c>
    </row>
    <row r="111" spans="1:30" x14ac:dyDescent="0.3">
      <c r="A111" s="8" t="s">
        <v>247</v>
      </c>
      <c r="B111" s="8" t="s">
        <v>366</v>
      </c>
      <c r="C111" s="8">
        <v>16.951000000000001</v>
      </c>
      <c r="D111" s="9" t="str">
        <f t="shared" si="31"/>
        <v/>
      </c>
      <c r="E111" s="17" t="str">
        <f t="shared" si="32"/>
        <v/>
      </c>
      <c r="F111" s="17"/>
      <c r="G111" s="9">
        <v>2</v>
      </c>
      <c r="H111" s="10"/>
      <c r="I111" s="37">
        <f t="shared" si="33"/>
        <v>0</v>
      </c>
      <c r="J111" s="9">
        <v>2</v>
      </c>
      <c r="K111" s="10"/>
      <c r="L111" s="37">
        <f t="shared" si="34"/>
        <v>0</v>
      </c>
      <c r="M111" s="9">
        <v>2</v>
      </c>
      <c r="N111" s="10"/>
      <c r="O111" s="37">
        <f t="shared" si="35"/>
        <v>0</v>
      </c>
      <c r="P111" s="9">
        <v>2</v>
      </c>
      <c r="Q111" s="10"/>
      <c r="R111" s="37">
        <f t="shared" si="36"/>
        <v>0</v>
      </c>
      <c r="S111" s="9">
        <v>1</v>
      </c>
      <c r="T111" s="10"/>
      <c r="U111" s="37">
        <f t="shared" si="37"/>
        <v>0</v>
      </c>
      <c r="V111" s="9">
        <v>2</v>
      </c>
      <c r="W111" s="10"/>
      <c r="X111" s="37">
        <f t="shared" si="38"/>
        <v>0</v>
      </c>
      <c r="Y111" s="9">
        <v>2</v>
      </c>
      <c r="Z111" s="10"/>
      <c r="AA111" s="37">
        <f t="shared" si="39"/>
        <v>0</v>
      </c>
      <c r="AB111" s="9">
        <v>1</v>
      </c>
      <c r="AC111" s="10"/>
      <c r="AD111" s="37">
        <f t="shared" si="40"/>
        <v>0</v>
      </c>
    </row>
    <row r="112" spans="1:30" x14ac:dyDescent="0.3">
      <c r="A112" s="8" t="s">
        <v>252</v>
      </c>
      <c r="B112" s="8" t="s">
        <v>362</v>
      </c>
      <c r="C112" s="8">
        <v>10.023</v>
      </c>
      <c r="D112" s="9" t="str">
        <f t="shared" si="31"/>
        <v/>
      </c>
      <c r="E112" s="17" t="str">
        <f t="shared" si="32"/>
        <v/>
      </c>
      <c r="F112" s="17"/>
      <c r="G112" s="9">
        <v>1</v>
      </c>
      <c r="H112" s="10"/>
      <c r="I112" s="37">
        <f t="shared" si="33"/>
        <v>0</v>
      </c>
      <c r="J112" s="9">
        <v>1</v>
      </c>
      <c r="K112" s="10"/>
      <c r="L112" s="37">
        <f t="shared" si="34"/>
        <v>0</v>
      </c>
      <c r="M112" s="9">
        <v>1</v>
      </c>
      <c r="N112" s="10"/>
      <c r="O112" s="37">
        <f t="shared" si="35"/>
        <v>0</v>
      </c>
      <c r="P112" s="9">
        <v>1</v>
      </c>
      <c r="Q112" s="10"/>
      <c r="R112" s="37">
        <f t="shared" si="36"/>
        <v>0</v>
      </c>
      <c r="S112" s="9">
        <v>1</v>
      </c>
      <c r="T112" s="10"/>
      <c r="U112" s="37">
        <f t="shared" si="37"/>
        <v>0</v>
      </c>
      <c r="V112" s="9">
        <v>1</v>
      </c>
      <c r="W112" s="10"/>
      <c r="X112" s="37">
        <f t="shared" si="38"/>
        <v>0</v>
      </c>
      <c r="Y112" s="9">
        <v>1</v>
      </c>
      <c r="Z112" s="10"/>
      <c r="AA112" s="37">
        <f t="shared" si="39"/>
        <v>0</v>
      </c>
      <c r="AB112" s="9">
        <v>1</v>
      </c>
      <c r="AC112" s="10"/>
      <c r="AD112" s="37">
        <f t="shared" si="40"/>
        <v>0</v>
      </c>
    </row>
    <row r="113" spans="1:30" ht="55.2" x14ac:dyDescent="0.3">
      <c r="A113" s="8" t="s">
        <v>253</v>
      </c>
      <c r="B113" s="8" t="s">
        <v>254</v>
      </c>
      <c r="C113" s="8">
        <v>39.889000000000003</v>
      </c>
      <c r="D113" s="9" t="str">
        <f t="shared" si="31"/>
        <v/>
      </c>
      <c r="E113" s="17" t="str">
        <f t="shared" si="32"/>
        <v/>
      </c>
      <c r="F113" s="17"/>
      <c r="G113" s="9">
        <v>1</v>
      </c>
      <c r="H113" s="10"/>
      <c r="I113" s="37">
        <f t="shared" si="33"/>
        <v>0</v>
      </c>
      <c r="J113" s="9">
        <v>1</v>
      </c>
      <c r="K113" s="10"/>
      <c r="L113" s="37">
        <f t="shared" si="34"/>
        <v>0</v>
      </c>
      <c r="M113" s="9">
        <v>3</v>
      </c>
      <c r="N113" s="10">
        <v>840.67</v>
      </c>
      <c r="O113" s="37">
        <f t="shared" si="35"/>
        <v>1.5072652815008636E-4</v>
      </c>
      <c r="P113" s="9">
        <v>1</v>
      </c>
      <c r="Q113" s="10"/>
      <c r="R113" s="37">
        <f t="shared" si="36"/>
        <v>0</v>
      </c>
      <c r="S113" s="9">
        <v>2</v>
      </c>
      <c r="T113" s="10"/>
      <c r="U113" s="37">
        <f t="shared" si="37"/>
        <v>0</v>
      </c>
      <c r="V113" s="9">
        <v>2</v>
      </c>
      <c r="W113" s="10"/>
      <c r="X113" s="37">
        <f t="shared" si="38"/>
        <v>0</v>
      </c>
      <c r="Y113" s="9">
        <v>1</v>
      </c>
      <c r="Z113" s="10"/>
      <c r="AA113" s="37">
        <f t="shared" si="39"/>
        <v>0</v>
      </c>
      <c r="AB113" s="9">
        <v>1</v>
      </c>
      <c r="AC113" s="10"/>
      <c r="AD113" s="37">
        <f t="shared" si="40"/>
        <v>0</v>
      </c>
    </row>
    <row r="114" spans="1:30" ht="55.2" x14ac:dyDescent="0.3">
      <c r="A114" s="8" t="s">
        <v>255</v>
      </c>
      <c r="B114" s="8" t="s">
        <v>256</v>
      </c>
      <c r="C114" s="8">
        <v>27.655000000000001</v>
      </c>
      <c r="D114" s="9" t="str">
        <f t="shared" si="31"/>
        <v/>
      </c>
      <c r="E114" s="17" t="str">
        <f t="shared" si="32"/>
        <v/>
      </c>
      <c r="F114" s="17"/>
      <c r="G114" s="9"/>
      <c r="H114" s="10"/>
      <c r="I114" s="37">
        <f t="shared" si="33"/>
        <v>0</v>
      </c>
      <c r="J114" s="9"/>
      <c r="K114" s="10"/>
      <c r="L114" s="37">
        <f t="shared" si="34"/>
        <v>0</v>
      </c>
      <c r="M114" s="9"/>
      <c r="N114" s="10"/>
      <c r="O114" s="37">
        <f t="shared" si="35"/>
        <v>0</v>
      </c>
      <c r="P114" s="9"/>
      <c r="Q114" s="10"/>
      <c r="R114" s="37">
        <f t="shared" si="36"/>
        <v>0</v>
      </c>
      <c r="S114" s="9"/>
      <c r="T114" s="10"/>
      <c r="U114" s="37">
        <f t="shared" si="37"/>
        <v>0</v>
      </c>
      <c r="V114" s="9">
        <v>1</v>
      </c>
      <c r="W114" s="10"/>
      <c r="X114" s="37">
        <f t="shared" si="38"/>
        <v>0</v>
      </c>
      <c r="Y114" s="9"/>
      <c r="Z114" s="10"/>
      <c r="AA114" s="37">
        <f t="shared" si="39"/>
        <v>0</v>
      </c>
      <c r="AB114" s="9">
        <v>1</v>
      </c>
      <c r="AC114" s="10"/>
      <c r="AD114" s="37">
        <f t="shared" si="40"/>
        <v>0</v>
      </c>
    </row>
    <row r="115" spans="1:30" ht="55.2" x14ac:dyDescent="0.3">
      <c r="A115" s="8" t="s">
        <v>257</v>
      </c>
      <c r="B115" s="8" t="s">
        <v>258</v>
      </c>
      <c r="C115" s="8">
        <v>34.9</v>
      </c>
      <c r="D115" s="9" t="str">
        <f t="shared" si="31"/>
        <v/>
      </c>
      <c r="E115" s="17" t="str">
        <f t="shared" si="32"/>
        <v/>
      </c>
      <c r="F115" s="17"/>
      <c r="G115" s="9"/>
      <c r="H115" s="10"/>
      <c r="I115" s="37">
        <f t="shared" si="33"/>
        <v>0</v>
      </c>
      <c r="J115" s="9"/>
      <c r="K115" s="10"/>
      <c r="L115" s="37">
        <f t="shared" si="34"/>
        <v>0</v>
      </c>
      <c r="M115" s="9">
        <v>1</v>
      </c>
      <c r="N115" s="10"/>
      <c r="O115" s="37">
        <f t="shared" si="35"/>
        <v>0</v>
      </c>
      <c r="P115" s="9"/>
      <c r="Q115" s="10"/>
      <c r="R115" s="37">
        <f t="shared" si="36"/>
        <v>0</v>
      </c>
      <c r="S115" s="9"/>
      <c r="T115" s="10"/>
      <c r="U115" s="37">
        <f t="shared" si="37"/>
        <v>0</v>
      </c>
      <c r="V115" s="9"/>
      <c r="W115" s="10"/>
      <c r="X115" s="37">
        <f t="shared" si="38"/>
        <v>0</v>
      </c>
      <c r="Y115" s="9"/>
      <c r="Z115" s="10"/>
      <c r="AA115" s="37">
        <f t="shared" si="39"/>
        <v>0</v>
      </c>
      <c r="AB115" s="9"/>
      <c r="AC115" s="10"/>
      <c r="AD115" s="37">
        <f t="shared" si="40"/>
        <v>0</v>
      </c>
    </row>
  </sheetData>
  <mergeCells count="11">
    <mergeCell ref="M1:O1"/>
    <mergeCell ref="D1:F1"/>
    <mergeCell ref="A1:A2"/>
    <mergeCell ref="C1:C2"/>
    <mergeCell ref="G1:I1"/>
    <mergeCell ref="J1:L1"/>
    <mergeCell ref="P1:R1"/>
    <mergeCell ref="S1:U1"/>
    <mergeCell ref="V1:X1"/>
    <mergeCell ref="Y1:AA1"/>
    <mergeCell ref="AB1:AD1"/>
  </mergeCells>
  <pageMargins left="0.75" right="0.75" top="1" bottom="1" header="0.5" footer="0.5"/>
  <pageSetup paperSize="9" orientation="portrait"/>
  <headerFooter>
    <oddFooter>&amp;CDate: 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defaultColWidth="12.44140625" defaultRowHeight="13.8" x14ac:dyDescent="0.3"/>
  <cols>
    <col min="1" max="1" width="22.5546875" style="45" bestFit="1" customWidth="1"/>
    <col min="2" max="2" width="23.44140625" style="45" customWidth="1"/>
    <col min="3" max="3" width="10.88671875" style="45" customWidth="1"/>
    <col min="4" max="4" width="15.44140625" style="45" customWidth="1"/>
    <col min="5" max="5" width="16.6640625" style="45" customWidth="1"/>
    <col min="6" max="16384" width="12.44140625" style="45"/>
  </cols>
  <sheetData>
    <row r="1" spans="1:5" s="43" customFormat="1" x14ac:dyDescent="0.2">
      <c r="A1" s="42" t="s">
        <v>0</v>
      </c>
      <c r="B1" s="42" t="s">
        <v>1</v>
      </c>
      <c r="C1" s="42" t="s">
        <v>2</v>
      </c>
      <c r="D1" s="42" t="s">
        <v>268</v>
      </c>
      <c r="E1" s="42" t="s">
        <v>269</v>
      </c>
    </row>
    <row r="2" spans="1:5" x14ac:dyDescent="0.2">
      <c r="A2" s="44" t="s">
        <v>318</v>
      </c>
      <c r="B2" s="44" t="s">
        <v>353</v>
      </c>
      <c r="C2" s="44">
        <v>14.266</v>
      </c>
      <c r="D2" s="44">
        <v>1</v>
      </c>
      <c r="E2" s="44">
        <v>2309</v>
      </c>
    </row>
    <row r="3" spans="1:5" x14ac:dyDescent="0.2">
      <c r="A3" s="44" t="s">
        <v>251</v>
      </c>
      <c r="B3" s="44" t="s">
        <v>320</v>
      </c>
      <c r="C3" s="44">
        <v>12.208</v>
      </c>
      <c r="D3" s="44">
        <v>1</v>
      </c>
      <c r="E3" s="44">
        <v>2011</v>
      </c>
    </row>
    <row r="4" spans="1:5" x14ac:dyDescent="0.2">
      <c r="A4" s="44" t="s">
        <v>250</v>
      </c>
      <c r="B4" s="44" t="s">
        <v>330</v>
      </c>
      <c r="C4" s="44">
        <v>14.343</v>
      </c>
      <c r="D4" s="44">
        <v>1</v>
      </c>
      <c r="E4" s="44">
        <v>1069</v>
      </c>
    </row>
    <row r="5" spans="1:5" x14ac:dyDescent="0.2">
      <c r="A5" s="44" t="s">
        <v>56</v>
      </c>
      <c r="B5" s="44" t="s">
        <v>338</v>
      </c>
      <c r="C5" s="44">
        <v>15.442</v>
      </c>
      <c r="D5" s="44">
        <v>2</v>
      </c>
      <c r="E5" s="44">
        <v>845</v>
      </c>
    </row>
    <row r="6" spans="1:5" x14ac:dyDescent="0.2">
      <c r="A6" s="44" t="s">
        <v>246</v>
      </c>
      <c r="B6" s="44" t="s">
        <v>328</v>
      </c>
      <c r="C6" s="44">
        <v>11.821999999999999</v>
      </c>
      <c r="D6" s="44">
        <v>1</v>
      </c>
      <c r="E6" s="44">
        <v>620</v>
      </c>
    </row>
    <row r="7" spans="1:5" x14ac:dyDescent="0.2">
      <c r="A7" s="44" t="s">
        <v>248</v>
      </c>
      <c r="B7" s="44" t="s">
        <v>363</v>
      </c>
      <c r="C7" s="44">
        <v>10.039999999999999</v>
      </c>
      <c r="D7" s="44"/>
      <c r="E7" s="44">
        <v>549</v>
      </c>
    </row>
    <row r="8" spans="1:5" x14ac:dyDescent="0.2">
      <c r="A8" s="44" t="s">
        <v>57</v>
      </c>
      <c r="B8" s="44" t="s">
        <v>340</v>
      </c>
      <c r="C8" s="44">
        <v>11.077</v>
      </c>
      <c r="D8" s="44">
        <v>2</v>
      </c>
      <c r="E8" s="44">
        <v>533</v>
      </c>
    </row>
    <row r="9" spans="1:5" x14ac:dyDescent="0.2">
      <c r="A9" s="44" t="s">
        <v>159</v>
      </c>
      <c r="B9" s="44" t="s">
        <v>337</v>
      </c>
      <c r="C9" s="44">
        <v>11.19</v>
      </c>
      <c r="D9" s="44">
        <v>2</v>
      </c>
      <c r="E9" s="44">
        <v>523</v>
      </c>
    </row>
    <row r="10" spans="1:5" x14ac:dyDescent="0.2">
      <c r="A10" s="44" t="s">
        <v>238</v>
      </c>
      <c r="B10" s="44" t="s">
        <v>323</v>
      </c>
      <c r="C10" s="44">
        <v>8.3849999999999998</v>
      </c>
      <c r="D10" s="44"/>
      <c r="E10" s="44">
        <v>461</v>
      </c>
    </row>
    <row r="11" spans="1:5" x14ac:dyDescent="0.2">
      <c r="A11" s="44" t="s">
        <v>247</v>
      </c>
      <c r="B11" s="44" t="s">
        <v>366</v>
      </c>
      <c r="C11" s="44">
        <v>16.951000000000001</v>
      </c>
      <c r="D11" s="44">
        <v>1</v>
      </c>
      <c r="E11" s="44">
        <v>331</v>
      </c>
    </row>
    <row r="12" spans="1:5" x14ac:dyDescent="0.2">
      <c r="A12" s="44" t="s">
        <v>243</v>
      </c>
      <c r="B12" s="44" t="s">
        <v>336</v>
      </c>
      <c r="C12" s="44">
        <v>8.0950000000000006</v>
      </c>
      <c r="D12" s="44"/>
      <c r="E12" s="44">
        <v>323</v>
      </c>
    </row>
    <row r="13" spans="1:5" x14ac:dyDescent="0.2">
      <c r="A13" s="44" t="s">
        <v>249</v>
      </c>
      <c r="B13" s="44" t="s">
        <v>331</v>
      </c>
      <c r="C13" s="44">
        <v>14.339</v>
      </c>
      <c r="D13" s="44">
        <v>1</v>
      </c>
      <c r="E13" s="44">
        <v>319</v>
      </c>
    </row>
    <row r="14" spans="1:5" x14ac:dyDescent="0.2">
      <c r="A14" s="44" t="s">
        <v>158</v>
      </c>
      <c r="B14" s="44" t="s">
        <v>339</v>
      </c>
      <c r="C14" s="44">
        <v>8.3490000000000002</v>
      </c>
      <c r="D14" s="44">
        <v>2</v>
      </c>
      <c r="E14" s="44">
        <v>307</v>
      </c>
    </row>
    <row r="15" spans="1:5" x14ac:dyDescent="0.2">
      <c r="A15" s="44" t="s">
        <v>239</v>
      </c>
      <c r="B15" s="44" t="s">
        <v>344</v>
      </c>
      <c r="C15" s="44">
        <v>10.526</v>
      </c>
      <c r="D15" s="44">
        <v>3</v>
      </c>
      <c r="E15" s="44">
        <v>303</v>
      </c>
    </row>
    <row r="16" spans="1:5" x14ac:dyDescent="0.2">
      <c r="A16" s="44" t="s">
        <v>245</v>
      </c>
      <c r="B16" s="44" t="s">
        <v>359</v>
      </c>
      <c r="C16" s="44">
        <v>11.923999999999999</v>
      </c>
      <c r="D16" s="44"/>
      <c r="E16" s="44">
        <v>205</v>
      </c>
    </row>
    <row r="17" spans="1:5" x14ac:dyDescent="0.2">
      <c r="A17" s="44" t="s">
        <v>157</v>
      </c>
      <c r="B17" s="44" t="s">
        <v>358</v>
      </c>
      <c r="C17" s="44">
        <v>13.893000000000001</v>
      </c>
      <c r="D17" s="44">
        <v>2</v>
      </c>
      <c r="E17" s="44">
        <v>195</v>
      </c>
    </row>
    <row r="18" spans="1:5" x14ac:dyDescent="0.2">
      <c r="A18" s="44" t="s">
        <v>242</v>
      </c>
      <c r="B18" s="44" t="s">
        <v>334</v>
      </c>
      <c r="C18" s="44">
        <v>13.824</v>
      </c>
      <c r="D18" s="44"/>
      <c r="E18" s="44">
        <v>140</v>
      </c>
    </row>
    <row r="19" spans="1:5" x14ac:dyDescent="0.2">
      <c r="A19" s="44" t="s">
        <v>244</v>
      </c>
      <c r="B19" s="44" t="s">
        <v>333</v>
      </c>
      <c r="C19" s="44">
        <v>11.680999999999999</v>
      </c>
      <c r="D19" s="44"/>
      <c r="E19" s="44">
        <v>125</v>
      </c>
    </row>
    <row r="20" spans="1:5" x14ac:dyDescent="0.2">
      <c r="A20" s="44" t="s">
        <v>160</v>
      </c>
      <c r="B20" s="44" t="s">
        <v>327</v>
      </c>
      <c r="C20" s="44">
        <v>14.1</v>
      </c>
      <c r="D20" s="44">
        <v>1</v>
      </c>
      <c r="E20" s="44">
        <v>110</v>
      </c>
    </row>
    <row r="21" spans="1:5" x14ac:dyDescent="0.2">
      <c r="A21" s="44" t="s">
        <v>240</v>
      </c>
      <c r="B21" s="44" t="s">
        <v>319</v>
      </c>
      <c r="C21" s="44">
        <v>10.616</v>
      </c>
      <c r="D21" s="44">
        <v>3</v>
      </c>
      <c r="E21" s="44">
        <v>96</v>
      </c>
    </row>
    <row r="22" spans="1:5" x14ac:dyDescent="0.2">
      <c r="A22" s="44" t="s">
        <v>167</v>
      </c>
      <c r="B22" s="44" t="s">
        <v>355</v>
      </c>
      <c r="C22" s="44">
        <v>8.9789999999999992</v>
      </c>
      <c r="D22" s="44"/>
      <c r="E22" s="44">
        <v>95</v>
      </c>
    </row>
    <row r="23" spans="1:5" x14ac:dyDescent="0.2">
      <c r="A23" s="44" t="s">
        <v>156</v>
      </c>
      <c r="B23" s="44" t="s">
        <v>324</v>
      </c>
      <c r="C23" s="44">
        <v>11.602</v>
      </c>
      <c r="D23" s="44"/>
      <c r="E23" s="44">
        <v>92</v>
      </c>
    </row>
    <row r="24" spans="1:5" x14ac:dyDescent="0.2">
      <c r="A24" s="44" t="s">
        <v>241</v>
      </c>
      <c r="B24" s="44" t="s">
        <v>361</v>
      </c>
      <c r="C24" s="44">
        <v>9.2330000000000005</v>
      </c>
      <c r="D24" s="44"/>
      <c r="E24" s="44">
        <v>29</v>
      </c>
    </row>
    <row r="25" spans="1:5" x14ac:dyDescent="0.2">
      <c r="A25" s="44" t="s">
        <v>124</v>
      </c>
      <c r="B25" s="44" t="s">
        <v>364</v>
      </c>
      <c r="C25" s="44">
        <v>10.329000000000001</v>
      </c>
      <c r="D25" s="44"/>
      <c r="E25" s="44">
        <v>22</v>
      </c>
    </row>
    <row r="26" spans="1:5" x14ac:dyDescent="0.2">
      <c r="A26" s="44" t="s">
        <v>252</v>
      </c>
      <c r="B26" s="44" t="s">
        <v>362</v>
      </c>
      <c r="C26" s="44">
        <v>10.023</v>
      </c>
      <c r="D26" s="44"/>
      <c r="E26" s="44">
        <v>19</v>
      </c>
    </row>
    <row r="27" spans="1:5" x14ac:dyDescent="0.2">
      <c r="A27" s="44" t="s">
        <v>235</v>
      </c>
      <c r="B27" s="44" t="s">
        <v>360</v>
      </c>
      <c r="C27" s="44">
        <v>7.71</v>
      </c>
      <c r="D27" s="44"/>
      <c r="E27" s="44">
        <v>14</v>
      </c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XIC Summary</vt:lpstr>
      <vt:lpstr>Silk - Catching Web - XIC</vt:lpstr>
      <vt:lpstr>Silk - Dragline -Spectral Count</vt:lpstr>
      <vt:lpstr>Silk - Egg Case -Spectral Count</vt:lpstr>
      <vt:lpstr>Venom - XIC</vt:lpstr>
      <vt:lpstr>Toxins - Spectral Count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Enghild</dc:creator>
  <cp:lastModifiedBy>Jesper Smærup Bechsgaard</cp:lastModifiedBy>
  <dcterms:created xsi:type="dcterms:W3CDTF">2013-04-09T13:46:16Z</dcterms:created>
  <dcterms:modified xsi:type="dcterms:W3CDTF">2014-03-18T10:18:50Z</dcterms:modified>
</cp:coreProperties>
</file>