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ARDY\Alan Fraser\Back-up copies of manuscripts\ETIC 2018\J Human Hypertension 2019\"/>
    </mc:Choice>
  </mc:AlternateContent>
  <bookViews>
    <workbookView xWindow="120" yWindow="45" windowWidth="15480" windowHeight="1164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K32" i="1" l="1"/>
  <c r="J32" i="1"/>
  <c r="M33" i="1" s="1"/>
  <c r="K24" i="1"/>
  <c r="J24" i="1"/>
  <c r="M25" i="1" s="1"/>
  <c r="K17" i="1"/>
  <c r="J17" i="1"/>
  <c r="K9" i="1"/>
  <c r="J9" i="1"/>
  <c r="M17" i="1" l="1"/>
  <c r="M9" i="1"/>
  <c r="M32" i="1"/>
  <c r="F32" i="1" s="1"/>
  <c r="M24" i="1"/>
  <c r="F24" i="1" s="1"/>
  <c r="M18" i="1"/>
  <c r="F17" i="1" s="1"/>
  <c r="M10" i="1"/>
  <c r="F9" i="1" s="1"/>
</calcChain>
</file>

<file path=xl/sharedStrings.xml><?xml version="1.0" encoding="utf-8"?>
<sst xmlns="http://schemas.openxmlformats.org/spreadsheetml/2006/main" count="36" uniqueCount="15">
  <si>
    <t>Epsilon value</t>
  </si>
  <si>
    <t>Age</t>
  </si>
  <si>
    <t>Gender (0=male, 1=female)</t>
  </si>
  <si>
    <t>z-score</t>
  </si>
  <si>
    <t>mean</t>
  </si>
  <si>
    <t>age35</t>
  </si>
  <si>
    <t>age1</t>
  </si>
  <si>
    <t>sd</t>
  </si>
  <si>
    <t>PWV value</t>
  </si>
  <si>
    <t>AC value</t>
  </si>
  <si>
    <t>Enter the value of the appropriate parameter below, togther with age and gender</t>
  </si>
  <si>
    <t>The z-score will be calculated automatically.</t>
  </si>
  <si>
    <t>A z-score of 0 is average.</t>
  </si>
  <si>
    <r>
      <rPr>
        <b/>
        <sz val="11"/>
        <color rgb="FF00B050"/>
        <rFont val="Calibri"/>
        <family val="2"/>
        <scheme val="minor"/>
      </rPr>
      <t xml:space="preserve">Beta </t>
    </r>
    <r>
      <rPr>
        <sz val="11"/>
        <color rgb="FF00B050"/>
        <rFont val="Calibri"/>
        <family val="2"/>
        <scheme val="minor"/>
      </rPr>
      <t xml:space="preserve"> value</t>
    </r>
  </si>
  <si>
    <t>z-scores less than -2 or greater than 2 are fairly unusual, representing respectively the bottom and top 2.5% of the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</si>
</sst>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F6" sqref="F6"/>
    </sheetView>
  </sheetViews>
  <sheetFormatPr defaultRowHeight="15" x14ac:dyDescent="0.25"/>
  <cols>
    <col min="1" max="1" width="18.85546875" customWidth="1"/>
    <col min="8" max="8" width="9.140625" customWidth="1"/>
    <col min="9" max="18" width="9.140625" hidden="1" customWidth="1"/>
    <col min="19" max="19" width="9.140625" customWidth="1"/>
  </cols>
  <sheetData>
    <row r="1" spans="1:17" x14ac:dyDescent="0.25">
      <c r="A1" s="1" t="s">
        <v>10</v>
      </c>
    </row>
    <row r="2" spans="1:17" x14ac:dyDescent="0.25">
      <c r="A2" s="1" t="s">
        <v>11</v>
      </c>
    </row>
    <row r="3" spans="1:17" x14ac:dyDescent="0.25">
      <c r="A3" s="1" t="s">
        <v>12</v>
      </c>
    </row>
    <row r="4" spans="1:17" x14ac:dyDescent="0.25">
      <c r="A4" s="1" t="s">
        <v>14</v>
      </c>
    </row>
    <row r="6" spans="1:17" x14ac:dyDescent="0.25">
      <c r="J6">
        <v>3.3496000000000001</v>
      </c>
      <c r="K6">
        <v>2.1000000000000001E-2</v>
      </c>
      <c r="L6">
        <v>-8.1429999999999998E-5</v>
      </c>
      <c r="M6">
        <v>-8.2580000000000001E-2</v>
      </c>
      <c r="N6">
        <v>-1.8699999999999999E-3</v>
      </c>
      <c r="P6">
        <v>0.25380000000000003</v>
      </c>
      <c r="Q6">
        <v>1.5399999999999999E-3</v>
      </c>
    </row>
    <row r="7" spans="1:17" x14ac:dyDescent="0.25">
      <c r="A7" s="3" t="s">
        <v>0</v>
      </c>
      <c r="B7" s="3" t="s">
        <v>1</v>
      </c>
      <c r="C7" s="3" t="s">
        <v>2</v>
      </c>
      <c r="D7" s="3"/>
      <c r="E7" s="3"/>
      <c r="F7" s="3" t="s">
        <v>3</v>
      </c>
      <c r="J7">
        <v>3.9546000000000001</v>
      </c>
      <c r="K7">
        <v>2.1999999999999999E-2</v>
      </c>
      <c r="L7">
        <v>1.029E-5</v>
      </c>
      <c r="M7">
        <v>-2.3599999999999999E-2</v>
      </c>
      <c r="N7">
        <v>-6.3840000000000001E-4</v>
      </c>
      <c r="P7">
        <v>0.2336</v>
      </c>
      <c r="Q7">
        <v>1.17E-3</v>
      </c>
    </row>
    <row r="8" spans="1:17" x14ac:dyDescent="0.25">
      <c r="A8" s="3"/>
      <c r="B8" s="3"/>
      <c r="C8" s="3"/>
      <c r="D8" s="3"/>
      <c r="E8" s="3"/>
      <c r="F8" s="3"/>
      <c r="J8" t="s">
        <v>5</v>
      </c>
      <c r="K8" t="s">
        <v>6</v>
      </c>
    </row>
    <row r="9" spans="1:17" x14ac:dyDescent="0.25">
      <c r="A9" s="3">
        <v>75</v>
      </c>
      <c r="B9" s="3">
        <v>40</v>
      </c>
      <c r="C9" s="3">
        <v>0</v>
      </c>
      <c r="D9" s="3"/>
      <c r="E9" s="3"/>
      <c r="F9" s="3">
        <f>(LN(A9)-M9)/M10</f>
        <v>4.5581036200109887E-3</v>
      </c>
      <c r="J9">
        <f>B9-35</f>
        <v>5</v>
      </c>
      <c r="K9">
        <f>IF(B9&lt;=17,B9-35,-17)</f>
        <v>-17</v>
      </c>
      <c r="L9" t="s">
        <v>4</v>
      </c>
      <c r="M9">
        <f>IF(C9=0,J6+K6*J9+L6*J9^2+M6*K9+N6*K9^2, J7+K7*J9+L7*J9^2+M7*K9+N7*K9^2)</f>
        <v>4.3159942500000001</v>
      </c>
    </row>
    <row r="10" spans="1:17" x14ac:dyDescent="0.25">
      <c r="L10" t="s">
        <v>7</v>
      </c>
      <c r="M10">
        <f>IF(C9=0,(P6+Q6*J9)*1.2533,(P7+Q7*J9)*1.2533)</f>
        <v>0.32773795000000006</v>
      </c>
    </row>
    <row r="14" spans="1:17" x14ac:dyDescent="0.25">
      <c r="J14">
        <v>0.82350000000000001</v>
      </c>
      <c r="K14">
        <v>1.8429999999999998E-2</v>
      </c>
      <c r="L14">
        <v>-6.8990000000000002E-5</v>
      </c>
      <c r="M14">
        <v>-7.2999999999999995E-2</v>
      </c>
      <c r="N14">
        <v>-1.4499999999999999E-3</v>
      </c>
      <c r="P14">
        <v>0.25069999999999998</v>
      </c>
      <c r="Q14">
        <v>1.2600000000000001E-3</v>
      </c>
    </row>
    <row r="15" spans="1:17" x14ac:dyDescent="0.25">
      <c r="A15" s="2" t="s">
        <v>13</v>
      </c>
      <c r="B15" s="2" t="s">
        <v>1</v>
      </c>
      <c r="C15" s="2" t="s">
        <v>2</v>
      </c>
      <c r="D15" s="2"/>
      <c r="E15" s="2"/>
      <c r="F15" s="2" t="s">
        <v>3</v>
      </c>
      <c r="J15">
        <v>1.6813</v>
      </c>
      <c r="K15">
        <v>1.8499999999999999E-2</v>
      </c>
      <c r="L15">
        <v>2.9969999999999999E-5</v>
      </c>
      <c r="M15">
        <v>-1.1000000000000001E-3</v>
      </c>
      <c r="N15">
        <v>-1.2400000000000001E-4</v>
      </c>
      <c r="P15">
        <v>0.22239999999999999</v>
      </c>
      <c r="Q15">
        <v>9.7599999999999998E-4</v>
      </c>
    </row>
    <row r="16" spans="1:17" x14ac:dyDescent="0.25">
      <c r="A16" s="2"/>
      <c r="B16" s="2"/>
      <c r="C16" s="2"/>
      <c r="D16" s="2"/>
      <c r="E16" s="2"/>
      <c r="F16" s="2"/>
      <c r="J16" t="s">
        <v>5</v>
      </c>
      <c r="K16" t="s">
        <v>6</v>
      </c>
    </row>
    <row r="17" spans="1:17" x14ac:dyDescent="0.25">
      <c r="A17" s="2">
        <v>5.7</v>
      </c>
      <c r="B17" s="2">
        <v>40</v>
      </c>
      <c r="C17" s="2">
        <v>0</v>
      </c>
      <c r="D17" s="2"/>
      <c r="E17" s="2"/>
      <c r="F17" s="2">
        <f>(LN(A17)-M17)/M18</f>
        <v>1.4253188207271998E-2</v>
      </c>
      <c r="J17">
        <f>B17-35</f>
        <v>5</v>
      </c>
      <c r="K17">
        <f>IF(B17&lt;=17,B17-35,-17)</f>
        <v>-17</v>
      </c>
      <c r="L17" t="s">
        <v>4</v>
      </c>
      <c r="M17">
        <f>IF(C17=0,J14+K14*J17+L14*J17^2+M14*K17+N14*K17^2, J15+K15*J17+L15*J17^2+M15*K17+N15*K17^2)</f>
        <v>1.7358752499999999</v>
      </c>
    </row>
    <row r="18" spans="1:17" x14ac:dyDescent="0.25">
      <c r="L18" t="s">
        <v>7</v>
      </c>
      <c r="M18">
        <f>IF(C17=0,(P14+Q14*J17)*1.2533,(P15+Q15*J17)*1.2533)</f>
        <v>0.32209810000000005</v>
      </c>
    </row>
    <row r="21" spans="1:17" x14ac:dyDescent="0.25">
      <c r="J21">
        <v>1.1796</v>
      </c>
      <c r="K21">
        <v>1.103E-2</v>
      </c>
      <c r="L21">
        <v>-4.2009999999999999E-5</v>
      </c>
      <c r="M21">
        <v>-3.9800000000000002E-2</v>
      </c>
      <c r="N21">
        <v>-8.7299999999999997E-4</v>
      </c>
      <c r="P21">
        <v>0.12759999999999999</v>
      </c>
      <c r="Q21">
        <v>8.5400000000000005E-4</v>
      </c>
    </row>
    <row r="22" spans="1:17" x14ac:dyDescent="0.25">
      <c r="A22" s="4" t="s">
        <v>8</v>
      </c>
      <c r="B22" s="4" t="s">
        <v>1</v>
      </c>
      <c r="C22" s="4" t="s">
        <v>2</v>
      </c>
      <c r="D22" s="4"/>
      <c r="E22" s="4"/>
      <c r="F22" s="4" t="s">
        <v>3</v>
      </c>
      <c r="J22">
        <v>1.4147000000000001</v>
      </c>
      <c r="K22">
        <v>1.145E-2</v>
      </c>
      <c r="L22">
        <v>-1.5869999999999999E-5</v>
      </c>
      <c r="M22">
        <v>-1.6140000000000002E-2</v>
      </c>
      <c r="N22">
        <v>-3.4499999999999998E-4</v>
      </c>
      <c r="P22">
        <v>0.12053</v>
      </c>
      <c r="Q22">
        <v>7.0899999999999999E-4</v>
      </c>
    </row>
    <row r="23" spans="1:17" x14ac:dyDescent="0.25">
      <c r="A23" s="4"/>
      <c r="B23" s="4"/>
      <c r="C23" s="4"/>
      <c r="D23" s="4"/>
      <c r="E23" s="4"/>
      <c r="F23" s="4"/>
      <c r="J23" t="s">
        <v>5</v>
      </c>
      <c r="K23" t="s">
        <v>6</v>
      </c>
    </row>
    <row r="24" spans="1:17" x14ac:dyDescent="0.25">
      <c r="A24" s="4">
        <v>5.2</v>
      </c>
      <c r="B24" s="4">
        <v>40</v>
      </c>
      <c r="C24" s="4">
        <v>0</v>
      </c>
      <c r="D24" s="4"/>
      <c r="E24" s="4"/>
      <c r="F24" s="4">
        <f>(LN(A24)-M24)/M25</f>
        <v>-5.6537625707147009E-2</v>
      </c>
      <c r="J24">
        <f>B24-35</f>
        <v>5</v>
      </c>
      <c r="K24">
        <f>IF(B24&lt;=17,B24-35,-17)</f>
        <v>-17</v>
      </c>
      <c r="L24" t="s">
        <v>4</v>
      </c>
      <c r="M24">
        <f>IF(C24=0,J21+K21*J24+L21*J24^2+M21*K24+N21*K24^2, J22+K22*J24+L22*J24^2+M22*K24+N22*K24^2)</f>
        <v>1.6580027500000001</v>
      </c>
    </row>
    <row r="25" spans="1:17" x14ac:dyDescent="0.25">
      <c r="L25" t="s">
        <v>7</v>
      </c>
      <c r="M25">
        <f>IF(C24=0,(P21+Q21*J24)*1.2533,(P22+Q22*J24)*1.2533)</f>
        <v>0.16527267099999998</v>
      </c>
    </row>
    <row r="29" spans="1:17" x14ac:dyDescent="0.25">
      <c r="J29">
        <v>99.637</v>
      </c>
      <c r="K29">
        <v>-0.37859999999999999</v>
      </c>
      <c r="L29">
        <v>3.0400000000000002E-3</v>
      </c>
      <c r="M29">
        <v>-0.31940000000000002</v>
      </c>
      <c r="N29">
        <v>-1.155E-2</v>
      </c>
      <c r="P29">
        <v>6.1851000000000003</v>
      </c>
      <c r="Q29">
        <v>1.487E-2</v>
      </c>
    </row>
    <row r="30" spans="1:17" x14ac:dyDescent="0.25">
      <c r="A30" t="s">
        <v>9</v>
      </c>
      <c r="B30" t="s">
        <v>1</v>
      </c>
      <c r="C30" t="s">
        <v>2</v>
      </c>
      <c r="F30" t="s">
        <v>3</v>
      </c>
      <c r="J30">
        <v>83.538899999999998</v>
      </c>
      <c r="K30">
        <v>-0.4793</v>
      </c>
      <c r="L30">
        <v>5.2100000000000002E-3</v>
      </c>
      <c r="M30">
        <v>-1.5963499999999999</v>
      </c>
      <c r="N30">
        <v>-4.4630000000000003E-2</v>
      </c>
      <c r="P30">
        <v>5.9348999999999998</v>
      </c>
      <c r="Q30">
        <v>8.8800000000000007E-3</v>
      </c>
    </row>
    <row r="31" spans="1:17" x14ac:dyDescent="0.25">
      <c r="J31" t="s">
        <v>5</v>
      </c>
      <c r="K31" t="s">
        <v>6</v>
      </c>
    </row>
    <row r="32" spans="1:17" x14ac:dyDescent="0.25">
      <c r="A32">
        <v>1</v>
      </c>
      <c r="B32">
        <v>40</v>
      </c>
      <c r="C32">
        <v>0</v>
      </c>
      <c r="F32">
        <f>((A32^0.25)*100-M32)/M33</f>
        <v>1.1236501194524915E-2</v>
      </c>
      <c r="J32">
        <f>B32-35</f>
        <v>5</v>
      </c>
      <c r="K32">
        <f>IF(B32&lt;=17,B32-35,-17)</f>
        <v>-17</v>
      </c>
      <c r="L32" t="s">
        <v>4</v>
      </c>
      <c r="M32">
        <f>IF(C32=0,J29+K29*J32+L29*J32^2+M29*K32+N29*K32^2, J30+K30*J32+L30*J32^2+M30*K32+N30*K32^2)</f>
        <v>99.911849999999987</v>
      </c>
    </row>
    <row r="33" spans="12:13" x14ac:dyDescent="0.25">
      <c r="L33" t="s">
        <v>7</v>
      </c>
      <c r="M33">
        <f>IF(C32=0,(P29+Q29*J32)*1.2533,(P30+Q30*J32)*1.2533)</f>
        <v>7.8449686850000004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Cardiff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wmsfdjd</dc:creator>
  <cp:lastModifiedBy>Alan Fraser</cp:lastModifiedBy>
  <dcterms:created xsi:type="dcterms:W3CDTF">2012-04-24T14:50:03Z</dcterms:created>
  <dcterms:modified xsi:type="dcterms:W3CDTF">2019-08-16T18:31:37Z</dcterms:modified>
</cp:coreProperties>
</file>