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https://nih-my.sharepoint.com/personal/prokuninal_nih_gov/Documents/Burkitt Lymphoma GWAS paper/091724/Leukemia/Rev5/"/>
    </mc:Choice>
  </mc:AlternateContent>
  <xr:revisionPtr revIDLastSave="4" documentId="8_{573F944E-B012-43D5-A3EB-076D8307961F}" xr6:coauthVersionLast="47" xr6:coauthVersionMax="47" xr10:uidLastSave="{62BA1FE9-6BF0-4E44-8827-25AB1061584F}"/>
  <bookViews>
    <workbookView xWindow="-110" yWindow="-110" windowWidth="38620" windowHeight="21100" activeTab="3" xr2:uid="{00000000-000D-0000-FFFF-FFFF00000000}"/>
  </bookViews>
  <sheets>
    <sheet name="Table of Contents" sheetId="21" r:id="rId1"/>
    <sheet name="Table S1" sheetId="39" r:id="rId2"/>
    <sheet name="Table S2" sheetId="41" r:id="rId3"/>
    <sheet name="Table S3" sheetId="40" r:id="rId4"/>
    <sheet name="Table S4" sheetId="26" r:id="rId5"/>
    <sheet name="Table S5" sheetId="35" r:id="rId6"/>
    <sheet name="Table S6" sheetId="36" r:id="rId7"/>
    <sheet name="Table S7" sheetId="43" r:id="rId8"/>
    <sheet name="Table S8" sheetId="38" r:id="rId9"/>
    <sheet name="Table S9" sheetId="32" r:id="rId10"/>
    <sheet name="Table S10" sheetId="44" r:id="rId11"/>
    <sheet name="Table S11" sheetId="45" r:id="rId12"/>
    <sheet name="Table S12" sheetId="27" r:id="rId13"/>
    <sheet name="Table S13" sheetId="28" r:id="rId14"/>
    <sheet name="Table S14" sheetId="31" r:id="rId15"/>
    <sheet name="Table S15" sheetId="46"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 i="40" l="1"/>
  <c r="R13" i="35"/>
  <c r="R11" i="35"/>
  <c r="R5" i="35"/>
  <c r="Q13" i="35"/>
  <c r="Q11" i="35"/>
  <c r="O6" i="35"/>
  <c r="O7" i="35"/>
  <c r="O8" i="35"/>
  <c r="O9" i="35"/>
  <c r="O10" i="35"/>
  <c r="O11" i="35"/>
  <c r="O12" i="35"/>
  <c r="O13" i="35"/>
  <c r="O14" i="35"/>
  <c r="O15" i="35"/>
  <c r="O16" i="35"/>
  <c r="O17" i="35"/>
  <c r="O18" i="35"/>
  <c r="O19" i="35"/>
  <c r="O20" i="35"/>
  <c r="O21" i="35"/>
  <c r="O5" i="35"/>
  <c r="N21" i="35"/>
  <c r="N20" i="35"/>
  <c r="N19" i="35"/>
  <c r="N18" i="35"/>
  <c r="N17" i="35"/>
  <c r="N16" i="35"/>
  <c r="N15" i="35"/>
  <c r="N14" i="35"/>
  <c r="N13" i="35"/>
  <c r="N6" i="35"/>
  <c r="N5" i="35"/>
</calcChain>
</file>

<file path=xl/sharedStrings.xml><?xml version="1.0" encoding="utf-8"?>
<sst xmlns="http://schemas.openxmlformats.org/spreadsheetml/2006/main" count="3571" uniqueCount="996">
  <si>
    <t xml:space="preserve">Table </t>
  </si>
  <si>
    <t>Table S1</t>
  </si>
  <si>
    <t>BL GWAS variants within the chr 21q22.12, 3q26.1 and 6q25.3 loci at a p-value &lt; 1E-05 threshold</t>
  </si>
  <si>
    <t>Table S2</t>
  </si>
  <si>
    <t>Credible set (95%) genetic variants within the chr21q22.12 and 3q26 loci identified by SuSiE analysis</t>
  </si>
  <si>
    <t>Table S3</t>
  </si>
  <si>
    <t xml:space="preserve">Significant associations (genes, regions) from multimarker tests (MAGMA and TWAS-FUSION) </t>
  </si>
  <si>
    <t>Table S4</t>
  </si>
  <si>
    <t>Table S5</t>
  </si>
  <si>
    <t>Table S6</t>
  </si>
  <si>
    <t>Annotation of the chr21q22.12 credible set variants</t>
  </si>
  <si>
    <t>Table S7</t>
  </si>
  <si>
    <t>Associations for the  21q22.12 CS-SNPs controlling for EBV</t>
  </si>
  <si>
    <t>Table S8</t>
  </si>
  <si>
    <t>Table S9</t>
  </si>
  <si>
    <t>eQTL analysis for the chr21q22.12 variants in blood of 1012 African-American controls from the Jackson Heart Study</t>
  </si>
  <si>
    <t>Table S10</t>
  </si>
  <si>
    <t>Significant eQTLs for SNPs in credible set of the 3q26 locus</t>
  </si>
  <si>
    <t>Table S11</t>
  </si>
  <si>
    <t>Analysis of somatic mutations in tumors of 89 BL patients from Uganda in relation to 21q22.12 GWAS signal</t>
  </si>
  <si>
    <t>Table S12</t>
  </si>
  <si>
    <t>Transcription Factor Binding Motif analysis for the chr21q22.12 CS-SNPs with regulatory activity based on Luciferase reporter assays</t>
  </si>
  <si>
    <t>Table S13</t>
  </si>
  <si>
    <t>Table S14</t>
  </si>
  <si>
    <t>Table S15</t>
  </si>
  <si>
    <t>Characteristics of BL cases in GWAS versus those in GWAS and Burkitt Lymphoma Genome Sequencing Project (BLGSP)</t>
  </si>
  <si>
    <t>Table S1. BL GWAS variants within the chr 21q22.12, 3q26.1 and 6q25.3 loci at a p-value &lt; 1E-05 threshold and variants previously associated with BL in candidate-based analyses</t>
  </si>
  <si>
    <t>Cases</t>
  </si>
  <si>
    <t>Controls</t>
  </si>
  <si>
    <t>Locus</t>
  </si>
  <si>
    <t>rsID</t>
  </si>
  <si>
    <t>Chr</t>
  </si>
  <si>
    <t>Position (hg19)</t>
  </si>
  <si>
    <t>Ref allele</t>
  </si>
  <si>
    <t>Effect allele</t>
  </si>
  <si>
    <t>EAC</t>
  </si>
  <si>
    <t>EAF (overall)</t>
  </si>
  <si>
    <t>EAF (cases)</t>
  </si>
  <si>
    <t>N, Hom_effect</t>
  </si>
  <si>
    <t>N, Het</t>
  </si>
  <si>
    <t>N, Hom_Ref</t>
  </si>
  <si>
    <t>HWE (p-value)</t>
  </si>
  <si>
    <t>EAF(controls)</t>
  </si>
  <si>
    <t>N, Hom_Effect</t>
  </si>
  <si>
    <t>Imputation info</t>
  </si>
  <si>
    <r>
      <t>Beta</t>
    </r>
    <r>
      <rPr>
        <b/>
        <sz val="11"/>
        <color theme="1"/>
        <rFont val="Aptos Narrow"/>
        <family val="2"/>
      </rPr>
      <t>†</t>
    </r>
  </si>
  <si>
    <t>SE</t>
  </si>
  <si>
    <t>OR (95%CI)</t>
  </si>
  <si>
    <t>P-value</t>
  </si>
  <si>
    <t>21q22.12</t>
  </si>
  <si>
    <t>rs7281519</t>
  </si>
  <si>
    <t>C</t>
  </si>
  <si>
    <t>T</t>
  </si>
  <si>
    <t>0.714 (0.619 - 0.824)</t>
  </si>
  <si>
    <t>rs112786217</t>
  </si>
  <si>
    <t>0.664 (0.554 - 0.796)</t>
  </si>
  <si>
    <t>rs73381638</t>
  </si>
  <si>
    <t>G</t>
  </si>
  <si>
    <t>0.569 (0.461 - 0.702)</t>
  </si>
  <si>
    <t>rs73381641</t>
  </si>
  <si>
    <t>A</t>
  </si>
  <si>
    <t>0.554 (0.45 - 0.683)</t>
  </si>
  <si>
    <t>rs73904918</t>
  </si>
  <si>
    <t>rs16993512</t>
  </si>
  <si>
    <t>0.552 (0.448 - 0.681)</t>
  </si>
  <si>
    <t>rs73381652</t>
  </si>
  <si>
    <t>0.584 (0.477 - 0.717)</t>
  </si>
  <si>
    <t>rs8127584</t>
  </si>
  <si>
    <t>0.552 (0.449 - 0.679)</t>
  </si>
  <si>
    <t>rs56270525</t>
  </si>
  <si>
    <t>0.554 (0.45 - 0.681)</t>
  </si>
  <si>
    <t>rs60711299</t>
  </si>
  <si>
    <t>0.554 (0.451 - 0.681)</t>
  </si>
  <si>
    <t>rs73365715</t>
  </si>
  <si>
    <t>rs1888459</t>
  </si>
  <si>
    <t>0.553 (0.45 - 0.68)</t>
  </si>
  <si>
    <t>rs111457485</t>
  </si>
  <si>
    <t>0.565 (0.466 - 0.685)</t>
  </si>
  <si>
    <t>rs7279257</t>
  </si>
  <si>
    <t>0.654 (0.561 - 0.762)</t>
  </si>
  <si>
    <t>rs2242780</t>
  </si>
  <si>
    <t>0.62 (0.525 - 0.733)</t>
  </si>
  <si>
    <t>rs2243341</t>
  </si>
  <si>
    <t>0.66 (0.56 - 0.776)</t>
  </si>
  <si>
    <t>rs8130783</t>
  </si>
  <si>
    <t>0.551 (0.444 - 0.683)</t>
  </si>
  <si>
    <t>rs55799729</t>
  </si>
  <si>
    <t>0.546 (0.44 - 0.678)</t>
  </si>
  <si>
    <t>rs56138989</t>
  </si>
  <si>
    <t>0.711 (0.617 - 0.818)</t>
  </si>
  <si>
    <t>rs73365735</t>
  </si>
  <si>
    <t>0.543 (0.441 - 0.669)</t>
  </si>
  <si>
    <t>rs16997913</t>
  </si>
  <si>
    <t>0.551 (0.447 - 0.679)</t>
  </si>
  <si>
    <t>rs73365796</t>
  </si>
  <si>
    <t>0.554 (0.449 - 0.683)</t>
  </si>
  <si>
    <t>rs59084342</t>
  </si>
  <si>
    <t>0.563 (0.457 - 0.693)</t>
  </si>
  <si>
    <t>rs73377108</t>
  </si>
  <si>
    <t>0.584 (0.471 - 0.725)</t>
  </si>
  <si>
    <t>rs112888517</t>
  </si>
  <si>
    <t>0.557 (0.444 - 0.698)</t>
  </si>
  <si>
    <t>rs73377181</t>
  </si>
  <si>
    <t>0.55 (0.439 - 0.689)</t>
  </si>
  <si>
    <t>3q26.1</t>
  </si>
  <si>
    <t>rs9823346</t>
  </si>
  <si>
    <t>0.734 (0.648 - 0.831)</t>
  </si>
  <si>
    <t>rs9866418</t>
  </si>
  <si>
    <t>0.729 (0.644 - 0.826)</t>
  </si>
  <si>
    <t>rs9871953</t>
  </si>
  <si>
    <t>0.73 (0.645 - 0.827)</t>
  </si>
  <si>
    <t>rs1450515</t>
  </si>
  <si>
    <t>0.73 (0.645 - 0.826)</t>
  </si>
  <si>
    <t>rs1450516</t>
  </si>
  <si>
    <t>0.735 (0.649 - 0.832)</t>
  </si>
  <si>
    <t>rs1450517</t>
  </si>
  <si>
    <t>0.73 (0.644 - 0.826)</t>
  </si>
  <si>
    <t>rs7653548</t>
  </si>
  <si>
    <t>rs7631288</t>
  </si>
  <si>
    <t>rs7621221</t>
  </si>
  <si>
    <t>rs9290080</t>
  </si>
  <si>
    <t>rs6781610</t>
  </si>
  <si>
    <t>0.729 (0.644 - 0.825)</t>
  </si>
  <si>
    <t>rs9290085</t>
  </si>
  <si>
    <t>rs9817212</t>
  </si>
  <si>
    <t>rs9854509</t>
  </si>
  <si>
    <t>rs9817387</t>
  </si>
  <si>
    <t>rs9854709</t>
  </si>
  <si>
    <t>rs13433795</t>
  </si>
  <si>
    <t>rs13434143</t>
  </si>
  <si>
    <t>rs7624603</t>
  </si>
  <si>
    <t>rs7646635</t>
  </si>
  <si>
    <t>rs7624657</t>
  </si>
  <si>
    <t>rs7624747</t>
  </si>
  <si>
    <t>rs7636548</t>
  </si>
  <si>
    <t>rs6803152</t>
  </si>
  <si>
    <t>rs6782059</t>
  </si>
  <si>
    <t>rs9832020</t>
  </si>
  <si>
    <t>rs9832179</t>
  </si>
  <si>
    <t>rs9869804</t>
  </si>
  <si>
    <t>0.736 (0.65 - 0.833)</t>
  </si>
  <si>
    <t>rs9832490</t>
  </si>
  <si>
    <t>0.731 (0.645 - 0.827)</t>
  </si>
  <si>
    <t>rs1484139</t>
  </si>
  <si>
    <t>rs17479046</t>
  </si>
  <si>
    <t>1.434 (1.229 - 1.674)</t>
  </si>
  <si>
    <t>rs1506480</t>
  </si>
  <si>
    <t>rs2019095</t>
  </si>
  <si>
    <t>1.435 (1.229 - 1.675)</t>
  </si>
  <si>
    <t>rs6773923</t>
  </si>
  <si>
    <t>0.728 (0.643 - 0.825)</t>
  </si>
  <si>
    <t>rs6798423</t>
  </si>
  <si>
    <t>rs57306175</t>
  </si>
  <si>
    <t>0.728 (0.643 - 0.824)</t>
  </si>
  <si>
    <t>rs59955550</t>
  </si>
  <si>
    <t>rs62278277</t>
  </si>
  <si>
    <t>rs62278278</t>
  </si>
  <si>
    <t>rs73166018</t>
  </si>
  <si>
    <t>1.437 (1.231 - 1.677)</t>
  </si>
  <si>
    <t>rs34842468</t>
  </si>
  <si>
    <t>rs6780612</t>
  </si>
  <si>
    <t>rs6441379</t>
  </si>
  <si>
    <t>rs6441380</t>
  </si>
  <si>
    <t>0.726 (0.641 - 0.822)</t>
  </si>
  <si>
    <t>rs6441381</t>
  </si>
  <si>
    <t>0.723 (0.638 - 0.819)</t>
  </si>
  <si>
    <t>rs6441382</t>
  </si>
  <si>
    <t>rs7648970</t>
  </si>
  <si>
    <t>0.724 (0.64 - 0.82)</t>
  </si>
  <si>
    <t>rs73875638</t>
  </si>
  <si>
    <t>1.828 (1.401 - 2.385)</t>
  </si>
  <si>
    <t>rs872675</t>
  </si>
  <si>
    <t>0.74 (0.653 - 0.838)</t>
  </si>
  <si>
    <t>rs872676</t>
  </si>
  <si>
    <t>rs872677</t>
  </si>
  <si>
    <t>rs2404561</t>
  </si>
  <si>
    <t>rs937811</t>
  </si>
  <si>
    <t>rs9861927</t>
  </si>
  <si>
    <t>0.74 (0.653 - 0.839)</t>
  </si>
  <si>
    <t>rs1506481</t>
  </si>
  <si>
    <t>rs1506482</t>
  </si>
  <si>
    <t>rs1506483</t>
  </si>
  <si>
    <t>rs1506484</t>
  </si>
  <si>
    <t>rs73166030</t>
  </si>
  <si>
    <t>1.442 (1.235 - 1.683)</t>
  </si>
  <si>
    <t>rs9847876</t>
  </si>
  <si>
    <t>0.711 (0.628 - 0.804)</t>
  </si>
  <si>
    <t>rs9847781</t>
  </si>
  <si>
    <t>0.725 (0.641 - 0.821)</t>
  </si>
  <si>
    <t>rs1463945</t>
  </si>
  <si>
    <t>0.759 (0.673 - 0.857)</t>
  </si>
  <si>
    <t>rs1463948</t>
  </si>
  <si>
    <t>rs9848624</t>
  </si>
  <si>
    <t>0.758 (0.672 - 0.855)</t>
  </si>
  <si>
    <t>rs7632851</t>
  </si>
  <si>
    <t>0.716 (0.624 - 0.823)</t>
  </si>
  <si>
    <t>rs869772</t>
  </si>
  <si>
    <t>rs6793927</t>
  </si>
  <si>
    <t>0.718 (0.625 - 0.824)</t>
  </si>
  <si>
    <t>rs28514487</t>
  </si>
  <si>
    <t>0.724 (0.629 - 0.834)</t>
  </si>
  <si>
    <t>rs9851158</t>
  </si>
  <si>
    <t>rs13319650</t>
  </si>
  <si>
    <t>0.728 (0.633 - 0.837)</t>
  </si>
  <si>
    <t>rs7625741</t>
  </si>
  <si>
    <t>0.735 (0.643 - 0.841)</t>
  </si>
  <si>
    <t>rs4856645</t>
  </si>
  <si>
    <t>0.735 (0.643 - 0.84)</t>
  </si>
  <si>
    <t>6q15*^</t>
  </si>
  <si>
    <t>rs2040406</t>
  </si>
  <si>
    <t>1.391 (1.217 - 1.584)</t>
  </si>
  <si>
    <t>9q21.13*</t>
  </si>
  <si>
    <t>rs8176703</t>
  </si>
  <si>
    <t>0.592 (0.406 - 0.864)</t>
  </si>
  <si>
    <t>11q13.1*</t>
  </si>
  <si>
    <t>rs334</t>
  </si>
  <si>
    <t>0.717 (0.570 - 0.902)</t>
  </si>
  <si>
    <t>EAF: Effect allele frequency</t>
  </si>
  <si>
    <t>N, Hom_Effect: number of individuals with homozygous effect allele</t>
  </si>
  <si>
    <t>N, Het: Number of individuals with heterozygous effect allele</t>
  </si>
  <si>
    <t>N, Hom_Ref: Number of individuals with heterozygous effect allele</t>
  </si>
  <si>
    <t>HWE: Hardy-Weinberg Equilibrium</t>
  </si>
  <si>
    <t>Beta: effect size for the effect allele</t>
  </si>
  <si>
    <t>SE: standard error for beta</t>
  </si>
  <si>
    <t>OR (95% CI): Odds ratio and 95% confidence interval</t>
  </si>
  <si>
    <t>EAC: Effect allele counts (sum of imputation dosages corresponding to effect allele)</t>
  </si>
  <si>
    <t>Bolded: lead variants from each GWAS locus</t>
  </si>
  <si>
    <t xml:space="preserve"> * These SNPs were previlusly associated with BL in candidate-based stduies (Ref 23 and 24 in the manuscript)</t>
  </si>
  <si>
    <t>^ Imputed using TOPMed reference panel</t>
  </si>
  <si>
    <t>EAF (Overall)</t>
  </si>
  <si>
    <t>Imputation Info</t>
  </si>
  <si>
    <t>Beta</t>
  </si>
  <si>
    <t>OR (95% CI)</t>
  </si>
  <si>
    <t>p-value</t>
  </si>
  <si>
    <t>PIP</t>
  </si>
  <si>
    <t>3q26</t>
  </si>
  <si>
    <t>PIP : Posterior inclusion probability</t>
  </si>
  <si>
    <t>Bolded - lead variants from each GWAS locus</t>
  </si>
  <si>
    <t>Method</t>
  </si>
  <si>
    <t>Tissue</t>
  </si>
  <si>
    <t>Ensembl ID</t>
  </si>
  <si>
    <t>SYMBOL</t>
  </si>
  <si>
    <t>CHR</t>
  </si>
  <si>
    <t>Start</t>
  </si>
  <si>
    <t>End</t>
  </si>
  <si>
    <t>N SNPs</t>
  </si>
  <si>
    <t>Z value</t>
  </si>
  <si>
    <t>MAGMA</t>
  </si>
  <si>
    <t>NA</t>
  </si>
  <si>
    <t>ENSG00000182447</t>
  </si>
  <si>
    <t>OTOL1</t>
  </si>
  <si>
    <t>ENSG00000267106</t>
  </si>
  <si>
    <t>C19orf82</t>
  </si>
  <si>
    <t>TWAS FUSION</t>
  </si>
  <si>
    <t>Whole Blood</t>
  </si>
  <si>
    <t>ENSG00000127452.8</t>
  </si>
  <si>
    <t>FBXL12</t>
  </si>
  <si>
    <t>Spleen</t>
  </si>
  <si>
    <t>ENSG00000267741.1</t>
  </si>
  <si>
    <t>UBE2L4</t>
  </si>
  <si>
    <t>ENSG00000267612.1</t>
  </si>
  <si>
    <t>lnc-UBL5-5</t>
  </si>
  <si>
    <t>NSNPs</t>
  </si>
  <si>
    <t>The number of SNPs in the aggregation for gene-based test</t>
  </si>
  <si>
    <t>Conditioned on rs111457485</t>
  </si>
  <si>
    <t>Correcting for batch</t>
  </si>
  <si>
    <t>EAF (controls)</t>
  </si>
  <si>
    <t>Beta†</t>
  </si>
  <si>
    <t>OR (95%  CI)</t>
  </si>
  <si>
    <t>0.947 (0.768 - 1.167)</t>
  </si>
  <si>
    <t>0.494 (0.387 - 0.631)</t>
  </si>
  <si>
    <t>0.552 (0.444 - 0.687)</t>
  </si>
  <si>
    <t>0.561 (0.451 - 0.699)</t>
  </si>
  <si>
    <t>0.959 (0.78 - 1.18)</t>
  </si>
  <si>
    <t>0.506 (0.398 - 0.645)</t>
  </si>
  <si>
    <t>0.564 (0.455 - 0.7)</t>
  </si>
  <si>
    <t>0.573 (0.461 - 0.713)</t>
  </si>
  <si>
    <t>0.508 (0.399 - 0.646)</t>
  </si>
  <si>
    <t>0.563 (0.454 - 0.699)</t>
  </si>
  <si>
    <t>0.573 (0.46 - 0.712)</t>
  </si>
  <si>
    <t>0.955 (0.776 - 1.177)</t>
  </si>
  <si>
    <t>0.505 (0.396 - 0.644)</t>
  </si>
  <si>
    <t>0.562 (0.452 - 0.698)</t>
  </si>
  <si>
    <t>0.572 (0.459 - 0.712)</t>
  </si>
  <si>
    <t>0.96 (0.78 - 1.181)</t>
  </si>
  <si>
    <t>0.565 (0.455 - 0.701)</t>
  </si>
  <si>
    <t>0.575 (0.462 - 0.714)</t>
  </si>
  <si>
    <t>0.961 (0.781 - 1.182)</t>
  </si>
  <si>
    <t>0.507 (0.399 - 0.646)</t>
  </si>
  <si>
    <t>0.565 (0.456 - 0.702)</t>
  </si>
  <si>
    <t>0.575 (0.463 - 0.715)</t>
  </si>
  <si>
    <t>0.953 (0.773 - 1.175)</t>
  </si>
  <si>
    <t>0.505 (0.396 - 0.645)</t>
  </si>
  <si>
    <t>0.559 (0.449 - 0.695)</t>
  </si>
  <si>
    <t>0.565 (0.454 - 0.704)</t>
  </si>
  <si>
    <t>0.868 (0.734 - 1.027)</t>
  </si>
  <si>
    <t>0.588 (0.487 - 0.711)</t>
  </si>
  <si>
    <t>0.641 (0.538 - 0.763)</t>
  </si>
  <si>
    <t>0.646 (0.542 - 0.77)</t>
  </si>
  <si>
    <t>0.958 (0.777 - 1.182)</t>
  </si>
  <si>
    <t>0.506 (0.396 - 0.646)</t>
  </si>
  <si>
    <t>0.562 (0.452 - 0.7)</t>
  </si>
  <si>
    <t>0.573 (0.46 - 0.714)</t>
  </si>
  <si>
    <t>0.957 (0.776 - 1.181)</t>
  </si>
  <si>
    <t>0.509 (0.399 - 0.649)</t>
  </si>
  <si>
    <t>0.963 (0.781 - 1.188)</t>
  </si>
  <si>
    <t>0.508 (0.398 - 0.648)</t>
  </si>
  <si>
    <t>0.564 (0.454 - 0.702)</t>
  </si>
  <si>
    <t>0.574 (0.461 - 0.716)</t>
  </si>
  <si>
    <t>0.951 (0.766 - 1.181)</t>
  </si>
  <si>
    <t>0.497 (0.385 - 0.64)</t>
  </si>
  <si>
    <t>0.564 (0.451 - 0.706)</t>
  </si>
  <si>
    <t>0.572 (0.457 - 0.716)</t>
  </si>
  <si>
    <t>0.955 (0.77 - 1.185)</t>
  </si>
  <si>
    <t>0.502 (0.39 - 0.647)</t>
  </si>
  <si>
    <t>0.569 (0.455 - 0.711)</t>
  </si>
  <si>
    <t>0.577 (0.461 - 0.722)</t>
  </si>
  <si>
    <t>0.858 (0.735 - 1)</t>
  </si>
  <si>
    <t>0.63 (0.532 - 0.748)</t>
  </si>
  <si>
    <t>0.691 (0.589 - 0.811)</t>
  </si>
  <si>
    <t>0.692 (0.59 - 0.813)</t>
  </si>
  <si>
    <t>0.968 (0.785 - 1.193)</t>
  </si>
  <si>
    <t>0.52 (0.408 - 0.662)</t>
  </si>
  <si>
    <t>0.567 (0.456 - 0.705)</t>
  </si>
  <si>
    <t>0.574 (0.461 - 0.715)</t>
  </si>
  <si>
    <t>0.985 (0.798 - 1.216)</t>
  </si>
  <si>
    <t>0.524 (0.41 - 0.669)</t>
  </si>
  <si>
    <t>0.576 (0.463 - 0.718)</t>
  </si>
  <si>
    <t>0.587 (0.47 - 0.733)</t>
  </si>
  <si>
    <t>0.909 (0.725 - 1.139)</t>
  </si>
  <si>
    <t>0.507 (0.389 - 0.66)</t>
  </si>
  <si>
    <t>0.556 (0.44 - 0.703)</t>
  </si>
  <si>
    <t>0.557 (0.441 - 0.703)</t>
  </si>
  <si>
    <t>0.991 (0.808 - 1.216)</t>
  </si>
  <si>
    <t>0.546 (0.432 - 0.69)</t>
  </si>
  <si>
    <t>0.592 (0.478 - 0.733)</t>
  </si>
  <si>
    <t>0.604 (0.487 - 0.749)</t>
  </si>
  <si>
    <t>0.923 (0.735 - 1.159)</t>
  </si>
  <si>
    <t>0.515 (0.395 - 0.671)</t>
  </si>
  <si>
    <t>0.562 (0.444 - 0.712)</t>
  </si>
  <si>
    <t>0.564 (0.445 - 0.713)</t>
  </si>
  <si>
    <t>0.904 (0.767 - 1.064)</t>
  </si>
  <si>
    <t>0.633 (0.528 - 0.758)</t>
  </si>
  <si>
    <t>0.684 (0.577 - 0.811)</t>
  </si>
  <si>
    <t>0.69 (0.581 - 0.818)</t>
  </si>
  <si>
    <t>0.98 (0.79 - 1.216)</t>
  </si>
  <si>
    <t>0.545 (0.424 - 0.699)</t>
  </si>
  <si>
    <t>0.600 (0.480 - 0.750)</t>
  </si>
  <si>
    <t>0.604 (0.482 - 0.756)</t>
  </si>
  <si>
    <t>0.875 (0.759 - 1.007)</t>
  </si>
  <si>
    <t>0.693 (0.595 - 0.808)</t>
  </si>
  <si>
    <t>0.714 (0.616 - 0.827)</t>
  </si>
  <si>
    <t>0.718 (0.619 - 0.831)</t>
  </si>
  <si>
    <t>0.875 (0.758 - 1.01)</t>
  </si>
  <si>
    <t>0.688 (0.587 - 0.805)</t>
  </si>
  <si>
    <t>0.754 (0.649 - 0.876)</t>
  </si>
  <si>
    <t>0.765 (0.658 - 0.889)</t>
  </si>
  <si>
    <t>0.968 (0.807 - 1.16)</t>
  </si>
  <si>
    <t>0.628 (0.513 - 0.768)</t>
  </si>
  <si>
    <t>0.676 (0.559 - 0.816)</t>
  </si>
  <si>
    <t>0.69 (0.57 - 0.834)</t>
  </si>
  <si>
    <t>rs8129978</t>
  </si>
  <si>
    <t>0.729 (0.631 - 0.842)</t>
  </si>
  <si>
    <t>0.898 (0.778 - 1.037)</t>
  </si>
  <si>
    <t>0.702 (0.599 - 0.823)</t>
  </si>
  <si>
    <t>0.763 (0.657 - 0.888)</t>
  </si>
  <si>
    <t>0.777 (0.668 - 0.904)</t>
  </si>
  <si>
    <t>rs16993446</t>
  </si>
  <si>
    <t>0.657 (0.543 - 0.796)</t>
  </si>
  <si>
    <t>1.014 (0.838 - 1.228)</t>
  </si>
  <si>
    <t>0.634 (0.513 - 0.784)</t>
  </si>
  <si>
    <t>0.675 (0.553 - 0.823)</t>
  </si>
  <si>
    <t>0.688 (0.564 - 0.84)</t>
  </si>
  <si>
    <t>rs73377592</t>
  </si>
  <si>
    <t>0.731 (0.633 - 0.844)</t>
  </si>
  <si>
    <t>0.881 (0.763 - 1.018)</t>
  </si>
  <si>
    <t>0.715 (0.611 - 0.838)</t>
  </si>
  <si>
    <t>0.78 (0.67 - 0.908)</t>
  </si>
  <si>
    <t>rs75387194</t>
  </si>
  <si>
    <t>0.731 (0.632 - 0.844)</t>
  </si>
  <si>
    <t>0.903 (0.781 - 1.043)</t>
  </si>
  <si>
    <t>0.706 (0.602 - 0.828)</t>
  </si>
  <si>
    <t>0.767 (0.659 - 0.892)</t>
  </si>
  <si>
    <t>0.779 (0.669 - 0.906)</t>
  </si>
  <si>
    <t>rs16993430</t>
  </si>
  <si>
    <t>0.679 (0.568 - 0.812)</t>
  </si>
  <si>
    <t>0.976 (0.816 - 1.167)</t>
  </si>
  <si>
    <t>0.647 (0.531 - 0.79)</t>
  </si>
  <si>
    <t>0.692 (0.574 - 0.834)</t>
  </si>
  <si>
    <t>0.704 (0.584 - 0.849)</t>
  </si>
  <si>
    <t>rs73379755</t>
  </si>
  <si>
    <t>0.748 (0.651 - 0.858)</t>
  </si>
  <si>
    <t>0.9 (0.784 - 1.034)</t>
  </si>
  <si>
    <t>0.725 (0.623 - 0.845)</t>
  </si>
  <si>
    <t>0.783 (0.677 - 0.906)</t>
  </si>
  <si>
    <t>0.797 (0.689 - 0.923)</t>
  </si>
  <si>
    <t>rs59537780</t>
  </si>
  <si>
    <t>0.757 (0.661 - 0.867)</t>
  </si>
  <si>
    <t>0.902 (0.787 - 1.033)</t>
  </si>
  <si>
    <t>0.735 (0.633 - 0.854)</t>
  </si>
  <si>
    <t>0.797 (0.691 - 0.92)</t>
  </si>
  <si>
    <t>0.814 (0.705 - 0.939)</t>
  </si>
  <si>
    <t>rs112225597</t>
  </si>
  <si>
    <t>0.738 (0.637 - 0.856)</t>
  </si>
  <si>
    <t>0.921 (0.794 - 1.069)</t>
  </si>
  <si>
    <t>0.714 (0.607 - 0.84)</t>
  </si>
  <si>
    <t>0.774 (0.662 - 0.904)</t>
  </si>
  <si>
    <t>0.788 (0.674 - 0.922)</t>
  </si>
  <si>
    <t>rs2835026</t>
  </si>
  <si>
    <t>0.752 (0.653 - 0.866)</t>
  </si>
  <si>
    <t>0.912 (0.792 - 1.05)</t>
  </si>
  <si>
    <t>0.726 (0.621 - 0.849)</t>
  </si>
  <si>
    <t>0.794 (0.685 - 0.921)</t>
  </si>
  <si>
    <t>0.81 (0.698 - 0.939)</t>
  </si>
  <si>
    <t>rs59157267</t>
  </si>
  <si>
    <t>0.731 (0.626 - 0.854)</t>
  </si>
  <si>
    <t>0.92 (0.787 - 1.075)</t>
  </si>
  <si>
    <t>0.716 (0.604 - 0.849)</t>
  </si>
  <si>
    <t>0.757 (0.644 - 0.889)</t>
  </si>
  <si>
    <t>0.775 (0.658 - 0.913)</t>
  </si>
  <si>
    <t> </t>
  </si>
  <si>
    <t>All GWAS cases (n=800) vs controls (n=3845)</t>
  </si>
  <si>
    <t>Head-only cases (n=177) vs controls (n=3845)</t>
  </si>
  <si>
    <t>Abdominal-only cases (n=253) vs controls (n=3845)</t>
  </si>
  <si>
    <t>Head-only (n=177) vs Abdominal-only (n=253) tumors</t>
  </si>
  <si>
    <t>Beta †</t>
  </si>
  <si>
    <t>OR</t>
  </si>
  <si>
    <t>P (heterogeneity)</t>
  </si>
  <si>
    <t>OR: Odds ratio</t>
  </si>
  <si>
    <t>Bolded - lead GWAS variant in the locus</t>
  </si>
  <si>
    <t>Difference of effects: Difference between beta estimated in head-only vs controls (column I) and beta estimated in abdominal only vs controls (column L)</t>
  </si>
  <si>
    <t>P(heterogeneity) = p-value from case-case analysis comparing effect of variants in head-only tumors vs abdominal only tumors</t>
  </si>
  <si>
    <t xml:space="preserve">†: Model based on the GWAS model: case-control status ~ SNP+age+genetic gender+country+pop-spec-PC1+pop-spec-PC2+pop-spec-PC3+[GRM] . GRM was fit as a random effects variable; all other covariates as fixed effects variables.  </t>
  </si>
  <si>
    <t xml:space="preserve">^: Model based on GWAS model for case-case analysis: "coded case-control status" ~ SNP+age+genetic gender+country+pop-spec-PC1+pop-spec-PC2+pop-spec-PC3+[GRM], where coded case-control status is set as case (1) for head only tumors and control (0) for abdominal only tumors. GRM was fit as a random effects variable; all other covariates as fixed effects variables. </t>
  </si>
  <si>
    <t>1000 Genomes, effect allele frequency</t>
  </si>
  <si>
    <t>Human Pangenome Reference Consortium (HPRC)</t>
  </si>
  <si>
    <t>AFR</t>
  </si>
  <si>
    <t>AMR</t>
  </si>
  <si>
    <t>EAS</t>
  </si>
  <si>
    <t>EUR</t>
  </si>
  <si>
    <t>SAS</t>
  </si>
  <si>
    <t xml:space="preserve">Major </t>
  </si>
  <si>
    <t>Effect</t>
  </si>
  <si>
    <t>Ancestral allele,</t>
  </si>
  <si>
    <t>Archaic humans</t>
  </si>
  <si>
    <t>ACB</t>
  </si>
  <si>
    <t>YRI</t>
  </si>
  <si>
    <t>MSL</t>
  </si>
  <si>
    <t>LD*</t>
  </si>
  <si>
    <t>n=661</t>
  </si>
  <si>
    <t>n=347</t>
  </si>
  <si>
    <t>n=504</t>
  </si>
  <si>
    <t>n=503</t>
  </si>
  <si>
    <t>n=489</t>
  </si>
  <si>
    <t>allele</t>
  </si>
  <si>
    <t>chimpanzee</t>
  </si>
  <si>
    <t>Altai</t>
  </si>
  <si>
    <t>Chagyrskaya</t>
  </si>
  <si>
    <t>Denisova</t>
  </si>
  <si>
    <t>Vindija</t>
  </si>
  <si>
    <t>HG02486</t>
  </si>
  <si>
    <t>NA19240</t>
  </si>
  <si>
    <t>HG03098</t>
  </si>
  <si>
    <t>HG02109</t>
  </si>
  <si>
    <t>NA18906</t>
  </si>
  <si>
    <t>EB-3 cell line</t>
  </si>
  <si>
    <t>TT</t>
  </si>
  <si>
    <t>AT</t>
  </si>
  <si>
    <t>AA</t>
  </si>
  <si>
    <t>TA</t>
  </si>
  <si>
    <t>CC</t>
  </si>
  <si>
    <t>CT</t>
  </si>
  <si>
    <t>TC</t>
  </si>
  <si>
    <t>GG</t>
  </si>
  <si>
    <t>GT</t>
  </si>
  <si>
    <t>AC</t>
  </si>
  <si>
    <t>CA</t>
  </si>
  <si>
    <t>AG</t>
  </si>
  <si>
    <t>GA</t>
  </si>
  <si>
    <t>CG</t>
  </si>
  <si>
    <t>GC</t>
  </si>
  <si>
    <t xml:space="preserve">CC </t>
  </si>
  <si>
    <t>* insample LD (r2) with rs111457485 in EMBLEM population</t>
  </si>
  <si>
    <t>Bolded: lead GWAS variant in the locus</t>
  </si>
  <si>
    <t>1000 Genomes Project populations: AFR - African, EUR - European, AMR - Admixed American, SAS - South Asian, EAS - East Asian</t>
  </si>
  <si>
    <t>YRI - Yoruba in Abadan, Nigeria,  MSL - Mende in Sierra Leone, ACB - African Caribbeans in Barbados</t>
  </si>
  <si>
    <t xml:space="preserve">EB3 cell line: a BL tumor-derived cell line from a Ugandan child identified as heterozygous for the effect alleles of all CS-SNPs </t>
  </si>
  <si>
    <t>GWAS (overall; N = 4645)</t>
  </si>
  <si>
    <t xml:space="preserve">Samples tested for EBV status (N = 737) </t>
  </si>
  <si>
    <t>Adjusted for EBV status (N = 737) †</t>
  </si>
  <si>
    <t xml:space="preserve">Adjusted for log plasma EBV copies (N= 737) ‡ </t>
  </si>
  <si>
    <t xml:space="preserve">Samples tested for antibody response (N = 1177) </t>
  </si>
  <si>
    <t>Adjusted for EBV antibody responses (N= 1177) #</t>
  </si>
  <si>
    <t>Beta*</t>
  </si>
  <si>
    <t>0.547 (0.361 - 0.826)</t>
  </si>
  <si>
    <t>0.614 (0.368 - 1.026)</t>
  </si>
  <si>
    <t>0.597 (0.336 - 1.061)</t>
  </si>
  <si>
    <t>0.557 (0.395 - 0.784)</t>
  </si>
  <si>
    <t>0.548 (0.377 - 0.797)</t>
  </si>
  <si>
    <t>0.539 (0.357 - 0.815)</t>
  </si>
  <si>
    <t>0.6 (0.36 - 1.002)</t>
  </si>
  <si>
    <t>0.584 (0.329 - 1.036)</t>
  </si>
  <si>
    <t>0.554 (0.393 - 0.779)</t>
  </si>
  <si>
    <t>0.544 (0.374 - 0.791)</t>
  </si>
  <si>
    <t>0.537 (0.356 - 0.809)</t>
  </si>
  <si>
    <t>0.581 (0.321 - 1.052)</t>
  </si>
  <si>
    <t>0.57 (0.323 - 1.005)</t>
  </si>
  <si>
    <t>0.553 (0.393 - 0.776)</t>
  </si>
  <si>
    <t>0.546 (0.376 - 0.793)</t>
  </si>
  <si>
    <t>0.54 (0.358 - 0.814)</t>
  </si>
  <si>
    <t>0.585 (0.323 - 1.062)</t>
  </si>
  <si>
    <t>0.573 (0.325 - 1.011)</t>
  </si>
  <si>
    <t>0.548 (0.39 - 0.769)</t>
  </si>
  <si>
    <t>0.544 (0.375 - 0.789)</t>
  </si>
  <si>
    <t>0.545 (0.388 - 0.766)</t>
  </si>
  <si>
    <t>0.542 (0.373 - 0.786)</t>
  </si>
  <si>
    <t>0.539 (0.358 - 0.813)</t>
  </si>
  <si>
    <t>0.583 (0.322 - 1.056)</t>
  </si>
  <si>
    <t>0.57 (0.324 - 1.006)</t>
  </si>
  <si>
    <t>0.547 (0.389 - 0.768)</t>
  </si>
  <si>
    <t>0.542 (0.373 - 0.787)</t>
  </si>
  <si>
    <t>0.603 (0.418 - 0.871)</t>
  </si>
  <si>
    <t>0.623 (0.361 - 1.073)</t>
  </si>
  <si>
    <t>0.605 (0.361 - 1.013)</t>
  </si>
  <si>
    <t>0.561 (0.412 - 0.763)</t>
  </si>
  <si>
    <t>0.539 (0.385 - 0.756)</t>
  </si>
  <si>
    <t>0.732 (0.552 - 0.972)</t>
  </si>
  <si>
    <t>0.811 (0.568 - 1.156)</t>
  </si>
  <si>
    <t>0.763 (0.509 - 1.142)</t>
  </si>
  <si>
    <t>0.714 (0.567 - 0.898)</t>
  </si>
  <si>
    <t>0.703 (0.544 - 0.906)</t>
  </si>
  <si>
    <t>0.693 (0.505 - 0.951)</t>
  </si>
  <si>
    <t>0.728 (0.49 - 1.082)</t>
  </si>
  <si>
    <t>0.658 (0.418 - 1.034)</t>
  </si>
  <si>
    <t>0.657 (0.507 - 0.852)</t>
  </si>
  <si>
    <t>0.7 (0.528 - 0.927)</t>
  </si>
  <si>
    <t>rs8130783*</t>
  </si>
  <si>
    <t>0.53 (0.346 - 0.81)</t>
  </si>
  <si>
    <t>0.577 (0.31 - 1.075)</t>
  </si>
  <si>
    <t>0.574 (0.318 - 1.036)</t>
  </si>
  <si>
    <t>0.52 (0.365 - 0.741)</t>
  </si>
  <si>
    <t>0.519 (0.351 - 0.765)</t>
  </si>
  <si>
    <t>0.529 (0.345 - 0.809)</t>
  </si>
  <si>
    <t>0.577 (0.31 - 1.076)</t>
  </si>
  <si>
    <t>0.516 (0.361 - 0.736)</t>
  </si>
  <si>
    <t>0.513 (0.347 - 0.758)</t>
  </si>
  <si>
    <t>0.541 (0.358 - 0.818)</t>
  </si>
  <si>
    <t>0.586 (0.321 - 1.069)</t>
  </si>
  <si>
    <t>0.577 (0.326 - 1.022)</t>
  </si>
  <si>
    <t>0.534 (0.378 - 0.755)</t>
  </si>
  <si>
    <t>0.53 (0.363 - 0.775)</t>
  </si>
  <si>
    <t>0.543 (0.359 - 0.82)</t>
  </si>
  <si>
    <t>0.586 (0.321 - 1.07)</t>
  </si>
  <si>
    <t>0.561 (0.398 - 0.792)</t>
  </si>
  <si>
    <t>0.56 (0.384 - 0.817)</t>
  </si>
  <si>
    <t>0.544 (0.36 - 0.823)</t>
  </si>
  <si>
    <t>0.586 (0.32 - 1.073)</t>
  </si>
  <si>
    <t>0.578 (0.326 - 1.024)</t>
  </si>
  <si>
    <t>0.563 (0.398 - 0.797)</t>
  </si>
  <si>
    <t>0.561 (0.383 - 0.82)</t>
  </si>
  <si>
    <t>0.564 (0.374 - 0.85)</t>
  </si>
  <si>
    <t>0.604 (0.362 - 1.007)</t>
  </si>
  <si>
    <t>0.596 (0.337 - 1.054)</t>
  </si>
  <si>
    <t>0.576 (0.408 - 0.812)</t>
  </si>
  <si>
    <t>0.572 (0.393 - 0.835)</t>
  </si>
  <si>
    <t>* Beta calculated based on the (a) GWAS model for all samples, (b) only for samples tested for EBV status, and (c) only for samples with EBV antibody response data</t>
  </si>
  <si>
    <t xml:space="preserve"> † EBV status - circulating EBV DNA detected in plasma using digital droplet PCR (dichotomized as positive/negative)</t>
  </si>
  <si>
    <t xml:space="preserve"> ‡ EBV quantified as copies per milliliter of plasma (used as a quantitative measure)</t>
  </si>
  <si>
    <t>SE: Standard error</t>
  </si>
  <si>
    <t>n</t>
  </si>
  <si>
    <t>Cell line</t>
  </si>
  <si>
    <t>Sex</t>
  </si>
  <si>
    <t>rs111457485 genotype</t>
  </si>
  <si>
    <t>ABL-2</t>
  </si>
  <si>
    <t>Female</t>
  </si>
  <si>
    <t>AL-1</t>
  </si>
  <si>
    <t>Unknown</t>
  </si>
  <si>
    <t>B46M</t>
  </si>
  <si>
    <t>Male</t>
  </si>
  <si>
    <t>BALL-1</t>
  </si>
  <si>
    <t>BALM-1</t>
  </si>
  <si>
    <t>BALM-16</t>
  </si>
  <si>
    <t>BALM-18</t>
  </si>
  <si>
    <t>BAY-91</t>
  </si>
  <si>
    <t>BJAB</t>
  </si>
  <si>
    <t>BL-100</t>
  </si>
  <si>
    <t>BL16</t>
  </si>
  <si>
    <t>BL-30</t>
  </si>
  <si>
    <t>BL-31</t>
  </si>
  <si>
    <t>BL-41</t>
  </si>
  <si>
    <t>BL-60</t>
  </si>
  <si>
    <t>BL-70</t>
  </si>
  <si>
    <t>BLUE-1</t>
  </si>
  <si>
    <t>BML895</t>
  </si>
  <si>
    <t>CA46</t>
  </si>
  <si>
    <t>DAUDI</t>
  </si>
  <si>
    <t>DG-75</t>
  </si>
  <si>
    <t>DND-39</t>
  </si>
  <si>
    <t>DOGKIT</t>
  </si>
  <si>
    <t>EB-1</t>
  </si>
  <si>
    <t>EB-3</t>
  </si>
  <si>
    <t>EW36</t>
  </si>
  <si>
    <t>GAL-01</t>
  </si>
  <si>
    <t>GRANTA-452</t>
  </si>
  <si>
    <t>GUMBUS</t>
  </si>
  <si>
    <t>JI</t>
  </si>
  <si>
    <t>JIYOYE</t>
  </si>
  <si>
    <t>KARPAS-231</t>
  </si>
  <si>
    <t>KK124</t>
  </si>
  <si>
    <t>LY-91</t>
  </si>
  <si>
    <t>MANACA-2</t>
  </si>
  <si>
    <t>MHH-156</t>
  </si>
  <si>
    <t>MN-60</t>
  </si>
  <si>
    <t>MUTU-I</t>
  </si>
  <si>
    <t>MUTU-III</t>
  </si>
  <si>
    <t>NK-9</t>
  </si>
  <si>
    <t>OGUN</t>
  </si>
  <si>
    <t>OKU-BL</t>
  </si>
  <si>
    <t>RAJI</t>
  </si>
  <si>
    <t>RAMOS</t>
  </si>
  <si>
    <t>ROS-17</t>
  </si>
  <si>
    <t>ROS-50</t>
  </si>
  <si>
    <t>Seraphine</t>
  </si>
  <si>
    <t>SL-1</t>
  </si>
  <si>
    <t>ST-486</t>
  </si>
  <si>
    <t>TANOUE</t>
  </si>
  <si>
    <t>U698-M</t>
  </si>
  <si>
    <t>VAL</t>
  </si>
  <si>
    <t>WSU-BL</t>
  </si>
  <si>
    <t>WW1-BL</t>
  </si>
  <si>
    <t>Z-138</t>
  </si>
  <si>
    <t>SNP ID</t>
  </si>
  <si>
    <t>Pos_hg19</t>
  </si>
  <si>
    <t>GWAS_effect</t>
  </si>
  <si>
    <t>eQTL_Allele Ref</t>
  </si>
  <si>
    <t>eQTL_A2, Effect allele</t>
  </si>
  <si>
    <t>Gene</t>
  </si>
  <si>
    <t>GENE ID</t>
  </si>
  <si>
    <t>Gene start, hg38</t>
  </si>
  <si>
    <t>Gene end, hg38</t>
  </si>
  <si>
    <t xml:space="preserve">Beta </t>
  </si>
  <si>
    <t>LOG10(fdr)</t>
  </si>
  <si>
    <t>Distance from SNP to 5'end of the gene</t>
  </si>
  <si>
    <t>Annotation</t>
  </si>
  <si>
    <t>RUNX1-AS</t>
  </si>
  <si>
    <t>ENSG00000286153</t>
  </si>
  <si>
    <t>RUNX1 antisense RNA 1</t>
  </si>
  <si>
    <t>DOPEY2</t>
  </si>
  <si>
    <t>ENSG00000142197</t>
  </si>
  <si>
    <t>DOP1 leucine zipper like protein B (DOP1B)</t>
  </si>
  <si>
    <t>-</t>
  </si>
  <si>
    <t>Reference allele</t>
  </si>
  <si>
    <t>p-value (GWAS)</t>
  </si>
  <si>
    <t>CADD</t>
  </si>
  <si>
    <t>RDB</t>
  </si>
  <si>
    <t>Database</t>
  </si>
  <si>
    <t>N</t>
  </si>
  <si>
    <t>Symbol</t>
  </si>
  <si>
    <t>p-value (eQTL)</t>
  </si>
  <si>
    <t>eQTL beta</t>
  </si>
  <si>
    <t>eQTLGen</t>
  </si>
  <si>
    <t>ENSG00000169251</t>
  </si>
  <si>
    <t>NMD3</t>
  </si>
  <si>
    <t>ENSG00000169255</t>
  </si>
  <si>
    <t>B3GALNT1</t>
  </si>
  <si>
    <t>MuTHER</t>
  </si>
  <si>
    <t>LCL</t>
  </si>
  <si>
    <t>JHS (African-Americans)</t>
  </si>
  <si>
    <t>2b</t>
  </si>
  <si>
    <t>JHS (African)</t>
  </si>
  <si>
    <t>Blood</t>
  </si>
  <si>
    <t>1f</t>
  </si>
  <si>
    <t>1.9EE-03</t>
  </si>
  <si>
    <t>ENSG00000163590</t>
  </si>
  <si>
    <t>PPM1L</t>
  </si>
  <si>
    <t>CADD: Combined Annotation Dependent Depletion (CADD) predicts the likelihood of a variant being deleterious; range: 1 - 99; higher values for likely pathogenic/deleterious variants</t>
  </si>
  <si>
    <t>RDB: Functional annotation scores extracted from Regulome database (https://www.regulomedb.org/regulome-search/)</t>
  </si>
  <si>
    <t>eQTL beta: Effect size of the effect allele on normalized gene expression</t>
  </si>
  <si>
    <t>Sample size</t>
  </si>
  <si>
    <t>Tissue/Cell</t>
  </si>
  <si>
    <t>Ancestry</t>
  </si>
  <si>
    <t>Link</t>
  </si>
  <si>
    <t>Meta analysis of 30+ transcriptomic studies, maximum sample size = 31355</t>
  </si>
  <si>
    <t>Whole blood</t>
  </si>
  <si>
    <t>Primarily Europeans</t>
  </si>
  <si>
    <t>https://www.eqtlgen.org/index.html</t>
  </si>
  <si>
    <t>n= 856</t>
  </si>
  <si>
    <t>Lymphoblastoid Cell Lines</t>
  </si>
  <si>
    <t>Europeans</t>
  </si>
  <si>
    <t>http://www.muther.ac.uk/Data.html</t>
  </si>
  <si>
    <t>n= 1012</t>
  </si>
  <si>
    <t>blood</t>
  </si>
  <si>
    <t>African Americans</t>
  </si>
  <si>
    <t>http://jhsqtl.genetics.unc.edu/</t>
  </si>
  <si>
    <t>Muational</t>
  </si>
  <si>
    <t>Proposed</t>
  </si>
  <si>
    <t>Mutation</t>
  </si>
  <si>
    <t>Ratio in the total set</t>
  </si>
  <si>
    <t>Ratio by rs111457485</t>
  </si>
  <si>
    <t>Signature</t>
  </si>
  <si>
    <t>etiology</t>
  </si>
  <si>
    <t>type</t>
  </si>
  <si>
    <t>min</t>
  </si>
  <si>
    <t>max</t>
  </si>
  <si>
    <t xml:space="preserve">mean </t>
  </si>
  <si>
    <t>median</t>
  </si>
  <si>
    <t>CC, n=71</t>
  </si>
  <si>
    <t>CT/TT, n=18</t>
  </si>
  <si>
    <t>p-value*</t>
  </si>
  <si>
    <t>TMB, log10</t>
  </si>
  <si>
    <t xml:space="preserve">Somatic coding and noncoding single nucleotide </t>
  </si>
  <si>
    <t>variants (SNVs) and small (&lt;50 bp) insertions/deletions</t>
  </si>
  <si>
    <t>COSMIC sig. 5 (BL sig. A)</t>
  </si>
  <si>
    <t>age</t>
  </si>
  <si>
    <t>T&gt;C at ATN motifs, srand bias</t>
  </si>
  <si>
    <t>COSMIC sig. 17 (BL sig. B)</t>
  </si>
  <si>
    <t>unknown</t>
  </si>
  <si>
    <t>T&gt;G </t>
  </si>
  <si>
    <t>COSMIC sig. 15 (BL sig. C)</t>
  </si>
  <si>
    <t>Defective DNA mismatch repair and microsatellite instability (MSI)</t>
  </si>
  <si>
    <t>C&gt;T at GCN motifs</t>
  </si>
  <si>
    <t>COSMIC sig. 9 (BL sig. D)</t>
  </si>
  <si>
    <t>AICDA and polymerase ƞ activity</t>
  </si>
  <si>
    <t>Flat mutational profile, T&gt;G enrichment</t>
  </si>
  <si>
    <t>TMB - tumor mutational burden, log10 of somatic mutations per tumor</t>
  </si>
  <si>
    <t>Mutational signatures from COSMIC and BL tumors (A-D) from Grande et al, 2019</t>
  </si>
  <si>
    <t>*p-value adjusted by age, sex and EBV tumor status</t>
  </si>
  <si>
    <t>Associations for other 21q22.12 CS-SNPs are shown in Figure 3b.</t>
  </si>
  <si>
    <t>SNP</t>
  </si>
  <si>
    <t>POS_hg19</t>
  </si>
  <si>
    <t>REF</t>
  </si>
  <si>
    <t>ALT</t>
  </si>
  <si>
    <t>SNP sequence context</t>
  </si>
  <si>
    <t>motif</t>
  </si>
  <si>
    <t>position 1</t>
  </si>
  <si>
    <t>orientation 1</t>
  </si>
  <si>
    <t>Consensus, allele 1</t>
  </si>
  <si>
    <t>Position 2</t>
  </si>
  <si>
    <t>orientation 2</t>
  </si>
  <si>
    <t>Consensus, allele2</t>
  </si>
  <si>
    <t>Allele 1/allele 2</t>
  </si>
  <si>
    <t>P-val, allele 1</t>
  </si>
  <si>
    <t>P-val, allele 2</t>
  </si>
  <si>
    <t>Fold change</t>
  </si>
  <si>
    <t>Up/Down</t>
  </si>
  <si>
    <t>Analysis source</t>
  </si>
  <si>
    <t>ATTTTCCCACAGCAGATGTGTTCTT[C/G]CTGAAAAGGGAAGGGCATAGCCCTG</t>
  </si>
  <si>
    <t>ETV7.H12RSNP.1.P.C</t>
  </si>
  <si>
    <t>revcomp</t>
  </si>
  <si>
    <t>cagCaag</t>
  </si>
  <si>
    <t>cagGaag</t>
  </si>
  <si>
    <t>C/G</t>
  </si>
  <si>
    <t>Up</t>
  </si>
  <si>
    <t>Opera Autosome</t>
  </si>
  <si>
    <t>ETV4.H12RSNP.0.P.B</t>
  </si>
  <si>
    <t>tcagCaaga</t>
  </si>
  <si>
    <t>tcagGaaga</t>
  </si>
  <si>
    <t>ELF2.H12RSNP.1.M.B</t>
  </si>
  <si>
    <t>tttcagCaagaac</t>
  </si>
  <si>
    <t>tttcagGaagaac</t>
  </si>
  <si>
    <t>ELF3.H12RSNP.1.PM.A</t>
  </si>
  <si>
    <t>ELF4.H12RSNP.1.M.B</t>
  </si>
  <si>
    <t>cttttcagCaagaac</t>
  </si>
  <si>
    <t>cttttcagGaagaac</t>
  </si>
  <si>
    <t>STAT1.H12RSNP.0.P.B</t>
  </si>
  <si>
    <t>cccttcccttttcagCaa</t>
  </si>
  <si>
    <t>cccttcccttttcagGaa</t>
  </si>
  <si>
    <t>BCL6.H12RSNP.0.PSM.A</t>
  </si>
  <si>
    <t>cccttttcagCaa</t>
  </si>
  <si>
    <t>cccttttcagGaa</t>
  </si>
  <si>
    <t>STAT3.H12RSNP.0.P.B</t>
  </si>
  <si>
    <t>cttttcagCaa</t>
  </si>
  <si>
    <t>direct</t>
  </si>
  <si>
    <t>cttCctgaaaa</t>
  </si>
  <si>
    <t>STAT3</t>
  </si>
  <si>
    <t>Trap 3.05</t>
  </si>
  <si>
    <t>STAT1</t>
  </si>
  <si>
    <t>TATAATTTTAAAAAAAAAAGAACTA[C/T]CAAAACATTTCTCAACAAGTTCCTC</t>
  </si>
  <si>
    <t>NANOG.H12RSNP.1.P.B</t>
  </si>
  <si>
    <t>ttgAtagttct</t>
  </si>
  <si>
    <t>ttgGtagttct</t>
  </si>
  <si>
    <t>A/G</t>
  </si>
  <si>
    <t>Down</t>
  </si>
  <si>
    <t>LEF1.H12RSNP.0.PSM.A</t>
  </si>
  <si>
    <t>tgttttgAtagt</t>
  </si>
  <si>
    <t>tgttttgGtagt</t>
  </si>
  <si>
    <t>CDX2.H12RSNP.0.PS.A</t>
  </si>
  <si>
    <t>tttgAtagttct</t>
  </si>
  <si>
    <t>tttgGtagttct</t>
  </si>
  <si>
    <t>IRF2.H12RSNP.0.PSM.A</t>
  </si>
  <si>
    <t>ttaaaaaaaaaagaactaTca</t>
  </si>
  <si>
    <t>aaaaaaaaagaactaCcaaaa</t>
  </si>
  <si>
    <t>ARID3A</t>
  </si>
  <si>
    <t>GATA3</t>
  </si>
  <si>
    <t>GGTGGAGGTTGCAGTGAGCTGAGAT[C/T]GTGCCACTGCACTCCAGCCTGGGTG</t>
  </si>
  <si>
    <t>GFI1.H12RSNP.0.PSM.A</t>
  </si>
  <si>
    <t>agctgagatCg</t>
  </si>
  <si>
    <t>agctgagatTg</t>
  </si>
  <si>
    <t>C/T</t>
  </si>
  <si>
    <t>CEBPB.H12RSNP.0.P.B</t>
  </si>
  <si>
    <t>agtggcacGatc</t>
  </si>
  <si>
    <t>agtggcacAatc</t>
  </si>
  <si>
    <t>G/A</t>
  </si>
  <si>
    <t>CEBPB.H12RSNP.1.SM.B</t>
  </si>
  <si>
    <t>agtggcacGatctca</t>
  </si>
  <si>
    <t>agtggcacAatctca</t>
  </si>
  <si>
    <t>CEBPG.H12RSNP.0.P.B</t>
  </si>
  <si>
    <t>CEBPE.H12RSNP.1.SM.B</t>
  </si>
  <si>
    <t>agtggcacGatct</t>
  </si>
  <si>
    <t>agtggcacAatct</t>
  </si>
  <si>
    <t>NFIX.H12RSNP.0.SM.B</t>
  </si>
  <si>
    <t>gctgagatCgtgccact</t>
  </si>
  <si>
    <t>agtggcacAatctcagc</t>
  </si>
  <si>
    <t>CEBPA</t>
  </si>
  <si>
    <t>GFI</t>
  </si>
  <si>
    <t>Variable</t>
  </si>
  <si>
    <t>Categories</t>
  </si>
  <si>
    <t>Total, n</t>
  </si>
  <si>
    <t>Alive, n</t>
  </si>
  <si>
    <t>Alive, %</t>
  </si>
  <si>
    <t>Dead, n</t>
  </si>
  <si>
    <t>Dead, %</t>
  </si>
  <si>
    <t>Enrollment age (years)†</t>
  </si>
  <si>
    <t>Sex^</t>
  </si>
  <si>
    <t>Tumor anatomic site*</t>
  </si>
  <si>
    <t>Head</t>
  </si>
  <si>
    <t>Abdomen</t>
  </si>
  <si>
    <t>Head and Abdomen</t>
  </si>
  <si>
    <t>Other</t>
  </si>
  <si>
    <t>Case included in BLGSP^</t>
  </si>
  <si>
    <t>in GWAS only</t>
  </si>
  <si>
    <t>in BLGSP and GWAS</t>
  </si>
  <si>
    <t>P. falciparum (Malaria)^</t>
  </si>
  <si>
    <t>Positive</t>
  </si>
  <si>
    <t>Negative</t>
  </si>
  <si>
    <t>Plasma EBV status*</t>
  </si>
  <si>
    <t>No data</t>
  </si>
  <si>
    <t>Received chemotherapy^</t>
  </si>
  <si>
    <t>Yes</t>
  </si>
  <si>
    <t>No</t>
  </si>
  <si>
    <t>Number of cycles received^</t>
  </si>
  <si>
    <t>&gt; 1 (2 - 6)</t>
  </si>
  <si>
    <t>Drugs administered^</t>
  </si>
  <si>
    <t>less than 5</t>
  </si>
  <si>
    <t>&lt; 0.001</t>
  </si>
  <si>
    <t>5 or more</t>
  </si>
  <si>
    <t>n alive: Number of cases alive</t>
  </si>
  <si>
    <t>n dead: Number of cases dead</t>
  </si>
  <si>
    <t>p-values computed to evaluate differences in survival rates across different categories in a variable</t>
  </si>
  <si>
    <t>† : p-values for t-test</t>
  </si>
  <si>
    <t>^ : p-values for Fisher's exact test</t>
  </si>
  <si>
    <t>* : p-values for Chi-squared test</t>
  </si>
  <si>
    <t>Overall (n = 228)</t>
  </si>
  <si>
    <t>Head-only tumors (n = 59)</t>
  </si>
  <si>
    <t>Abdomen-only tumors (n = 106)</t>
  </si>
  <si>
    <t>Tumors in abdomen, with or without head-involvement (n = 143)</t>
  </si>
  <si>
    <t>HR*</t>
  </si>
  <si>
    <t>P-value*</t>
  </si>
  <si>
    <t>HR†</t>
  </si>
  <si>
    <t>P-value †</t>
  </si>
  <si>
    <t>P-value ‡</t>
  </si>
  <si>
    <t>P-value #</t>
  </si>
  <si>
    <r>
      <rPr>
        <sz val="11"/>
        <color rgb="FF000000"/>
        <rFont val="Arial"/>
      </rPr>
      <t xml:space="preserve">* Analysis using </t>
    </r>
    <r>
      <rPr>
        <b/>
        <sz val="11"/>
        <color rgb="FF000000"/>
        <rFont val="Arial"/>
      </rPr>
      <t xml:space="preserve">all 228 </t>
    </r>
    <r>
      <rPr>
        <sz val="11"/>
        <color rgb="FF000000"/>
        <rFont val="Arial"/>
      </rPr>
      <t>cases. Multivariable Cox proportional hazard model adjusted for age, sex, blood EBV status, number of chemotherapy drugs administered (0=untreated and 1-6 drugs), and tumor anatomic site (head-only, abdominal-only, head and abdominal and other)</t>
    </r>
  </si>
  <si>
    <r>
      <t xml:space="preserve">† Analysis using </t>
    </r>
    <r>
      <rPr>
        <b/>
        <sz val="11"/>
        <color rgb="FF000000"/>
        <rFont val="Arial"/>
        <family val="2"/>
      </rPr>
      <t>59</t>
    </r>
    <r>
      <rPr>
        <sz val="11"/>
        <color rgb="FF000000"/>
        <rFont val="Arial"/>
        <family val="2"/>
      </rPr>
      <t xml:space="preserve"> cases with head only BL. Multivariable Cox proportional hazard model adjusted for age, sex, blood EBV status and number of chemotherapy drugs administered (0=untreated and 1-6 drugs).</t>
    </r>
  </si>
  <si>
    <r>
      <t xml:space="preserve">‡ Analysis using </t>
    </r>
    <r>
      <rPr>
        <b/>
        <sz val="11"/>
        <color rgb="FF000000"/>
        <rFont val="Arial"/>
        <family val="2"/>
      </rPr>
      <t>106</t>
    </r>
    <r>
      <rPr>
        <sz val="11"/>
        <color rgb="FF000000"/>
        <rFont val="Arial"/>
        <family val="2"/>
      </rPr>
      <t xml:space="preserve"> cases with abdominal only BL. Multivariable Cox proportional hazard model adjusted for age, sex, blood EBV status and number of chemotherapy drugs administered (0=untreated and 1-6 drugs).</t>
    </r>
  </si>
  <si>
    <r>
      <t xml:space="preserve"># Analysis using </t>
    </r>
    <r>
      <rPr>
        <b/>
        <sz val="11"/>
        <color rgb="FF000000"/>
        <rFont val="Arial"/>
        <family val="2"/>
      </rPr>
      <t>143</t>
    </r>
    <r>
      <rPr>
        <sz val="11"/>
        <color rgb="FF000000"/>
        <rFont val="Arial"/>
        <family val="2"/>
      </rPr>
      <t xml:space="preserve"> cases with any abdominal involvement (with or without involement of tumors in head) BL. Multivariable Cox proportional hazard model adjusted for age, sex, blood EBV status and number of chemotherapy drugs administered (0=untreated and 1-6 drugs).</t>
    </r>
  </si>
  <si>
    <t>HR (Hazard ratio): Calculated from the corresponding multivariable Cox proportional hazard regression under dominant model of the variant (presence or absence of the effect allele)</t>
  </si>
  <si>
    <t>P-value: Calculated from the corresponding multivariable Cox proportional hazard model</t>
  </si>
  <si>
    <r>
      <t xml:space="preserve">In </t>
    </r>
    <r>
      <rPr>
        <b/>
        <sz val="11"/>
        <color rgb="FFC00000"/>
        <rFont val="Arial"/>
        <family val="2"/>
      </rPr>
      <t>red</t>
    </r>
    <r>
      <rPr>
        <sz val="11"/>
        <color rgb="FF000000"/>
        <rFont val="Arial"/>
        <family val="2"/>
      </rPr>
      <t xml:space="preserve"> - lead GWAS variant in the locus</t>
    </r>
  </si>
  <si>
    <r>
      <t xml:space="preserve">In </t>
    </r>
    <r>
      <rPr>
        <b/>
        <sz val="11"/>
        <color rgb="FFED7D31"/>
        <rFont val="Arial"/>
        <family val="2"/>
      </rPr>
      <t>orange</t>
    </r>
    <r>
      <rPr>
        <sz val="11"/>
        <color rgb="FF000000"/>
        <rFont val="Arial"/>
        <family val="2"/>
      </rPr>
      <t xml:space="preserve"> - variant with strongest association hazard ratio in the locus for overall (n = 228) analysis</t>
    </r>
  </si>
  <si>
    <t>Characteristic</t>
  </si>
  <si>
    <t>All subjects</t>
  </si>
  <si>
    <t>In GWAS and BLGSP</t>
  </si>
  <si>
    <t>P value</t>
  </si>
  <si>
    <t>All subjects *</t>
  </si>
  <si>
    <t xml:space="preserve">  Male</t>
  </si>
  <si>
    <t>503 (62.9%)</t>
  </si>
  <si>
    <t>480 (63%)</t>
  </si>
  <si>
    <t>23 (61%)</t>
  </si>
  <si>
    <t xml:space="preserve">  Female</t>
  </si>
  <si>
    <t>297 (37.1%)</t>
  </si>
  <si>
    <t>282 (37%)</t>
  </si>
  <si>
    <t>15 (39%)</t>
  </si>
  <si>
    <t>Mean age, years</t>
  </si>
  <si>
    <t>7.17 (3.52)</t>
  </si>
  <si>
    <t>7.47 (3.05)</t>
  </si>
  <si>
    <t>Anatomic site†</t>
  </si>
  <si>
    <t xml:space="preserve">   Head only</t>
  </si>
  <si>
    <t>177 (34.6%)</t>
  </si>
  <si>
    <t>168 (35.3%)</t>
  </si>
  <si>
    <t>9 (25.0%)</t>
  </si>
  <si>
    <t xml:space="preserve">   Head and Abdominal</t>
  </si>
  <si>
    <t>64 (12.5%)</t>
  </si>
  <si>
    <t>56 (11.8%)</t>
  </si>
  <si>
    <t>8 (22.2%)</t>
  </si>
  <si>
    <t xml:space="preserve">   Abdominal only</t>
  </si>
  <si>
    <t>253 (49.4%)</t>
  </si>
  <si>
    <t>234 (49.2%)</t>
  </si>
  <si>
    <t>19 (52.8%)</t>
  </si>
  <si>
    <t xml:space="preserve">   Other/disseminated</t>
  </si>
  <si>
    <t>18 (3.5%)</t>
  </si>
  <si>
    <t>18 (2.8%)</t>
  </si>
  <si>
    <t>0 (0%)</t>
  </si>
  <si>
    <r>
      <t>P falciparum</t>
    </r>
    <r>
      <rPr>
        <b/>
        <sz val="11"/>
        <color theme="1"/>
        <rFont val="Arial"/>
        <family val="2"/>
      </rPr>
      <t xml:space="preserve"> status¶</t>
    </r>
  </si>
  <si>
    <t xml:space="preserve">  Negative</t>
  </si>
  <si>
    <t>486 (60.7%)</t>
  </si>
  <si>
    <t>461 (63%)</t>
  </si>
  <si>
    <t>25 (68%)</t>
  </si>
  <si>
    <t xml:space="preserve">  Positive</t>
  </si>
  <si>
    <t>278 (34.8%)</t>
  </si>
  <si>
    <t>266 (37%)</t>
  </si>
  <si>
    <t>12 (32%)</t>
  </si>
  <si>
    <t xml:space="preserve">  Unknown </t>
  </si>
  <si>
    <t>36 (4.5%)</t>
  </si>
  <si>
    <t xml:space="preserve">    </t>
  </si>
  <si>
    <t>Current fever §</t>
  </si>
  <si>
    <t xml:space="preserve">   No</t>
  </si>
  <si>
    <t>196 (35.5%)</t>
  </si>
  <si>
    <t>186 (36%)</t>
  </si>
  <si>
    <t>10 (27%)</t>
  </si>
  <si>
    <t xml:space="preserve">  Yes</t>
  </si>
  <si>
    <t>356 (64.5%)</t>
  </si>
  <si>
    <t>329 (64%)</t>
  </si>
  <si>
    <t>27 (73%)</t>
  </si>
  <si>
    <t>Fever due to malaria (past 6 months) §</t>
  </si>
  <si>
    <t xml:space="preserve">  No</t>
  </si>
  <si>
    <t>208 (41%)</t>
  </si>
  <si>
    <t>302 (59%)</t>
  </si>
  <si>
    <t>Fever other than malaria (past 6 months) §</t>
  </si>
  <si>
    <t>276 (50.8%)</t>
  </si>
  <si>
    <t>254 (50%)</t>
  </si>
  <si>
    <t>22 (59%)</t>
  </si>
  <si>
    <t>267 (49.2%)</t>
  </si>
  <si>
    <t>252 (50%)</t>
  </si>
  <si>
    <t>15 (41%)</t>
  </si>
  <si>
    <t>Fever past 12 months §</t>
  </si>
  <si>
    <t>439 (79.4%)</t>
  </si>
  <si>
    <t>408 (79%)</t>
  </si>
  <si>
    <t>31 (82%)</t>
  </si>
  <si>
    <t>114 (20.6%)</t>
  </si>
  <si>
    <t>107 (21%)</t>
  </si>
  <si>
    <t>7 (18%)</t>
  </si>
  <si>
    <t>Ever admitted for severe malaria §</t>
  </si>
  <si>
    <t xml:space="preserve">  Never</t>
  </si>
  <si>
    <t>419 (74.7%)</t>
  </si>
  <si>
    <t>392 (75%)</t>
  </si>
  <si>
    <t>27 (71%)</t>
  </si>
  <si>
    <t xml:space="preserve">  In past 12 months</t>
  </si>
  <si>
    <t>58 (10.3%)</t>
  </si>
  <si>
    <t>56 (11%)</t>
  </si>
  <si>
    <t>2 (5%)</t>
  </si>
  <si>
    <t xml:space="preserve">  &gt;=12 months</t>
  </si>
  <si>
    <t>84 (15.0%)</t>
  </si>
  <si>
    <t>75 (14%)</t>
  </si>
  <si>
    <t>9 (24%)</t>
  </si>
  <si>
    <t>Ever treated for malaria as an outpatient §</t>
  </si>
  <si>
    <t>210 (37.4%)</t>
  </si>
  <si>
    <t>203 (39%)</t>
  </si>
  <si>
    <t>255 (45.5%)</t>
  </si>
  <si>
    <t>238 (45%)</t>
  </si>
  <si>
    <t>17 (45%)</t>
  </si>
  <si>
    <t xml:space="preserve">  &gt;=12 months </t>
  </si>
  <si>
    <t>96 (17.1%)</t>
  </si>
  <si>
    <t>82 (16%)</t>
  </si>
  <si>
    <t>14 (37%)</t>
  </si>
  <si>
    <t>*  diagnosis based on local histology/cytology; otherwise clinical diagnosis made by experienced local clinicians.</t>
  </si>
  <si>
    <t xml:space="preserve"> † Anatomic site is available only for 512 BL cases enrolled in the EMBLEM study, including 36 who were also enrolled in the Burkitt Lymphoma Sequencing Project.</t>
  </si>
  <si>
    <r>
      <t xml:space="preserve">¶ </t>
    </r>
    <r>
      <rPr>
        <i/>
        <sz val="11"/>
        <color theme="1"/>
        <rFont val="Arial"/>
        <family val="2"/>
      </rPr>
      <t>P. falciparum</t>
    </r>
    <r>
      <rPr>
        <sz val="11"/>
        <color theme="1"/>
        <rFont val="Arial"/>
        <family val="2"/>
      </rPr>
      <t xml:space="preserve"> status was missing for 6 subjects; these individuals were excluded in computation of percents and p-value</t>
    </r>
  </si>
  <si>
    <t>§ These variables were available only for BL cases enrolled in EMBLEM (Uganda, Tanzania, and Kenya), subjects with missing data were excluded.</t>
  </si>
  <si>
    <t>Removing outliers (N = 4,297)*</t>
  </si>
  <si>
    <t>* Outliers (n=346) were defined as having population-specific PCs &gt;1.5 * interquartile range</t>
  </si>
  <si>
    <r>
      <t>Removing outliers and related samples (N = 3,684)</t>
    </r>
    <r>
      <rPr>
        <b/>
        <sz val="13"/>
        <color rgb="FF000000"/>
        <rFont val="Aptos Narrow"/>
        <family val="2"/>
      </rPr>
      <t>†</t>
    </r>
  </si>
  <si>
    <t>† The first- or second-degree relatives (n=609) were based on KING to generate the maximal independent set</t>
  </si>
  <si>
    <t>Table S2. Analysis within the chr21q22.12 locus (+/- 1Mb) condititioned on rs111457485 and controlling for batch effects</t>
  </si>
  <si>
    <t xml:space="preserve"> Analysis within the chr21q22.12 locus (+/- 1Mb) condititioned on rs111457485 and controlling for batch effects</t>
  </si>
  <si>
    <t>Table S3. Associations for the  21q22.12 CS-SNPs controlling for EBV</t>
  </si>
  <si>
    <t>Table S4. Credible set (95%) genetic variants within the chr21q22.12 and 3q26 loci identified by SuSiE analysis</t>
  </si>
  <si>
    <t>Table S5. Annotation of the chr21q22.12 credible set variants</t>
  </si>
  <si>
    <t>Table S6. eQTL analysis for the chr21q22.12 variants in blood of 1012 African-American controls from the Jackson Heart Study</t>
  </si>
  <si>
    <t>Table S7. Transcription Factor Binding Motif analysis for the chr21q22.12 CS-SNPs with regulatory activity based on Luciferase reporter assays</t>
  </si>
  <si>
    <t>Table S8. Analysis of somatic mutations in tumors of 89 BL patients from Uganda in relation to 21q22.12 GWAS signal</t>
  </si>
  <si>
    <t xml:space="preserve">Table S9. Effect sizes of BL GWAS SNPs within the chr21q22.12 locus by tumor anatomic sites </t>
  </si>
  <si>
    <t xml:space="preserve"> Effect sizes of BL GWAS SNPs within the chr21q22.12 locus by tumor anatomic sites </t>
  </si>
  <si>
    <t>Table S10. Characteristics of 228 BL patients from Uganda with vital status data</t>
  </si>
  <si>
    <t xml:space="preserve"> Characteristics of 228 BL patients from Uganda with vital status data</t>
  </si>
  <si>
    <t>Table S11. Multivariable Cox regression analysis of Overall Survival (OS) for 21q22.12 CS-SNPs</t>
  </si>
  <si>
    <t xml:space="preserve"> Multivariable Cox regression analysis of Overall Survival (OS) for 21q22.12 CS-SNPs</t>
  </si>
  <si>
    <t>Table S12. Significant eQTLs for SNPs in credible set of the 3q26 locus</t>
  </si>
  <si>
    <t xml:space="preserve">Table S13. Significant associations (genes, regions) from multimarker tests (MAGMA and TWAS-FUSION) </t>
  </si>
  <si>
    <t>Table S14. Characteristics of BL cases in GWAS versus those in GWAS and Burkitt Lymphoma Genome Sequencing Project (BLGSP)</t>
  </si>
  <si>
    <t>Table S15. List of BL-derived cell lines genotyped for rs111457485 at chr21q22.12</t>
  </si>
  <si>
    <t xml:space="preserve"> List of BL-derived cell lines genotyped for rs111457485 at chr21q22.12</t>
  </si>
  <si>
    <t>0.521 (0.417 - 0.651)</t>
  </si>
  <si>
    <t>0.578 (0.472 - 0.708)</t>
  </si>
  <si>
    <t>0.585 (0.478 - 0.718)</t>
  </si>
  <si>
    <t># Adjusted for 3 top sequences eliciting antibody response in EMBLEM study, specifically peptides for BHRF1 (YP_001129442.1-42204-42779) and two peptides in BMRF1 (YP_001129454.1-67745-68959, AFY97929.1-67486-68700)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</si>
</sst>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
    <numFmt numFmtId="166" formatCode="0.0"/>
  </numFmts>
  <fonts count="58">
    <font>
      <sz val="11"/>
      <color theme="1"/>
      <name val="Calibri"/>
      <charset val="134"/>
      <scheme val="minor"/>
    </font>
    <font>
      <sz val="11"/>
      <color theme="1"/>
      <name val="Calibri"/>
      <family val="2"/>
      <scheme val="minor"/>
    </font>
    <font>
      <sz val="11"/>
      <name val="Calibri"/>
      <family val="2"/>
      <scheme val="minor"/>
    </font>
    <font>
      <b/>
      <sz val="11"/>
      <color theme="1"/>
      <name val="Calibri"/>
      <family val="2"/>
      <scheme val="minor"/>
    </font>
    <font>
      <b/>
      <sz val="14"/>
      <color theme="1"/>
      <name val="Arial"/>
      <family val="2"/>
    </font>
    <font>
      <sz val="12"/>
      <color theme="1"/>
      <name val="Arial"/>
      <family val="2"/>
    </font>
    <font>
      <i/>
      <sz val="12"/>
      <color theme="1"/>
      <name val="Arial"/>
      <family val="2"/>
    </font>
    <font>
      <b/>
      <sz val="12"/>
      <color theme="1"/>
      <name val="Arial"/>
      <family val="2"/>
    </font>
    <font>
      <sz val="12"/>
      <color theme="1" tint="0.499984740745262"/>
      <name val="Arial"/>
      <family val="2"/>
    </font>
    <font>
      <sz val="12"/>
      <color rgb="FFFF0000"/>
      <name val="Arial"/>
      <family val="2"/>
    </font>
    <font>
      <sz val="14"/>
      <color theme="1"/>
      <name val="Arial"/>
      <family val="2"/>
    </font>
    <font>
      <sz val="10"/>
      <color theme="1"/>
      <name val="Arial"/>
      <family val="2"/>
    </font>
    <font>
      <u/>
      <sz val="11"/>
      <color theme="10"/>
      <name val="Calibri"/>
      <family val="2"/>
      <scheme val="minor"/>
    </font>
    <font>
      <b/>
      <sz val="13"/>
      <color theme="1"/>
      <name val="Arial"/>
      <family val="2"/>
    </font>
    <font>
      <sz val="11"/>
      <color theme="1"/>
      <name val="Arial"/>
      <family val="2"/>
    </font>
    <font>
      <b/>
      <sz val="11"/>
      <color theme="1"/>
      <name val="Arial"/>
      <family val="2"/>
    </font>
    <font>
      <b/>
      <sz val="16"/>
      <name val="Arial"/>
      <family val="2"/>
    </font>
    <font>
      <b/>
      <sz val="11"/>
      <color theme="1"/>
      <name val="Aptos Narrow"/>
      <family val="2"/>
    </font>
    <font>
      <sz val="12"/>
      <name val="Arial"/>
      <family val="2"/>
    </font>
    <font>
      <sz val="11"/>
      <color rgb="FFFF0000"/>
      <name val="Arial"/>
      <family val="2"/>
    </font>
    <font>
      <b/>
      <sz val="12"/>
      <color rgb="FF000000"/>
      <name val="Arial"/>
      <family val="2"/>
    </font>
    <font>
      <b/>
      <sz val="14"/>
      <name val="Arial"/>
      <family val="2"/>
    </font>
    <font>
      <b/>
      <sz val="11"/>
      <color rgb="FFFF0000"/>
      <name val="Arial"/>
      <family val="2"/>
    </font>
    <font>
      <b/>
      <sz val="11"/>
      <name val="Arial"/>
      <family val="2"/>
    </font>
    <font>
      <sz val="11"/>
      <name val="Arial"/>
      <family val="2"/>
    </font>
    <font>
      <b/>
      <i/>
      <sz val="12"/>
      <color theme="1"/>
      <name val="Arial"/>
      <family val="2"/>
    </font>
    <font>
      <i/>
      <sz val="12"/>
      <name val="Arial"/>
      <family val="2"/>
    </font>
    <font>
      <b/>
      <sz val="12"/>
      <name val="Arial"/>
      <family val="2"/>
    </font>
    <font>
      <b/>
      <i/>
      <sz val="12"/>
      <name val="Arial"/>
      <family val="2"/>
    </font>
    <font>
      <b/>
      <sz val="11"/>
      <color rgb="FF000000"/>
      <name val="Arial"/>
      <family val="2"/>
    </font>
    <font>
      <sz val="11"/>
      <color rgb="FF000000"/>
      <name val="Arial"/>
      <family val="2"/>
    </font>
    <font>
      <b/>
      <i/>
      <sz val="11"/>
      <color theme="1"/>
      <name val="Arial"/>
      <family val="2"/>
    </font>
    <font>
      <i/>
      <sz val="11"/>
      <color theme="1"/>
      <name val="Arial"/>
      <family val="2"/>
    </font>
    <font>
      <sz val="11"/>
      <color rgb="FF333333"/>
      <name val="Arial"/>
      <family val="2"/>
    </font>
    <font>
      <u/>
      <sz val="11"/>
      <color theme="10"/>
      <name val="Arial"/>
      <family val="2"/>
    </font>
    <font>
      <b/>
      <sz val="11"/>
      <color rgb="FF333333"/>
      <name val="Arial"/>
      <family val="2"/>
    </font>
    <font>
      <b/>
      <u/>
      <sz val="11"/>
      <color theme="10"/>
      <name val="Arial"/>
      <family val="2"/>
    </font>
    <font>
      <sz val="11"/>
      <color theme="9"/>
      <name val="Arial"/>
      <family val="2"/>
    </font>
    <font>
      <b/>
      <sz val="14"/>
      <color rgb="FF000000"/>
      <name val="Arial"/>
      <family val="2"/>
    </font>
    <font>
      <sz val="12"/>
      <color rgb="FF000000"/>
      <name val="Arial"/>
      <family val="2"/>
    </font>
    <font>
      <b/>
      <sz val="11"/>
      <color theme="1"/>
      <name val="Arial"/>
    </font>
    <font>
      <sz val="11"/>
      <color theme="1"/>
      <name val="Arial"/>
    </font>
    <font>
      <b/>
      <sz val="11"/>
      <name val="Arial"/>
    </font>
    <font>
      <b/>
      <sz val="11"/>
      <color rgb="FF000000"/>
      <name val="Arial"/>
    </font>
    <font>
      <sz val="11"/>
      <name val="Arial"/>
    </font>
    <font>
      <sz val="11"/>
      <color rgb="FF333333"/>
      <name val="Arial"/>
    </font>
    <font>
      <sz val="11"/>
      <color rgb="FF000000"/>
      <name val="Arial"/>
    </font>
    <font>
      <sz val="11"/>
      <color rgb="FF000000"/>
      <name val="Calibri"/>
      <charset val="134"/>
    </font>
    <font>
      <b/>
      <sz val="11"/>
      <color rgb="FFC00000"/>
      <name val="Arial"/>
      <family val="2"/>
    </font>
    <font>
      <b/>
      <sz val="11"/>
      <color rgb="FFED7D31"/>
      <name val="Arial"/>
      <family val="2"/>
    </font>
    <font>
      <sz val="11"/>
      <color theme="10"/>
      <name val="Arial"/>
    </font>
    <font>
      <b/>
      <sz val="11"/>
      <color rgb="FF212121"/>
      <name val="Arial"/>
      <family val="2"/>
    </font>
    <font>
      <b/>
      <sz val="11"/>
      <color rgb="FF222222"/>
      <name val="Arial"/>
      <family val="2"/>
    </font>
    <font>
      <b/>
      <sz val="13"/>
      <color rgb="FF000000"/>
      <name val="Arial"/>
    </font>
    <font>
      <sz val="11"/>
      <color rgb="FF2A2A2A"/>
      <name val="Arial"/>
      <family val="2"/>
    </font>
    <font>
      <sz val="12"/>
      <color rgb="FF000000"/>
      <name val="Aptos Narrow"/>
      <family val="2"/>
    </font>
    <font>
      <b/>
      <sz val="13"/>
      <color rgb="FF000000"/>
      <name val="Arial"/>
      <family val="2"/>
    </font>
    <font>
      <b/>
      <sz val="13"/>
      <color rgb="FF000000"/>
      <name val="Aptos Narrow"/>
      <family val="2"/>
    </font>
  </fonts>
  <fills count="3">
    <fill>
      <patternFill patternType="none"/>
    </fill>
    <fill>
      <patternFill patternType="gray125"/>
    </fill>
    <fill>
      <patternFill patternType="solid">
        <fgColor rgb="FFFFFF00"/>
        <bgColor indexed="64"/>
      </patternFill>
    </fill>
  </fills>
  <borders count="10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medium">
        <color indexed="64"/>
      </bottom>
      <diagonal/>
    </border>
    <border>
      <left/>
      <right style="thin">
        <color auto="1"/>
      </right>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auto="1"/>
      </left>
      <right style="medium">
        <color indexed="64"/>
      </right>
      <top/>
      <bottom style="thin">
        <color auto="1"/>
      </bottom>
      <diagonal/>
    </border>
    <border>
      <left/>
      <right style="medium">
        <color indexed="64"/>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style="medium">
        <color indexed="64"/>
      </top>
      <bottom style="medium">
        <color indexed="64"/>
      </bottom>
      <diagonal/>
    </border>
    <border>
      <left/>
      <right style="thin">
        <color auto="1"/>
      </right>
      <top style="thin">
        <color auto="1"/>
      </top>
      <bottom style="thin">
        <color auto="1"/>
      </bottom>
      <diagonal/>
    </border>
    <border>
      <left style="medium">
        <color indexed="64"/>
      </left>
      <right style="medium">
        <color indexed="64"/>
      </right>
      <top/>
      <bottom style="medium">
        <color indexed="64"/>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right style="thin">
        <color rgb="FF000000"/>
      </right>
      <top style="thin">
        <color rgb="FF000000"/>
      </top>
      <bottom style="thin">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top style="thick">
        <color indexed="64"/>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bottom/>
      <diagonal/>
    </border>
    <border>
      <left style="thin">
        <color indexed="64"/>
      </left>
      <right style="thin">
        <color indexed="64"/>
      </right>
      <top style="thick">
        <color indexed="64"/>
      </top>
      <bottom style="thin">
        <color indexed="64"/>
      </bottom>
      <diagonal/>
    </border>
    <border>
      <left/>
      <right style="thin">
        <color indexed="64"/>
      </right>
      <top style="thick">
        <color indexed="64"/>
      </top>
      <bottom style="thin">
        <color indexed="64"/>
      </bottom>
      <diagonal/>
    </border>
    <border>
      <left/>
      <right style="thin">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right style="thick">
        <color rgb="FF000000"/>
      </right>
      <top style="medium">
        <color indexed="64"/>
      </top>
      <bottom style="medium">
        <color indexed="64"/>
      </bottom>
      <diagonal/>
    </border>
    <border>
      <left/>
      <right style="thin">
        <color auto="1"/>
      </right>
      <top style="thin">
        <color rgb="FF000000"/>
      </top>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indexed="64"/>
      </left>
      <right/>
      <top style="medium">
        <color rgb="FF000000"/>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auto="1"/>
      </left>
      <right style="medium">
        <color rgb="FF000000"/>
      </right>
      <top style="thin">
        <color auto="1"/>
      </top>
      <bottom style="medium">
        <color indexed="64"/>
      </bottom>
      <diagonal/>
    </border>
    <border>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auto="1"/>
      </left>
      <right style="medium">
        <color rgb="FF000000"/>
      </right>
      <top style="medium">
        <color indexed="64"/>
      </top>
      <bottom style="thin">
        <color auto="1"/>
      </bottom>
      <diagonal/>
    </border>
    <border>
      <left/>
      <right style="thin">
        <color rgb="FF000000"/>
      </right>
      <top style="medium">
        <color rgb="FF000000"/>
      </top>
      <bottom style="thin">
        <color rgb="FF000000"/>
      </bottom>
      <diagonal/>
    </border>
    <border>
      <left style="thin">
        <color rgb="FF000000"/>
      </left>
      <right style="medium">
        <color rgb="FF000000"/>
      </right>
      <top style="thin">
        <color rgb="FF000000"/>
      </top>
      <bottom/>
      <diagonal/>
    </border>
  </borders>
  <cellStyleXfs count="2">
    <xf numFmtId="0" fontId="0" fillId="0" borderId="0"/>
    <xf numFmtId="0" fontId="12" fillId="0" borderId="0" applyNumberFormat="0" applyFill="0" applyBorder="0" applyAlignment="0" applyProtection="0"/>
  </cellStyleXfs>
  <cellXfs count="584">
    <xf numFmtId="0" fontId="0" fillId="0" borderId="0" xfId="0"/>
    <xf numFmtId="0" fontId="4" fillId="0" borderId="0" xfId="0" applyFont="1"/>
    <xf numFmtId="0" fontId="0" fillId="0" borderId="0" xfId="0" applyAlignment="1">
      <alignment horizontal="center"/>
    </xf>
    <xf numFmtId="0" fontId="5" fillId="0" borderId="2" xfId="0" applyFont="1" applyBorder="1"/>
    <xf numFmtId="11" fontId="5" fillId="0" borderId="2" xfId="0" applyNumberFormat="1" applyFont="1" applyBorder="1"/>
    <xf numFmtId="0" fontId="5" fillId="0" borderId="0" xfId="0" applyFont="1"/>
    <xf numFmtId="11" fontId="5" fillId="0" borderId="0" xfId="0" applyNumberFormat="1" applyFont="1"/>
    <xf numFmtId="0" fontId="7" fillId="0" borderId="0" xfId="0" applyFont="1" applyAlignment="1">
      <alignment horizontal="center"/>
    </xf>
    <xf numFmtId="0" fontId="5" fillId="0" borderId="2" xfId="0" applyFont="1" applyBorder="1" applyAlignment="1">
      <alignment horizontal="center"/>
    </xf>
    <xf numFmtId="0" fontId="6" fillId="0" borderId="2" xfId="0" applyFont="1" applyBorder="1" applyAlignment="1">
      <alignment horizontal="center"/>
    </xf>
    <xf numFmtId="165" fontId="5" fillId="0" borderId="2" xfId="0" applyNumberFormat="1" applyFont="1" applyBorder="1"/>
    <xf numFmtId="0" fontId="5" fillId="0" borderId="3" xfId="0" applyFont="1" applyBorder="1" applyAlignment="1">
      <alignment horizontal="center"/>
    </xf>
    <xf numFmtId="0" fontId="6" fillId="0" borderId="3" xfId="0" applyFont="1" applyBorder="1" applyAlignment="1">
      <alignment horizontal="center"/>
    </xf>
    <xf numFmtId="0" fontId="5" fillId="0" borderId="3" xfId="0" applyFont="1" applyBorder="1"/>
    <xf numFmtId="165" fontId="5" fillId="0" borderId="3" xfId="0" applyNumberFormat="1" applyFont="1" applyBorder="1"/>
    <xf numFmtId="11" fontId="5" fillId="0" borderId="3" xfId="0" applyNumberFormat="1" applyFont="1" applyBorder="1"/>
    <xf numFmtId="0" fontId="5" fillId="0" borderId="0" xfId="0" applyFont="1" applyAlignment="1">
      <alignment horizontal="center"/>
    </xf>
    <xf numFmtId="0" fontId="6" fillId="0" borderId="0" xfId="0" applyFont="1" applyAlignment="1">
      <alignment horizontal="center"/>
    </xf>
    <xf numFmtId="165" fontId="5" fillId="0" borderId="0" xfId="0" applyNumberFormat="1" applyFont="1"/>
    <xf numFmtId="0" fontId="0" fillId="0" borderId="0" xfId="0" applyAlignment="1">
      <alignment horizontal="right"/>
    </xf>
    <xf numFmtId="0" fontId="5" fillId="2" borderId="0" xfId="0" applyFont="1" applyFill="1"/>
    <xf numFmtId="0" fontId="0" fillId="0" borderId="0" xfId="0" applyAlignment="1">
      <alignment horizontal="left"/>
    </xf>
    <xf numFmtId="0" fontId="14" fillId="0" borderId="0" xfId="0" applyFont="1"/>
    <xf numFmtId="165" fontId="14" fillId="0" borderId="0" xfId="0" applyNumberFormat="1" applyFont="1"/>
    <xf numFmtId="11" fontId="14" fillId="0" borderId="0" xfId="0" applyNumberFormat="1" applyFont="1"/>
    <xf numFmtId="0" fontId="14" fillId="0" borderId="1" xfId="0" applyFont="1" applyBorder="1"/>
    <xf numFmtId="165" fontId="14" fillId="0" borderId="1" xfId="0" applyNumberFormat="1" applyFont="1" applyBorder="1"/>
    <xf numFmtId="11" fontId="14" fillId="0" borderId="1" xfId="0" applyNumberFormat="1" applyFont="1" applyBorder="1"/>
    <xf numFmtId="0" fontId="14" fillId="0" borderId="1" xfId="0" applyFont="1" applyBorder="1" applyAlignment="1">
      <alignment horizontal="right"/>
    </xf>
    <xf numFmtId="164" fontId="14" fillId="0" borderId="0" xfId="0" applyNumberFormat="1" applyFont="1"/>
    <xf numFmtId="0" fontId="14" fillId="0" borderId="0" xfId="0" applyFont="1" applyAlignment="1">
      <alignment horizontal="right"/>
    </xf>
    <xf numFmtId="0" fontId="15" fillId="0" borderId="0" xfId="0" applyFont="1"/>
    <xf numFmtId="0" fontId="2" fillId="0" borderId="0" xfId="0" applyFont="1"/>
    <xf numFmtId="164" fontId="14" fillId="0" borderId="1" xfId="0" applyNumberFormat="1" applyFont="1" applyBorder="1" applyAlignment="1">
      <alignment horizontal="right"/>
    </xf>
    <xf numFmtId="0" fontId="15" fillId="0" borderId="0" xfId="0" applyFont="1" applyAlignment="1">
      <alignment horizontal="center" vertical="center"/>
    </xf>
    <xf numFmtId="0" fontId="15" fillId="0" borderId="1" xfId="0" applyFont="1" applyBorder="1" applyAlignment="1">
      <alignment horizontal="center" vertical="center"/>
    </xf>
    <xf numFmtId="0" fontId="15" fillId="0" borderId="1" xfId="0" applyFont="1" applyBorder="1"/>
    <xf numFmtId="0" fontId="14" fillId="0" borderId="0" xfId="0" applyFont="1" applyAlignment="1">
      <alignment horizontal="center" vertical="center"/>
    </xf>
    <xf numFmtId="2" fontId="0" fillId="0" borderId="0" xfId="0" applyNumberFormat="1" applyAlignment="1">
      <alignment horizontal="center"/>
    </xf>
    <xf numFmtId="2" fontId="0" fillId="0" borderId="0" xfId="0" applyNumberFormat="1"/>
    <xf numFmtId="2" fontId="14" fillId="0" borderId="0" xfId="0" applyNumberFormat="1" applyFont="1"/>
    <xf numFmtId="0" fontId="7" fillId="0" borderId="0" xfId="0" applyFont="1"/>
    <xf numFmtId="0" fontId="14" fillId="0" borderId="1" xfId="0" applyFont="1" applyBorder="1" applyAlignment="1">
      <alignment horizontal="center"/>
    </xf>
    <xf numFmtId="0" fontId="19" fillId="0" borderId="0" xfId="0" applyFont="1"/>
    <xf numFmtId="165" fontId="0" fillId="0" borderId="0" xfId="0" applyNumberFormat="1"/>
    <xf numFmtId="0" fontId="9" fillId="0" borderId="0" xfId="0" applyFont="1"/>
    <xf numFmtId="0" fontId="14" fillId="0" borderId="3" xfId="0" applyFont="1" applyBorder="1"/>
    <xf numFmtId="0" fontId="14" fillId="0" borderId="3" xfId="0" applyFont="1" applyBorder="1" applyAlignment="1">
      <alignment horizontal="right"/>
    </xf>
    <xf numFmtId="164" fontId="14" fillId="0" borderId="3" xfId="0" applyNumberFormat="1" applyFont="1" applyBorder="1" applyAlignment="1">
      <alignment horizontal="right"/>
    </xf>
    <xf numFmtId="164" fontId="14" fillId="0" borderId="3" xfId="0" applyNumberFormat="1" applyFont="1" applyBorder="1"/>
    <xf numFmtId="11" fontId="14" fillId="0" borderId="3" xfId="0" applyNumberFormat="1" applyFont="1" applyBorder="1"/>
    <xf numFmtId="0" fontId="15" fillId="0" borderId="0" xfId="0" applyFont="1" applyAlignment="1">
      <alignment horizontal="right"/>
    </xf>
    <xf numFmtId="164" fontId="15" fillId="0" borderId="0" xfId="0" applyNumberFormat="1" applyFont="1"/>
    <xf numFmtId="11" fontId="15" fillId="0" borderId="0" xfId="0" applyNumberFormat="1" applyFont="1"/>
    <xf numFmtId="2" fontId="14" fillId="0" borderId="0" xfId="0" applyNumberFormat="1" applyFont="1" applyAlignment="1">
      <alignment horizontal="center"/>
    </xf>
    <xf numFmtId="0" fontId="22" fillId="0" borderId="0" xfId="0" applyFont="1" applyAlignment="1">
      <alignment horizontal="center" vertical="center"/>
    </xf>
    <xf numFmtId="2" fontId="15" fillId="0" borderId="0" xfId="0" applyNumberFormat="1" applyFont="1" applyAlignment="1">
      <alignment horizontal="center"/>
    </xf>
    <xf numFmtId="2" fontId="15" fillId="0" borderId="0" xfId="0" applyNumberFormat="1" applyFont="1"/>
    <xf numFmtId="0" fontId="22" fillId="0" borderId="1" xfId="0" applyFont="1" applyBorder="1" applyAlignment="1">
      <alignment horizontal="center" vertical="center"/>
    </xf>
    <xf numFmtId="0" fontId="3" fillId="0" borderId="0" xfId="0" applyFont="1"/>
    <xf numFmtId="2" fontId="14" fillId="0" borderId="3" xfId="0" applyNumberFormat="1" applyFont="1" applyBorder="1" applyAlignment="1">
      <alignment horizontal="center"/>
    </xf>
    <xf numFmtId="2" fontId="14" fillId="0" borderId="3" xfId="0" applyNumberFormat="1" applyFont="1" applyBorder="1"/>
    <xf numFmtId="0" fontId="19" fillId="0" borderId="1" xfId="0" applyFont="1" applyBorder="1" applyAlignment="1">
      <alignment horizontal="center" vertical="center"/>
    </xf>
    <xf numFmtId="0" fontId="14" fillId="0" borderId="15" xfId="0" applyFont="1" applyBorder="1"/>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25" xfId="0" applyFont="1" applyBorder="1" applyAlignment="1">
      <alignment horizontal="center" vertical="center"/>
    </xf>
    <xf numFmtId="2" fontId="14" fillId="0" borderId="3" xfId="0" applyNumberFormat="1" applyFont="1" applyBorder="1" applyAlignment="1">
      <alignment horizontal="right"/>
    </xf>
    <xf numFmtId="0" fontId="15" fillId="0" borderId="1" xfId="0" applyFont="1" applyBorder="1" applyAlignment="1">
      <alignment horizontal="right"/>
    </xf>
    <xf numFmtId="0" fontId="16" fillId="0" borderId="0" xfId="0" applyFont="1" applyAlignment="1">
      <alignment horizontal="left"/>
    </xf>
    <xf numFmtId="0" fontId="4" fillId="0" borderId="0" xfId="0" applyFont="1" applyAlignment="1">
      <alignment horizontal="center"/>
    </xf>
    <xf numFmtId="0" fontId="10" fillId="0" borderId="0" xfId="0" applyFont="1" applyAlignment="1">
      <alignment horizontal="center"/>
    </xf>
    <xf numFmtId="0" fontId="14" fillId="0" borderId="15" xfId="0" applyFont="1" applyBorder="1" applyAlignment="1">
      <alignment horizontal="right"/>
    </xf>
    <xf numFmtId="165" fontId="14" fillId="0" borderId="15" xfId="0" applyNumberFormat="1" applyFont="1" applyBorder="1"/>
    <xf numFmtId="11" fontId="14" fillId="0" borderId="15" xfId="0" applyNumberFormat="1" applyFont="1" applyBorder="1"/>
    <xf numFmtId="0" fontId="7" fillId="0" borderId="22" xfId="0" applyFont="1" applyBorder="1"/>
    <xf numFmtId="0" fontId="7" fillId="0" borderId="23" xfId="0" applyFont="1" applyBorder="1"/>
    <xf numFmtId="0" fontId="7" fillId="0" borderId="33" xfId="0" applyFont="1" applyBorder="1" applyAlignment="1">
      <alignment horizontal="left"/>
    </xf>
    <xf numFmtId="0" fontId="7" fillId="0" borderId="34" xfId="0" applyFont="1" applyBorder="1" applyAlignment="1">
      <alignment horizontal="left"/>
    </xf>
    <xf numFmtId="0" fontId="7" fillId="0" borderId="34" xfId="0" applyFont="1" applyBorder="1"/>
    <xf numFmtId="0" fontId="7" fillId="0" borderId="21" xfId="0" applyFont="1" applyBorder="1"/>
    <xf numFmtId="0" fontId="7" fillId="0" borderId="37" xfId="0" applyFont="1" applyBorder="1" applyAlignment="1">
      <alignment horizontal="center"/>
    </xf>
    <xf numFmtId="0" fontId="7" fillId="0" borderId="38" xfId="0" applyFont="1" applyBorder="1" applyAlignment="1">
      <alignment horizontal="center"/>
    </xf>
    <xf numFmtId="2" fontId="7" fillId="0" borderId="38" xfId="0" applyNumberFormat="1" applyFont="1" applyBorder="1" applyAlignment="1">
      <alignment horizontal="center"/>
    </xf>
    <xf numFmtId="2" fontId="7" fillId="0" borderId="39" xfId="0" applyNumberFormat="1" applyFont="1" applyBorder="1" applyAlignment="1">
      <alignment horizontal="center"/>
    </xf>
    <xf numFmtId="0" fontId="15" fillId="0" borderId="2" xfId="0" applyFont="1" applyBorder="1"/>
    <xf numFmtId="0" fontId="15" fillId="0" borderId="2" xfId="0" applyFont="1" applyBorder="1" applyAlignment="1">
      <alignment horizontal="right"/>
    </xf>
    <xf numFmtId="164" fontId="15" fillId="0" borderId="2" xfId="0" applyNumberFormat="1" applyFont="1" applyBorder="1" applyAlignment="1">
      <alignment horizontal="right"/>
    </xf>
    <xf numFmtId="2" fontId="15" fillId="0" borderId="2" xfId="0" applyNumberFormat="1" applyFont="1" applyBorder="1" applyAlignment="1">
      <alignment horizontal="right"/>
    </xf>
    <xf numFmtId="2" fontId="15" fillId="0" borderId="2" xfId="0" applyNumberFormat="1" applyFont="1" applyBorder="1"/>
    <xf numFmtId="11" fontId="15" fillId="0" borderId="2" xfId="0" applyNumberFormat="1" applyFont="1" applyBorder="1"/>
    <xf numFmtId="0" fontId="15" fillId="0" borderId="33" xfId="0" applyFont="1" applyBorder="1" applyAlignment="1">
      <alignment horizontal="center"/>
    </xf>
    <xf numFmtId="0" fontId="15" fillId="0" borderId="34" xfId="0" applyFont="1" applyBorder="1" applyAlignment="1">
      <alignment horizontal="center"/>
    </xf>
    <xf numFmtId="0" fontId="15" fillId="0" borderId="35" xfId="0" applyFont="1" applyBorder="1" applyAlignment="1">
      <alignment horizontal="center"/>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43" xfId="0" applyFont="1" applyBorder="1" applyAlignment="1">
      <alignment horizontal="center" vertical="center"/>
    </xf>
    <xf numFmtId="0" fontId="15" fillId="0" borderId="29" xfId="0" applyFont="1" applyBorder="1" applyAlignment="1">
      <alignment horizontal="center" vertical="center"/>
    </xf>
    <xf numFmtId="0" fontId="15" fillId="0" borderId="15" xfId="0" applyFont="1" applyBorder="1" applyAlignment="1">
      <alignment horizontal="center" vertical="center"/>
    </xf>
    <xf numFmtId="0" fontId="15" fillId="0" borderId="44" xfId="0" applyFont="1" applyBorder="1" applyAlignment="1">
      <alignment horizontal="center" vertical="center"/>
    </xf>
    <xf numFmtId="0" fontId="5" fillId="0" borderId="37" xfId="0" applyFont="1" applyBorder="1" applyAlignment="1">
      <alignment horizontal="center"/>
    </xf>
    <xf numFmtId="0" fontId="5" fillId="0" borderId="38" xfId="0" applyFont="1" applyBorder="1" applyAlignment="1">
      <alignment horizontal="center"/>
    </xf>
    <xf numFmtId="2" fontId="5" fillId="0" borderId="38" xfId="0" applyNumberFormat="1" applyFont="1" applyBorder="1" applyAlignment="1">
      <alignment horizontal="center"/>
    </xf>
    <xf numFmtId="2" fontId="5" fillId="0" borderId="39" xfId="0" applyNumberFormat="1" applyFont="1" applyBorder="1" applyAlignment="1">
      <alignment horizontal="center"/>
    </xf>
    <xf numFmtId="0" fontId="14" fillId="0" borderId="15" xfId="0" applyFont="1" applyBorder="1" applyAlignment="1">
      <alignment horizontal="center"/>
    </xf>
    <xf numFmtId="0" fontId="15" fillId="0" borderId="1" xfId="0" applyFont="1" applyBorder="1" applyAlignment="1">
      <alignment horizontal="center"/>
    </xf>
    <xf numFmtId="2" fontId="14" fillId="0" borderId="1" xfId="0" applyNumberFormat="1" applyFont="1" applyBorder="1"/>
    <xf numFmtId="2" fontId="14" fillId="0" borderId="19" xfId="0" applyNumberFormat="1" applyFont="1" applyBorder="1"/>
    <xf numFmtId="11" fontId="14" fillId="0" borderId="20" xfId="0" applyNumberFormat="1" applyFont="1" applyBorder="1"/>
    <xf numFmtId="2" fontId="14" fillId="0" borderId="21" xfId="0" applyNumberFormat="1" applyFont="1" applyBorder="1"/>
    <xf numFmtId="2" fontId="14" fillId="0" borderId="22" xfId="0" applyNumberFormat="1" applyFont="1" applyBorder="1"/>
    <xf numFmtId="0" fontId="14" fillId="0" borderId="22" xfId="0" applyFont="1" applyBorder="1" applyAlignment="1">
      <alignment horizontal="right"/>
    </xf>
    <xf numFmtId="11" fontId="14" fillId="0" borderId="23" xfId="0" applyNumberFormat="1" applyFont="1" applyBorder="1"/>
    <xf numFmtId="164" fontId="14" fillId="0" borderId="20" xfId="0" applyNumberFormat="1" applyFont="1" applyBorder="1"/>
    <xf numFmtId="164" fontId="14" fillId="0" borderId="22" xfId="0" applyNumberFormat="1" applyFont="1" applyBorder="1" applyAlignment="1">
      <alignment horizontal="right"/>
    </xf>
    <xf numFmtId="164" fontId="14" fillId="0" borderId="23" xfId="0" applyNumberFormat="1" applyFont="1" applyBorder="1"/>
    <xf numFmtId="2" fontId="14" fillId="0" borderId="29" xfId="0" applyNumberFormat="1" applyFont="1" applyBorder="1"/>
    <xf numFmtId="2" fontId="14" fillId="0" borderId="15" xfId="0" applyNumberFormat="1" applyFont="1" applyBorder="1"/>
    <xf numFmtId="11" fontId="14" fillId="0" borderId="44" xfId="0" applyNumberFormat="1" applyFont="1" applyBorder="1"/>
    <xf numFmtId="164" fontId="14" fillId="0" borderId="15" xfId="0" applyNumberFormat="1" applyFont="1" applyBorder="1" applyAlignment="1">
      <alignment horizontal="right"/>
    </xf>
    <xf numFmtId="164" fontId="14" fillId="0" borderId="44" xfId="0" applyNumberFormat="1" applyFont="1" applyBorder="1"/>
    <xf numFmtId="2" fontId="7" fillId="0" borderId="22" xfId="0" applyNumberFormat="1" applyFont="1" applyBorder="1"/>
    <xf numFmtId="0" fontId="7" fillId="0" borderId="37" xfId="0" applyFont="1" applyBorder="1"/>
    <xf numFmtId="0" fontId="7" fillId="0" borderId="38" xfId="0" applyFont="1" applyBorder="1"/>
    <xf numFmtId="0" fontId="7" fillId="0" borderId="39" xfId="0" applyFont="1" applyBorder="1"/>
    <xf numFmtId="2" fontId="15" fillId="0" borderId="19" xfId="0" applyNumberFormat="1" applyFont="1" applyBorder="1"/>
    <xf numFmtId="2" fontId="15" fillId="0" borderId="1" xfId="0" applyNumberFormat="1" applyFont="1" applyBorder="1"/>
    <xf numFmtId="11" fontId="15" fillId="0" borderId="20" xfId="0" applyNumberFormat="1" applyFont="1" applyBorder="1"/>
    <xf numFmtId="164" fontId="15" fillId="0" borderId="1" xfId="0" applyNumberFormat="1" applyFont="1" applyBorder="1" applyAlignment="1">
      <alignment horizontal="right"/>
    </xf>
    <xf numFmtId="164" fontId="15" fillId="0" borderId="20" xfId="0" applyNumberFormat="1" applyFont="1" applyBorder="1"/>
    <xf numFmtId="0" fontId="11" fillId="0" borderId="10" xfId="0" applyFont="1" applyBorder="1"/>
    <xf numFmtId="0" fontId="11" fillId="0" borderId="45" xfId="0" applyFont="1" applyBorder="1"/>
    <xf numFmtId="0" fontId="14" fillId="0" borderId="10" xfId="0" applyFont="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14" fillId="0" borderId="8" xfId="0" applyFont="1" applyBorder="1"/>
    <xf numFmtId="0" fontId="14" fillId="0" borderId="9" xfId="0" applyFont="1" applyBorder="1" applyAlignment="1">
      <alignment horizontal="center" vertical="center"/>
    </xf>
    <xf numFmtId="0" fontId="14" fillId="0" borderId="14" xfId="0" applyFont="1" applyBorder="1"/>
    <xf numFmtId="0" fontId="14" fillId="0" borderId="45" xfId="0" applyFont="1" applyBorder="1" applyAlignment="1">
      <alignment horizontal="center" vertical="center"/>
    </xf>
    <xf numFmtId="0" fontId="14" fillId="0" borderId="11" xfId="0" applyFont="1" applyBorder="1"/>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5" fillId="0" borderId="38" xfId="0" applyFont="1" applyBorder="1" applyAlignment="1">
      <alignment horizontal="right"/>
    </xf>
    <xf numFmtId="165" fontId="7" fillId="0" borderId="0" xfId="0" applyNumberFormat="1" applyFont="1"/>
    <xf numFmtId="0" fontId="15" fillId="0" borderId="5" xfId="0" applyFont="1" applyBorder="1" applyAlignment="1">
      <alignment vertical="center" wrapText="1"/>
    </xf>
    <xf numFmtId="0" fontId="15" fillId="0" borderId="5" xfId="0" applyFont="1" applyBorder="1" applyAlignment="1">
      <alignment horizontal="right" vertical="center" wrapText="1"/>
    </xf>
    <xf numFmtId="0" fontId="29" fillId="0" borderId="0" xfId="0" applyFont="1" applyAlignment="1">
      <alignment vertical="center" wrapText="1"/>
    </xf>
    <xf numFmtId="0" fontId="14" fillId="0" borderId="0" xfId="0" applyFont="1" applyAlignment="1">
      <alignment horizontal="right" vertical="center" wrapText="1"/>
    </xf>
    <xf numFmtId="0" fontId="15" fillId="0" borderId="0" xfId="0" applyFont="1" applyAlignment="1">
      <alignment vertical="center" wrapText="1"/>
    </xf>
    <xf numFmtId="0" fontId="30" fillId="0" borderId="0" xfId="0" applyFont="1" applyAlignment="1">
      <alignment vertical="center" wrapText="1"/>
    </xf>
    <xf numFmtId="0" fontId="30" fillId="0" borderId="0" xfId="0" applyFont="1" applyAlignment="1">
      <alignment horizontal="right" vertical="center" wrapText="1"/>
    </xf>
    <xf numFmtId="0" fontId="14" fillId="0" borderId="0" xfId="0" applyFont="1" applyAlignment="1">
      <alignment vertical="center" wrapText="1"/>
    </xf>
    <xf numFmtId="0" fontId="15" fillId="0" borderId="0" xfId="0" applyFont="1" applyAlignment="1">
      <alignment horizontal="right" vertical="center" wrapText="1"/>
    </xf>
    <xf numFmtId="0" fontId="31" fillId="0" borderId="0" xfId="0" applyFont="1" applyAlignment="1">
      <alignment vertical="center" wrapText="1"/>
    </xf>
    <xf numFmtId="0" fontId="31" fillId="0" borderId="0" xfId="0" applyFont="1" applyAlignment="1">
      <alignment horizontal="right" vertical="center" wrapText="1"/>
    </xf>
    <xf numFmtId="0" fontId="29" fillId="0" borderId="0" xfId="0" applyFont="1" applyAlignment="1">
      <alignment horizontal="right" vertical="center" wrapText="1"/>
    </xf>
    <xf numFmtId="0" fontId="30" fillId="0" borderId="3" xfId="0" applyFont="1" applyBorder="1" applyAlignment="1">
      <alignment vertical="center" wrapText="1"/>
    </xf>
    <xf numFmtId="0" fontId="30" fillId="0" borderId="3" xfId="0" applyFont="1" applyBorder="1" applyAlignment="1">
      <alignment horizontal="right" vertical="center" wrapText="1"/>
    </xf>
    <xf numFmtId="0" fontId="14" fillId="0" borderId="3" xfId="0" applyFont="1" applyBorder="1" applyAlignment="1">
      <alignment horizontal="right" vertical="center" wrapText="1"/>
    </xf>
    <xf numFmtId="0" fontId="14" fillId="0" borderId="0" xfId="0" applyFont="1" applyAlignment="1">
      <alignment horizontal="left" vertical="center" indent="3"/>
    </xf>
    <xf numFmtId="0" fontId="14" fillId="0" borderId="0" xfId="0" applyFont="1" applyAlignment="1">
      <alignment horizontal="left" vertical="center" indent="2"/>
    </xf>
    <xf numFmtId="165" fontId="15" fillId="0" borderId="0" xfId="0" applyNumberFormat="1" applyFont="1"/>
    <xf numFmtId="0" fontId="15" fillId="0" borderId="37" xfId="0" applyFont="1" applyBorder="1" applyAlignment="1">
      <alignment horizontal="right"/>
    </xf>
    <xf numFmtId="0" fontId="15" fillId="0" borderId="38" xfId="0" applyFont="1" applyBorder="1" applyAlignment="1">
      <alignment horizontal="right"/>
    </xf>
    <xf numFmtId="165" fontId="15" fillId="0" borderId="38" xfId="0" applyNumberFormat="1" applyFont="1" applyBorder="1" applyAlignment="1">
      <alignment horizontal="right"/>
    </xf>
    <xf numFmtId="0" fontId="15" fillId="0" borderId="39" xfId="0" applyFont="1" applyBorder="1" applyAlignment="1">
      <alignment horizontal="right"/>
    </xf>
    <xf numFmtId="0" fontId="14" fillId="0" borderId="9" xfId="0" applyFont="1" applyBorder="1"/>
    <xf numFmtId="0" fontId="30" fillId="0" borderId="9" xfId="0" applyFont="1" applyBorder="1"/>
    <xf numFmtId="0" fontId="33" fillId="0" borderId="9" xfId="0" applyFont="1" applyBorder="1"/>
    <xf numFmtId="165" fontId="14" fillId="0" borderId="9" xfId="0" applyNumberFormat="1" applyFont="1" applyBorder="1" applyAlignment="1">
      <alignment vertical="center" wrapText="1"/>
    </xf>
    <xf numFmtId="0" fontId="30" fillId="0" borderId="0" xfId="0" applyFont="1"/>
    <xf numFmtId="0" fontId="33" fillId="0" borderId="0" xfId="0" applyFont="1"/>
    <xf numFmtId="165" fontId="14" fillId="0" borderId="0" xfId="0" applyNumberFormat="1" applyFont="1" applyAlignment="1">
      <alignment vertical="center" wrapText="1"/>
    </xf>
    <xf numFmtId="0" fontId="14" fillId="0" borderId="12" xfId="0" applyFont="1" applyBorder="1"/>
    <xf numFmtId="0" fontId="30" fillId="0" borderId="12" xfId="0" applyFont="1" applyBorder="1"/>
    <xf numFmtId="0" fontId="34" fillId="0" borderId="12" xfId="1" applyFont="1" applyFill="1" applyBorder="1" applyAlignment="1">
      <alignment vertical="center" wrapText="1"/>
    </xf>
    <xf numFmtId="165" fontId="14" fillId="0" borderId="12" xfId="0" applyNumberFormat="1" applyFont="1" applyBorder="1" applyAlignment="1">
      <alignment vertical="center" wrapText="1"/>
    </xf>
    <xf numFmtId="0" fontId="14" fillId="0" borderId="13" xfId="0" applyFont="1" applyBorder="1"/>
    <xf numFmtId="0" fontId="14" fillId="0" borderId="10" xfId="0" applyFont="1" applyBorder="1"/>
    <xf numFmtId="0" fontId="14" fillId="0" borderId="45" xfId="0" applyFont="1" applyBorder="1"/>
    <xf numFmtId="165" fontId="14" fillId="0" borderId="12" xfId="0" applyNumberFormat="1" applyFont="1" applyBorder="1"/>
    <xf numFmtId="0" fontId="15" fillId="0" borderId="8" xfId="0" applyFont="1" applyBorder="1"/>
    <xf numFmtId="0" fontId="15" fillId="0" borderId="9" xfId="0" applyFont="1" applyBorder="1"/>
    <xf numFmtId="0" fontId="29" fillId="0" borderId="9" xfId="0" applyFont="1" applyBorder="1"/>
    <xf numFmtId="0" fontId="35" fillId="0" borderId="9" xfId="0" applyFont="1" applyBorder="1"/>
    <xf numFmtId="165" fontId="15" fillId="0" borderId="9" xfId="0" applyNumberFormat="1" applyFont="1" applyBorder="1" applyAlignment="1">
      <alignment vertical="center" wrapText="1"/>
    </xf>
    <xf numFmtId="0" fontId="15" fillId="0" borderId="11" xfId="0" applyFont="1" applyBorder="1"/>
    <xf numFmtId="0" fontId="15" fillId="0" borderId="12" xfId="0" applyFont="1" applyBorder="1"/>
    <xf numFmtId="0" fontId="29" fillId="0" borderId="12" xfId="0" applyFont="1" applyBorder="1"/>
    <xf numFmtId="0" fontId="36" fillId="0" borderId="12" xfId="1" applyFont="1" applyFill="1" applyBorder="1" applyAlignment="1">
      <alignment vertical="center" wrapText="1"/>
    </xf>
    <xf numFmtId="165" fontId="15" fillId="0" borderId="12" xfId="0" applyNumberFormat="1" applyFont="1" applyBorder="1" applyAlignment="1">
      <alignment vertical="center" wrapText="1"/>
    </xf>
    <xf numFmtId="0" fontId="14" fillId="0" borderId="12" xfId="0" applyFont="1" applyBorder="1" applyAlignment="1">
      <alignment vertical="center" wrapText="1"/>
    </xf>
    <xf numFmtId="0" fontId="33" fillId="0" borderId="12" xfId="0" applyFont="1" applyBorder="1"/>
    <xf numFmtId="165" fontId="14" fillId="0" borderId="9" xfId="0" applyNumberFormat="1" applyFont="1" applyBorder="1"/>
    <xf numFmtId="0" fontId="14" fillId="0" borderId="9" xfId="0" applyFont="1" applyBorder="1" applyAlignment="1">
      <alignment vertical="center" wrapText="1"/>
    </xf>
    <xf numFmtId="0" fontId="15" fillId="0" borderId="49" xfId="0" applyFont="1" applyBorder="1" applyAlignment="1">
      <alignment horizontal="center"/>
    </xf>
    <xf numFmtId="165" fontId="15" fillId="0" borderId="35" xfId="0" applyNumberFormat="1" applyFont="1" applyBorder="1" applyAlignment="1">
      <alignment horizontal="center"/>
    </xf>
    <xf numFmtId="0" fontId="14" fillId="0" borderId="0" xfId="0" applyFont="1" applyAlignment="1">
      <alignment horizontal="left"/>
    </xf>
    <xf numFmtId="165" fontId="0" fillId="0" borderId="0" xfId="0" applyNumberFormat="1" applyAlignment="1">
      <alignment horizontal="right"/>
    </xf>
    <xf numFmtId="165" fontId="14" fillId="0" borderId="15" xfId="0" applyNumberFormat="1" applyFont="1" applyBorder="1" applyAlignment="1">
      <alignment horizontal="right"/>
    </xf>
    <xf numFmtId="165" fontId="14" fillId="0" borderId="28" xfId="0" applyNumberFormat="1" applyFont="1" applyBorder="1" applyAlignment="1">
      <alignment horizontal="right"/>
    </xf>
    <xf numFmtId="165" fontId="14" fillId="0" borderId="26" xfId="0" applyNumberFormat="1" applyFont="1" applyBorder="1" applyAlignment="1">
      <alignment horizontal="right"/>
    </xf>
    <xf numFmtId="11" fontId="14" fillId="0" borderId="15" xfId="0" applyNumberFormat="1" applyFont="1" applyBorder="1" applyAlignment="1">
      <alignment horizontal="right"/>
    </xf>
    <xf numFmtId="165" fontId="14" fillId="0" borderId="1" xfId="0" applyNumberFormat="1" applyFont="1" applyBorder="1" applyAlignment="1">
      <alignment horizontal="right"/>
    </xf>
    <xf numFmtId="165" fontId="14" fillId="0" borderId="4" xfId="0" applyNumberFormat="1" applyFont="1" applyBorder="1" applyAlignment="1">
      <alignment horizontal="right"/>
    </xf>
    <xf numFmtId="165" fontId="14" fillId="0" borderId="50" xfId="0" applyNumberFormat="1" applyFont="1" applyBorder="1" applyAlignment="1">
      <alignment horizontal="right"/>
    </xf>
    <xf numFmtId="11" fontId="14" fillId="0" borderId="1" xfId="0" applyNumberFormat="1" applyFont="1" applyBorder="1" applyAlignment="1">
      <alignment horizontal="right"/>
    </xf>
    <xf numFmtId="165" fontId="15" fillId="0" borderId="1" xfId="0" applyNumberFormat="1" applyFont="1" applyBorder="1" applyAlignment="1">
      <alignment horizontal="right"/>
    </xf>
    <xf numFmtId="165" fontId="15" fillId="0" borderId="4" xfId="0" applyNumberFormat="1" applyFont="1" applyBorder="1" applyAlignment="1">
      <alignment horizontal="right"/>
    </xf>
    <xf numFmtId="165" fontId="15" fillId="0" borderId="50" xfId="0" applyNumberFormat="1" applyFont="1" applyBorder="1" applyAlignment="1">
      <alignment horizontal="right"/>
    </xf>
    <xf numFmtId="11" fontId="15" fillId="0" borderId="1" xfId="0" applyNumberFormat="1" applyFont="1" applyBorder="1" applyAlignment="1">
      <alignment horizontal="right"/>
    </xf>
    <xf numFmtId="0" fontId="15" fillId="0" borderId="36" xfId="0" applyFont="1" applyBorder="1" applyAlignment="1">
      <alignment horizontal="center"/>
    </xf>
    <xf numFmtId="0" fontId="7" fillId="0" borderId="31" xfId="0" applyFont="1" applyBorder="1"/>
    <xf numFmtId="0" fontId="7" fillId="0" borderId="32" xfId="0" applyFont="1" applyBorder="1"/>
    <xf numFmtId="0" fontId="7" fillId="0" borderId="43" xfId="0" applyFont="1" applyBorder="1"/>
    <xf numFmtId="164" fontId="14" fillId="0" borderId="0" xfId="0" applyNumberFormat="1" applyFont="1" applyAlignment="1">
      <alignment horizontal="right"/>
    </xf>
    <xf numFmtId="2" fontId="14" fillId="0" borderId="0" xfId="0" applyNumberFormat="1" applyFont="1" applyAlignment="1">
      <alignment horizontal="right"/>
    </xf>
    <xf numFmtId="164" fontId="15" fillId="0" borderId="0" xfId="0" applyNumberFormat="1" applyFont="1" applyAlignment="1">
      <alignment horizontal="right"/>
    </xf>
    <xf numFmtId="2" fontId="15" fillId="0" borderId="0" xfId="0" applyNumberFormat="1" applyFont="1" applyAlignment="1">
      <alignment horizontal="right"/>
    </xf>
    <xf numFmtId="2" fontId="14" fillId="0" borderId="46" xfId="0" applyNumberFormat="1" applyFont="1" applyBorder="1"/>
    <xf numFmtId="2" fontId="15" fillId="0" borderId="46" xfId="0" applyNumberFormat="1" applyFont="1" applyBorder="1"/>
    <xf numFmtId="2" fontId="14" fillId="0" borderId="26" xfId="0" applyNumberFormat="1" applyFont="1" applyBorder="1"/>
    <xf numFmtId="2" fontId="15" fillId="0" borderId="30" xfId="0" applyNumberFormat="1" applyFont="1" applyBorder="1"/>
    <xf numFmtId="0" fontId="37" fillId="0" borderId="0" xfId="0" applyFont="1"/>
    <xf numFmtId="0" fontId="37" fillId="0" borderId="0" xfId="0" applyFont="1" applyAlignment="1">
      <alignment wrapText="1"/>
    </xf>
    <xf numFmtId="2" fontId="37" fillId="0" borderId="0" xfId="0" applyNumberFormat="1" applyFont="1" applyAlignment="1">
      <alignment horizontal="center" wrapText="1"/>
    </xf>
    <xf numFmtId="0" fontId="4" fillId="0" borderId="0" xfId="0" applyFont="1" applyAlignment="1">
      <alignment horizontal="left" vertical="center"/>
    </xf>
    <xf numFmtId="0" fontId="14" fillId="0" borderId="0" xfId="0" applyFont="1" applyAlignment="1">
      <alignment horizontal="left" vertical="top"/>
    </xf>
    <xf numFmtId="0" fontId="24" fillId="0" borderId="0" xfId="0" applyFont="1"/>
    <xf numFmtId="0" fontId="38" fillId="0" borderId="0" xfId="0" applyFont="1"/>
    <xf numFmtId="0" fontId="39" fillId="0" borderId="0" xfId="0" applyFont="1"/>
    <xf numFmtId="0" fontId="39" fillId="0" borderId="8" xfId="0" applyFont="1" applyBorder="1"/>
    <xf numFmtId="0" fontId="20" fillId="0" borderId="9" xfId="0" applyFont="1" applyBorder="1"/>
    <xf numFmtId="0" fontId="20" fillId="0" borderId="11" xfId="0" applyFont="1" applyBorder="1" applyAlignment="1">
      <alignment wrapText="1"/>
    </xf>
    <xf numFmtId="0" fontId="20" fillId="0" borderId="12" xfId="0" applyFont="1" applyBorder="1" applyAlignment="1">
      <alignment wrapText="1"/>
    </xf>
    <xf numFmtId="0" fontId="20" fillId="0" borderId="51" xfId="0" applyFont="1" applyBorder="1" applyAlignment="1">
      <alignment wrapText="1"/>
    </xf>
    <xf numFmtId="0" fontId="20" fillId="0" borderId="13" xfId="0" applyFont="1" applyBorder="1" applyAlignment="1">
      <alignment wrapText="1"/>
    </xf>
    <xf numFmtId="0" fontId="30" fillId="0" borderId="15" xfId="0" applyFont="1" applyBorder="1"/>
    <xf numFmtId="0" fontId="30" fillId="0" borderId="26" xfId="0" applyFont="1" applyBorder="1"/>
    <xf numFmtId="11" fontId="30" fillId="0" borderId="26" xfId="0" applyNumberFormat="1" applyFont="1" applyBorder="1"/>
    <xf numFmtId="0" fontId="30" fillId="0" borderId="1" xfId="0" applyFont="1" applyBorder="1"/>
    <xf numFmtId="0" fontId="30" fillId="0" borderId="50" xfId="0" applyFont="1" applyBorder="1"/>
    <xf numFmtId="0" fontId="29" fillId="0" borderId="15" xfId="0" applyFont="1" applyBorder="1"/>
    <xf numFmtId="0" fontId="29" fillId="0" borderId="26" xfId="0" applyFont="1" applyBorder="1"/>
    <xf numFmtId="11" fontId="29" fillId="0" borderId="26" xfId="0" applyNumberFormat="1" applyFont="1" applyBorder="1"/>
    <xf numFmtId="0" fontId="39" fillId="0" borderId="26" xfId="0" applyFont="1" applyBorder="1"/>
    <xf numFmtId="0" fontId="20" fillId="0" borderId="26" xfId="0" applyFont="1" applyBorder="1"/>
    <xf numFmtId="0" fontId="14" fillId="0" borderId="1" xfId="0" applyFont="1" applyBorder="1" applyAlignment="1">
      <alignment horizontal="left"/>
    </xf>
    <xf numFmtId="16" fontId="14" fillId="0" borderId="1" xfId="0" applyNumberFormat="1" applyFont="1" applyBorder="1"/>
    <xf numFmtId="0" fontId="41" fillId="0" borderId="0" xfId="0" applyFont="1"/>
    <xf numFmtId="0" fontId="46" fillId="0" borderId="54" xfId="0" applyFont="1" applyBorder="1"/>
    <xf numFmtId="0" fontId="41" fillId="0" borderId="54" xfId="0" applyFont="1" applyBorder="1"/>
    <xf numFmtId="0" fontId="41" fillId="0" borderId="0" xfId="0" applyFont="1" applyAlignment="1">
      <alignment horizontal="center" vertical="center"/>
    </xf>
    <xf numFmtId="0" fontId="41" fillId="0" borderId="0" xfId="0" applyFont="1" applyAlignment="1">
      <alignment horizontal="left" vertical="top"/>
    </xf>
    <xf numFmtId="49" fontId="41" fillId="0" borderId="0" xfId="0" applyNumberFormat="1" applyFont="1" applyAlignment="1">
      <alignment horizontal="center" vertical="center"/>
    </xf>
    <xf numFmtId="0" fontId="40" fillId="0" borderId="0" xfId="0" applyFont="1" applyAlignment="1">
      <alignment horizontal="left" vertical="top"/>
    </xf>
    <xf numFmtId="0" fontId="41" fillId="0" borderId="0" xfId="0" applyFont="1" applyAlignment="1">
      <alignment horizontal="left"/>
    </xf>
    <xf numFmtId="0" fontId="41" fillId="0" borderId="0" xfId="0" applyFont="1" applyAlignment="1">
      <alignment horizontal="center"/>
    </xf>
    <xf numFmtId="0" fontId="46" fillId="0" borderId="55" xfId="0" applyFont="1" applyBorder="1" applyAlignment="1">
      <alignment horizontal="left"/>
    </xf>
    <xf numFmtId="0" fontId="44" fillId="0" borderId="0" xfId="0" applyFont="1"/>
    <xf numFmtId="0" fontId="44" fillId="0" borderId="2" xfId="0" applyFont="1" applyBorder="1"/>
    <xf numFmtId="0" fontId="46" fillId="0" borderId="56" xfId="0" applyFont="1" applyBorder="1" applyAlignment="1">
      <alignment horizontal="left"/>
    </xf>
    <xf numFmtId="0" fontId="46" fillId="0" borderId="57" xfId="0" applyFont="1" applyBorder="1"/>
    <xf numFmtId="0" fontId="41" fillId="0" borderId="3" xfId="0" applyFont="1" applyBorder="1"/>
    <xf numFmtId="0" fontId="41" fillId="0" borderId="60" xfId="0" applyFont="1" applyBorder="1"/>
    <xf numFmtId="0" fontId="41" fillId="0" borderId="2" xfId="0" applyFont="1" applyBorder="1"/>
    <xf numFmtId="0" fontId="42" fillId="0" borderId="6" xfId="0" applyFont="1" applyBorder="1" applyAlignment="1">
      <alignment horizontal="center"/>
    </xf>
    <xf numFmtId="0" fontId="41" fillId="0" borderId="55" xfId="0" applyFont="1" applyBorder="1" applyAlignment="1">
      <alignment horizontal="left" vertical="top"/>
    </xf>
    <xf numFmtId="0" fontId="41" fillId="0" borderId="65" xfId="0" applyFont="1" applyBorder="1" applyAlignment="1">
      <alignment horizontal="left" vertical="top"/>
    </xf>
    <xf numFmtId="49" fontId="41" fillId="0" borderId="55" xfId="0" applyNumberFormat="1" applyFont="1" applyBorder="1" applyAlignment="1">
      <alignment horizontal="left" vertical="center"/>
    </xf>
    <xf numFmtId="49" fontId="41" fillId="0" borderId="65" xfId="0" applyNumberFormat="1" applyFont="1" applyBorder="1" applyAlignment="1">
      <alignment horizontal="left" vertical="center"/>
    </xf>
    <xf numFmtId="0" fontId="41" fillId="0" borderId="55" xfId="0" applyFont="1" applyBorder="1" applyAlignment="1">
      <alignment horizontal="left"/>
    </xf>
    <xf numFmtId="0" fontId="41" fillId="0" borderId="65" xfId="0" applyFont="1" applyBorder="1" applyAlignment="1">
      <alignment horizontal="left"/>
    </xf>
    <xf numFmtId="0" fontId="41" fillId="0" borderId="0" xfId="0" applyFont="1" applyAlignment="1">
      <alignment vertical="center"/>
    </xf>
    <xf numFmtId="0" fontId="43" fillId="0" borderId="52" xfId="0" applyFont="1" applyBorder="1" applyAlignment="1">
      <alignment horizontal="center" vertical="center"/>
    </xf>
    <xf numFmtId="0" fontId="46" fillId="0" borderId="57" xfId="0" applyFont="1" applyBorder="1" applyAlignment="1">
      <alignment horizontal="center" vertical="center"/>
    </xf>
    <xf numFmtId="11" fontId="46" fillId="0" borderId="57" xfId="0" applyNumberFormat="1" applyFont="1" applyBorder="1" applyAlignment="1">
      <alignment horizontal="center" vertical="center"/>
    </xf>
    <xf numFmtId="0" fontId="46" fillId="0" borderId="54" xfId="0" applyFont="1" applyBorder="1" applyAlignment="1">
      <alignment horizontal="center" vertical="center"/>
    </xf>
    <xf numFmtId="11" fontId="46" fillId="0" borderId="54" xfId="0" applyNumberFormat="1" applyFont="1" applyBorder="1" applyAlignment="1">
      <alignment horizontal="center" vertical="center"/>
    </xf>
    <xf numFmtId="11" fontId="41" fillId="0" borderId="54" xfId="0" applyNumberFormat="1" applyFont="1" applyBorder="1" applyAlignment="1">
      <alignment horizontal="center" vertical="center"/>
    </xf>
    <xf numFmtId="0" fontId="41" fillId="0" borderId="54" xfId="0" applyFont="1" applyBorder="1" applyAlignment="1">
      <alignment horizontal="center" vertical="center"/>
    </xf>
    <xf numFmtId="0" fontId="46" fillId="0" borderId="60" xfId="0" applyFont="1" applyBorder="1" applyAlignment="1">
      <alignment horizontal="center" vertical="center"/>
    </xf>
    <xf numFmtId="11" fontId="41" fillId="0" borderId="60" xfId="0" applyNumberFormat="1" applyFont="1" applyBorder="1" applyAlignment="1">
      <alignment horizontal="center" vertical="center"/>
    </xf>
    <xf numFmtId="0" fontId="41" fillId="0" borderId="60" xfId="0" applyFont="1" applyBorder="1" applyAlignment="1">
      <alignment horizontal="center" vertical="center"/>
    </xf>
    <xf numFmtId="11" fontId="43" fillId="0" borderId="52" xfId="0" applyNumberFormat="1" applyFont="1" applyBorder="1" applyAlignment="1">
      <alignment horizontal="center" vertical="center"/>
    </xf>
    <xf numFmtId="11" fontId="41" fillId="0" borderId="0" xfId="0" applyNumberFormat="1" applyFont="1" applyAlignment="1">
      <alignment horizontal="center" vertical="center"/>
    </xf>
    <xf numFmtId="2" fontId="41" fillId="0" borderId="0" xfId="0" applyNumberFormat="1" applyFont="1"/>
    <xf numFmtId="0" fontId="42" fillId="0" borderId="52" xfId="0" applyFont="1" applyBorder="1" applyAlignment="1">
      <alignment horizontal="center"/>
    </xf>
    <xf numFmtId="0" fontId="43" fillId="0" borderId="52" xfId="0" applyFont="1" applyBorder="1" applyAlignment="1">
      <alignment horizontal="center"/>
    </xf>
    <xf numFmtId="0" fontId="15" fillId="0" borderId="53" xfId="0" applyFont="1" applyBorder="1" applyAlignment="1">
      <alignment horizontal="center" vertical="center"/>
    </xf>
    <xf numFmtId="0" fontId="15" fillId="0" borderId="0" xfId="0" applyFont="1" applyAlignment="1">
      <alignment horizontal="left"/>
    </xf>
    <xf numFmtId="0" fontId="40" fillId="0" borderId="0" xfId="0" applyFont="1" applyAlignment="1">
      <alignment horizontal="left"/>
    </xf>
    <xf numFmtId="0" fontId="10" fillId="0" borderId="0" xfId="0" applyFont="1"/>
    <xf numFmtId="0" fontId="47" fillId="0" borderId="0" xfId="0" applyFont="1"/>
    <xf numFmtId="0" fontId="20" fillId="0" borderId="69" xfId="0" applyFont="1" applyBorder="1"/>
    <xf numFmtId="0" fontId="30" fillId="0" borderId="72" xfId="0" applyFont="1" applyBorder="1"/>
    <xf numFmtId="0" fontId="48" fillId="0" borderId="15" xfId="0" applyFont="1" applyBorder="1"/>
    <xf numFmtId="0" fontId="49" fillId="0" borderId="15" xfId="0" applyFont="1" applyBorder="1"/>
    <xf numFmtId="0" fontId="30" fillId="0" borderId="32" xfId="0" applyFont="1" applyBorder="1"/>
    <xf numFmtId="0" fontId="4" fillId="0" borderId="0" xfId="0" applyFont="1" applyAlignment="1">
      <alignment vertical="center"/>
    </xf>
    <xf numFmtId="0" fontId="18" fillId="0" borderId="54" xfId="0" applyFont="1" applyBorder="1" applyAlignment="1">
      <alignment horizontal="left" vertical="top"/>
    </xf>
    <xf numFmtId="0" fontId="5" fillId="0" borderId="77" xfId="0" applyFont="1" applyBorder="1" applyAlignment="1">
      <alignment horizontal="left" vertical="top"/>
    </xf>
    <xf numFmtId="0" fontId="14" fillId="0" borderId="77" xfId="0" applyFont="1" applyBorder="1" applyAlignment="1">
      <alignment horizontal="center" vertical="center"/>
    </xf>
    <xf numFmtId="0" fontId="14" fillId="0" borderId="78" xfId="0" applyFont="1" applyBorder="1" applyAlignment="1">
      <alignment horizontal="center" vertical="center"/>
    </xf>
    <xf numFmtId="0" fontId="14" fillId="0" borderId="0" xfId="0" applyFont="1" applyAlignment="1">
      <alignment horizontal="left" vertical="center"/>
    </xf>
    <xf numFmtId="11" fontId="5" fillId="0" borderId="54" xfId="0" applyNumberFormat="1" applyFont="1" applyBorder="1" applyAlignment="1">
      <alignment horizontal="center" vertical="center"/>
    </xf>
    <xf numFmtId="0" fontId="5" fillId="0" borderId="54" xfId="0" applyFont="1" applyBorder="1" applyAlignment="1">
      <alignment horizontal="left" vertical="top"/>
    </xf>
    <xf numFmtId="0" fontId="6" fillId="0" borderId="54" xfId="0" applyFont="1" applyBorder="1" applyAlignment="1">
      <alignment horizontal="center"/>
    </xf>
    <xf numFmtId="11" fontId="5" fillId="0" borderId="54" xfId="0" applyNumberFormat="1" applyFont="1" applyBorder="1" applyAlignment="1">
      <alignment horizontal="center"/>
    </xf>
    <xf numFmtId="0" fontId="26" fillId="0" borderId="54" xfId="0" applyFont="1" applyBorder="1" applyAlignment="1">
      <alignment horizontal="center"/>
    </xf>
    <xf numFmtId="11" fontId="24" fillId="0" borderId="54" xfId="0" applyNumberFormat="1" applyFont="1" applyBorder="1" applyAlignment="1">
      <alignment horizontal="center"/>
    </xf>
    <xf numFmtId="11" fontId="7" fillId="0" borderId="54" xfId="0" applyNumberFormat="1" applyFont="1" applyBorder="1" applyAlignment="1">
      <alignment horizontal="center" vertical="center"/>
    </xf>
    <xf numFmtId="2" fontId="7" fillId="0" borderId="54" xfId="0" applyNumberFormat="1" applyFont="1" applyBorder="1" applyAlignment="1">
      <alignment horizontal="center" vertical="center"/>
    </xf>
    <xf numFmtId="0" fontId="7" fillId="0" borderId="54" xfId="0" applyFont="1" applyBorder="1" applyAlignment="1">
      <alignment horizontal="left" vertical="top"/>
    </xf>
    <xf numFmtId="0" fontId="25" fillId="0" borderId="54" xfId="0" applyFont="1" applyBorder="1" applyAlignment="1">
      <alignment horizontal="center" vertical="center"/>
    </xf>
    <xf numFmtId="0" fontId="27" fillId="0" borderId="54" xfId="0" applyFont="1" applyBorder="1" applyAlignment="1">
      <alignment horizontal="left" vertical="top"/>
    </xf>
    <xf numFmtId="0" fontId="28" fillId="0" borderId="54" xfId="0" applyFont="1" applyBorder="1" applyAlignment="1">
      <alignment horizontal="center" vertical="center"/>
    </xf>
    <xf numFmtId="11" fontId="23" fillId="0" borderId="54" xfId="0" applyNumberFormat="1" applyFont="1" applyBorder="1" applyAlignment="1">
      <alignment horizontal="center" vertical="center"/>
    </xf>
    <xf numFmtId="0" fontId="14" fillId="0" borderId="54" xfId="0" applyFont="1" applyBorder="1" applyAlignment="1">
      <alignment horizontal="center"/>
    </xf>
    <xf numFmtId="2" fontId="5" fillId="0" borderId="54" xfId="0" applyNumberFormat="1" applyFont="1" applyBorder="1" applyAlignment="1">
      <alignment horizontal="center"/>
    </xf>
    <xf numFmtId="0" fontId="4" fillId="0" borderId="54" xfId="0" applyFont="1" applyBorder="1" applyAlignment="1">
      <alignment horizontal="center" vertical="center"/>
    </xf>
    <xf numFmtId="0" fontId="4" fillId="0" borderId="54" xfId="0" applyFont="1" applyBorder="1" applyAlignment="1">
      <alignment horizontal="left" vertical="top"/>
    </xf>
    <xf numFmtId="0" fontId="4" fillId="0" borderId="54" xfId="0" applyFont="1" applyBorder="1" applyAlignment="1">
      <alignment horizontal="center"/>
    </xf>
    <xf numFmtId="0" fontId="24" fillId="0" borderId="54" xfId="0" applyFont="1" applyBorder="1" applyAlignment="1">
      <alignment horizontal="center"/>
    </xf>
    <xf numFmtId="2" fontId="18" fillId="0" borderId="54" xfId="0" applyNumberFormat="1" applyFont="1" applyBorder="1" applyAlignment="1">
      <alignment horizontal="center"/>
    </xf>
    <xf numFmtId="0" fontId="15" fillId="0" borderId="54" xfId="0" applyFont="1" applyBorder="1" applyAlignment="1">
      <alignment horizontal="center" vertical="center"/>
    </xf>
    <xf numFmtId="0" fontId="5" fillId="0" borderId="75" xfId="0" applyFont="1" applyBorder="1" applyAlignment="1">
      <alignment horizontal="center" vertical="center"/>
    </xf>
    <xf numFmtId="11" fontId="5" fillId="0" borderId="75" xfId="0" applyNumberFormat="1" applyFont="1" applyBorder="1" applyAlignment="1">
      <alignment horizontal="center" vertical="center"/>
    </xf>
    <xf numFmtId="0" fontId="5" fillId="0" borderId="77" xfId="0" applyFont="1" applyBorder="1" applyAlignment="1">
      <alignment horizontal="center" vertical="center"/>
    </xf>
    <xf numFmtId="11" fontId="5" fillId="0" borderId="77" xfId="0" applyNumberFormat="1" applyFont="1" applyBorder="1" applyAlignment="1">
      <alignment horizontal="center" vertical="center"/>
    </xf>
    <xf numFmtId="0" fontId="5" fillId="0" borderId="79" xfId="0" applyFont="1" applyBorder="1" applyAlignment="1">
      <alignment horizontal="center" vertical="center"/>
    </xf>
    <xf numFmtId="11" fontId="5" fillId="0" borderId="0" xfId="0" applyNumberFormat="1" applyFont="1" applyAlignment="1">
      <alignment horizontal="center"/>
    </xf>
    <xf numFmtId="0" fontId="5" fillId="0" borderId="0" xfId="0" applyFont="1" applyAlignment="1">
      <alignment horizontal="center" vertical="center"/>
    </xf>
    <xf numFmtId="0" fontId="18" fillId="0" borderId="75" xfId="0" applyFont="1" applyBorder="1" applyAlignment="1">
      <alignment horizontal="left" vertical="top"/>
    </xf>
    <xf numFmtId="0" fontId="15" fillId="0" borderId="55" xfId="0" applyFont="1" applyBorder="1"/>
    <xf numFmtId="0" fontId="14" fillId="0" borderId="77" xfId="0" applyFont="1" applyBorder="1" applyAlignment="1">
      <alignment horizontal="center" vertical="center" wrapText="1"/>
    </xf>
    <xf numFmtId="0" fontId="50" fillId="0" borderId="55" xfId="1" applyFont="1" applyBorder="1" applyAlignment="1">
      <alignment vertical="top"/>
    </xf>
    <xf numFmtId="0" fontId="50" fillId="0" borderId="82" xfId="1" applyFont="1" applyBorder="1" applyAlignment="1">
      <alignment vertical="center"/>
    </xf>
    <xf numFmtId="166" fontId="14" fillId="0" borderId="15" xfId="0" applyNumberFormat="1" applyFont="1" applyBorder="1" applyAlignment="1">
      <alignment horizontal="right"/>
    </xf>
    <xf numFmtId="166" fontId="14" fillId="0" borderId="1" xfId="0" applyNumberFormat="1" applyFont="1" applyBorder="1" applyAlignment="1">
      <alignment horizontal="right"/>
    </xf>
    <xf numFmtId="166" fontId="15" fillId="0" borderId="1" xfId="0" applyNumberFormat="1" applyFont="1" applyBorder="1" applyAlignment="1">
      <alignment horizontal="right"/>
    </xf>
    <xf numFmtId="0" fontId="0" fillId="0" borderId="0" xfId="0" applyAlignment="1">
      <alignment horizontal="center" vertical="center"/>
    </xf>
    <xf numFmtId="0" fontId="47" fillId="0" borderId="0" xfId="0" applyFont="1" applyAlignment="1">
      <alignment horizontal="center" vertical="center"/>
    </xf>
    <xf numFmtId="0" fontId="20" fillId="0" borderId="70" xfId="0" applyFont="1" applyBorder="1" applyAlignment="1">
      <alignment horizontal="center" vertical="center"/>
    </xf>
    <xf numFmtId="0" fontId="29" fillId="0" borderId="47" xfId="0" applyFont="1" applyBorder="1" applyAlignment="1">
      <alignment horizontal="center" vertical="center"/>
    </xf>
    <xf numFmtId="0" fontId="29" fillId="0" borderId="46" xfId="0" applyFont="1" applyBorder="1" applyAlignment="1">
      <alignment horizontal="center" vertical="center"/>
    </xf>
    <xf numFmtId="0" fontId="29" fillId="0" borderId="71" xfId="0" applyFont="1" applyBorder="1" applyAlignment="1">
      <alignment horizontal="center" vertical="center"/>
    </xf>
    <xf numFmtId="0" fontId="30" fillId="0" borderId="73" xfId="0" applyFont="1" applyBorder="1" applyAlignment="1">
      <alignment horizontal="center" vertical="center"/>
    </xf>
    <xf numFmtId="165" fontId="30" fillId="0" borderId="73" xfId="0" applyNumberFormat="1" applyFont="1" applyBorder="1" applyAlignment="1">
      <alignment horizontal="center" vertical="center"/>
    </xf>
    <xf numFmtId="0" fontId="30" fillId="0" borderId="26" xfId="0" applyFont="1" applyBorder="1" applyAlignment="1">
      <alignment horizontal="center" vertical="center"/>
    </xf>
    <xf numFmtId="165" fontId="30" fillId="0" borderId="26" xfId="0" applyNumberFormat="1" applyFont="1" applyBorder="1" applyAlignment="1">
      <alignment horizontal="center" vertical="center"/>
    </xf>
    <xf numFmtId="0" fontId="48" fillId="0" borderId="26" xfId="0" applyFont="1" applyBorder="1" applyAlignment="1">
      <alignment horizontal="center" vertical="center"/>
    </xf>
    <xf numFmtId="165" fontId="48" fillId="0" borderId="26" xfId="0" applyNumberFormat="1" applyFont="1" applyBorder="1" applyAlignment="1">
      <alignment horizontal="center" vertical="center"/>
    </xf>
    <xf numFmtId="0" fontId="49" fillId="0" borderId="26" xfId="0" applyFont="1" applyBorder="1" applyAlignment="1">
      <alignment horizontal="center" vertical="center"/>
    </xf>
    <xf numFmtId="165" fontId="49" fillId="0" borderId="26" xfId="0" applyNumberFormat="1" applyFont="1" applyBorder="1" applyAlignment="1">
      <alignment horizontal="center" vertical="center"/>
    </xf>
    <xf numFmtId="0" fontId="30" fillId="0" borderId="74" xfId="0" applyFont="1" applyBorder="1" applyAlignment="1">
      <alignment horizontal="center" vertical="center"/>
    </xf>
    <xf numFmtId="165" fontId="30" fillId="0" borderId="74" xfId="0" applyNumberFormat="1" applyFont="1" applyBorder="1" applyAlignment="1">
      <alignment horizontal="center" vertical="center"/>
    </xf>
    <xf numFmtId="0" fontId="30" fillId="0" borderId="0" xfId="0" applyFont="1" applyAlignment="1">
      <alignment horizontal="center" vertical="center"/>
    </xf>
    <xf numFmtId="49" fontId="14" fillId="0" borderId="0" xfId="0" applyNumberFormat="1" applyFont="1" applyAlignment="1">
      <alignment horizontal="center" vertical="center"/>
    </xf>
    <xf numFmtId="49" fontId="4" fillId="0" borderId="54" xfId="0" applyNumberFormat="1" applyFont="1" applyBorder="1" applyAlignment="1">
      <alignment horizontal="center" vertical="center"/>
    </xf>
    <xf numFmtId="2" fontId="5" fillId="0" borderId="54" xfId="0" applyNumberFormat="1" applyFont="1" applyBorder="1" applyAlignment="1">
      <alignment horizontal="center" vertical="center"/>
    </xf>
    <xf numFmtId="49" fontId="5" fillId="0" borderId="54" xfId="0" applyNumberFormat="1" applyFont="1" applyBorder="1" applyAlignment="1">
      <alignment horizontal="center" vertical="center"/>
    </xf>
    <xf numFmtId="49" fontId="7" fillId="0" borderId="54" xfId="0" applyNumberFormat="1" applyFont="1" applyBorder="1" applyAlignment="1">
      <alignment horizontal="center" vertical="center"/>
    </xf>
    <xf numFmtId="2" fontId="5" fillId="0" borderId="75" xfId="0" applyNumberFormat="1" applyFont="1" applyBorder="1" applyAlignment="1">
      <alignment horizontal="center" vertical="center"/>
    </xf>
    <xf numFmtId="49" fontId="5" fillId="0" borderId="75" xfId="0" applyNumberFormat="1" applyFont="1" applyBorder="1" applyAlignment="1">
      <alignment horizontal="center" vertical="center"/>
    </xf>
    <xf numFmtId="2" fontId="5" fillId="0" borderId="77" xfId="0" applyNumberFormat="1" applyFont="1" applyBorder="1" applyAlignment="1">
      <alignment horizontal="center" vertical="center"/>
    </xf>
    <xf numFmtId="49" fontId="5" fillId="0" borderId="77" xfId="0" applyNumberFormat="1" applyFont="1" applyBorder="1" applyAlignment="1">
      <alignment horizontal="center" vertical="center"/>
    </xf>
    <xf numFmtId="0" fontId="45" fillId="0" borderId="6" xfId="0" applyFont="1" applyBorder="1"/>
    <xf numFmtId="0" fontId="46" fillId="0" borderId="47" xfId="0" applyFont="1" applyBorder="1"/>
    <xf numFmtId="0" fontId="41" fillId="0" borderId="47" xfId="0" applyFont="1" applyBorder="1"/>
    <xf numFmtId="0" fontId="41" fillId="0" borderId="15" xfId="0" applyFont="1" applyBorder="1"/>
    <xf numFmtId="0" fontId="41" fillId="0" borderId="6" xfId="0" applyFont="1" applyBorder="1"/>
    <xf numFmtId="0" fontId="46" fillId="0" borderId="0" xfId="0" applyFont="1"/>
    <xf numFmtId="0" fontId="1" fillId="0" borderId="0" xfId="0" applyFont="1" applyAlignment="1">
      <alignment horizontal="right"/>
    </xf>
    <xf numFmtId="0" fontId="1" fillId="0" borderId="0" xfId="0" applyFont="1" applyAlignment="1">
      <alignment horizontal="center"/>
    </xf>
    <xf numFmtId="0" fontId="1" fillId="0" borderId="0" xfId="0" applyFont="1"/>
    <xf numFmtId="0" fontId="14" fillId="0" borderId="0" xfId="0" applyFont="1" applyAlignment="1">
      <alignment horizontal="right" vertical="top" wrapText="1"/>
    </xf>
    <xf numFmtId="16" fontId="14" fillId="0" borderId="0" xfId="0" applyNumberFormat="1" applyFont="1"/>
    <xf numFmtId="0" fontId="15" fillId="0" borderId="1" xfId="0" applyFont="1" applyBorder="1" applyAlignment="1">
      <alignment horizontal="left"/>
    </xf>
    <xf numFmtId="0" fontId="4" fillId="0" borderId="0" xfId="0" applyFont="1" applyAlignment="1">
      <alignment horizontal="left" vertical="top"/>
    </xf>
    <xf numFmtId="166" fontId="0" fillId="0" borderId="0" xfId="0" applyNumberFormat="1" applyAlignment="1">
      <alignment horizontal="center" vertical="center"/>
    </xf>
    <xf numFmtId="166" fontId="14" fillId="0" borderId="1" xfId="0" applyNumberFormat="1" applyFont="1" applyBorder="1" applyAlignment="1">
      <alignment horizontal="center" vertical="center"/>
    </xf>
    <xf numFmtId="166" fontId="14" fillId="0" borderId="83" xfId="0" applyNumberFormat="1" applyFont="1" applyBorder="1" applyAlignment="1">
      <alignment horizontal="center" vertical="center"/>
    </xf>
    <xf numFmtId="0" fontId="14" fillId="0" borderId="0" xfId="0" applyFont="1" applyAlignment="1">
      <alignment vertical="top"/>
    </xf>
    <xf numFmtId="0" fontId="20" fillId="0" borderId="84" xfId="0" applyFont="1" applyBorder="1" applyAlignment="1">
      <alignment vertical="center" wrapText="1"/>
    </xf>
    <xf numFmtId="0" fontId="14" fillId="0" borderId="4" xfId="0" applyFont="1" applyBorder="1" applyAlignment="1">
      <alignment horizontal="center" vertical="center"/>
    </xf>
    <xf numFmtId="0" fontId="24" fillId="0" borderId="0" xfId="0" applyFont="1" applyAlignment="1">
      <alignment horizontal="center" vertical="center"/>
    </xf>
    <xf numFmtId="0" fontId="24" fillId="0" borderId="1" xfId="0" applyFont="1" applyBorder="1" applyAlignment="1">
      <alignment horizontal="center" vertical="center" wrapText="1"/>
    </xf>
    <xf numFmtId="0" fontId="14" fillId="0" borderId="48" xfId="0" applyFont="1" applyBorder="1" applyAlignment="1">
      <alignment horizontal="center" vertical="center"/>
    </xf>
    <xf numFmtId="0" fontId="14" fillId="0" borderId="28" xfId="0" applyFont="1" applyBorder="1" applyAlignment="1">
      <alignment horizontal="center" vertical="center"/>
    </xf>
    <xf numFmtId="0" fontId="15" fillId="0" borderId="47" xfId="0" applyFont="1" applyBorder="1" applyAlignment="1">
      <alignment horizontal="center" vertical="center"/>
    </xf>
    <xf numFmtId="0" fontId="24" fillId="0" borderId="47" xfId="0" applyFont="1" applyBorder="1" applyAlignment="1">
      <alignment horizontal="center" vertical="center"/>
    </xf>
    <xf numFmtId="0" fontId="24" fillId="0" borderId="15" xfId="0" applyFont="1" applyBorder="1" applyAlignment="1">
      <alignment horizontal="center" vertical="center"/>
    </xf>
    <xf numFmtId="0" fontId="39" fillId="0" borderId="0" xfId="0" applyFont="1" applyAlignment="1">
      <alignment horizontal="left"/>
    </xf>
    <xf numFmtId="0" fontId="21" fillId="0" borderId="0" xfId="0" applyFont="1"/>
    <xf numFmtId="0" fontId="18" fillId="0" borderId="0" xfId="0" applyFont="1"/>
    <xf numFmtId="0" fontId="5" fillId="0" borderId="0" xfId="0" applyFont="1" applyAlignment="1">
      <alignment wrapText="1"/>
    </xf>
    <xf numFmtId="0" fontId="10" fillId="0" borderId="0" xfId="0" applyFont="1" applyAlignment="1">
      <alignment horizontal="center" vertical="center"/>
    </xf>
    <xf numFmtId="0" fontId="5" fillId="0" borderId="0" xfId="0" applyFont="1" applyAlignment="1">
      <alignment vertical="top" wrapText="1"/>
    </xf>
    <xf numFmtId="166" fontId="15" fillId="0" borderId="0" xfId="0" applyNumberFormat="1" applyFont="1" applyAlignment="1">
      <alignment horizontal="right"/>
    </xf>
    <xf numFmtId="165" fontId="15" fillId="0" borderId="0" xfId="0" applyNumberFormat="1" applyFont="1" applyAlignment="1">
      <alignment horizontal="right"/>
    </xf>
    <xf numFmtId="11" fontId="15" fillId="0" borderId="0" xfId="0" applyNumberFormat="1" applyFont="1" applyAlignment="1">
      <alignment horizontal="right"/>
    </xf>
    <xf numFmtId="0" fontId="29" fillId="0" borderId="54" xfId="0" applyFont="1" applyBorder="1"/>
    <xf numFmtId="0" fontId="52" fillId="0" borderId="54" xfId="0" applyFont="1" applyBorder="1" applyAlignment="1">
      <alignment horizontal="right"/>
    </xf>
    <xf numFmtId="0" fontId="29" fillId="0" borderId="54" xfId="0" applyFont="1" applyBorder="1" applyAlignment="1">
      <alignment horizontal="right"/>
    </xf>
    <xf numFmtId="11" fontId="29" fillId="0" borderId="54" xfId="0" applyNumberFormat="1" applyFont="1" applyBorder="1" applyAlignment="1">
      <alignment horizontal="right"/>
    </xf>
    <xf numFmtId="0" fontId="51" fillId="0" borderId="54" xfId="0" applyFont="1" applyBorder="1" applyAlignment="1">
      <alignment horizontal="right"/>
    </xf>
    <xf numFmtId="0" fontId="20" fillId="0" borderId="88" xfId="0" applyFont="1" applyBorder="1"/>
    <xf numFmtId="0" fontId="20" fillId="0" borderId="89" xfId="0" applyFont="1" applyBorder="1"/>
    <xf numFmtId="0" fontId="20" fillId="0" borderId="90" xfId="0" applyFont="1" applyBorder="1"/>
    <xf numFmtId="0" fontId="46" fillId="0" borderId="77" xfId="0" applyFont="1" applyBorder="1" applyAlignment="1">
      <alignment horizontal="right"/>
    </xf>
    <xf numFmtId="11" fontId="46" fillId="0" borderId="77" xfId="0" applyNumberFormat="1" applyFont="1" applyBorder="1"/>
    <xf numFmtId="0" fontId="46" fillId="0" borderId="54" xfId="0" applyFont="1" applyBorder="1" applyAlignment="1">
      <alignment horizontal="right"/>
    </xf>
    <xf numFmtId="11" fontId="46" fillId="0" borderId="54" xfId="0" applyNumberFormat="1" applyFont="1" applyBorder="1"/>
    <xf numFmtId="0" fontId="5" fillId="0" borderId="6" xfId="0" applyFont="1" applyBorder="1"/>
    <xf numFmtId="0" fontId="5" fillId="0" borderId="6" xfId="0" applyFont="1" applyBorder="1" applyAlignment="1">
      <alignment wrapText="1"/>
    </xf>
    <xf numFmtId="0" fontId="5" fillId="0" borderId="0" xfId="0" applyFont="1" applyAlignment="1">
      <alignment horizontal="left" vertical="top"/>
    </xf>
    <xf numFmtId="0" fontId="5" fillId="0" borderId="0" xfId="0" applyFont="1" applyAlignment="1">
      <alignment horizontal="left" vertical="center"/>
    </xf>
    <xf numFmtId="0" fontId="5" fillId="0" borderId="0" xfId="0" applyFont="1" applyAlignment="1">
      <alignment vertical="center"/>
    </xf>
    <xf numFmtId="0" fontId="14" fillId="0" borderId="0" xfId="0" applyFont="1" applyAlignment="1">
      <alignment horizontal="center"/>
    </xf>
    <xf numFmtId="0" fontId="15" fillId="0" borderId="92" xfId="0" applyFont="1" applyBorder="1" applyAlignment="1">
      <alignment horizontal="left"/>
    </xf>
    <xf numFmtId="0" fontId="15" fillId="0" borderId="51" xfId="0" applyFont="1" applyBorder="1" applyAlignment="1">
      <alignment horizontal="left"/>
    </xf>
    <xf numFmtId="0" fontId="14" fillId="0" borderId="92" xfId="0" applyFont="1" applyBorder="1"/>
    <xf numFmtId="0" fontId="14" fillId="0" borderId="93" xfId="0" applyFont="1" applyBorder="1"/>
    <xf numFmtId="0" fontId="14" fillId="0" borderId="51" xfId="0" applyFont="1" applyBorder="1"/>
    <xf numFmtId="0" fontId="15" fillId="0" borderId="10" xfId="0" applyFont="1" applyBorder="1" applyAlignment="1">
      <alignment horizontal="center"/>
    </xf>
    <xf numFmtId="0" fontId="15" fillId="0" borderId="13" xfId="0" applyFont="1" applyBorder="1" applyAlignment="1">
      <alignment horizontal="center"/>
    </xf>
    <xf numFmtId="0" fontId="14" fillId="0" borderId="10" xfId="0" applyFont="1" applyBorder="1" applyAlignment="1">
      <alignment horizontal="center"/>
    </xf>
    <xf numFmtId="0" fontId="14" fillId="0" borderId="45" xfId="0" applyFont="1" applyBorder="1" applyAlignment="1">
      <alignment horizontal="center"/>
    </xf>
    <xf numFmtId="0" fontId="14" fillId="0" borderId="13" xfId="0" applyFont="1" applyBorder="1" applyAlignment="1">
      <alignment horizontal="center"/>
    </xf>
    <xf numFmtId="0" fontId="15" fillId="0" borderId="92" xfId="0" applyFont="1" applyBorder="1" applyAlignment="1">
      <alignment horizontal="center"/>
    </xf>
    <xf numFmtId="0" fontId="15" fillId="0" borderId="51" xfId="0" applyFont="1" applyBorder="1" applyAlignment="1">
      <alignment horizontal="center"/>
    </xf>
    <xf numFmtId="0" fontId="14" fillId="0" borderId="92" xfId="0" applyFont="1" applyBorder="1" applyAlignment="1">
      <alignment horizontal="center"/>
    </xf>
    <xf numFmtId="0" fontId="54" fillId="0" borderId="93" xfId="0" applyFont="1" applyBorder="1" applyAlignment="1">
      <alignment horizontal="center"/>
    </xf>
    <xf numFmtId="0" fontId="14" fillId="0" borderId="93" xfId="0" applyFont="1" applyBorder="1" applyAlignment="1">
      <alignment horizontal="center"/>
    </xf>
    <xf numFmtId="0" fontId="54" fillId="0" borderId="51" xfId="0" applyFont="1" applyBorder="1" applyAlignment="1">
      <alignment horizontal="center"/>
    </xf>
    <xf numFmtId="0" fontId="14" fillId="0" borderId="51" xfId="0" applyFont="1" applyBorder="1" applyAlignment="1">
      <alignment horizontal="center"/>
    </xf>
    <xf numFmtId="0" fontId="55" fillId="0" borderId="0" xfId="0" applyFont="1"/>
    <xf numFmtId="2" fontId="14" fillId="0" borderId="54" xfId="0" applyNumberFormat="1" applyFont="1" applyBorder="1"/>
    <xf numFmtId="0" fontId="14" fillId="0" borderId="54" xfId="0" applyFont="1" applyBorder="1" applyAlignment="1">
      <alignment horizontal="right"/>
    </xf>
    <xf numFmtId="2" fontId="15" fillId="0" borderId="54" xfId="0" applyNumberFormat="1" applyFont="1" applyBorder="1"/>
    <xf numFmtId="0" fontId="15" fillId="0" borderId="54" xfId="0" applyFont="1" applyBorder="1" applyAlignment="1">
      <alignment horizontal="right"/>
    </xf>
    <xf numFmtId="0" fontId="7" fillId="0" borderId="95" xfId="0" applyFont="1" applyBorder="1"/>
    <xf numFmtId="2" fontId="7" fillId="0" borderId="95" xfId="0" applyNumberFormat="1" applyFont="1" applyBorder="1"/>
    <xf numFmtId="2" fontId="14" fillId="0" borderId="77" xfId="0" applyNumberFormat="1" applyFont="1" applyBorder="1"/>
    <xf numFmtId="0" fontId="14" fillId="0" borderId="77" xfId="0" applyFont="1" applyBorder="1" applyAlignment="1">
      <alignment horizontal="right"/>
    </xf>
    <xf numFmtId="2" fontId="14" fillId="0" borderId="95" xfId="0" applyNumberFormat="1" applyFont="1" applyBorder="1"/>
    <xf numFmtId="0" fontId="14" fillId="0" borderId="95" xfId="0" applyFont="1" applyBorder="1" applyAlignment="1">
      <alignment horizontal="right"/>
    </xf>
    <xf numFmtId="0" fontId="7" fillId="0" borderId="96" xfId="0" applyFont="1" applyBorder="1"/>
    <xf numFmtId="0" fontId="7" fillId="0" borderId="97" xfId="0" applyFont="1" applyBorder="1"/>
    <xf numFmtId="2" fontId="14" fillId="0" borderId="82" xfId="0" applyNumberFormat="1" applyFont="1" applyBorder="1"/>
    <xf numFmtId="2" fontId="14" fillId="0" borderId="55" xfId="0" applyNumberFormat="1" applyFont="1" applyBorder="1"/>
    <xf numFmtId="2" fontId="15" fillId="0" borderId="55" xfId="0" applyNumberFormat="1" applyFont="1" applyBorder="1"/>
    <xf numFmtId="2" fontId="14" fillId="0" borderId="97" xfId="0" applyNumberFormat="1" applyFont="1" applyBorder="1"/>
    <xf numFmtId="0" fontId="7" fillId="0" borderId="99" xfId="0" applyFont="1" applyBorder="1"/>
    <xf numFmtId="11" fontId="14" fillId="0" borderId="100" xfId="0" applyNumberFormat="1" applyFont="1" applyBorder="1"/>
    <xf numFmtId="11" fontId="14" fillId="0" borderId="101" xfId="0" applyNumberFormat="1" applyFont="1" applyBorder="1"/>
    <xf numFmtId="11" fontId="15" fillId="0" borderId="101" xfId="0" applyNumberFormat="1" applyFont="1" applyBorder="1"/>
    <xf numFmtId="11" fontId="14" fillId="0" borderId="99" xfId="0" applyNumberFormat="1" applyFont="1" applyBorder="1"/>
    <xf numFmtId="165" fontId="46" fillId="0" borderId="77" xfId="0" applyNumberFormat="1" applyFont="1" applyBorder="1"/>
    <xf numFmtId="165" fontId="46" fillId="0" borderId="54" xfId="0" applyNumberFormat="1" applyFont="1" applyBorder="1"/>
    <xf numFmtId="0" fontId="18" fillId="0" borderId="0" xfId="0" applyFont="1" applyAlignment="1">
      <alignment horizontal="left"/>
    </xf>
    <xf numFmtId="0" fontId="14" fillId="0" borderId="15" xfId="0" applyFont="1" applyBorder="1" applyAlignment="1">
      <alignment horizontal="center" vertical="center"/>
    </xf>
    <xf numFmtId="0" fontId="14" fillId="0" borderId="1" xfId="0" applyFont="1" applyBorder="1" applyAlignment="1">
      <alignment horizontal="center" vertical="center"/>
    </xf>
    <xf numFmtId="0" fontId="7" fillId="0" borderId="7" xfId="0" applyFont="1" applyBorder="1" applyAlignment="1">
      <alignment horizontal="center"/>
    </xf>
    <xf numFmtId="0" fontId="5" fillId="0" borderId="54" xfId="0" applyFont="1" applyBorder="1" applyAlignment="1">
      <alignment horizontal="center" vertical="center"/>
    </xf>
    <xf numFmtId="0" fontId="7" fillId="0" borderId="54" xfId="0" applyFont="1" applyBorder="1" applyAlignment="1">
      <alignment horizontal="center" vertical="center"/>
    </xf>
    <xf numFmtId="0" fontId="14" fillId="0" borderId="54" xfId="0" applyFont="1" applyBorder="1" applyAlignment="1">
      <alignment horizontal="center" vertical="center"/>
    </xf>
    <xf numFmtId="0" fontId="21" fillId="0" borderId="0" xfId="0" applyFont="1" applyAlignment="1">
      <alignment horizontal="left"/>
    </xf>
    <xf numFmtId="0" fontId="14" fillId="0" borderId="47" xfId="0" applyFont="1" applyBorder="1" applyAlignment="1">
      <alignment horizontal="center" vertical="center"/>
    </xf>
    <xf numFmtId="164" fontId="14" fillId="0" borderId="28" xfId="0" applyNumberFormat="1" applyFont="1" applyBorder="1"/>
    <xf numFmtId="164" fontId="14" fillId="0" borderId="4" xfId="0" applyNumberFormat="1" applyFont="1" applyBorder="1"/>
    <xf numFmtId="164" fontId="15" fillId="0" borderId="4" xfId="0" applyNumberFormat="1" applyFont="1" applyBorder="1"/>
    <xf numFmtId="164" fontId="14" fillId="0" borderId="25" xfId="0" applyNumberFormat="1" applyFont="1" applyBorder="1"/>
    <xf numFmtId="0" fontId="7" fillId="0" borderId="53" xfId="0" applyFont="1" applyBorder="1"/>
    <xf numFmtId="2" fontId="7" fillId="0" borderId="75" xfId="0" applyNumberFormat="1" applyFont="1" applyBorder="1"/>
    <xf numFmtId="0" fontId="7" fillId="0" borderId="75" xfId="0" applyFont="1" applyBorder="1"/>
    <xf numFmtId="0" fontId="7" fillId="0" borderId="104" xfId="0" applyFont="1" applyBorder="1"/>
    <xf numFmtId="11" fontId="14" fillId="0" borderId="54" xfId="0" applyNumberFormat="1" applyFont="1" applyBorder="1"/>
    <xf numFmtId="11" fontId="15" fillId="0" borderId="54" xfId="0" applyNumberFormat="1" applyFont="1" applyBorder="1"/>
    <xf numFmtId="164" fontId="14" fillId="0" borderId="54" xfId="0" applyNumberFormat="1" applyFont="1" applyBorder="1" applyAlignment="1">
      <alignment horizontal="right"/>
    </xf>
    <xf numFmtId="164" fontId="15" fillId="0" borderId="54" xfId="0" applyNumberFormat="1" applyFont="1" applyBorder="1" applyAlignment="1">
      <alignment horizontal="right"/>
    </xf>
    <xf numFmtId="0" fontId="29" fillId="0" borderId="77" xfId="0" applyFont="1" applyBorder="1" applyAlignment="1">
      <alignment horizontal="right"/>
    </xf>
    <xf numFmtId="0" fontId="29" fillId="0" borderId="77" xfId="0" applyFont="1" applyBorder="1"/>
    <xf numFmtId="11" fontId="29" fillId="0" borderId="100" xfId="0" applyNumberFormat="1" applyFont="1" applyBorder="1" applyAlignment="1">
      <alignment horizontal="right"/>
    </xf>
    <xf numFmtId="0" fontId="20" fillId="0" borderId="82" xfId="0" applyFont="1" applyBorder="1" applyAlignment="1">
      <alignment horizontal="right"/>
    </xf>
    <xf numFmtId="0" fontId="20" fillId="0" borderId="77" xfId="0" applyFont="1" applyBorder="1" applyAlignment="1">
      <alignment horizontal="right"/>
    </xf>
    <xf numFmtId="0" fontId="20" fillId="0" borderId="100" xfId="0" applyFont="1" applyBorder="1" applyAlignment="1">
      <alignment horizontal="right"/>
    </xf>
    <xf numFmtId="0" fontId="20" fillId="0" borderId="82" xfId="0" applyFont="1" applyBorder="1"/>
    <xf numFmtId="0" fontId="20" fillId="0" borderId="77" xfId="0" applyFont="1" applyBorder="1"/>
    <xf numFmtId="11" fontId="29" fillId="0" borderId="100" xfId="0" applyNumberFormat="1" applyFont="1" applyBorder="1"/>
    <xf numFmtId="0" fontId="29" fillId="0" borderId="82" xfId="0" applyFont="1" applyBorder="1"/>
    <xf numFmtId="0" fontId="46" fillId="0" borderId="77" xfId="0" applyFont="1" applyBorder="1"/>
    <xf numFmtId="0" fontId="14" fillId="0" borderId="15" xfId="0" applyFont="1" applyBorder="1" applyAlignment="1">
      <alignment horizontal="center" vertical="center"/>
    </xf>
    <xf numFmtId="0" fontId="14" fillId="0" borderId="1" xfId="0" applyFont="1" applyBorder="1" applyAlignment="1">
      <alignment horizontal="center" vertical="center"/>
    </xf>
    <xf numFmtId="0" fontId="7" fillId="0" borderId="7" xfId="0" applyFont="1" applyBorder="1" applyAlignment="1">
      <alignment horizontal="center"/>
    </xf>
    <xf numFmtId="0" fontId="13" fillId="0" borderId="0" xfId="0" applyFont="1" applyAlignment="1">
      <alignment horizontal="center"/>
    </xf>
    <xf numFmtId="0" fontId="13" fillId="0" borderId="33" xfId="0" applyFont="1" applyBorder="1" applyAlignment="1">
      <alignment horizontal="center"/>
    </xf>
    <xf numFmtId="0" fontId="13" fillId="0" borderId="34" xfId="0" applyFont="1" applyBorder="1" applyAlignment="1">
      <alignment horizontal="center"/>
    </xf>
    <xf numFmtId="0" fontId="13" fillId="0" borderId="35" xfId="0" applyFont="1" applyBorder="1" applyAlignment="1">
      <alignment horizontal="center"/>
    </xf>
    <xf numFmtId="0" fontId="53" fillId="0" borderId="91" xfId="0" applyFont="1" applyBorder="1" applyAlignment="1">
      <alignment horizontal="center"/>
    </xf>
    <xf numFmtId="0" fontId="53" fillId="0" borderId="86" xfId="0" applyFont="1" applyBorder="1" applyAlignment="1">
      <alignment horizontal="center"/>
    </xf>
    <xf numFmtId="0" fontId="53" fillId="0" borderId="87" xfId="0" applyFont="1" applyBorder="1" applyAlignment="1">
      <alignment horizontal="center"/>
    </xf>
    <xf numFmtId="0" fontId="56" fillId="0" borderId="91" xfId="0" applyFont="1" applyBorder="1" applyAlignment="1">
      <alignment horizontal="center"/>
    </xf>
    <xf numFmtId="0" fontId="7" fillId="0" borderId="16" xfId="0" applyFont="1" applyBorder="1" applyAlignment="1">
      <alignment horizontal="center"/>
    </xf>
    <xf numFmtId="0" fontId="7" fillId="0" borderId="17" xfId="0" applyFont="1" applyBorder="1" applyAlignment="1">
      <alignment horizontal="center"/>
    </xf>
    <xf numFmtId="0" fontId="7" fillId="0" borderId="18" xfId="0" applyFont="1" applyBorder="1" applyAlignment="1">
      <alignment horizontal="center"/>
    </xf>
    <xf numFmtId="0" fontId="7" fillId="0" borderId="102" xfId="0" applyFont="1" applyBorder="1" applyAlignment="1">
      <alignment horizontal="center"/>
    </xf>
    <xf numFmtId="0" fontId="7" fillId="0" borderId="103" xfId="0" applyFont="1" applyBorder="1" applyAlignment="1">
      <alignment horizontal="center"/>
    </xf>
    <xf numFmtId="0" fontId="7" fillId="0" borderId="94" xfId="0" applyFont="1" applyBorder="1" applyAlignment="1">
      <alignment horizontal="center"/>
    </xf>
    <xf numFmtId="0" fontId="7" fillId="0" borderId="98" xfId="0" applyFont="1" applyBorder="1" applyAlignment="1">
      <alignment horizontal="center"/>
    </xf>
    <xf numFmtId="0" fontId="14" fillId="0" borderId="48" xfId="0" applyFont="1" applyBorder="1" applyAlignment="1">
      <alignment horizontal="center" vertical="top"/>
    </xf>
    <xf numFmtId="0" fontId="14" fillId="0" borderId="28" xfId="0" applyFont="1" applyBorder="1" applyAlignment="1">
      <alignment horizontal="center" vertical="top"/>
    </xf>
    <xf numFmtId="0" fontId="14" fillId="0" borderId="27" xfId="0" applyFont="1" applyBorder="1" applyAlignment="1">
      <alignment horizontal="center" vertical="top"/>
    </xf>
    <xf numFmtId="2" fontId="15" fillId="0" borderId="16" xfId="0" applyNumberFormat="1" applyFont="1" applyBorder="1" applyAlignment="1">
      <alignment horizontal="center"/>
    </xf>
    <xf numFmtId="2" fontId="15" fillId="0" borderId="17" xfId="0" applyNumberFormat="1" applyFont="1" applyBorder="1" applyAlignment="1">
      <alignment horizontal="center"/>
    </xf>
    <xf numFmtId="2" fontId="15" fillId="0" borderId="18" xfId="0" applyNumberFormat="1" applyFont="1" applyBorder="1" applyAlignment="1">
      <alignment horizont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24" xfId="0" applyFont="1" applyBorder="1" applyAlignment="1">
      <alignment horizontal="center" vertical="center"/>
    </xf>
    <xf numFmtId="0" fontId="15" fillId="0" borderId="37" xfId="0" applyFont="1" applyBorder="1" applyAlignment="1">
      <alignment horizontal="center" vertical="center"/>
    </xf>
    <xf numFmtId="0" fontId="15" fillId="0" borderId="38" xfId="0" applyFont="1" applyBorder="1" applyAlignment="1">
      <alignment horizontal="center" vertical="center"/>
    </xf>
    <xf numFmtId="0" fontId="15" fillId="0" borderId="39" xfId="0" applyFont="1" applyBorder="1" applyAlignment="1">
      <alignment horizontal="center" vertical="center"/>
    </xf>
    <xf numFmtId="0" fontId="41" fillId="0" borderId="6" xfId="0" applyFont="1" applyBorder="1" applyAlignment="1">
      <alignment horizontal="center" vertical="center"/>
    </xf>
    <xf numFmtId="0" fontId="41" fillId="0" borderId="47" xfId="0" applyFont="1" applyBorder="1" applyAlignment="1">
      <alignment horizontal="center" vertical="center"/>
    </xf>
    <xf numFmtId="0" fontId="41" fillId="0" borderId="15" xfId="0" applyFont="1" applyBorder="1" applyAlignment="1">
      <alignment horizontal="center" vertical="center"/>
    </xf>
    <xf numFmtId="0" fontId="41" fillId="0" borderId="30" xfId="0" applyFont="1" applyBorder="1" applyAlignment="1">
      <alignment horizontal="center" vertical="center"/>
    </xf>
    <xf numFmtId="0" fontId="41" fillId="0" borderId="46" xfId="0" applyFont="1" applyBorder="1" applyAlignment="1">
      <alignment horizontal="center" vertical="center"/>
    </xf>
    <xf numFmtId="0" fontId="41" fillId="0" borderId="85" xfId="0" applyFont="1" applyBorder="1" applyAlignment="1">
      <alignment horizontal="center" vertical="center"/>
    </xf>
    <xf numFmtId="0" fontId="41" fillId="0" borderId="26" xfId="0" applyFont="1" applyBorder="1" applyAlignment="1">
      <alignment horizontal="center" vertical="center"/>
    </xf>
    <xf numFmtId="0" fontId="21" fillId="0" borderId="0" xfId="0" applyFont="1" applyAlignment="1">
      <alignment horizontal="left"/>
    </xf>
    <xf numFmtId="0" fontId="44" fillId="0" borderId="62" xfId="0" applyFont="1" applyBorder="1" applyAlignment="1">
      <alignment horizontal="center" vertical="center"/>
    </xf>
    <xf numFmtId="0" fontId="44" fillId="0" borderId="63" xfId="0" applyFont="1" applyBorder="1" applyAlignment="1">
      <alignment horizontal="center" vertical="center"/>
    </xf>
    <xf numFmtId="0" fontId="44" fillId="0" borderId="64" xfId="0" applyFont="1" applyBorder="1" applyAlignment="1">
      <alignment horizontal="center" vertical="center"/>
    </xf>
    <xf numFmtId="0" fontId="41" fillId="0" borderId="58" xfId="0" applyFont="1" applyBorder="1" applyAlignment="1">
      <alignment horizontal="center" vertical="center"/>
    </xf>
    <xf numFmtId="0" fontId="41" fillId="0" borderId="59" xfId="0" applyFont="1" applyBorder="1" applyAlignment="1">
      <alignment horizontal="center" vertical="center"/>
    </xf>
    <xf numFmtId="0" fontId="41" fillId="0" borderId="61" xfId="0" applyFont="1" applyBorder="1" applyAlignment="1">
      <alignment horizontal="center" vertical="center"/>
    </xf>
    <xf numFmtId="0" fontId="44" fillId="0" borderId="6" xfId="0" applyFont="1" applyBorder="1" applyAlignment="1">
      <alignment horizontal="center" vertical="center"/>
    </xf>
    <xf numFmtId="0" fontId="44" fillId="0" borderId="47" xfId="0" applyFont="1" applyBorder="1" applyAlignment="1">
      <alignment horizontal="center" vertical="center"/>
    </xf>
    <xf numFmtId="0" fontId="44" fillId="0" borderId="15" xfId="0" applyFont="1" applyBorder="1" applyAlignment="1">
      <alignment horizontal="center" vertical="center"/>
    </xf>
    <xf numFmtId="0" fontId="15" fillId="0" borderId="9"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15" fillId="0" borderId="8" xfId="0" applyFont="1" applyBorder="1" applyAlignment="1">
      <alignment horizontal="center" vertical="center"/>
    </xf>
    <xf numFmtId="0" fontId="20" fillId="0" borderId="37" xfId="0" applyFont="1" applyBorder="1" applyAlignment="1">
      <alignment horizontal="center" vertical="center"/>
    </xf>
    <xf numFmtId="0" fontId="20" fillId="0" borderId="38" xfId="0" applyFont="1" applyBorder="1" applyAlignment="1">
      <alignment horizontal="center" vertical="center"/>
    </xf>
    <xf numFmtId="0" fontId="20" fillId="0" borderId="39"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14" fillId="0" borderId="6" xfId="0" applyFont="1" applyBorder="1" applyAlignment="1">
      <alignment horizontal="center" vertical="center"/>
    </xf>
    <xf numFmtId="0" fontId="14" fillId="0" borderId="47" xfId="0" applyFont="1" applyBorder="1" applyAlignment="1">
      <alignment horizontal="center" vertical="center"/>
    </xf>
    <xf numFmtId="0" fontId="14" fillId="0" borderId="6" xfId="0" applyFont="1" applyBorder="1" applyAlignment="1">
      <alignment horizontal="left" vertical="center" wrapText="1"/>
    </xf>
    <xf numFmtId="0" fontId="14" fillId="0" borderId="47" xfId="0" applyFont="1" applyBorder="1" applyAlignment="1">
      <alignment horizontal="left" vertical="center" wrapText="1"/>
    </xf>
    <xf numFmtId="0" fontId="14" fillId="0" borderId="15" xfId="0" applyFont="1" applyBorder="1" applyAlignment="1">
      <alignment horizontal="left" vertical="center" wrapText="1"/>
    </xf>
    <xf numFmtId="0" fontId="14" fillId="0" borderId="6" xfId="0" applyFont="1" applyBorder="1" applyAlignment="1">
      <alignment horizontal="left" vertical="center"/>
    </xf>
    <xf numFmtId="0" fontId="14" fillId="0" borderId="47" xfId="0" applyFont="1" applyBorder="1" applyAlignment="1">
      <alignment horizontal="left" vertical="center"/>
    </xf>
    <xf numFmtId="0" fontId="14" fillId="0" borderId="15" xfId="0" applyFont="1" applyBorder="1" applyAlignment="1">
      <alignment horizontal="left" vertical="center"/>
    </xf>
    <xf numFmtId="0" fontId="14" fillId="0" borderId="50" xfId="0" applyFont="1" applyBorder="1" applyAlignment="1">
      <alignment horizontal="center" vertical="center"/>
    </xf>
    <xf numFmtId="0" fontId="29" fillId="0" borderId="68" xfId="0" applyFont="1" applyBorder="1" applyAlignment="1">
      <alignment horizontal="center" vertical="center"/>
    </xf>
    <xf numFmtId="0" fontId="29" fillId="0" borderId="67" xfId="0" applyFont="1" applyBorder="1" applyAlignment="1">
      <alignment horizontal="center" vertical="center"/>
    </xf>
    <xf numFmtId="0" fontId="29" fillId="0" borderId="68" xfId="0" applyFont="1" applyBorder="1" applyAlignment="1">
      <alignment horizontal="center" vertical="center" wrapText="1"/>
    </xf>
    <xf numFmtId="0" fontId="29" fillId="0" borderId="67" xfId="0" applyFont="1" applyBorder="1" applyAlignment="1">
      <alignment horizontal="center" vertical="center" wrapText="1"/>
    </xf>
    <xf numFmtId="0" fontId="0" fillId="0" borderId="3" xfId="0" applyBorder="1" applyAlignment="1">
      <alignment horizontal="center" vertical="center"/>
    </xf>
    <xf numFmtId="0" fontId="29" fillId="0" borderId="66" xfId="0" applyFont="1" applyBorder="1" applyAlignment="1">
      <alignment horizontal="center" vertical="center"/>
    </xf>
    <xf numFmtId="0" fontId="5" fillId="0" borderId="54" xfId="0" applyFont="1" applyBorder="1" applyAlignment="1">
      <alignment horizontal="center" vertical="center"/>
    </xf>
    <xf numFmtId="0" fontId="0" fillId="0" borderId="54" xfId="0" applyBorder="1" applyAlignment="1">
      <alignment horizontal="center" vertical="center"/>
    </xf>
    <xf numFmtId="0" fontId="7" fillId="0" borderId="54" xfId="0" applyFont="1" applyBorder="1" applyAlignment="1">
      <alignment horizontal="center" vertical="center"/>
    </xf>
    <xf numFmtId="0" fontId="14" fillId="0" borderId="54" xfId="0" applyFont="1" applyBorder="1" applyAlignment="1">
      <alignment horizontal="center" vertical="center"/>
    </xf>
    <xf numFmtId="0" fontId="5" fillId="0" borderId="76" xfId="0" applyFont="1" applyBorder="1" applyAlignment="1">
      <alignment horizontal="center" vertical="center"/>
    </xf>
    <xf numFmtId="0" fontId="5" fillId="0" borderId="80" xfId="0" applyFont="1" applyBorder="1" applyAlignment="1">
      <alignment horizontal="center" vertical="center"/>
    </xf>
    <xf numFmtId="0" fontId="0" fillId="0" borderId="81" xfId="0"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3" xfId="0" applyFont="1" applyBorder="1" applyAlignment="1">
      <alignment horizontal="center" vertical="center" wrapText="1"/>
    </xf>
  </cellXfs>
  <cellStyles count="2">
    <cellStyle name="Hyperlink" xfId="1" builtinId="8"/>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jhsqtl.genetics.unc.edu/" TargetMode="External"/><Relationship Id="rId2" Type="http://schemas.openxmlformats.org/officeDocument/2006/relationships/hyperlink" Target="https://www.eqtlgen.org/index.html" TargetMode="External"/><Relationship Id="rId1" Type="http://schemas.openxmlformats.org/officeDocument/2006/relationships/hyperlink" Target="http://www.muther.ac.uk/Data.html"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16"/>
  <sheetViews>
    <sheetView zoomScaleNormal="100" workbookViewId="0">
      <selection activeCell="B33" sqref="B33"/>
    </sheetView>
  </sheetViews>
  <sheetFormatPr defaultColWidth="8.81640625" defaultRowHeight="15.5"/>
  <cols>
    <col min="1" max="1" width="18.453125" style="5" customWidth="1"/>
    <col min="2" max="2" width="225.81640625" style="402" customWidth="1"/>
    <col min="3" max="3" width="83.453125" style="402" customWidth="1"/>
    <col min="4" max="16384" width="8.81640625" style="5"/>
  </cols>
  <sheetData>
    <row r="1" spans="1:32" s="20" customFormat="1">
      <c r="A1" s="420" t="s">
        <v>0</v>
      </c>
      <c r="B1" s="421"/>
      <c r="C1" s="421"/>
      <c r="D1" s="5"/>
      <c r="E1" s="5"/>
      <c r="F1" s="5"/>
      <c r="G1" s="5"/>
      <c r="H1" s="5"/>
      <c r="I1" s="5"/>
      <c r="J1" s="5"/>
      <c r="K1" s="5"/>
      <c r="L1" s="5"/>
      <c r="M1" s="5"/>
      <c r="N1" s="5"/>
      <c r="O1" s="5"/>
      <c r="P1" s="5"/>
      <c r="Q1" s="5"/>
      <c r="R1" s="5"/>
      <c r="S1" s="5"/>
      <c r="T1" s="5"/>
      <c r="U1" s="5"/>
      <c r="V1" s="5"/>
      <c r="W1" s="5"/>
      <c r="X1" s="5"/>
      <c r="Y1" s="5"/>
      <c r="Z1" s="5"/>
      <c r="AA1" s="5"/>
      <c r="AB1" s="5"/>
      <c r="AC1" s="5"/>
      <c r="AD1" s="5"/>
      <c r="AE1" s="5"/>
      <c r="AF1" s="5"/>
    </row>
    <row r="2" spans="1:32" s="20" customFormat="1">
      <c r="A2" s="5" t="s">
        <v>1</v>
      </c>
      <c r="B2" s="467" t="s">
        <v>2</v>
      </c>
      <c r="C2" s="402"/>
      <c r="D2" s="5"/>
      <c r="E2" s="5"/>
      <c r="F2" s="5"/>
      <c r="G2" s="5"/>
      <c r="H2" s="5"/>
      <c r="I2" s="5"/>
      <c r="J2" s="5"/>
      <c r="K2" s="5"/>
      <c r="L2" s="5"/>
      <c r="M2" s="5"/>
      <c r="N2" s="5"/>
      <c r="O2" s="5"/>
      <c r="P2" s="5"/>
      <c r="Q2" s="5"/>
      <c r="R2" s="5"/>
      <c r="S2" s="5"/>
      <c r="T2" s="5"/>
      <c r="U2" s="5"/>
      <c r="V2" s="5"/>
      <c r="W2" s="5"/>
      <c r="X2" s="5"/>
      <c r="Y2" s="5"/>
      <c r="Z2" s="5"/>
      <c r="AA2" s="5"/>
      <c r="AB2" s="5"/>
      <c r="AC2" s="5"/>
      <c r="AD2" s="5"/>
      <c r="AE2" s="5"/>
      <c r="AF2" s="5"/>
    </row>
    <row r="3" spans="1:32" s="20" customFormat="1">
      <c r="A3" s="5" t="s">
        <v>3</v>
      </c>
      <c r="B3" s="5" t="s">
        <v>974</v>
      </c>
      <c r="C3" s="404"/>
      <c r="D3" s="5"/>
      <c r="E3" s="5"/>
      <c r="F3" s="5"/>
      <c r="G3" s="5"/>
      <c r="H3" s="5"/>
      <c r="I3" s="5"/>
      <c r="J3" s="5"/>
      <c r="K3" s="5"/>
      <c r="L3" s="5"/>
      <c r="M3" s="5"/>
      <c r="N3" s="5"/>
      <c r="O3" s="5"/>
      <c r="P3" s="5"/>
      <c r="Q3" s="5"/>
      <c r="R3" s="5"/>
      <c r="S3" s="5"/>
      <c r="T3" s="5"/>
      <c r="U3" s="5"/>
      <c r="V3" s="5"/>
      <c r="W3" s="5"/>
      <c r="X3" s="5"/>
      <c r="Y3" s="5"/>
      <c r="Z3" s="5"/>
      <c r="AA3" s="5"/>
      <c r="AB3" s="5"/>
      <c r="AC3" s="5"/>
      <c r="AD3" s="5"/>
      <c r="AE3" s="5"/>
      <c r="AF3" s="5"/>
    </row>
    <row r="4" spans="1:32" s="20" customFormat="1">
      <c r="A4" s="5" t="s">
        <v>5</v>
      </c>
      <c r="B4" s="422" t="s">
        <v>12</v>
      </c>
      <c r="C4" s="404"/>
      <c r="D4" s="5"/>
      <c r="E4" s="5"/>
      <c r="F4" s="5"/>
      <c r="G4" s="5"/>
      <c r="H4" s="5"/>
      <c r="I4" s="5"/>
      <c r="J4" s="5"/>
      <c r="K4" s="5"/>
      <c r="L4" s="5"/>
      <c r="M4" s="5"/>
      <c r="N4" s="5"/>
      <c r="O4" s="5"/>
      <c r="P4" s="5"/>
      <c r="Q4" s="5"/>
      <c r="R4" s="5"/>
      <c r="S4" s="5"/>
      <c r="T4" s="5"/>
      <c r="U4" s="5"/>
      <c r="V4" s="5"/>
      <c r="W4" s="5"/>
      <c r="X4" s="5"/>
      <c r="Y4" s="5"/>
      <c r="Z4" s="5"/>
      <c r="AA4" s="5"/>
      <c r="AB4" s="5"/>
      <c r="AC4" s="5"/>
      <c r="AD4" s="5"/>
      <c r="AE4" s="5"/>
      <c r="AF4" s="5"/>
    </row>
    <row r="5" spans="1:32" s="20" customFormat="1">
      <c r="A5" s="5" t="s">
        <v>7</v>
      </c>
      <c r="B5" s="5" t="s">
        <v>4</v>
      </c>
      <c r="C5" s="404"/>
      <c r="D5" s="5"/>
      <c r="E5" s="5"/>
      <c r="F5" s="5"/>
      <c r="G5" s="5"/>
      <c r="H5" s="5"/>
      <c r="I5" s="5"/>
      <c r="J5" s="5"/>
      <c r="K5" s="5"/>
      <c r="L5" s="5"/>
      <c r="M5" s="5"/>
      <c r="N5" s="5"/>
      <c r="O5" s="5"/>
      <c r="P5" s="5"/>
      <c r="Q5" s="5"/>
      <c r="R5" s="5"/>
      <c r="S5" s="5"/>
      <c r="T5" s="5"/>
      <c r="U5" s="5"/>
      <c r="V5" s="5"/>
      <c r="W5" s="5"/>
      <c r="X5" s="5"/>
      <c r="Y5" s="5"/>
      <c r="Z5" s="5"/>
      <c r="AA5" s="5"/>
      <c r="AB5" s="5"/>
      <c r="AC5" s="5"/>
      <c r="AD5" s="5"/>
      <c r="AE5" s="5"/>
      <c r="AF5" s="5"/>
    </row>
    <row r="6" spans="1:32" s="20" customFormat="1">
      <c r="A6" s="5" t="s">
        <v>8</v>
      </c>
      <c r="B6" s="5" t="s">
        <v>10</v>
      </c>
      <c r="C6" s="404"/>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s="20" customFormat="1">
      <c r="A7" s="5" t="s">
        <v>9</v>
      </c>
      <c r="B7" s="423" t="s">
        <v>15</v>
      </c>
      <c r="C7" s="402"/>
      <c r="D7" s="5"/>
      <c r="E7" s="5"/>
      <c r="F7" s="5"/>
      <c r="G7" s="5"/>
      <c r="H7" s="5"/>
      <c r="I7" s="5"/>
      <c r="J7" s="5"/>
      <c r="K7" s="5"/>
      <c r="L7" s="5"/>
      <c r="M7" s="5"/>
      <c r="N7" s="5"/>
      <c r="O7" s="5"/>
      <c r="P7" s="5"/>
      <c r="Q7" s="5"/>
      <c r="R7" s="5"/>
      <c r="S7" s="5"/>
      <c r="T7" s="5"/>
      <c r="U7" s="5"/>
      <c r="V7" s="5"/>
      <c r="W7" s="5"/>
      <c r="X7" s="5"/>
      <c r="Y7" s="5"/>
      <c r="Z7" s="5"/>
      <c r="AA7" s="5"/>
      <c r="AB7" s="5"/>
      <c r="AC7" s="5"/>
      <c r="AD7" s="5"/>
      <c r="AE7" s="5"/>
      <c r="AF7" s="5"/>
    </row>
    <row r="8" spans="1:32" s="20" customFormat="1">
      <c r="A8" s="5" t="s">
        <v>11</v>
      </c>
      <c r="B8" s="236" t="s">
        <v>21</v>
      </c>
      <c r="C8" s="402"/>
      <c r="D8" s="5"/>
      <c r="E8" s="5"/>
      <c r="F8" s="5"/>
      <c r="G8" s="5"/>
      <c r="H8" s="5"/>
      <c r="I8" s="5"/>
      <c r="J8" s="5"/>
      <c r="K8" s="5"/>
      <c r="L8" s="5"/>
      <c r="M8" s="5"/>
      <c r="N8" s="5"/>
      <c r="O8" s="5"/>
      <c r="P8" s="5"/>
      <c r="Q8" s="5"/>
      <c r="R8" s="5"/>
      <c r="S8" s="5"/>
      <c r="T8" s="5"/>
      <c r="U8" s="5"/>
      <c r="V8" s="5"/>
      <c r="W8" s="5"/>
      <c r="X8" s="5"/>
      <c r="Y8" s="5"/>
      <c r="Z8" s="5"/>
      <c r="AA8" s="5"/>
      <c r="AB8" s="5"/>
      <c r="AC8" s="5"/>
      <c r="AD8" s="5"/>
      <c r="AE8" s="5"/>
      <c r="AF8" s="5"/>
    </row>
    <row r="9" spans="1:32" s="20" customFormat="1">
      <c r="A9" s="5" t="s">
        <v>13</v>
      </c>
      <c r="B9" s="5" t="s">
        <v>19</v>
      </c>
      <c r="C9" s="402"/>
      <c r="D9" s="5"/>
      <c r="E9" s="5"/>
      <c r="F9" s="5"/>
      <c r="G9" s="5"/>
      <c r="H9" s="5"/>
      <c r="I9" s="5"/>
      <c r="J9" s="5"/>
      <c r="K9" s="5"/>
      <c r="L9" s="5"/>
      <c r="M9" s="5"/>
      <c r="N9" s="5"/>
      <c r="O9" s="5"/>
      <c r="P9" s="5"/>
      <c r="Q9" s="5"/>
      <c r="R9" s="5"/>
      <c r="S9" s="5"/>
      <c r="T9" s="5"/>
      <c r="U9" s="5"/>
      <c r="V9" s="5"/>
      <c r="W9" s="5"/>
      <c r="X9" s="5"/>
      <c r="Y9" s="5"/>
      <c r="Z9" s="5"/>
      <c r="AA9" s="5"/>
      <c r="AB9" s="5"/>
      <c r="AC9" s="5"/>
      <c r="AD9" s="5"/>
      <c r="AE9" s="5"/>
      <c r="AF9" s="5"/>
    </row>
    <row r="10" spans="1:32" s="20" customFormat="1">
      <c r="A10" s="5" t="s">
        <v>14</v>
      </c>
      <c r="B10" s="424" t="s">
        <v>982</v>
      </c>
      <c r="C10" s="402"/>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row>
    <row r="11" spans="1:32" s="20" customFormat="1">
      <c r="A11" s="5" t="s">
        <v>16</v>
      </c>
      <c r="B11" s="5" t="s">
        <v>984</v>
      </c>
      <c r="C11" s="402"/>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row>
    <row r="12" spans="1:32" s="20" customFormat="1">
      <c r="A12" s="5" t="s">
        <v>18</v>
      </c>
      <c r="B12" s="5" t="s">
        <v>986</v>
      </c>
      <c r="C12" s="402"/>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row>
    <row r="13" spans="1:32" s="20" customFormat="1">
      <c r="A13" s="5" t="s">
        <v>20</v>
      </c>
      <c r="B13" s="423" t="s">
        <v>17</v>
      </c>
      <c r="C13" s="402"/>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row>
    <row r="14" spans="1:32" s="20" customFormat="1">
      <c r="A14" s="5" t="s">
        <v>22</v>
      </c>
      <c r="B14" s="423" t="s">
        <v>6</v>
      </c>
      <c r="C14" s="402"/>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row>
    <row r="15" spans="1:32" s="20" customFormat="1">
      <c r="A15" s="5" t="s">
        <v>23</v>
      </c>
      <c r="B15" s="423" t="s">
        <v>25</v>
      </c>
      <c r="C15" s="402"/>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row>
    <row r="16" spans="1:32">
      <c r="A16" s="5" t="s">
        <v>24</v>
      </c>
      <c r="B16" s="5" t="s">
        <v>991</v>
      </c>
    </row>
  </sheetData>
  <pageMargins left="0.7" right="0.7" top="0.75" bottom="0.75" header="0.3" footer="0.3"/>
  <pageSetup scale="20" orientation="landscape" r:id="rId1"/>
  <headerFooter>
    <oddHeader>&amp;L&amp;"-,Bold" Confidential&amp;C&amp;D&amp;RPage &amp;P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75FCB-5916-7443-8F21-C87750208A32}">
  <sheetPr>
    <pageSetUpPr fitToPage="1"/>
  </sheetPr>
  <dimension ref="A1:W124"/>
  <sheetViews>
    <sheetView topLeftCell="A42" zoomScale="71" zoomScaleNormal="71" workbookViewId="0">
      <selection activeCell="A103" sqref="A103:XFD103"/>
    </sheetView>
  </sheetViews>
  <sheetFormatPr defaultColWidth="11.453125" defaultRowHeight="14.5"/>
  <cols>
    <col min="2" max="2" width="15.81640625" customWidth="1"/>
    <col min="4" max="4" width="19.453125" customWidth="1"/>
    <col min="5" max="5" width="12.1796875" style="19" customWidth="1"/>
    <col min="6" max="6" width="14" style="19" customWidth="1"/>
    <col min="7" max="7" width="11.453125" style="19"/>
    <col min="8" max="8" width="17.81640625" style="19" customWidth="1"/>
    <col min="9" max="12" width="15.453125" style="19" customWidth="1"/>
    <col min="13" max="13" width="15.453125" style="204" customWidth="1"/>
    <col min="14" max="14" width="18.453125" style="19" customWidth="1"/>
    <col min="15" max="16" width="15.453125" style="19" customWidth="1"/>
    <col min="17" max="17" width="19.1796875" style="19" customWidth="1"/>
    <col min="18" max="18" width="16.81640625" style="204" customWidth="1"/>
    <col min="19" max="19" width="17" style="19" customWidth="1"/>
    <col min="20" max="21" width="11.453125" style="19"/>
    <col min="22" max="22" width="24.81640625" style="19" customWidth="1"/>
    <col min="23" max="23" width="16.1796875" style="19" customWidth="1"/>
  </cols>
  <sheetData>
    <row r="1" spans="1:23" ht="20">
      <c r="A1" s="474" t="s">
        <v>26</v>
      </c>
      <c r="B1" s="72"/>
    </row>
    <row r="2" spans="1:23" ht="15" thickBot="1">
      <c r="G2" s="379"/>
    </row>
    <row r="3" spans="1:23" s="2" customFormat="1" ht="16" thickBot="1">
      <c r="G3" s="380"/>
      <c r="I3" s="501" t="s">
        <v>27</v>
      </c>
      <c r="J3" s="501"/>
      <c r="K3" s="501"/>
      <c r="L3" s="501"/>
      <c r="M3" s="501"/>
      <c r="N3" s="501" t="s">
        <v>28</v>
      </c>
      <c r="O3" s="501"/>
      <c r="P3" s="501"/>
      <c r="Q3" s="501"/>
      <c r="R3" s="501"/>
    </row>
    <row r="4" spans="1:23" s="2" customFormat="1" ht="15" thickBot="1">
      <c r="A4" s="94" t="s">
        <v>29</v>
      </c>
      <c r="B4" s="95" t="s">
        <v>30</v>
      </c>
      <c r="C4" s="95" t="s">
        <v>31</v>
      </c>
      <c r="D4" s="95" t="s">
        <v>32</v>
      </c>
      <c r="E4" s="95" t="s">
        <v>33</v>
      </c>
      <c r="F4" s="95" t="s">
        <v>34</v>
      </c>
      <c r="G4" s="95" t="s">
        <v>35</v>
      </c>
      <c r="H4" s="217" t="s">
        <v>36</v>
      </c>
      <c r="I4" s="94" t="s">
        <v>37</v>
      </c>
      <c r="J4" s="95" t="s">
        <v>38</v>
      </c>
      <c r="K4" s="95" t="s">
        <v>39</v>
      </c>
      <c r="L4" s="95" t="s">
        <v>40</v>
      </c>
      <c r="M4" s="202" t="s">
        <v>41</v>
      </c>
      <c r="N4" s="94" t="s">
        <v>42</v>
      </c>
      <c r="O4" s="95" t="s">
        <v>43</v>
      </c>
      <c r="P4" s="95" t="s">
        <v>39</v>
      </c>
      <c r="Q4" s="95" t="s">
        <v>40</v>
      </c>
      <c r="R4" s="202" t="s">
        <v>41</v>
      </c>
      <c r="S4" s="201" t="s">
        <v>44</v>
      </c>
      <c r="T4" s="95" t="s">
        <v>45</v>
      </c>
      <c r="U4" s="95" t="s">
        <v>46</v>
      </c>
      <c r="V4" s="95" t="s">
        <v>47</v>
      </c>
      <c r="W4" s="96" t="s">
        <v>48</v>
      </c>
    </row>
    <row r="5" spans="1:23">
      <c r="A5" s="499" t="s">
        <v>49</v>
      </c>
      <c r="B5" s="75" t="s">
        <v>50</v>
      </c>
      <c r="C5" s="63">
        <v>21</v>
      </c>
      <c r="D5" s="63">
        <v>37014278</v>
      </c>
      <c r="E5" s="75" t="s">
        <v>51</v>
      </c>
      <c r="F5" s="75" t="s">
        <v>52</v>
      </c>
      <c r="G5" s="344">
        <v>2057</v>
      </c>
      <c r="H5" s="205">
        <v>0.22142100000000001</v>
      </c>
      <c r="I5" s="205">
        <v>0.2</v>
      </c>
      <c r="J5" s="75">
        <v>35</v>
      </c>
      <c r="K5" s="75">
        <v>250</v>
      </c>
      <c r="L5" s="75">
        <v>515</v>
      </c>
      <c r="M5" s="206">
        <v>0.50758400000000004</v>
      </c>
      <c r="N5" s="205">
        <v>0.225878</v>
      </c>
      <c r="O5" s="75">
        <v>208</v>
      </c>
      <c r="P5" s="75">
        <v>1321</v>
      </c>
      <c r="Q5" s="75">
        <v>2316</v>
      </c>
      <c r="R5" s="205">
        <v>0.26877499999999999</v>
      </c>
      <c r="S5" s="207">
        <v>1</v>
      </c>
      <c r="T5" s="205">
        <v>-0.33655600000000002</v>
      </c>
      <c r="U5" s="205">
        <v>7.2904999999999998E-2</v>
      </c>
      <c r="V5" s="75" t="s">
        <v>53</v>
      </c>
      <c r="W5" s="208">
        <v>3.9053200000000002E-6</v>
      </c>
    </row>
    <row r="6" spans="1:23">
      <c r="A6" s="500"/>
      <c r="B6" s="28" t="s">
        <v>54</v>
      </c>
      <c r="C6" s="25">
        <v>21</v>
      </c>
      <c r="D6" s="25">
        <v>37045584</v>
      </c>
      <c r="E6" s="28" t="s">
        <v>51</v>
      </c>
      <c r="F6" s="28" t="s">
        <v>52</v>
      </c>
      <c r="G6" s="345">
        <v>1124.95</v>
      </c>
      <c r="H6" s="209">
        <v>0.12109300000000001</v>
      </c>
      <c r="I6" s="209">
        <v>0.10075000000000001</v>
      </c>
      <c r="J6" s="28">
        <v>9</v>
      </c>
      <c r="K6" s="28">
        <v>143</v>
      </c>
      <c r="L6" s="28">
        <v>648</v>
      </c>
      <c r="M6" s="210">
        <v>0.695519</v>
      </c>
      <c r="N6" s="209">
        <v>0.12532499999999999</v>
      </c>
      <c r="O6" s="28">
        <v>67</v>
      </c>
      <c r="P6" s="28">
        <v>829</v>
      </c>
      <c r="Q6" s="28">
        <v>2949</v>
      </c>
      <c r="R6" s="209">
        <v>0.33812500000000001</v>
      </c>
      <c r="S6" s="211">
        <v>0.99108799999999997</v>
      </c>
      <c r="T6" s="209">
        <v>-0.40917500000000001</v>
      </c>
      <c r="U6" s="209">
        <v>9.2234899999999995E-2</v>
      </c>
      <c r="V6" s="28" t="s">
        <v>55</v>
      </c>
      <c r="W6" s="212">
        <v>9.1547900000000001E-6</v>
      </c>
    </row>
    <row r="7" spans="1:23">
      <c r="A7" s="500"/>
      <c r="B7" s="28" t="s">
        <v>56</v>
      </c>
      <c r="C7" s="25">
        <v>21</v>
      </c>
      <c r="D7" s="25">
        <v>37060338</v>
      </c>
      <c r="E7" s="28" t="s">
        <v>51</v>
      </c>
      <c r="F7" s="28" t="s">
        <v>57</v>
      </c>
      <c r="G7" s="345">
        <v>840.88199999999995</v>
      </c>
      <c r="H7" s="209">
        <v>9.0514800000000006E-2</v>
      </c>
      <c r="I7" s="209">
        <v>5.9847999999999998E-2</v>
      </c>
      <c r="J7" s="28">
        <v>3</v>
      </c>
      <c r="K7" s="28">
        <v>89</v>
      </c>
      <c r="L7" s="28">
        <v>708</v>
      </c>
      <c r="M7" s="210">
        <v>0.75403500000000001</v>
      </c>
      <c r="N7" s="209">
        <v>9.6895400000000007E-2</v>
      </c>
      <c r="O7" s="28">
        <v>42</v>
      </c>
      <c r="P7" s="28">
        <v>658</v>
      </c>
      <c r="Q7" s="28">
        <v>3145</v>
      </c>
      <c r="R7" s="209">
        <v>0.26606000000000002</v>
      </c>
      <c r="S7" s="211">
        <v>0.96763200000000005</v>
      </c>
      <c r="T7" s="209">
        <v>-0.56466700000000003</v>
      </c>
      <c r="U7" s="209">
        <v>0.10721799999999999</v>
      </c>
      <c r="V7" s="28" t="s">
        <v>58</v>
      </c>
      <c r="W7" s="212">
        <v>1.39033E-7</v>
      </c>
    </row>
    <row r="8" spans="1:23">
      <c r="A8" s="500"/>
      <c r="B8" s="28" t="s">
        <v>59</v>
      </c>
      <c r="C8" s="25">
        <v>21</v>
      </c>
      <c r="D8" s="25">
        <v>37060678</v>
      </c>
      <c r="E8" s="28" t="s">
        <v>52</v>
      </c>
      <c r="F8" s="28" t="s">
        <v>60</v>
      </c>
      <c r="G8" s="345">
        <v>855.77599999999995</v>
      </c>
      <c r="H8" s="209">
        <v>9.2118000000000005E-2</v>
      </c>
      <c r="I8" s="209">
        <v>5.98799E-2</v>
      </c>
      <c r="J8" s="28">
        <v>3</v>
      </c>
      <c r="K8" s="28">
        <v>89</v>
      </c>
      <c r="L8" s="28">
        <v>708</v>
      </c>
      <c r="M8" s="210">
        <v>0.75403500000000001</v>
      </c>
      <c r="N8" s="209">
        <v>9.88256E-2</v>
      </c>
      <c r="O8" s="28">
        <v>43</v>
      </c>
      <c r="P8" s="28">
        <v>673</v>
      </c>
      <c r="Q8" s="28">
        <v>3129</v>
      </c>
      <c r="R8" s="209">
        <v>0.318129</v>
      </c>
      <c r="S8" s="211">
        <v>0.976831</v>
      </c>
      <c r="T8" s="209">
        <v>-0.58993799999999996</v>
      </c>
      <c r="U8" s="209">
        <v>0.10649699999999999</v>
      </c>
      <c r="V8" s="28" t="s">
        <v>61</v>
      </c>
      <c r="W8" s="212">
        <v>3.0337600000000002E-8</v>
      </c>
    </row>
    <row r="9" spans="1:23">
      <c r="A9" s="500"/>
      <c r="B9" s="28" t="s">
        <v>62</v>
      </c>
      <c r="C9" s="25">
        <v>21</v>
      </c>
      <c r="D9" s="25">
        <v>37060786</v>
      </c>
      <c r="E9" s="28" t="s">
        <v>51</v>
      </c>
      <c r="F9" s="28" t="s">
        <v>52</v>
      </c>
      <c r="G9" s="345">
        <v>855.77599999999995</v>
      </c>
      <c r="H9" s="209">
        <v>9.2118000000000005E-2</v>
      </c>
      <c r="I9" s="209">
        <v>5.98799E-2</v>
      </c>
      <c r="J9" s="28">
        <v>3</v>
      </c>
      <c r="K9" s="28">
        <v>89</v>
      </c>
      <c r="L9" s="28">
        <v>708</v>
      </c>
      <c r="M9" s="210">
        <v>0.75403500000000001</v>
      </c>
      <c r="N9" s="209">
        <v>9.88256E-2</v>
      </c>
      <c r="O9" s="28">
        <v>43</v>
      </c>
      <c r="P9" s="28">
        <v>673</v>
      </c>
      <c r="Q9" s="28">
        <v>3129</v>
      </c>
      <c r="R9" s="209">
        <v>0.318129</v>
      </c>
      <c r="S9" s="211">
        <v>0.976831</v>
      </c>
      <c r="T9" s="209">
        <v>-0.58993799999999996</v>
      </c>
      <c r="U9" s="209">
        <v>0.10649699999999999</v>
      </c>
      <c r="V9" s="28" t="s">
        <v>61</v>
      </c>
      <c r="W9" s="212">
        <v>3.0337600000000002E-8</v>
      </c>
    </row>
    <row r="10" spans="1:23">
      <c r="A10" s="500"/>
      <c r="B10" s="28" t="s">
        <v>63</v>
      </c>
      <c r="C10" s="25">
        <v>21</v>
      </c>
      <c r="D10" s="25">
        <v>37062662</v>
      </c>
      <c r="E10" s="28" t="s">
        <v>52</v>
      </c>
      <c r="F10" s="28" t="s">
        <v>51</v>
      </c>
      <c r="G10" s="345">
        <v>851.05899999999997</v>
      </c>
      <c r="H10" s="209">
        <v>9.1610200000000003E-2</v>
      </c>
      <c r="I10" s="209">
        <v>5.9406899999999999E-2</v>
      </c>
      <c r="J10" s="28">
        <v>3</v>
      </c>
      <c r="K10" s="28">
        <v>89</v>
      </c>
      <c r="L10" s="28">
        <v>708</v>
      </c>
      <c r="M10" s="210">
        <v>0.75403500000000001</v>
      </c>
      <c r="N10" s="209">
        <v>9.8310499999999995E-2</v>
      </c>
      <c r="O10" s="28">
        <v>41</v>
      </c>
      <c r="P10" s="28">
        <v>673</v>
      </c>
      <c r="Q10" s="28">
        <v>3131</v>
      </c>
      <c r="R10" s="209">
        <v>0.466003</v>
      </c>
      <c r="S10" s="211">
        <v>0.98790299999999998</v>
      </c>
      <c r="T10" s="209">
        <v>-0.59340400000000004</v>
      </c>
      <c r="U10" s="209">
        <v>0.10651099999999999</v>
      </c>
      <c r="V10" s="28" t="s">
        <v>64</v>
      </c>
      <c r="W10" s="212">
        <v>2.52856E-8</v>
      </c>
    </row>
    <row r="11" spans="1:23">
      <c r="A11" s="500"/>
      <c r="B11" s="28" t="s">
        <v>65</v>
      </c>
      <c r="C11" s="25">
        <v>21</v>
      </c>
      <c r="D11" s="25">
        <v>37062847</v>
      </c>
      <c r="E11" s="28" t="s">
        <v>57</v>
      </c>
      <c r="F11" s="28" t="s">
        <v>60</v>
      </c>
      <c r="G11" s="345">
        <v>874</v>
      </c>
      <c r="H11" s="209">
        <v>9.4079700000000002E-2</v>
      </c>
      <c r="I11" s="209">
        <v>6.4375000000000002E-2</v>
      </c>
      <c r="J11" s="28">
        <v>4</v>
      </c>
      <c r="K11" s="28">
        <v>95</v>
      </c>
      <c r="L11" s="28">
        <v>701</v>
      </c>
      <c r="M11" s="210">
        <v>0.562384</v>
      </c>
      <c r="N11" s="209">
        <v>0.10026</v>
      </c>
      <c r="O11" s="28">
        <v>44</v>
      </c>
      <c r="P11" s="28">
        <v>683</v>
      </c>
      <c r="Q11" s="28">
        <v>3118</v>
      </c>
      <c r="R11" s="209">
        <v>0.32578000000000001</v>
      </c>
      <c r="S11" s="211">
        <v>1</v>
      </c>
      <c r="T11" s="209">
        <v>-0.53709099999999999</v>
      </c>
      <c r="U11" s="209">
        <v>0.104072</v>
      </c>
      <c r="V11" s="28" t="s">
        <v>66</v>
      </c>
      <c r="W11" s="212">
        <v>2.4594700000000003E-7</v>
      </c>
    </row>
    <row r="12" spans="1:23">
      <c r="A12" s="500"/>
      <c r="B12" s="28" t="s">
        <v>67</v>
      </c>
      <c r="C12" s="25">
        <v>21</v>
      </c>
      <c r="D12" s="25">
        <v>37069540</v>
      </c>
      <c r="E12" s="28" t="s">
        <v>57</v>
      </c>
      <c r="F12" s="28" t="s">
        <v>52</v>
      </c>
      <c r="G12" s="345">
        <v>858</v>
      </c>
      <c r="H12" s="209">
        <v>9.2357400000000006E-2</v>
      </c>
      <c r="I12" s="209">
        <v>5.9374999999999997E-2</v>
      </c>
      <c r="J12" s="28">
        <v>3</v>
      </c>
      <c r="K12" s="28">
        <v>89</v>
      </c>
      <c r="L12" s="28">
        <v>708</v>
      </c>
      <c r="M12" s="210">
        <v>0.75403500000000001</v>
      </c>
      <c r="N12" s="209">
        <v>9.9219799999999997E-2</v>
      </c>
      <c r="O12" s="28">
        <v>43</v>
      </c>
      <c r="P12" s="28">
        <v>677</v>
      </c>
      <c r="Q12" s="28">
        <v>3125</v>
      </c>
      <c r="R12" s="209">
        <v>0.36615300000000001</v>
      </c>
      <c r="S12" s="211">
        <v>1</v>
      </c>
      <c r="T12" s="209">
        <v>-0.59402100000000002</v>
      </c>
      <c r="U12" s="209">
        <v>0.105838</v>
      </c>
      <c r="V12" s="28" t="s">
        <v>68</v>
      </c>
      <c r="W12" s="212">
        <v>1.9937600000000001E-8</v>
      </c>
    </row>
    <row r="13" spans="1:23">
      <c r="A13" s="500"/>
      <c r="B13" s="28" t="s">
        <v>69</v>
      </c>
      <c r="C13" s="25">
        <v>21</v>
      </c>
      <c r="D13" s="25">
        <v>37071522</v>
      </c>
      <c r="E13" s="28" t="s">
        <v>51</v>
      </c>
      <c r="F13" s="28" t="s">
        <v>60</v>
      </c>
      <c r="G13" s="345">
        <v>874.05899999999997</v>
      </c>
      <c r="H13" s="209">
        <v>9.4086000000000003E-2</v>
      </c>
      <c r="I13" s="209">
        <v>6.1124999999999999E-2</v>
      </c>
      <c r="J13" s="28">
        <v>3</v>
      </c>
      <c r="K13" s="28">
        <v>92</v>
      </c>
      <c r="L13" s="28">
        <v>705</v>
      </c>
      <c r="M13" s="210">
        <v>1</v>
      </c>
      <c r="N13" s="209">
        <v>0.10094400000000001</v>
      </c>
      <c r="O13" s="28">
        <v>43</v>
      </c>
      <c r="P13" s="28">
        <v>687</v>
      </c>
      <c r="Q13" s="28">
        <v>3115</v>
      </c>
      <c r="R13" s="209">
        <v>0.47489700000000001</v>
      </c>
      <c r="S13" s="211">
        <v>0.99230600000000002</v>
      </c>
      <c r="T13" s="209">
        <v>-0.59123300000000001</v>
      </c>
      <c r="U13" s="209">
        <v>0.10530100000000001</v>
      </c>
      <c r="V13" s="28" t="s">
        <v>70</v>
      </c>
      <c r="W13" s="212">
        <v>1.9689199999999999E-8</v>
      </c>
    </row>
    <row r="14" spans="1:23">
      <c r="A14" s="500"/>
      <c r="B14" s="28" t="s">
        <v>71</v>
      </c>
      <c r="C14" s="25">
        <v>21</v>
      </c>
      <c r="D14" s="25">
        <v>37071784</v>
      </c>
      <c r="E14" s="28" t="s">
        <v>52</v>
      </c>
      <c r="F14" s="28" t="s">
        <v>51</v>
      </c>
      <c r="G14" s="345">
        <v>869.6</v>
      </c>
      <c r="H14" s="209">
        <v>9.3605999999999995E-2</v>
      </c>
      <c r="I14" s="209">
        <v>6.0624999999999998E-2</v>
      </c>
      <c r="J14" s="28">
        <v>3</v>
      </c>
      <c r="K14" s="28">
        <v>91</v>
      </c>
      <c r="L14" s="28">
        <v>706</v>
      </c>
      <c r="M14" s="210">
        <v>1</v>
      </c>
      <c r="N14" s="209">
        <v>0.100468</v>
      </c>
      <c r="O14" s="28">
        <v>43</v>
      </c>
      <c r="P14" s="28">
        <v>686</v>
      </c>
      <c r="Q14" s="28">
        <v>3116</v>
      </c>
      <c r="R14" s="209">
        <v>0.422429</v>
      </c>
      <c r="S14" s="211">
        <v>0.99895100000000003</v>
      </c>
      <c r="T14" s="209">
        <v>-0.59077199999999996</v>
      </c>
      <c r="U14" s="209">
        <v>0.10530299999999999</v>
      </c>
      <c r="V14" s="28" t="s">
        <v>72</v>
      </c>
      <c r="W14" s="212">
        <v>2.02114E-8</v>
      </c>
    </row>
    <row r="15" spans="1:23">
      <c r="A15" s="500"/>
      <c r="B15" s="28" t="s">
        <v>73</v>
      </c>
      <c r="C15" s="25">
        <v>21</v>
      </c>
      <c r="D15" s="25">
        <v>37073417</v>
      </c>
      <c r="E15" s="28" t="s">
        <v>51</v>
      </c>
      <c r="F15" s="28" t="s">
        <v>52</v>
      </c>
      <c r="G15" s="345">
        <v>871.50199999999995</v>
      </c>
      <c r="H15" s="209">
        <v>9.38108E-2</v>
      </c>
      <c r="I15" s="209">
        <v>6.0718099999999997E-2</v>
      </c>
      <c r="J15" s="28">
        <v>3</v>
      </c>
      <c r="K15" s="28">
        <v>91</v>
      </c>
      <c r="L15" s="28">
        <v>706</v>
      </c>
      <c r="M15" s="210">
        <v>1</v>
      </c>
      <c r="N15" s="209">
        <v>0.10069599999999999</v>
      </c>
      <c r="O15" s="28">
        <v>44</v>
      </c>
      <c r="P15" s="28">
        <v>687</v>
      </c>
      <c r="Q15" s="28">
        <v>3114</v>
      </c>
      <c r="R15" s="209">
        <v>0.37334499999999998</v>
      </c>
      <c r="S15" s="211">
        <v>0.99649900000000002</v>
      </c>
      <c r="T15" s="209">
        <v>-0.59037099999999998</v>
      </c>
      <c r="U15" s="209">
        <v>0.10523299999999999</v>
      </c>
      <c r="V15" s="28" t="s">
        <v>72</v>
      </c>
      <c r="W15" s="212">
        <v>2.0215299999999999E-8</v>
      </c>
    </row>
    <row r="16" spans="1:23">
      <c r="A16" s="500"/>
      <c r="B16" s="28" t="s">
        <v>74</v>
      </c>
      <c r="C16" s="25">
        <v>21</v>
      </c>
      <c r="D16" s="25">
        <v>37073985</v>
      </c>
      <c r="E16" s="28" t="s">
        <v>57</v>
      </c>
      <c r="F16" s="28" t="s">
        <v>60</v>
      </c>
      <c r="G16" s="345">
        <v>872.81200000000001</v>
      </c>
      <c r="H16" s="209">
        <v>9.3951800000000002E-2</v>
      </c>
      <c r="I16" s="209">
        <v>6.0688699999999998E-2</v>
      </c>
      <c r="J16" s="28">
        <v>3</v>
      </c>
      <c r="K16" s="28">
        <v>91</v>
      </c>
      <c r="L16" s="28">
        <v>706</v>
      </c>
      <c r="M16" s="210">
        <v>1</v>
      </c>
      <c r="N16" s="209">
        <v>0.100873</v>
      </c>
      <c r="O16" s="28">
        <v>44</v>
      </c>
      <c r="P16" s="28">
        <v>687</v>
      </c>
      <c r="Q16" s="28">
        <v>3114</v>
      </c>
      <c r="R16" s="209">
        <v>0.37334499999999998</v>
      </c>
      <c r="S16" s="211">
        <v>0.99671600000000005</v>
      </c>
      <c r="T16" s="209">
        <v>-0.59232399999999996</v>
      </c>
      <c r="U16" s="209">
        <v>0.10523100000000001</v>
      </c>
      <c r="V16" s="28" t="s">
        <v>75</v>
      </c>
      <c r="W16" s="212">
        <v>1.8146700000000001E-8</v>
      </c>
    </row>
    <row r="17" spans="1:23">
      <c r="A17" s="500"/>
      <c r="B17" s="71" t="s">
        <v>76</v>
      </c>
      <c r="C17" s="36">
        <v>21</v>
      </c>
      <c r="D17" s="36">
        <v>37074899</v>
      </c>
      <c r="E17" s="71" t="s">
        <v>51</v>
      </c>
      <c r="F17" s="71" t="s">
        <v>52</v>
      </c>
      <c r="G17" s="346">
        <v>1050.6400000000001</v>
      </c>
      <c r="H17" s="213">
        <v>0.113094</v>
      </c>
      <c r="I17" s="213">
        <v>7.2372500000000006E-2</v>
      </c>
      <c r="J17" s="71">
        <v>4</v>
      </c>
      <c r="K17" s="71">
        <v>106</v>
      </c>
      <c r="L17" s="71">
        <v>690</v>
      </c>
      <c r="M17" s="214">
        <v>1</v>
      </c>
      <c r="N17" s="213">
        <v>0.12156699999999999</v>
      </c>
      <c r="O17" s="71">
        <v>63</v>
      </c>
      <c r="P17" s="71">
        <v>797</v>
      </c>
      <c r="Q17" s="71">
        <v>2985</v>
      </c>
      <c r="R17" s="213">
        <v>0.25169900000000001</v>
      </c>
      <c r="S17" s="215">
        <v>0.98123000000000005</v>
      </c>
      <c r="T17" s="213">
        <v>-0.57076300000000002</v>
      </c>
      <c r="U17" s="213">
        <v>9.7972100000000006E-2</v>
      </c>
      <c r="V17" s="71" t="s">
        <v>77</v>
      </c>
      <c r="W17" s="216">
        <v>5.6848799999999999E-9</v>
      </c>
    </row>
    <row r="18" spans="1:23">
      <c r="A18" s="500"/>
      <c r="B18" s="28" t="s">
        <v>78</v>
      </c>
      <c r="C18" s="25">
        <v>21</v>
      </c>
      <c r="D18" s="25">
        <v>37075391</v>
      </c>
      <c r="E18" s="28" t="s">
        <v>60</v>
      </c>
      <c r="F18" s="28" t="s">
        <v>52</v>
      </c>
      <c r="G18" s="345">
        <v>1761.1</v>
      </c>
      <c r="H18" s="209">
        <v>0.18956899999999999</v>
      </c>
      <c r="I18" s="209">
        <v>0.14750199999999999</v>
      </c>
      <c r="J18" s="28">
        <v>20</v>
      </c>
      <c r="K18" s="28">
        <v>196</v>
      </c>
      <c r="L18" s="28">
        <v>584</v>
      </c>
      <c r="M18" s="210">
        <v>0.48116500000000001</v>
      </c>
      <c r="N18" s="209">
        <v>0.198322</v>
      </c>
      <c r="O18" s="28">
        <v>152</v>
      </c>
      <c r="P18" s="28">
        <v>1221</v>
      </c>
      <c r="Q18" s="28">
        <v>2472</v>
      </c>
      <c r="R18" s="209">
        <v>0.91927000000000003</v>
      </c>
      <c r="S18" s="211">
        <v>0.994112</v>
      </c>
      <c r="T18" s="209">
        <v>-0.42501499999999998</v>
      </c>
      <c r="U18" s="209">
        <v>7.8328099999999998E-2</v>
      </c>
      <c r="V18" s="28" t="s">
        <v>79</v>
      </c>
      <c r="W18" s="212">
        <v>5.7603999999999998E-8</v>
      </c>
    </row>
    <row r="19" spans="1:23">
      <c r="A19" s="500"/>
      <c r="B19" s="28" t="s">
        <v>80</v>
      </c>
      <c r="C19" s="25">
        <v>21</v>
      </c>
      <c r="D19" s="25">
        <v>37075686</v>
      </c>
      <c r="E19" s="28" t="s">
        <v>57</v>
      </c>
      <c r="F19" s="28" t="s">
        <v>51</v>
      </c>
      <c r="G19" s="345">
        <v>1406.8</v>
      </c>
      <c r="H19" s="209">
        <v>0.15143100000000001</v>
      </c>
      <c r="I19" s="209">
        <v>0.109125</v>
      </c>
      <c r="J19" s="28">
        <v>11</v>
      </c>
      <c r="K19" s="28">
        <v>153</v>
      </c>
      <c r="L19" s="28">
        <v>636</v>
      </c>
      <c r="M19" s="210">
        <v>0.58551900000000001</v>
      </c>
      <c r="N19" s="209">
        <v>0.16023399999999999</v>
      </c>
      <c r="O19" s="28">
        <v>107</v>
      </c>
      <c r="P19" s="28">
        <v>1019</v>
      </c>
      <c r="Q19" s="28">
        <v>2719</v>
      </c>
      <c r="R19" s="209">
        <v>0.33768900000000002</v>
      </c>
      <c r="S19" s="211">
        <v>0.99826499999999996</v>
      </c>
      <c r="T19" s="209">
        <v>-0.47767799999999999</v>
      </c>
      <c r="U19" s="209">
        <v>8.5417099999999996E-2</v>
      </c>
      <c r="V19" s="28" t="s">
        <v>81</v>
      </c>
      <c r="W19" s="212">
        <v>2.24081E-8</v>
      </c>
    </row>
    <row r="20" spans="1:23">
      <c r="A20" s="500"/>
      <c r="B20" s="28" t="s">
        <v>82</v>
      </c>
      <c r="C20" s="25">
        <v>21</v>
      </c>
      <c r="D20" s="25">
        <v>37075862</v>
      </c>
      <c r="E20" s="28" t="s">
        <v>52</v>
      </c>
      <c r="F20" s="28" t="s">
        <v>51</v>
      </c>
      <c r="G20" s="345">
        <v>1475</v>
      </c>
      <c r="H20" s="209">
        <v>0.158773</v>
      </c>
      <c r="I20" s="209">
        <v>0.1225</v>
      </c>
      <c r="J20" s="28">
        <v>13</v>
      </c>
      <c r="K20" s="28">
        <v>170</v>
      </c>
      <c r="L20" s="28">
        <v>617</v>
      </c>
      <c r="M20" s="210">
        <v>0.74167300000000003</v>
      </c>
      <c r="N20" s="209">
        <v>0.16632</v>
      </c>
      <c r="O20" s="28">
        <v>113</v>
      </c>
      <c r="P20" s="28">
        <v>1053</v>
      </c>
      <c r="Q20" s="28">
        <v>2679</v>
      </c>
      <c r="R20" s="209">
        <v>0.44948399999999999</v>
      </c>
      <c r="S20" s="211">
        <v>1</v>
      </c>
      <c r="T20" s="209">
        <v>-0.41596899999999998</v>
      </c>
      <c r="U20" s="209">
        <v>8.3144599999999999E-2</v>
      </c>
      <c r="V20" s="28" t="s">
        <v>83</v>
      </c>
      <c r="W20" s="212">
        <v>5.6456800000000003E-7</v>
      </c>
    </row>
    <row r="21" spans="1:23">
      <c r="A21" s="500"/>
      <c r="B21" s="28" t="s">
        <v>84</v>
      </c>
      <c r="C21" s="25">
        <v>21</v>
      </c>
      <c r="D21" s="25">
        <v>37076838</v>
      </c>
      <c r="E21" s="28" t="s">
        <v>60</v>
      </c>
      <c r="F21" s="28" t="s">
        <v>51</v>
      </c>
      <c r="G21" s="345">
        <v>805.447</v>
      </c>
      <c r="H21" s="209">
        <v>8.6700399999999997E-2</v>
      </c>
      <c r="I21" s="209">
        <v>5.6250000000000001E-2</v>
      </c>
      <c r="J21" s="28">
        <v>3</v>
      </c>
      <c r="K21" s="28">
        <v>83</v>
      </c>
      <c r="L21" s="28">
        <v>714</v>
      </c>
      <c r="M21" s="210">
        <v>0.73000500000000001</v>
      </c>
      <c r="N21" s="209">
        <v>9.3035999999999994E-2</v>
      </c>
      <c r="O21" s="28">
        <v>37</v>
      </c>
      <c r="P21" s="28">
        <v>643</v>
      </c>
      <c r="Q21" s="28">
        <v>3165</v>
      </c>
      <c r="R21" s="209">
        <v>0.50368199999999996</v>
      </c>
      <c r="S21" s="211">
        <v>0.96849099999999999</v>
      </c>
      <c r="T21" s="209">
        <v>-0.59667599999999998</v>
      </c>
      <c r="U21" s="209">
        <v>0.10972700000000001</v>
      </c>
      <c r="V21" s="28" t="s">
        <v>85</v>
      </c>
      <c r="W21" s="212">
        <v>5.3931500000000002E-8</v>
      </c>
    </row>
    <row r="22" spans="1:23">
      <c r="A22" s="500"/>
      <c r="B22" s="28" t="s">
        <v>86</v>
      </c>
      <c r="C22" s="25">
        <v>21</v>
      </c>
      <c r="D22" s="25">
        <v>37080021</v>
      </c>
      <c r="E22" s="28" t="s">
        <v>51</v>
      </c>
      <c r="F22" s="28" t="s">
        <v>52</v>
      </c>
      <c r="G22" s="345">
        <v>806.49</v>
      </c>
      <c r="H22" s="209">
        <v>8.6812700000000007E-2</v>
      </c>
      <c r="I22" s="209">
        <v>5.5936300000000001E-2</v>
      </c>
      <c r="J22" s="28">
        <v>3</v>
      </c>
      <c r="K22" s="28">
        <v>83</v>
      </c>
      <c r="L22" s="28">
        <v>714</v>
      </c>
      <c r="M22" s="210">
        <v>0.73000500000000001</v>
      </c>
      <c r="N22" s="209">
        <v>9.3237E-2</v>
      </c>
      <c r="O22" s="28">
        <v>36</v>
      </c>
      <c r="P22" s="28">
        <v>646</v>
      </c>
      <c r="Q22" s="28">
        <v>3163</v>
      </c>
      <c r="R22" s="209">
        <v>0.63348599999999999</v>
      </c>
      <c r="S22" s="211">
        <v>0.96416000000000002</v>
      </c>
      <c r="T22" s="209">
        <v>-0.60490999999999995</v>
      </c>
      <c r="U22" s="209">
        <v>0.110016</v>
      </c>
      <c r="V22" s="28" t="s">
        <v>87</v>
      </c>
      <c r="W22" s="212">
        <v>3.8334499999999998E-8</v>
      </c>
    </row>
    <row r="23" spans="1:23">
      <c r="A23" s="500"/>
      <c r="B23" s="28" t="s">
        <v>88</v>
      </c>
      <c r="C23" s="25">
        <v>21</v>
      </c>
      <c r="D23" s="25">
        <v>37082579</v>
      </c>
      <c r="E23" s="28" t="s">
        <v>57</v>
      </c>
      <c r="F23" s="28" t="s">
        <v>60</v>
      </c>
      <c r="G23" s="345">
        <v>2150</v>
      </c>
      <c r="H23" s="209">
        <v>0.231432</v>
      </c>
      <c r="I23" s="209">
        <v>0.18687500000000001</v>
      </c>
      <c r="J23" s="28">
        <v>32</v>
      </c>
      <c r="K23" s="28">
        <v>235</v>
      </c>
      <c r="L23" s="28">
        <v>533</v>
      </c>
      <c r="M23" s="210">
        <v>0.351771</v>
      </c>
      <c r="N23" s="209">
        <v>0.240702</v>
      </c>
      <c r="O23" s="28">
        <v>231</v>
      </c>
      <c r="P23" s="28">
        <v>1389</v>
      </c>
      <c r="Q23" s="28">
        <v>2225</v>
      </c>
      <c r="R23" s="209">
        <v>0.48017700000000002</v>
      </c>
      <c r="S23" s="211">
        <v>1</v>
      </c>
      <c r="T23" s="209">
        <v>-0.34146799999999999</v>
      </c>
      <c r="U23" s="209">
        <v>7.2014900000000007E-2</v>
      </c>
      <c r="V23" s="28" t="s">
        <v>89</v>
      </c>
      <c r="W23" s="212">
        <v>2.1200500000000001E-6</v>
      </c>
    </row>
    <row r="24" spans="1:23">
      <c r="A24" s="500"/>
      <c r="B24" s="28" t="s">
        <v>90</v>
      </c>
      <c r="C24" s="25">
        <v>21</v>
      </c>
      <c r="D24" s="25">
        <v>37086668</v>
      </c>
      <c r="E24" s="28" t="s">
        <v>51</v>
      </c>
      <c r="F24" s="28" t="s">
        <v>52</v>
      </c>
      <c r="G24" s="345">
        <v>867.173</v>
      </c>
      <c r="H24" s="209">
        <v>9.3344700000000003E-2</v>
      </c>
      <c r="I24" s="209">
        <v>5.9468100000000003E-2</v>
      </c>
      <c r="J24" s="28">
        <v>3</v>
      </c>
      <c r="K24" s="28">
        <v>89</v>
      </c>
      <c r="L24" s="28">
        <v>708</v>
      </c>
      <c r="M24" s="210">
        <v>0.75403500000000001</v>
      </c>
      <c r="N24" s="209">
        <v>0.100393</v>
      </c>
      <c r="O24" s="28">
        <v>43</v>
      </c>
      <c r="P24" s="28">
        <v>685</v>
      </c>
      <c r="Q24" s="28">
        <v>3117</v>
      </c>
      <c r="R24" s="209">
        <v>0.42129299999999997</v>
      </c>
      <c r="S24" s="211">
        <v>0.97930300000000003</v>
      </c>
      <c r="T24" s="209">
        <v>-0.61059699999999995</v>
      </c>
      <c r="U24" s="209">
        <v>0.106256</v>
      </c>
      <c r="V24" s="28" t="s">
        <v>91</v>
      </c>
      <c r="W24" s="212">
        <v>9.1120100000000007E-9</v>
      </c>
    </row>
    <row r="25" spans="1:23">
      <c r="A25" s="500"/>
      <c r="B25" s="28" t="s">
        <v>92</v>
      </c>
      <c r="C25" s="25">
        <v>21</v>
      </c>
      <c r="D25" s="25">
        <v>37117381</v>
      </c>
      <c r="E25" s="28" t="s">
        <v>51</v>
      </c>
      <c r="F25" s="28" t="s">
        <v>52</v>
      </c>
      <c r="G25" s="345">
        <v>860.10199999999998</v>
      </c>
      <c r="H25" s="209">
        <v>9.2583600000000002E-2</v>
      </c>
      <c r="I25" s="209">
        <v>5.9938699999999998E-2</v>
      </c>
      <c r="J25" s="28">
        <v>3</v>
      </c>
      <c r="K25" s="28">
        <v>90</v>
      </c>
      <c r="L25" s="28">
        <v>707</v>
      </c>
      <c r="M25" s="210">
        <v>0.75885899999999995</v>
      </c>
      <c r="N25" s="209">
        <v>9.93758E-2</v>
      </c>
      <c r="O25" s="28">
        <v>43</v>
      </c>
      <c r="P25" s="28">
        <v>680</v>
      </c>
      <c r="Q25" s="28">
        <v>3122</v>
      </c>
      <c r="R25" s="209">
        <v>0.36885800000000002</v>
      </c>
      <c r="S25" s="211">
        <v>0.97494400000000003</v>
      </c>
      <c r="T25" s="209">
        <v>-0.59573399999999999</v>
      </c>
      <c r="U25" s="209">
        <v>0.106458</v>
      </c>
      <c r="V25" s="28" t="s">
        <v>93</v>
      </c>
      <c r="W25" s="212">
        <v>2.19414E-8</v>
      </c>
    </row>
    <row r="26" spans="1:23">
      <c r="A26" s="500"/>
      <c r="B26" s="28" t="s">
        <v>94</v>
      </c>
      <c r="C26" s="25">
        <v>21</v>
      </c>
      <c r="D26" s="25">
        <v>37123034</v>
      </c>
      <c r="E26" s="28" t="s">
        <v>51</v>
      </c>
      <c r="F26" s="28" t="s">
        <v>60</v>
      </c>
      <c r="G26" s="345">
        <v>855.8</v>
      </c>
      <c r="H26" s="209">
        <v>9.2120599999999997E-2</v>
      </c>
      <c r="I26" s="209">
        <v>5.9970599999999999E-2</v>
      </c>
      <c r="J26" s="28">
        <v>3</v>
      </c>
      <c r="K26" s="28">
        <v>90</v>
      </c>
      <c r="L26" s="28">
        <v>707</v>
      </c>
      <c r="M26" s="210">
        <v>0.52540399999999998</v>
      </c>
      <c r="N26" s="209">
        <v>9.8809800000000003E-2</v>
      </c>
      <c r="O26" s="28">
        <v>43</v>
      </c>
      <c r="P26" s="28">
        <v>679</v>
      </c>
      <c r="Q26" s="28">
        <v>3123</v>
      </c>
      <c r="R26" s="209">
        <v>0.36780499999999999</v>
      </c>
      <c r="S26" s="211">
        <v>0.96736</v>
      </c>
      <c r="T26" s="209">
        <v>-0.59079400000000004</v>
      </c>
      <c r="U26" s="209">
        <v>0.106642</v>
      </c>
      <c r="V26" s="28" t="s">
        <v>95</v>
      </c>
      <c r="W26" s="212">
        <v>3.0249100000000001E-8</v>
      </c>
    </row>
    <row r="27" spans="1:23">
      <c r="A27" s="500"/>
      <c r="B27" s="28" t="s">
        <v>96</v>
      </c>
      <c r="C27" s="25">
        <v>21</v>
      </c>
      <c r="D27" s="25">
        <v>37137251</v>
      </c>
      <c r="E27" s="28" t="s">
        <v>51</v>
      </c>
      <c r="F27" s="28" t="s">
        <v>52</v>
      </c>
      <c r="G27" s="345">
        <v>859.95299999999997</v>
      </c>
      <c r="H27" s="209">
        <v>9.25676E-2</v>
      </c>
      <c r="I27" s="209">
        <v>6.1374999999999999E-2</v>
      </c>
      <c r="J27" s="28">
        <v>4</v>
      </c>
      <c r="K27" s="28">
        <v>91</v>
      </c>
      <c r="L27" s="28">
        <v>705</v>
      </c>
      <c r="M27" s="210">
        <v>0.53591800000000001</v>
      </c>
      <c r="N27" s="209">
        <v>9.9057599999999996E-2</v>
      </c>
      <c r="O27" s="28">
        <v>43</v>
      </c>
      <c r="P27" s="28">
        <v>677</v>
      </c>
      <c r="Q27" s="28">
        <v>3125</v>
      </c>
      <c r="R27" s="209">
        <v>0.36615300000000001</v>
      </c>
      <c r="S27" s="211">
        <v>0.96434200000000003</v>
      </c>
      <c r="T27" s="209">
        <v>-0.575183</v>
      </c>
      <c r="U27" s="209">
        <v>0.106294</v>
      </c>
      <c r="V27" s="28" t="s">
        <v>97</v>
      </c>
      <c r="W27" s="212">
        <v>6.2594100000000003E-8</v>
      </c>
    </row>
    <row r="28" spans="1:23">
      <c r="A28" s="500"/>
      <c r="B28" s="28" t="s">
        <v>98</v>
      </c>
      <c r="C28" s="25">
        <v>21</v>
      </c>
      <c r="D28" s="25">
        <v>37190438</v>
      </c>
      <c r="E28" s="28" t="s">
        <v>57</v>
      </c>
      <c r="F28" s="28" t="s">
        <v>60</v>
      </c>
      <c r="G28" s="345">
        <v>801.01599999999996</v>
      </c>
      <c r="H28" s="209">
        <v>8.6223400000000006E-2</v>
      </c>
      <c r="I28" s="209">
        <v>6.0090699999999997E-2</v>
      </c>
      <c r="J28" s="28">
        <v>3</v>
      </c>
      <c r="K28" s="28">
        <v>91</v>
      </c>
      <c r="L28" s="28">
        <v>706</v>
      </c>
      <c r="M28" s="210">
        <v>1</v>
      </c>
      <c r="N28" s="209">
        <v>9.1660699999999998E-2</v>
      </c>
      <c r="O28" s="28">
        <v>37</v>
      </c>
      <c r="P28" s="28">
        <v>627</v>
      </c>
      <c r="Q28" s="28">
        <v>3181</v>
      </c>
      <c r="R28" s="209">
        <v>0.32963500000000001</v>
      </c>
      <c r="S28" s="211">
        <v>0.92305800000000005</v>
      </c>
      <c r="T28" s="209">
        <v>-0.53735999999999995</v>
      </c>
      <c r="U28" s="209">
        <v>0.10990900000000001</v>
      </c>
      <c r="V28" s="28" t="s">
        <v>99</v>
      </c>
      <c r="W28" s="212">
        <v>1.0128700000000001E-6</v>
      </c>
    </row>
    <row r="29" spans="1:23">
      <c r="A29" s="500"/>
      <c r="B29" s="28" t="s">
        <v>100</v>
      </c>
      <c r="C29" s="25">
        <v>21</v>
      </c>
      <c r="D29" s="25">
        <v>37274787</v>
      </c>
      <c r="E29" s="28" t="s">
        <v>57</v>
      </c>
      <c r="F29" s="28" t="s">
        <v>52</v>
      </c>
      <c r="G29" s="345">
        <v>731.71799999999996</v>
      </c>
      <c r="H29" s="209">
        <v>7.8764000000000001E-2</v>
      </c>
      <c r="I29" s="209">
        <v>5.5281900000000002E-2</v>
      </c>
      <c r="J29" s="28">
        <v>3</v>
      </c>
      <c r="K29" s="28">
        <v>83</v>
      </c>
      <c r="L29" s="28">
        <v>714</v>
      </c>
      <c r="M29" s="210">
        <v>0.73000500000000001</v>
      </c>
      <c r="N29" s="209">
        <v>8.3649799999999996E-2</v>
      </c>
      <c r="O29" s="28">
        <v>28</v>
      </c>
      <c r="P29" s="28">
        <v>582</v>
      </c>
      <c r="Q29" s="28">
        <v>3235</v>
      </c>
      <c r="R29" s="209">
        <v>0.75005200000000005</v>
      </c>
      <c r="S29" s="211">
        <v>0.86552200000000001</v>
      </c>
      <c r="T29" s="209">
        <v>-0.58577100000000004</v>
      </c>
      <c r="U29" s="209">
        <v>0.115731</v>
      </c>
      <c r="V29" s="28" t="s">
        <v>101</v>
      </c>
      <c r="W29" s="212">
        <v>4.1598E-7</v>
      </c>
    </row>
    <row r="30" spans="1:23">
      <c r="A30" s="500"/>
      <c r="B30" s="28" t="s">
        <v>102</v>
      </c>
      <c r="C30" s="25">
        <v>21</v>
      </c>
      <c r="D30" s="25">
        <v>37284933</v>
      </c>
      <c r="E30" s="28" t="s">
        <v>57</v>
      </c>
      <c r="F30" s="28" t="s">
        <v>60</v>
      </c>
      <c r="G30" s="345">
        <v>744.702</v>
      </c>
      <c r="H30" s="209">
        <v>8.0161700000000002E-2</v>
      </c>
      <c r="I30" s="209">
        <v>5.5470600000000002E-2</v>
      </c>
      <c r="J30" s="28">
        <v>3</v>
      </c>
      <c r="K30" s="28">
        <v>83</v>
      </c>
      <c r="L30" s="28">
        <v>714</v>
      </c>
      <c r="M30" s="210">
        <v>0.73000500000000001</v>
      </c>
      <c r="N30" s="209">
        <v>8.5299E-2</v>
      </c>
      <c r="O30" s="28">
        <v>30</v>
      </c>
      <c r="P30" s="28">
        <v>586</v>
      </c>
      <c r="Q30" s="28">
        <v>3229</v>
      </c>
      <c r="R30" s="209">
        <v>0.529358</v>
      </c>
      <c r="S30" s="211">
        <v>0.862931</v>
      </c>
      <c r="T30" s="209">
        <v>-0.597001</v>
      </c>
      <c r="U30" s="209">
        <v>0.11488900000000001</v>
      </c>
      <c r="V30" s="28" t="s">
        <v>103</v>
      </c>
      <c r="W30" s="212">
        <v>2.0324100000000001E-7</v>
      </c>
    </row>
    <row r="31" spans="1:23">
      <c r="A31" s="500" t="s">
        <v>104</v>
      </c>
      <c r="B31" s="28" t="s">
        <v>105</v>
      </c>
      <c r="C31" s="25">
        <v>3</v>
      </c>
      <c r="D31" s="25">
        <v>161197437</v>
      </c>
      <c r="E31" s="28" t="s">
        <v>51</v>
      </c>
      <c r="F31" s="28" t="s">
        <v>52</v>
      </c>
      <c r="G31" s="345">
        <v>3546.25</v>
      </c>
      <c r="H31" s="209">
        <v>0.38172699999999998</v>
      </c>
      <c r="I31" s="209">
        <v>0.31481399999999998</v>
      </c>
      <c r="J31" s="28">
        <v>84</v>
      </c>
      <c r="K31" s="28">
        <v>335</v>
      </c>
      <c r="L31" s="28">
        <v>381</v>
      </c>
      <c r="M31" s="210">
        <v>0.367558</v>
      </c>
      <c r="N31" s="209">
        <v>0.39565</v>
      </c>
      <c r="O31" s="28">
        <v>602</v>
      </c>
      <c r="P31" s="28">
        <v>1838</v>
      </c>
      <c r="Q31" s="28">
        <v>1405</v>
      </c>
      <c r="R31" s="209">
        <v>0.94625000000000004</v>
      </c>
      <c r="S31" s="211">
        <v>0.99814899999999995</v>
      </c>
      <c r="T31" s="209">
        <v>-0.30956899999999998</v>
      </c>
      <c r="U31" s="209">
        <v>6.3490000000000005E-2</v>
      </c>
      <c r="V31" s="28" t="s">
        <v>106</v>
      </c>
      <c r="W31" s="212">
        <v>1.08332E-6</v>
      </c>
    </row>
    <row r="32" spans="1:23">
      <c r="A32" s="500"/>
      <c r="B32" s="28" t="s">
        <v>107</v>
      </c>
      <c r="C32" s="25">
        <v>3</v>
      </c>
      <c r="D32" s="25">
        <v>161198586</v>
      </c>
      <c r="E32" s="28" t="s">
        <v>60</v>
      </c>
      <c r="F32" s="28" t="s">
        <v>57</v>
      </c>
      <c r="G32" s="345">
        <v>3546.09</v>
      </c>
      <c r="H32" s="209">
        <v>0.38170999999999999</v>
      </c>
      <c r="I32" s="209">
        <v>0.31403199999999998</v>
      </c>
      <c r="J32" s="28">
        <v>84</v>
      </c>
      <c r="K32" s="28">
        <v>334</v>
      </c>
      <c r="L32" s="28">
        <v>382</v>
      </c>
      <c r="M32" s="210">
        <v>0.41145399999999999</v>
      </c>
      <c r="N32" s="209">
        <v>0.39579199999999998</v>
      </c>
      <c r="O32" s="28">
        <v>603</v>
      </c>
      <c r="P32" s="28">
        <v>1838</v>
      </c>
      <c r="Q32" s="28">
        <v>1404</v>
      </c>
      <c r="R32" s="209">
        <v>0.97310799999999997</v>
      </c>
      <c r="S32" s="211">
        <v>0.998807</v>
      </c>
      <c r="T32" s="209">
        <v>-0.31544100000000003</v>
      </c>
      <c r="U32" s="209">
        <v>6.3443100000000002E-2</v>
      </c>
      <c r="V32" s="28" t="s">
        <v>108</v>
      </c>
      <c r="W32" s="212">
        <v>6.6256600000000003E-7</v>
      </c>
    </row>
    <row r="33" spans="1:23">
      <c r="A33" s="500"/>
      <c r="B33" s="28" t="s">
        <v>109</v>
      </c>
      <c r="C33" s="25">
        <v>3</v>
      </c>
      <c r="D33" s="25">
        <v>161199673</v>
      </c>
      <c r="E33" s="28" t="s">
        <v>60</v>
      </c>
      <c r="F33" s="28" t="s">
        <v>51</v>
      </c>
      <c r="G33" s="345">
        <v>3548</v>
      </c>
      <c r="H33" s="209">
        <v>0.38191599999999998</v>
      </c>
      <c r="I33" s="209">
        <v>0.31437500000000002</v>
      </c>
      <c r="J33" s="28">
        <v>84</v>
      </c>
      <c r="K33" s="28">
        <v>335</v>
      </c>
      <c r="L33" s="28">
        <v>381</v>
      </c>
      <c r="M33" s="210">
        <v>0.41293400000000002</v>
      </c>
      <c r="N33" s="209">
        <v>0.39596900000000002</v>
      </c>
      <c r="O33" s="28">
        <v>605</v>
      </c>
      <c r="P33" s="28">
        <v>1835</v>
      </c>
      <c r="Q33" s="28">
        <v>1405</v>
      </c>
      <c r="R33" s="209">
        <v>0.89273499999999995</v>
      </c>
      <c r="S33" s="211">
        <v>1</v>
      </c>
      <c r="T33" s="209">
        <v>-0.314446</v>
      </c>
      <c r="U33" s="209">
        <v>6.3372700000000004E-2</v>
      </c>
      <c r="V33" s="28" t="s">
        <v>110</v>
      </c>
      <c r="W33" s="212">
        <v>6.98233E-7</v>
      </c>
    </row>
    <row r="34" spans="1:23">
      <c r="A34" s="500"/>
      <c r="B34" s="28" t="s">
        <v>111</v>
      </c>
      <c r="C34" s="25">
        <v>3</v>
      </c>
      <c r="D34" s="25">
        <v>161201387</v>
      </c>
      <c r="E34" s="28" t="s">
        <v>57</v>
      </c>
      <c r="F34" s="28" t="s">
        <v>52</v>
      </c>
      <c r="G34" s="345">
        <v>3548.44</v>
      </c>
      <c r="H34" s="209">
        <v>0.381963</v>
      </c>
      <c r="I34" s="209">
        <v>0.31431100000000001</v>
      </c>
      <c r="J34" s="28">
        <v>84</v>
      </c>
      <c r="K34" s="28">
        <v>335</v>
      </c>
      <c r="L34" s="28">
        <v>381</v>
      </c>
      <c r="M34" s="210">
        <v>0.41293400000000002</v>
      </c>
      <c r="N34" s="209">
        <v>0.39603899999999997</v>
      </c>
      <c r="O34" s="28">
        <v>605</v>
      </c>
      <c r="P34" s="28">
        <v>1836</v>
      </c>
      <c r="Q34" s="28">
        <v>1404</v>
      </c>
      <c r="R34" s="209">
        <v>0.91944700000000001</v>
      </c>
      <c r="S34" s="211">
        <v>0.99970499999999995</v>
      </c>
      <c r="T34" s="209">
        <v>-0.31491999999999998</v>
      </c>
      <c r="U34" s="209">
        <v>6.3387100000000002E-2</v>
      </c>
      <c r="V34" s="28" t="s">
        <v>112</v>
      </c>
      <c r="W34" s="212">
        <v>6.7573199999999998E-7</v>
      </c>
    </row>
    <row r="35" spans="1:23">
      <c r="A35" s="500"/>
      <c r="B35" s="28" t="s">
        <v>113</v>
      </c>
      <c r="C35" s="25">
        <v>3</v>
      </c>
      <c r="D35" s="25">
        <v>161201464</v>
      </c>
      <c r="E35" s="28" t="s">
        <v>57</v>
      </c>
      <c r="F35" s="28" t="s">
        <v>60</v>
      </c>
      <c r="G35" s="345">
        <v>3595.29</v>
      </c>
      <c r="H35" s="209">
        <v>0.38700600000000002</v>
      </c>
      <c r="I35" s="209">
        <v>0.319936</v>
      </c>
      <c r="J35" s="28">
        <v>88</v>
      </c>
      <c r="K35" s="28">
        <v>336</v>
      </c>
      <c r="L35" s="28">
        <v>376</v>
      </c>
      <c r="M35" s="210">
        <v>0.329822</v>
      </c>
      <c r="N35" s="209">
        <v>0.40096100000000001</v>
      </c>
      <c r="O35" s="28">
        <v>619</v>
      </c>
      <c r="P35" s="28">
        <v>1846</v>
      </c>
      <c r="Q35" s="28">
        <v>1380</v>
      </c>
      <c r="R35" s="209">
        <v>0.97322399999999998</v>
      </c>
      <c r="S35" s="211">
        <v>0.99958199999999997</v>
      </c>
      <c r="T35" s="209">
        <v>-0.30784699999999998</v>
      </c>
      <c r="U35" s="209">
        <v>6.3242699999999999E-2</v>
      </c>
      <c r="V35" s="28" t="s">
        <v>114</v>
      </c>
      <c r="W35" s="212">
        <v>1.12902E-6</v>
      </c>
    </row>
    <row r="36" spans="1:23">
      <c r="A36" s="500"/>
      <c r="B36" s="28" t="s">
        <v>115</v>
      </c>
      <c r="C36" s="25">
        <v>3</v>
      </c>
      <c r="D36" s="25">
        <v>161201495</v>
      </c>
      <c r="E36" s="28" t="s">
        <v>52</v>
      </c>
      <c r="F36" s="28" t="s">
        <v>51</v>
      </c>
      <c r="G36" s="345">
        <v>3549.04</v>
      </c>
      <c r="H36" s="209">
        <v>0.38202799999999998</v>
      </c>
      <c r="I36" s="209">
        <v>0.31431100000000001</v>
      </c>
      <c r="J36" s="28">
        <v>84</v>
      </c>
      <c r="K36" s="28">
        <v>335</v>
      </c>
      <c r="L36" s="28">
        <v>381</v>
      </c>
      <c r="M36" s="210">
        <v>0.41293400000000002</v>
      </c>
      <c r="N36" s="209">
        <v>0.39611800000000003</v>
      </c>
      <c r="O36" s="28">
        <v>605</v>
      </c>
      <c r="P36" s="28">
        <v>1836</v>
      </c>
      <c r="Q36" s="28">
        <v>1404</v>
      </c>
      <c r="R36" s="209">
        <v>0.91944700000000001</v>
      </c>
      <c r="S36" s="211">
        <v>0.99939500000000003</v>
      </c>
      <c r="T36" s="209">
        <v>-0.315139</v>
      </c>
      <c r="U36" s="209">
        <v>6.3389299999999996E-2</v>
      </c>
      <c r="V36" s="28" t="s">
        <v>116</v>
      </c>
      <c r="W36" s="212">
        <v>6.6442600000000002E-7</v>
      </c>
    </row>
    <row r="37" spans="1:23">
      <c r="A37" s="500"/>
      <c r="B37" s="28" t="s">
        <v>117</v>
      </c>
      <c r="C37" s="25">
        <v>3</v>
      </c>
      <c r="D37" s="25">
        <v>161202892</v>
      </c>
      <c r="E37" s="28" t="s">
        <v>57</v>
      </c>
      <c r="F37" s="28" t="s">
        <v>52</v>
      </c>
      <c r="G37" s="345">
        <v>3549.15</v>
      </c>
      <c r="H37" s="209">
        <v>0.38203999999999999</v>
      </c>
      <c r="I37" s="209">
        <v>0.31437500000000002</v>
      </c>
      <c r="J37" s="28">
        <v>84</v>
      </c>
      <c r="K37" s="28">
        <v>335</v>
      </c>
      <c r="L37" s="28">
        <v>381</v>
      </c>
      <c r="M37" s="210">
        <v>0.41293400000000002</v>
      </c>
      <c r="N37" s="209">
        <v>0.39611800000000003</v>
      </c>
      <c r="O37" s="28">
        <v>605</v>
      </c>
      <c r="P37" s="28">
        <v>1836</v>
      </c>
      <c r="Q37" s="28">
        <v>1404</v>
      </c>
      <c r="R37" s="209">
        <v>0.91944700000000001</v>
      </c>
      <c r="S37" s="211">
        <v>0.99994000000000005</v>
      </c>
      <c r="T37" s="209">
        <v>-0.31473000000000001</v>
      </c>
      <c r="U37" s="209">
        <v>6.3376699999999994E-2</v>
      </c>
      <c r="V37" s="28" t="s">
        <v>110</v>
      </c>
      <c r="W37" s="212">
        <v>6.8341099999999998E-7</v>
      </c>
    </row>
    <row r="38" spans="1:23">
      <c r="A38" s="500"/>
      <c r="B38" s="28" t="s">
        <v>118</v>
      </c>
      <c r="C38" s="25">
        <v>3</v>
      </c>
      <c r="D38" s="25">
        <v>161203229</v>
      </c>
      <c r="E38" s="28" t="s">
        <v>60</v>
      </c>
      <c r="F38" s="28" t="s">
        <v>57</v>
      </c>
      <c r="G38" s="345">
        <v>3549.2</v>
      </c>
      <c r="H38" s="209">
        <v>0.38204500000000002</v>
      </c>
      <c r="I38" s="209">
        <v>0.31437500000000002</v>
      </c>
      <c r="J38" s="28">
        <v>84</v>
      </c>
      <c r="K38" s="28">
        <v>335</v>
      </c>
      <c r="L38" s="28">
        <v>381</v>
      </c>
      <c r="M38" s="210">
        <v>0.41293400000000002</v>
      </c>
      <c r="N38" s="209">
        <v>0.396125</v>
      </c>
      <c r="O38" s="28">
        <v>605</v>
      </c>
      <c r="P38" s="28">
        <v>1836</v>
      </c>
      <c r="Q38" s="28">
        <v>1404</v>
      </c>
      <c r="R38" s="209">
        <v>0.91944700000000001</v>
      </c>
      <c r="S38" s="211">
        <v>0.99991799999999997</v>
      </c>
      <c r="T38" s="209">
        <v>-0.31476100000000001</v>
      </c>
      <c r="U38" s="209">
        <v>6.3377600000000006E-2</v>
      </c>
      <c r="V38" s="28" t="s">
        <v>110</v>
      </c>
      <c r="W38" s="212">
        <v>6.8193300000000005E-7</v>
      </c>
    </row>
    <row r="39" spans="1:23">
      <c r="A39" s="500"/>
      <c r="B39" s="28" t="s">
        <v>119</v>
      </c>
      <c r="C39" s="25">
        <v>3</v>
      </c>
      <c r="D39" s="25">
        <v>161203453</v>
      </c>
      <c r="E39" s="28" t="s">
        <v>52</v>
      </c>
      <c r="F39" s="28" t="s">
        <v>57</v>
      </c>
      <c r="G39" s="345">
        <v>3549.15</v>
      </c>
      <c r="H39" s="209">
        <v>0.38203999999999999</v>
      </c>
      <c r="I39" s="209">
        <v>0.31437500000000002</v>
      </c>
      <c r="J39" s="28">
        <v>84</v>
      </c>
      <c r="K39" s="28">
        <v>335</v>
      </c>
      <c r="L39" s="28">
        <v>381</v>
      </c>
      <c r="M39" s="210">
        <v>0.41293400000000002</v>
      </c>
      <c r="N39" s="209">
        <v>0.39611800000000003</v>
      </c>
      <c r="O39" s="28">
        <v>605</v>
      </c>
      <c r="P39" s="28">
        <v>1836</v>
      </c>
      <c r="Q39" s="28">
        <v>1404</v>
      </c>
      <c r="R39" s="209">
        <v>0.91944700000000001</v>
      </c>
      <c r="S39" s="211">
        <v>0.99994000000000005</v>
      </c>
      <c r="T39" s="209">
        <v>-0.31473000000000001</v>
      </c>
      <c r="U39" s="209">
        <v>6.3376699999999994E-2</v>
      </c>
      <c r="V39" s="28" t="s">
        <v>110</v>
      </c>
      <c r="W39" s="212">
        <v>6.8341099999999998E-7</v>
      </c>
    </row>
    <row r="40" spans="1:23">
      <c r="A40" s="500"/>
      <c r="B40" s="28" t="s">
        <v>120</v>
      </c>
      <c r="C40" s="25">
        <v>3</v>
      </c>
      <c r="D40" s="25">
        <v>161203629</v>
      </c>
      <c r="E40" s="28" t="s">
        <v>51</v>
      </c>
      <c r="F40" s="28" t="s">
        <v>57</v>
      </c>
      <c r="G40" s="345">
        <v>3550.61</v>
      </c>
      <c r="H40" s="209">
        <v>0.38219700000000001</v>
      </c>
      <c r="I40" s="209">
        <v>0.31443900000000002</v>
      </c>
      <c r="J40" s="28">
        <v>84</v>
      </c>
      <c r="K40" s="28">
        <v>335</v>
      </c>
      <c r="L40" s="28">
        <v>381</v>
      </c>
      <c r="M40" s="210">
        <v>0.41293400000000002</v>
      </c>
      <c r="N40" s="209">
        <v>0.39629500000000001</v>
      </c>
      <c r="O40" s="28">
        <v>605</v>
      </c>
      <c r="P40" s="28">
        <v>1837</v>
      </c>
      <c r="Q40" s="28">
        <v>1403</v>
      </c>
      <c r="R40" s="209">
        <v>0.94625199999999998</v>
      </c>
      <c r="S40" s="211">
        <v>0.999753</v>
      </c>
      <c r="T40" s="209">
        <v>-0.31501499999999999</v>
      </c>
      <c r="U40" s="209">
        <v>6.3386399999999996E-2</v>
      </c>
      <c r="V40" s="28" t="s">
        <v>112</v>
      </c>
      <c r="W40" s="212">
        <v>6.7038499999999998E-7</v>
      </c>
    </row>
    <row r="41" spans="1:23">
      <c r="A41" s="500"/>
      <c r="B41" s="28" t="s">
        <v>121</v>
      </c>
      <c r="C41" s="25">
        <v>3</v>
      </c>
      <c r="D41" s="25">
        <v>161205343</v>
      </c>
      <c r="E41" s="28" t="s">
        <v>52</v>
      </c>
      <c r="F41" s="28" t="s">
        <v>51</v>
      </c>
      <c r="G41" s="345">
        <v>3553.31</v>
      </c>
      <c r="H41" s="209">
        <v>0.38248799999999999</v>
      </c>
      <c r="I41" s="209">
        <v>0.31453399999999998</v>
      </c>
      <c r="J41" s="28">
        <v>84</v>
      </c>
      <c r="K41" s="28">
        <v>335</v>
      </c>
      <c r="L41" s="28">
        <v>381</v>
      </c>
      <c r="M41" s="210">
        <v>0.41293400000000002</v>
      </c>
      <c r="N41" s="209">
        <v>0.39662700000000001</v>
      </c>
      <c r="O41" s="28">
        <v>607</v>
      </c>
      <c r="P41" s="28">
        <v>1835</v>
      </c>
      <c r="Q41" s="28">
        <v>1403</v>
      </c>
      <c r="R41" s="209">
        <v>0.86621899999999996</v>
      </c>
      <c r="S41" s="211">
        <v>0.99888100000000002</v>
      </c>
      <c r="T41" s="209">
        <v>-0.31651699999999999</v>
      </c>
      <c r="U41" s="209">
        <v>6.3372499999999998E-2</v>
      </c>
      <c r="V41" s="28" t="s">
        <v>122</v>
      </c>
      <c r="W41" s="212">
        <v>5.8976199999999996E-7</v>
      </c>
    </row>
    <row r="42" spans="1:23">
      <c r="A42" s="500"/>
      <c r="B42" s="28" t="s">
        <v>123</v>
      </c>
      <c r="C42" s="25">
        <v>3</v>
      </c>
      <c r="D42" s="25">
        <v>161206105</v>
      </c>
      <c r="E42" s="28" t="s">
        <v>51</v>
      </c>
      <c r="F42" s="28" t="s">
        <v>60</v>
      </c>
      <c r="G42" s="345">
        <v>3548.7</v>
      </c>
      <c r="H42" s="209">
        <v>0.381992</v>
      </c>
      <c r="I42" s="209">
        <v>0.31437500000000002</v>
      </c>
      <c r="J42" s="28">
        <v>84</v>
      </c>
      <c r="K42" s="28">
        <v>335</v>
      </c>
      <c r="L42" s="28">
        <v>381</v>
      </c>
      <c r="M42" s="210">
        <v>0.41293400000000002</v>
      </c>
      <c r="N42" s="209">
        <v>0.39606000000000002</v>
      </c>
      <c r="O42" s="28">
        <v>605</v>
      </c>
      <c r="P42" s="28">
        <v>1836</v>
      </c>
      <c r="Q42" s="28">
        <v>1404</v>
      </c>
      <c r="R42" s="209">
        <v>0.91944700000000001</v>
      </c>
      <c r="S42" s="211">
        <v>0.99971699999999997</v>
      </c>
      <c r="T42" s="209">
        <v>-0.31465300000000002</v>
      </c>
      <c r="U42" s="209">
        <v>6.33851E-2</v>
      </c>
      <c r="V42" s="28" t="s">
        <v>110</v>
      </c>
      <c r="W42" s="212">
        <v>6.9000700000000005E-7</v>
      </c>
    </row>
    <row r="43" spans="1:23">
      <c r="A43" s="500"/>
      <c r="B43" s="28" t="s">
        <v>124</v>
      </c>
      <c r="C43" s="25">
        <v>3</v>
      </c>
      <c r="D43" s="25">
        <v>161206562</v>
      </c>
      <c r="E43" s="28" t="s">
        <v>57</v>
      </c>
      <c r="F43" s="28" t="s">
        <v>60</v>
      </c>
      <c r="G43" s="345">
        <v>3549.05</v>
      </c>
      <c r="H43" s="209">
        <v>0.38202900000000001</v>
      </c>
      <c r="I43" s="209">
        <v>0.31434299999999998</v>
      </c>
      <c r="J43" s="28">
        <v>84</v>
      </c>
      <c r="K43" s="28">
        <v>335</v>
      </c>
      <c r="L43" s="28">
        <v>381</v>
      </c>
      <c r="M43" s="210">
        <v>0.41293400000000002</v>
      </c>
      <c r="N43" s="209">
        <v>0.39611200000000002</v>
      </c>
      <c r="O43" s="28">
        <v>605</v>
      </c>
      <c r="P43" s="28">
        <v>1836</v>
      </c>
      <c r="Q43" s="28">
        <v>1404</v>
      </c>
      <c r="R43" s="209">
        <v>0.91944700000000001</v>
      </c>
      <c r="S43" s="211">
        <v>0.99982099999999996</v>
      </c>
      <c r="T43" s="209">
        <v>-0.31486900000000001</v>
      </c>
      <c r="U43" s="209">
        <v>6.3378199999999996E-2</v>
      </c>
      <c r="V43" s="28" t="s">
        <v>112</v>
      </c>
      <c r="W43" s="212">
        <v>6.7610699999999995E-7</v>
      </c>
    </row>
    <row r="44" spans="1:23">
      <c r="A44" s="500"/>
      <c r="B44" s="28" t="s">
        <v>125</v>
      </c>
      <c r="C44" s="25">
        <v>3</v>
      </c>
      <c r="D44" s="25">
        <v>161206574</v>
      </c>
      <c r="E44" s="28" t="s">
        <v>60</v>
      </c>
      <c r="F44" s="28" t="s">
        <v>57</v>
      </c>
      <c r="G44" s="345">
        <v>3549.25</v>
      </c>
      <c r="H44" s="209">
        <v>0.38205099999999997</v>
      </c>
      <c r="I44" s="209">
        <v>0.31437500000000002</v>
      </c>
      <c r="J44" s="28">
        <v>84</v>
      </c>
      <c r="K44" s="28">
        <v>335</v>
      </c>
      <c r="L44" s="28">
        <v>381</v>
      </c>
      <c r="M44" s="210">
        <v>0.41293400000000002</v>
      </c>
      <c r="N44" s="209">
        <v>0.39613100000000001</v>
      </c>
      <c r="O44" s="28">
        <v>605</v>
      </c>
      <c r="P44" s="28">
        <v>1836</v>
      </c>
      <c r="Q44" s="28">
        <v>1404</v>
      </c>
      <c r="R44" s="209">
        <v>0.91944700000000001</v>
      </c>
      <c r="S44" s="211">
        <v>0.99991200000000002</v>
      </c>
      <c r="T44" s="209">
        <v>-0.314747</v>
      </c>
      <c r="U44" s="209">
        <v>6.3376299999999997E-2</v>
      </c>
      <c r="V44" s="28" t="s">
        <v>110</v>
      </c>
      <c r="W44" s="212">
        <v>6.8231699999999995E-7</v>
      </c>
    </row>
    <row r="45" spans="1:23">
      <c r="A45" s="500"/>
      <c r="B45" s="28" t="s">
        <v>126</v>
      </c>
      <c r="C45" s="25">
        <v>3</v>
      </c>
      <c r="D45" s="25">
        <v>161206669</v>
      </c>
      <c r="E45" s="28" t="s">
        <v>57</v>
      </c>
      <c r="F45" s="28" t="s">
        <v>60</v>
      </c>
      <c r="G45" s="345">
        <v>3549.4</v>
      </c>
      <c r="H45" s="209">
        <v>0.38206699999999999</v>
      </c>
      <c r="I45" s="209">
        <v>0.31437500000000002</v>
      </c>
      <c r="J45" s="28">
        <v>84</v>
      </c>
      <c r="K45" s="28">
        <v>335</v>
      </c>
      <c r="L45" s="28">
        <v>381</v>
      </c>
      <c r="M45" s="210">
        <v>0.41293400000000002</v>
      </c>
      <c r="N45" s="209">
        <v>0.39615099999999998</v>
      </c>
      <c r="O45" s="28">
        <v>605</v>
      </c>
      <c r="P45" s="28">
        <v>1836</v>
      </c>
      <c r="Q45" s="28">
        <v>1404</v>
      </c>
      <c r="R45" s="209">
        <v>0.91944700000000001</v>
      </c>
      <c r="S45" s="211">
        <v>0.99987099999999995</v>
      </c>
      <c r="T45" s="209">
        <v>-0.31479299999999999</v>
      </c>
      <c r="U45" s="209">
        <v>6.3376699999999994E-2</v>
      </c>
      <c r="V45" s="28" t="s">
        <v>112</v>
      </c>
      <c r="W45" s="212">
        <v>6.7993099999999995E-7</v>
      </c>
    </row>
    <row r="46" spans="1:23">
      <c r="A46" s="500"/>
      <c r="B46" s="28" t="s">
        <v>127</v>
      </c>
      <c r="C46" s="25">
        <v>3</v>
      </c>
      <c r="D46" s="25">
        <v>161206716</v>
      </c>
      <c r="E46" s="28" t="s">
        <v>60</v>
      </c>
      <c r="F46" s="28" t="s">
        <v>57</v>
      </c>
      <c r="G46" s="345">
        <v>3555.65</v>
      </c>
      <c r="H46" s="209">
        <v>0.38274000000000002</v>
      </c>
      <c r="I46" s="209">
        <v>0.314691</v>
      </c>
      <c r="J46" s="28">
        <v>84</v>
      </c>
      <c r="K46" s="28">
        <v>335</v>
      </c>
      <c r="L46" s="28">
        <v>381</v>
      </c>
      <c r="M46" s="210">
        <v>0.41293400000000002</v>
      </c>
      <c r="N46" s="209">
        <v>0.39689799999999997</v>
      </c>
      <c r="O46" s="28">
        <v>607</v>
      </c>
      <c r="P46" s="28">
        <v>1837</v>
      </c>
      <c r="Q46" s="28">
        <v>1401</v>
      </c>
      <c r="R46" s="209">
        <v>0.91949199999999998</v>
      </c>
      <c r="S46" s="211">
        <v>0.99812100000000004</v>
      </c>
      <c r="T46" s="209">
        <v>-0.31613999999999998</v>
      </c>
      <c r="U46" s="209">
        <v>6.3381599999999996E-2</v>
      </c>
      <c r="V46" s="28" t="s">
        <v>122</v>
      </c>
      <c r="W46" s="212">
        <v>6.1042199999999999E-7</v>
      </c>
    </row>
    <row r="47" spans="1:23">
      <c r="A47" s="500"/>
      <c r="B47" s="28" t="s">
        <v>128</v>
      </c>
      <c r="C47" s="25">
        <v>3</v>
      </c>
      <c r="D47" s="25">
        <v>161207344</v>
      </c>
      <c r="E47" s="28" t="s">
        <v>57</v>
      </c>
      <c r="F47" s="28" t="s">
        <v>60</v>
      </c>
      <c r="G47" s="345">
        <v>3549.35</v>
      </c>
      <c r="H47" s="209">
        <v>0.38206099999999998</v>
      </c>
      <c r="I47" s="209">
        <v>0.31437500000000002</v>
      </c>
      <c r="J47" s="28">
        <v>84</v>
      </c>
      <c r="K47" s="28">
        <v>335</v>
      </c>
      <c r="L47" s="28">
        <v>381</v>
      </c>
      <c r="M47" s="210">
        <v>0.41293400000000002</v>
      </c>
      <c r="N47" s="209">
        <v>0.396144</v>
      </c>
      <c r="O47" s="28">
        <v>605</v>
      </c>
      <c r="P47" s="28">
        <v>1836</v>
      </c>
      <c r="Q47" s="28">
        <v>1404</v>
      </c>
      <c r="R47" s="209">
        <v>0.91944700000000001</v>
      </c>
      <c r="S47" s="211">
        <v>0.99989300000000003</v>
      </c>
      <c r="T47" s="209">
        <v>-0.31476300000000001</v>
      </c>
      <c r="U47" s="209">
        <v>6.3375799999999996E-2</v>
      </c>
      <c r="V47" s="28" t="s">
        <v>110</v>
      </c>
      <c r="W47" s="212">
        <v>6.8129900000000002E-7</v>
      </c>
    </row>
    <row r="48" spans="1:23">
      <c r="A48" s="500"/>
      <c r="B48" s="28" t="s">
        <v>129</v>
      </c>
      <c r="C48" s="25">
        <v>3</v>
      </c>
      <c r="D48" s="25">
        <v>161207404</v>
      </c>
      <c r="E48" s="28" t="s">
        <v>60</v>
      </c>
      <c r="F48" s="28" t="s">
        <v>57</v>
      </c>
      <c r="G48" s="345">
        <v>3549.6</v>
      </c>
      <c r="H48" s="209">
        <v>0.38208900000000001</v>
      </c>
      <c r="I48" s="209">
        <v>0.31437500000000002</v>
      </c>
      <c r="J48" s="28">
        <v>84</v>
      </c>
      <c r="K48" s="28">
        <v>335</v>
      </c>
      <c r="L48" s="28">
        <v>381</v>
      </c>
      <c r="M48" s="210">
        <v>0.41293400000000002</v>
      </c>
      <c r="N48" s="209">
        <v>0.396177</v>
      </c>
      <c r="O48" s="28">
        <v>605</v>
      </c>
      <c r="P48" s="28">
        <v>1836</v>
      </c>
      <c r="Q48" s="28">
        <v>1404</v>
      </c>
      <c r="R48" s="209">
        <v>0.91944700000000001</v>
      </c>
      <c r="S48" s="211">
        <v>0.99978</v>
      </c>
      <c r="T48" s="209">
        <v>-0.31492999999999999</v>
      </c>
      <c r="U48" s="209">
        <v>6.3375200000000007E-2</v>
      </c>
      <c r="V48" s="28" t="s">
        <v>112</v>
      </c>
      <c r="W48" s="212">
        <v>6.7198300000000004E-7</v>
      </c>
    </row>
    <row r="49" spans="1:23">
      <c r="A49" s="500"/>
      <c r="B49" s="28" t="s">
        <v>130</v>
      </c>
      <c r="C49" s="25">
        <v>3</v>
      </c>
      <c r="D49" s="25">
        <v>161207671</v>
      </c>
      <c r="E49" s="28" t="s">
        <v>57</v>
      </c>
      <c r="F49" s="28" t="s">
        <v>52</v>
      </c>
      <c r="G49" s="345">
        <v>3562.95</v>
      </c>
      <c r="H49" s="209">
        <v>0.383525</v>
      </c>
      <c r="I49" s="209">
        <v>0.31528200000000001</v>
      </c>
      <c r="J49" s="28">
        <v>84</v>
      </c>
      <c r="K49" s="28">
        <v>336</v>
      </c>
      <c r="L49" s="28">
        <v>380</v>
      </c>
      <c r="M49" s="210">
        <v>0.46099699999999999</v>
      </c>
      <c r="N49" s="209">
        <v>0.39772400000000002</v>
      </c>
      <c r="O49" s="28">
        <v>608</v>
      </c>
      <c r="P49" s="28">
        <v>1836</v>
      </c>
      <c r="Q49" s="28">
        <v>1401</v>
      </c>
      <c r="R49" s="209">
        <v>0.86631000000000002</v>
      </c>
      <c r="S49" s="211">
        <v>0.99712000000000001</v>
      </c>
      <c r="T49" s="209">
        <v>-0.315585</v>
      </c>
      <c r="U49" s="209">
        <v>6.3420099999999993E-2</v>
      </c>
      <c r="V49" s="28" t="s">
        <v>108</v>
      </c>
      <c r="W49" s="212">
        <v>6.4873500000000004E-7</v>
      </c>
    </row>
    <row r="50" spans="1:23">
      <c r="A50" s="500"/>
      <c r="B50" s="28" t="s">
        <v>131</v>
      </c>
      <c r="C50" s="25">
        <v>3</v>
      </c>
      <c r="D50" s="25">
        <v>161207825</v>
      </c>
      <c r="E50" s="28" t="s">
        <v>60</v>
      </c>
      <c r="F50" s="28" t="s">
        <v>51</v>
      </c>
      <c r="G50" s="345">
        <v>3549.3</v>
      </c>
      <c r="H50" s="209">
        <v>0.38205600000000001</v>
      </c>
      <c r="I50" s="209">
        <v>0.31437500000000002</v>
      </c>
      <c r="J50" s="28">
        <v>84</v>
      </c>
      <c r="K50" s="28">
        <v>335</v>
      </c>
      <c r="L50" s="28">
        <v>381</v>
      </c>
      <c r="M50" s="210">
        <v>0.41293400000000002</v>
      </c>
      <c r="N50" s="209">
        <v>0.39613799999999999</v>
      </c>
      <c r="O50" s="28">
        <v>605</v>
      </c>
      <c r="P50" s="28">
        <v>1836</v>
      </c>
      <c r="Q50" s="28">
        <v>1404</v>
      </c>
      <c r="R50" s="209">
        <v>0.91944700000000001</v>
      </c>
      <c r="S50" s="211">
        <v>0.99987099999999995</v>
      </c>
      <c r="T50" s="209">
        <v>-0.31475399999999998</v>
      </c>
      <c r="U50" s="209">
        <v>6.3377100000000006E-2</v>
      </c>
      <c r="V50" s="28" t="s">
        <v>110</v>
      </c>
      <c r="W50" s="212">
        <v>6.8219700000000003E-7</v>
      </c>
    </row>
    <row r="51" spans="1:23">
      <c r="A51" s="500"/>
      <c r="B51" s="28" t="s">
        <v>132</v>
      </c>
      <c r="C51" s="25">
        <v>3</v>
      </c>
      <c r="D51" s="25">
        <v>161207910</v>
      </c>
      <c r="E51" s="28" t="s">
        <v>51</v>
      </c>
      <c r="F51" s="28" t="s">
        <v>52</v>
      </c>
      <c r="G51" s="345">
        <v>3549.35</v>
      </c>
      <c r="H51" s="209">
        <v>0.38206099999999998</v>
      </c>
      <c r="I51" s="209">
        <v>0.31437500000000002</v>
      </c>
      <c r="J51" s="28">
        <v>84</v>
      </c>
      <c r="K51" s="28">
        <v>335</v>
      </c>
      <c r="L51" s="28">
        <v>381</v>
      </c>
      <c r="M51" s="210">
        <v>0.41293400000000002</v>
      </c>
      <c r="N51" s="209">
        <v>0.396144</v>
      </c>
      <c r="O51" s="28">
        <v>605</v>
      </c>
      <c r="P51" s="28">
        <v>1836</v>
      </c>
      <c r="Q51" s="28">
        <v>1404</v>
      </c>
      <c r="R51" s="209">
        <v>0.91944700000000001</v>
      </c>
      <c r="S51" s="211">
        <v>0.99989300000000003</v>
      </c>
      <c r="T51" s="209">
        <v>-0.31476300000000001</v>
      </c>
      <c r="U51" s="209">
        <v>6.3375799999999996E-2</v>
      </c>
      <c r="V51" s="28" t="s">
        <v>110</v>
      </c>
      <c r="W51" s="212">
        <v>6.8129900000000002E-7</v>
      </c>
    </row>
    <row r="52" spans="1:23">
      <c r="A52" s="500"/>
      <c r="B52" s="28" t="s">
        <v>133</v>
      </c>
      <c r="C52" s="25">
        <v>3</v>
      </c>
      <c r="D52" s="25">
        <v>161207974</v>
      </c>
      <c r="E52" s="28" t="s">
        <v>51</v>
      </c>
      <c r="F52" s="28" t="s">
        <v>57</v>
      </c>
      <c r="G52" s="345">
        <v>3549.4</v>
      </c>
      <c r="H52" s="209">
        <v>0.38206699999999999</v>
      </c>
      <c r="I52" s="209">
        <v>0.31440699999999999</v>
      </c>
      <c r="J52" s="28">
        <v>84</v>
      </c>
      <c r="K52" s="28">
        <v>335</v>
      </c>
      <c r="L52" s="28">
        <v>381</v>
      </c>
      <c r="M52" s="210">
        <v>0.41293400000000002</v>
      </c>
      <c r="N52" s="209">
        <v>0.396144</v>
      </c>
      <c r="O52" s="28">
        <v>605</v>
      </c>
      <c r="P52" s="28">
        <v>1836</v>
      </c>
      <c r="Q52" s="28">
        <v>1404</v>
      </c>
      <c r="R52" s="209">
        <v>0.91944700000000001</v>
      </c>
      <c r="S52" s="211">
        <v>0.99987099999999995</v>
      </c>
      <c r="T52" s="209">
        <v>-0.31464700000000001</v>
      </c>
      <c r="U52" s="209">
        <v>6.3374700000000006E-2</v>
      </c>
      <c r="V52" s="28" t="s">
        <v>110</v>
      </c>
      <c r="W52" s="212">
        <v>6.87493E-7</v>
      </c>
    </row>
    <row r="53" spans="1:23">
      <c r="A53" s="500"/>
      <c r="B53" s="28" t="s">
        <v>134</v>
      </c>
      <c r="C53" s="25">
        <v>3</v>
      </c>
      <c r="D53" s="25">
        <v>161208014</v>
      </c>
      <c r="E53" s="28" t="s">
        <v>52</v>
      </c>
      <c r="F53" s="28" t="s">
        <v>57</v>
      </c>
      <c r="G53" s="345">
        <v>3549.4</v>
      </c>
      <c r="H53" s="209">
        <v>0.38206699999999999</v>
      </c>
      <c r="I53" s="209">
        <v>0.31440699999999999</v>
      </c>
      <c r="J53" s="28">
        <v>84</v>
      </c>
      <c r="K53" s="28">
        <v>335</v>
      </c>
      <c r="L53" s="28">
        <v>381</v>
      </c>
      <c r="M53" s="210">
        <v>0.41293400000000002</v>
      </c>
      <c r="N53" s="209">
        <v>0.396144</v>
      </c>
      <c r="O53" s="28">
        <v>605</v>
      </c>
      <c r="P53" s="28">
        <v>1836</v>
      </c>
      <c r="Q53" s="28">
        <v>1404</v>
      </c>
      <c r="R53" s="209">
        <v>0.91944700000000001</v>
      </c>
      <c r="S53" s="211">
        <v>0.99987099999999995</v>
      </c>
      <c r="T53" s="209">
        <v>-0.31464700000000001</v>
      </c>
      <c r="U53" s="209">
        <v>6.3374700000000006E-2</v>
      </c>
      <c r="V53" s="28" t="s">
        <v>110</v>
      </c>
      <c r="W53" s="212">
        <v>6.87493E-7</v>
      </c>
    </row>
    <row r="54" spans="1:23">
      <c r="A54" s="500"/>
      <c r="B54" s="28" t="s">
        <v>135</v>
      </c>
      <c r="C54" s="25">
        <v>3</v>
      </c>
      <c r="D54" s="25">
        <v>161208215</v>
      </c>
      <c r="E54" s="28" t="s">
        <v>60</v>
      </c>
      <c r="F54" s="28" t="s">
        <v>52</v>
      </c>
      <c r="G54" s="345">
        <v>3549.35</v>
      </c>
      <c r="H54" s="209">
        <v>0.38206099999999998</v>
      </c>
      <c r="I54" s="209">
        <v>0.31437500000000002</v>
      </c>
      <c r="J54" s="28">
        <v>84</v>
      </c>
      <c r="K54" s="28">
        <v>335</v>
      </c>
      <c r="L54" s="28">
        <v>381</v>
      </c>
      <c r="M54" s="210">
        <v>0.41293400000000002</v>
      </c>
      <c r="N54" s="209">
        <v>0.396144</v>
      </c>
      <c r="O54" s="28">
        <v>605</v>
      </c>
      <c r="P54" s="28">
        <v>1836</v>
      </c>
      <c r="Q54" s="28">
        <v>1404</v>
      </c>
      <c r="R54" s="209">
        <v>0.91944700000000001</v>
      </c>
      <c r="S54" s="211">
        <v>0.99989300000000003</v>
      </c>
      <c r="T54" s="209">
        <v>-0.31476300000000001</v>
      </c>
      <c r="U54" s="209">
        <v>6.3375799999999996E-2</v>
      </c>
      <c r="V54" s="28" t="s">
        <v>110</v>
      </c>
      <c r="W54" s="212">
        <v>6.8129900000000002E-7</v>
      </c>
    </row>
    <row r="55" spans="1:23">
      <c r="A55" s="500"/>
      <c r="B55" s="28" t="s">
        <v>136</v>
      </c>
      <c r="C55" s="25">
        <v>3</v>
      </c>
      <c r="D55" s="25">
        <v>161208741</v>
      </c>
      <c r="E55" s="28" t="s">
        <v>57</v>
      </c>
      <c r="F55" s="28" t="s">
        <v>51</v>
      </c>
      <c r="G55" s="345">
        <v>3549.35</v>
      </c>
      <c r="H55" s="209">
        <v>0.38206099999999998</v>
      </c>
      <c r="I55" s="209">
        <v>0.31437500000000002</v>
      </c>
      <c r="J55" s="28">
        <v>84</v>
      </c>
      <c r="K55" s="28">
        <v>335</v>
      </c>
      <c r="L55" s="28">
        <v>381</v>
      </c>
      <c r="M55" s="210">
        <v>0.41293400000000002</v>
      </c>
      <c r="N55" s="209">
        <v>0.396144</v>
      </c>
      <c r="O55" s="28">
        <v>605</v>
      </c>
      <c r="P55" s="28">
        <v>1836</v>
      </c>
      <c r="Q55" s="28">
        <v>1404</v>
      </c>
      <c r="R55" s="209">
        <v>0.91944700000000001</v>
      </c>
      <c r="S55" s="211">
        <v>0.99989300000000003</v>
      </c>
      <c r="T55" s="209">
        <v>-0.31476300000000001</v>
      </c>
      <c r="U55" s="209">
        <v>6.3375799999999996E-2</v>
      </c>
      <c r="V55" s="28" t="s">
        <v>110</v>
      </c>
      <c r="W55" s="212">
        <v>6.8129900000000002E-7</v>
      </c>
    </row>
    <row r="56" spans="1:23">
      <c r="A56" s="500"/>
      <c r="B56" s="28" t="s">
        <v>137</v>
      </c>
      <c r="C56" s="25">
        <v>3</v>
      </c>
      <c r="D56" s="25">
        <v>161209015</v>
      </c>
      <c r="E56" s="28" t="s">
        <v>51</v>
      </c>
      <c r="F56" s="28" t="s">
        <v>52</v>
      </c>
      <c r="G56" s="345">
        <v>3548.25</v>
      </c>
      <c r="H56" s="209">
        <v>0.38194299999999998</v>
      </c>
      <c r="I56" s="209">
        <v>0.31434299999999998</v>
      </c>
      <c r="J56" s="28">
        <v>84</v>
      </c>
      <c r="K56" s="28">
        <v>335</v>
      </c>
      <c r="L56" s="28">
        <v>381</v>
      </c>
      <c r="M56" s="210">
        <v>0.41293400000000002</v>
      </c>
      <c r="N56" s="209">
        <v>0.39600800000000003</v>
      </c>
      <c r="O56" s="28">
        <v>605</v>
      </c>
      <c r="P56" s="28">
        <v>1835</v>
      </c>
      <c r="Q56" s="28">
        <v>1405</v>
      </c>
      <c r="R56" s="209">
        <v>0.89273499999999995</v>
      </c>
      <c r="S56" s="211">
        <v>0.99984799999999996</v>
      </c>
      <c r="T56" s="209">
        <v>-0.31416699999999997</v>
      </c>
      <c r="U56" s="209">
        <v>6.3375100000000004E-2</v>
      </c>
      <c r="V56" s="28" t="s">
        <v>110</v>
      </c>
      <c r="W56" s="212">
        <v>7.1493699999999999E-7</v>
      </c>
    </row>
    <row r="57" spans="1:23">
      <c r="A57" s="500"/>
      <c r="B57" s="28" t="s">
        <v>138</v>
      </c>
      <c r="C57" s="25">
        <v>3</v>
      </c>
      <c r="D57" s="25">
        <v>161209116</v>
      </c>
      <c r="E57" s="28" t="s">
        <v>51</v>
      </c>
      <c r="F57" s="28" t="s">
        <v>52</v>
      </c>
      <c r="G57" s="345">
        <v>3548.3</v>
      </c>
      <c r="H57" s="209">
        <v>0.38194800000000001</v>
      </c>
      <c r="I57" s="209">
        <v>0.31434299999999998</v>
      </c>
      <c r="J57" s="28">
        <v>84</v>
      </c>
      <c r="K57" s="28">
        <v>335</v>
      </c>
      <c r="L57" s="28">
        <v>381</v>
      </c>
      <c r="M57" s="210">
        <v>0.41293400000000002</v>
      </c>
      <c r="N57" s="209">
        <v>0.39601399999999998</v>
      </c>
      <c r="O57" s="28">
        <v>605</v>
      </c>
      <c r="P57" s="28">
        <v>1835</v>
      </c>
      <c r="Q57" s="28">
        <v>1405</v>
      </c>
      <c r="R57" s="209">
        <v>0.89273499999999995</v>
      </c>
      <c r="S57" s="211">
        <v>0.99987099999999995</v>
      </c>
      <c r="T57" s="209">
        <v>-0.31417200000000001</v>
      </c>
      <c r="U57" s="209">
        <v>6.3374299999999995E-2</v>
      </c>
      <c r="V57" s="28" t="s">
        <v>110</v>
      </c>
      <c r="W57" s="212">
        <v>7.1444199999999999E-7</v>
      </c>
    </row>
    <row r="58" spans="1:23">
      <c r="A58" s="500"/>
      <c r="B58" s="28" t="s">
        <v>139</v>
      </c>
      <c r="C58" s="25">
        <v>3</v>
      </c>
      <c r="D58" s="25">
        <v>161209190</v>
      </c>
      <c r="E58" s="28" t="s">
        <v>60</v>
      </c>
      <c r="F58" s="28" t="s">
        <v>57</v>
      </c>
      <c r="G58" s="345">
        <v>3595.1</v>
      </c>
      <c r="H58" s="209">
        <v>0.386986</v>
      </c>
      <c r="I58" s="209">
        <v>0.31996799999999997</v>
      </c>
      <c r="J58" s="28">
        <v>88</v>
      </c>
      <c r="K58" s="28">
        <v>336</v>
      </c>
      <c r="L58" s="28">
        <v>376</v>
      </c>
      <c r="M58" s="210">
        <v>0.329822</v>
      </c>
      <c r="N58" s="209">
        <v>0.40093000000000001</v>
      </c>
      <c r="O58" s="28">
        <v>619</v>
      </c>
      <c r="P58" s="28">
        <v>1845</v>
      </c>
      <c r="Q58" s="28">
        <v>1381</v>
      </c>
      <c r="R58" s="209">
        <v>0.94647999999999999</v>
      </c>
      <c r="S58" s="211">
        <v>0.99991799999999997</v>
      </c>
      <c r="T58" s="209">
        <v>-0.30707499999999999</v>
      </c>
      <c r="U58" s="209">
        <v>6.3228199999999998E-2</v>
      </c>
      <c r="V58" s="28" t="s">
        <v>140</v>
      </c>
      <c r="W58" s="212">
        <v>1.19404E-6</v>
      </c>
    </row>
    <row r="59" spans="1:23">
      <c r="A59" s="500"/>
      <c r="B59" s="28" t="s">
        <v>141</v>
      </c>
      <c r="C59" s="25">
        <v>3</v>
      </c>
      <c r="D59" s="25">
        <v>161209326</v>
      </c>
      <c r="E59" s="28" t="s">
        <v>51</v>
      </c>
      <c r="F59" s="28" t="s">
        <v>57</v>
      </c>
      <c r="G59" s="345">
        <v>3547.45</v>
      </c>
      <c r="H59" s="209">
        <v>0.381857</v>
      </c>
      <c r="I59" s="209">
        <v>0.31434299999999998</v>
      </c>
      <c r="J59" s="28">
        <v>84</v>
      </c>
      <c r="K59" s="28">
        <v>335</v>
      </c>
      <c r="L59" s="28">
        <v>381</v>
      </c>
      <c r="M59" s="210">
        <v>0.41293400000000002</v>
      </c>
      <c r="N59" s="209">
        <v>0.39590399999999998</v>
      </c>
      <c r="O59" s="28">
        <v>605</v>
      </c>
      <c r="P59" s="28">
        <v>1835</v>
      </c>
      <c r="Q59" s="28">
        <v>1405</v>
      </c>
      <c r="R59" s="209">
        <v>0.89273499999999995</v>
      </c>
      <c r="S59" s="211">
        <v>0.99954399999999999</v>
      </c>
      <c r="T59" s="209">
        <v>-0.31392700000000001</v>
      </c>
      <c r="U59" s="209">
        <v>6.33885E-2</v>
      </c>
      <c r="V59" s="28" t="s">
        <v>142</v>
      </c>
      <c r="W59" s="212">
        <v>7.32942E-7</v>
      </c>
    </row>
    <row r="60" spans="1:23">
      <c r="A60" s="500"/>
      <c r="B60" s="28" t="s">
        <v>143</v>
      </c>
      <c r="C60" s="25">
        <v>3</v>
      </c>
      <c r="D60" s="25">
        <v>161210409</v>
      </c>
      <c r="E60" s="28" t="s">
        <v>52</v>
      </c>
      <c r="F60" s="28" t="s">
        <v>51</v>
      </c>
      <c r="G60" s="345">
        <v>3548.5</v>
      </c>
      <c r="H60" s="209">
        <v>0.38196999999999998</v>
      </c>
      <c r="I60" s="209">
        <v>0.31431100000000001</v>
      </c>
      <c r="J60" s="28">
        <v>84</v>
      </c>
      <c r="K60" s="28">
        <v>335</v>
      </c>
      <c r="L60" s="28">
        <v>381</v>
      </c>
      <c r="M60" s="210">
        <v>0.41293400000000002</v>
      </c>
      <c r="N60" s="209">
        <v>0.39604699999999998</v>
      </c>
      <c r="O60" s="28">
        <v>606</v>
      </c>
      <c r="P60" s="28">
        <v>1834</v>
      </c>
      <c r="Q60" s="28">
        <v>1405</v>
      </c>
      <c r="R60" s="209">
        <v>0.86614999999999998</v>
      </c>
      <c r="S60" s="211">
        <v>0.99963400000000002</v>
      </c>
      <c r="T60" s="209">
        <v>-0.31444699999999998</v>
      </c>
      <c r="U60" s="209">
        <v>6.33745E-2</v>
      </c>
      <c r="V60" s="28" t="s">
        <v>110</v>
      </c>
      <c r="W60" s="212">
        <v>6.9870399999999998E-7</v>
      </c>
    </row>
    <row r="61" spans="1:23">
      <c r="A61" s="500"/>
      <c r="B61" s="28" t="s">
        <v>144</v>
      </c>
      <c r="C61" s="25">
        <v>3</v>
      </c>
      <c r="D61" s="25">
        <v>161210575</v>
      </c>
      <c r="E61" s="28" t="s">
        <v>51</v>
      </c>
      <c r="F61" s="28" t="s">
        <v>52</v>
      </c>
      <c r="G61" s="345">
        <v>1657</v>
      </c>
      <c r="H61" s="209">
        <v>0.17836399999999999</v>
      </c>
      <c r="I61" s="209">
        <v>0.22687499999999999</v>
      </c>
      <c r="J61" s="28">
        <v>38</v>
      </c>
      <c r="K61" s="28">
        <v>287</v>
      </c>
      <c r="L61" s="28">
        <v>475</v>
      </c>
      <c r="M61" s="210">
        <v>0.61404899999999996</v>
      </c>
      <c r="N61" s="209">
        <v>0.16827</v>
      </c>
      <c r="O61" s="28">
        <v>102</v>
      </c>
      <c r="P61" s="28">
        <v>1090</v>
      </c>
      <c r="Q61" s="28">
        <v>2653</v>
      </c>
      <c r="R61" s="209">
        <v>0.45409699999999997</v>
      </c>
      <c r="S61" s="211">
        <v>1</v>
      </c>
      <c r="T61" s="209">
        <v>0.36068800000000001</v>
      </c>
      <c r="U61" s="209">
        <v>7.8992499999999993E-2</v>
      </c>
      <c r="V61" s="28" t="s">
        <v>145</v>
      </c>
      <c r="W61" s="212">
        <v>4.9686600000000001E-6</v>
      </c>
    </row>
    <row r="62" spans="1:23">
      <c r="A62" s="500"/>
      <c r="B62" s="28" t="s">
        <v>146</v>
      </c>
      <c r="C62" s="25">
        <v>3</v>
      </c>
      <c r="D62" s="25">
        <v>161211061</v>
      </c>
      <c r="E62" s="28" t="s">
        <v>52</v>
      </c>
      <c r="F62" s="28" t="s">
        <v>51</v>
      </c>
      <c r="G62" s="345">
        <v>3554</v>
      </c>
      <c r="H62" s="209">
        <v>0.38256200000000001</v>
      </c>
      <c r="I62" s="209">
        <v>0.31437500000000002</v>
      </c>
      <c r="J62" s="28">
        <v>84</v>
      </c>
      <c r="K62" s="28">
        <v>335</v>
      </c>
      <c r="L62" s="28">
        <v>381</v>
      </c>
      <c r="M62" s="210">
        <v>0.41293400000000002</v>
      </c>
      <c r="N62" s="209">
        <v>0.39674900000000002</v>
      </c>
      <c r="O62" s="28">
        <v>611</v>
      </c>
      <c r="P62" s="28">
        <v>1829</v>
      </c>
      <c r="Q62" s="28">
        <v>1405</v>
      </c>
      <c r="R62" s="209">
        <v>0.71093099999999998</v>
      </c>
      <c r="S62" s="211">
        <v>1</v>
      </c>
      <c r="T62" s="209">
        <v>-0.31564399999999998</v>
      </c>
      <c r="U62" s="209">
        <v>6.3275499999999998E-2</v>
      </c>
      <c r="V62" s="28" t="s">
        <v>108</v>
      </c>
      <c r="W62" s="212">
        <v>6.0879700000000002E-7</v>
      </c>
    </row>
    <row r="63" spans="1:23">
      <c r="A63" s="500"/>
      <c r="B63" s="28" t="s">
        <v>147</v>
      </c>
      <c r="C63" s="25">
        <v>3</v>
      </c>
      <c r="D63" s="25">
        <v>161211135</v>
      </c>
      <c r="E63" s="28" t="s">
        <v>52</v>
      </c>
      <c r="F63" s="28" t="s">
        <v>51</v>
      </c>
      <c r="G63" s="345">
        <v>1661.47</v>
      </c>
      <c r="H63" s="209">
        <v>0.178845</v>
      </c>
      <c r="I63" s="209">
        <v>0.22700200000000001</v>
      </c>
      <c r="J63" s="28">
        <v>38</v>
      </c>
      <c r="K63" s="28">
        <v>286</v>
      </c>
      <c r="L63" s="28">
        <v>476</v>
      </c>
      <c r="M63" s="210">
        <v>0.61388200000000004</v>
      </c>
      <c r="N63" s="209">
        <v>0.168825</v>
      </c>
      <c r="O63" s="28">
        <v>102</v>
      </c>
      <c r="P63" s="28">
        <v>1090</v>
      </c>
      <c r="Q63" s="28">
        <v>2653</v>
      </c>
      <c r="R63" s="209">
        <v>0.45409699999999997</v>
      </c>
      <c r="S63" s="211">
        <v>0.99565199999999998</v>
      </c>
      <c r="T63" s="209">
        <v>0.36116399999999999</v>
      </c>
      <c r="U63" s="209">
        <v>7.9034900000000005E-2</v>
      </c>
      <c r="V63" s="28" t="s">
        <v>148</v>
      </c>
      <c r="W63" s="212">
        <v>4.8849100000000003E-6</v>
      </c>
    </row>
    <row r="64" spans="1:23">
      <c r="A64" s="500"/>
      <c r="B64" s="28" t="s">
        <v>149</v>
      </c>
      <c r="C64" s="25">
        <v>3</v>
      </c>
      <c r="D64" s="25">
        <v>161211729</v>
      </c>
      <c r="E64" s="28" t="s">
        <v>51</v>
      </c>
      <c r="F64" s="28" t="s">
        <v>52</v>
      </c>
      <c r="G64" s="345">
        <v>3554.25</v>
      </c>
      <c r="H64" s="209">
        <v>0.38258900000000001</v>
      </c>
      <c r="I64" s="209">
        <v>0.31431100000000001</v>
      </c>
      <c r="J64" s="28">
        <v>84</v>
      </c>
      <c r="K64" s="28">
        <v>335</v>
      </c>
      <c r="L64" s="28">
        <v>381</v>
      </c>
      <c r="M64" s="210">
        <v>0.41293400000000002</v>
      </c>
      <c r="N64" s="209">
        <v>0.39679500000000001</v>
      </c>
      <c r="O64" s="28">
        <v>609</v>
      </c>
      <c r="P64" s="28">
        <v>1833</v>
      </c>
      <c r="Q64" s="28">
        <v>1403</v>
      </c>
      <c r="R64" s="209">
        <v>0.81355699999999997</v>
      </c>
      <c r="S64" s="211">
        <v>0.99889600000000001</v>
      </c>
      <c r="T64" s="209">
        <v>-0.316886</v>
      </c>
      <c r="U64" s="209">
        <v>6.3376699999999994E-2</v>
      </c>
      <c r="V64" s="28" t="s">
        <v>150</v>
      </c>
      <c r="W64" s="212">
        <v>5.7319699999999999E-7</v>
      </c>
    </row>
    <row r="65" spans="1:23">
      <c r="A65" s="500"/>
      <c r="B65" s="28" t="s">
        <v>151</v>
      </c>
      <c r="C65" s="25">
        <v>3</v>
      </c>
      <c r="D65" s="25">
        <v>161211799</v>
      </c>
      <c r="E65" s="28" t="s">
        <v>60</v>
      </c>
      <c r="F65" s="28" t="s">
        <v>57</v>
      </c>
      <c r="G65" s="345">
        <v>3554.25</v>
      </c>
      <c r="H65" s="209">
        <v>0.38258900000000001</v>
      </c>
      <c r="I65" s="209">
        <v>0.31431100000000001</v>
      </c>
      <c r="J65" s="28">
        <v>84</v>
      </c>
      <c r="K65" s="28">
        <v>335</v>
      </c>
      <c r="L65" s="28">
        <v>381</v>
      </c>
      <c r="M65" s="210">
        <v>0.41293400000000002</v>
      </c>
      <c r="N65" s="209">
        <v>0.39679500000000001</v>
      </c>
      <c r="O65" s="28">
        <v>609</v>
      </c>
      <c r="P65" s="28">
        <v>1833</v>
      </c>
      <c r="Q65" s="28">
        <v>1403</v>
      </c>
      <c r="R65" s="209">
        <v>0.81355699999999997</v>
      </c>
      <c r="S65" s="211">
        <v>0.99889600000000001</v>
      </c>
      <c r="T65" s="209">
        <v>-0.316886</v>
      </c>
      <c r="U65" s="209">
        <v>6.3376699999999994E-2</v>
      </c>
      <c r="V65" s="28" t="s">
        <v>150</v>
      </c>
      <c r="W65" s="212">
        <v>5.7319699999999999E-7</v>
      </c>
    </row>
    <row r="66" spans="1:23">
      <c r="A66" s="500"/>
      <c r="B66" s="28" t="s">
        <v>152</v>
      </c>
      <c r="C66" s="25">
        <v>3</v>
      </c>
      <c r="D66" s="25">
        <v>161212078</v>
      </c>
      <c r="E66" s="28" t="s">
        <v>57</v>
      </c>
      <c r="F66" s="28" t="s">
        <v>60</v>
      </c>
      <c r="G66" s="345">
        <v>3551.84</v>
      </c>
      <c r="H66" s="209">
        <v>0.38233</v>
      </c>
      <c r="I66" s="209">
        <v>0.314029</v>
      </c>
      <c r="J66" s="28">
        <v>84</v>
      </c>
      <c r="K66" s="28">
        <v>335</v>
      </c>
      <c r="L66" s="28">
        <v>381</v>
      </c>
      <c r="M66" s="210">
        <v>0.41293400000000002</v>
      </c>
      <c r="N66" s="209">
        <v>0.39654</v>
      </c>
      <c r="O66" s="28">
        <v>609</v>
      </c>
      <c r="P66" s="28">
        <v>1833</v>
      </c>
      <c r="Q66" s="28">
        <v>1403</v>
      </c>
      <c r="R66" s="209">
        <v>0.81355699999999997</v>
      </c>
      <c r="S66" s="211">
        <v>0.99812100000000004</v>
      </c>
      <c r="T66" s="209">
        <v>-0.31745699999999999</v>
      </c>
      <c r="U66" s="209">
        <v>6.3425800000000004E-2</v>
      </c>
      <c r="V66" s="28" t="s">
        <v>153</v>
      </c>
      <c r="W66" s="212">
        <v>5.5810900000000004E-7</v>
      </c>
    </row>
    <row r="67" spans="1:23">
      <c r="A67" s="500"/>
      <c r="B67" s="28" t="s">
        <v>154</v>
      </c>
      <c r="C67" s="25">
        <v>3</v>
      </c>
      <c r="D67" s="25">
        <v>161212148</v>
      </c>
      <c r="E67" s="28" t="s">
        <v>52</v>
      </c>
      <c r="F67" s="28" t="s">
        <v>51</v>
      </c>
      <c r="G67" s="345">
        <v>3554.25</v>
      </c>
      <c r="H67" s="209">
        <v>0.38258900000000001</v>
      </c>
      <c r="I67" s="209">
        <v>0.31431100000000001</v>
      </c>
      <c r="J67" s="28">
        <v>84</v>
      </c>
      <c r="K67" s="28">
        <v>335</v>
      </c>
      <c r="L67" s="28">
        <v>381</v>
      </c>
      <c r="M67" s="210">
        <v>0.41293400000000002</v>
      </c>
      <c r="N67" s="209">
        <v>0.39679500000000001</v>
      </c>
      <c r="O67" s="28">
        <v>609</v>
      </c>
      <c r="P67" s="28">
        <v>1833</v>
      </c>
      <c r="Q67" s="28">
        <v>1403</v>
      </c>
      <c r="R67" s="209">
        <v>0.81355699999999997</v>
      </c>
      <c r="S67" s="211">
        <v>0.99889600000000001</v>
      </c>
      <c r="T67" s="209">
        <v>-0.316886</v>
      </c>
      <c r="U67" s="209">
        <v>6.3376699999999994E-2</v>
      </c>
      <c r="V67" s="28" t="s">
        <v>150</v>
      </c>
      <c r="W67" s="212">
        <v>5.7319699999999999E-7</v>
      </c>
    </row>
    <row r="68" spans="1:23">
      <c r="A68" s="500"/>
      <c r="B68" s="28" t="s">
        <v>155</v>
      </c>
      <c r="C68" s="25">
        <v>3</v>
      </c>
      <c r="D68" s="25">
        <v>161212349</v>
      </c>
      <c r="E68" s="28" t="s">
        <v>57</v>
      </c>
      <c r="F68" s="28" t="s">
        <v>60</v>
      </c>
      <c r="G68" s="345">
        <v>3555.36</v>
      </c>
      <c r="H68" s="209">
        <v>0.38270900000000002</v>
      </c>
      <c r="I68" s="209">
        <v>0.31437500000000002</v>
      </c>
      <c r="J68" s="28">
        <v>84</v>
      </c>
      <c r="K68" s="28">
        <v>335</v>
      </c>
      <c r="L68" s="28">
        <v>381</v>
      </c>
      <c r="M68" s="210">
        <v>0.41293400000000002</v>
      </c>
      <c r="N68" s="209">
        <v>0.396926</v>
      </c>
      <c r="O68" s="28">
        <v>609</v>
      </c>
      <c r="P68" s="28">
        <v>1833</v>
      </c>
      <c r="Q68" s="28">
        <v>1403</v>
      </c>
      <c r="R68" s="209">
        <v>0.81355699999999997</v>
      </c>
      <c r="S68" s="211">
        <v>0.99790299999999998</v>
      </c>
      <c r="T68" s="209">
        <v>-0.317276</v>
      </c>
      <c r="U68" s="209">
        <v>6.3381999999999994E-2</v>
      </c>
      <c r="V68" s="28" t="s">
        <v>153</v>
      </c>
      <c r="W68" s="212">
        <v>5.5639199999999997E-7</v>
      </c>
    </row>
    <row r="69" spans="1:23">
      <c r="A69" s="500"/>
      <c r="B69" s="28" t="s">
        <v>156</v>
      </c>
      <c r="C69" s="25">
        <v>3</v>
      </c>
      <c r="D69" s="25">
        <v>161212364</v>
      </c>
      <c r="E69" s="28" t="s">
        <v>51</v>
      </c>
      <c r="F69" s="28" t="s">
        <v>52</v>
      </c>
      <c r="G69" s="345">
        <v>3555.36</v>
      </c>
      <c r="H69" s="209">
        <v>0.38270900000000002</v>
      </c>
      <c r="I69" s="209">
        <v>0.31437500000000002</v>
      </c>
      <c r="J69" s="28">
        <v>84</v>
      </c>
      <c r="K69" s="28">
        <v>335</v>
      </c>
      <c r="L69" s="28">
        <v>381</v>
      </c>
      <c r="M69" s="210">
        <v>0.41293400000000002</v>
      </c>
      <c r="N69" s="209">
        <v>0.396926</v>
      </c>
      <c r="O69" s="28">
        <v>609</v>
      </c>
      <c r="P69" s="28">
        <v>1833</v>
      </c>
      <c r="Q69" s="28">
        <v>1403</v>
      </c>
      <c r="R69" s="209">
        <v>0.81355699999999997</v>
      </c>
      <c r="S69" s="211">
        <v>0.99790299999999998</v>
      </c>
      <c r="T69" s="209">
        <v>-0.317276</v>
      </c>
      <c r="U69" s="209">
        <v>6.3381999999999994E-2</v>
      </c>
      <c r="V69" s="28" t="s">
        <v>153</v>
      </c>
      <c r="W69" s="212">
        <v>5.5639199999999997E-7</v>
      </c>
    </row>
    <row r="70" spans="1:23">
      <c r="A70" s="500"/>
      <c r="B70" s="28" t="s">
        <v>157</v>
      </c>
      <c r="C70" s="25">
        <v>3</v>
      </c>
      <c r="D70" s="25">
        <v>161212441</v>
      </c>
      <c r="E70" s="28" t="s">
        <v>51</v>
      </c>
      <c r="F70" s="28" t="s">
        <v>52</v>
      </c>
      <c r="G70" s="345">
        <v>1664.37</v>
      </c>
      <c r="H70" s="209">
        <v>0.17915700000000001</v>
      </c>
      <c r="I70" s="209">
        <v>0.22731599999999999</v>
      </c>
      <c r="J70" s="28">
        <v>38</v>
      </c>
      <c r="K70" s="28">
        <v>286</v>
      </c>
      <c r="L70" s="28">
        <v>476</v>
      </c>
      <c r="M70" s="210">
        <v>0.61388200000000004</v>
      </c>
      <c r="N70" s="209">
        <v>0.16913700000000001</v>
      </c>
      <c r="O70" s="28">
        <v>102</v>
      </c>
      <c r="P70" s="28">
        <v>1091</v>
      </c>
      <c r="Q70" s="28">
        <v>2652</v>
      </c>
      <c r="R70" s="209">
        <v>0.45407900000000001</v>
      </c>
      <c r="S70" s="211">
        <v>0.99426800000000004</v>
      </c>
      <c r="T70" s="209">
        <v>0.36232199999999998</v>
      </c>
      <c r="U70" s="209">
        <v>7.9026899999999997E-2</v>
      </c>
      <c r="V70" s="28" t="s">
        <v>158</v>
      </c>
      <c r="W70" s="212">
        <v>4.5443900000000002E-6</v>
      </c>
    </row>
    <row r="71" spans="1:23">
      <c r="A71" s="500"/>
      <c r="B71" s="28" t="s">
        <v>159</v>
      </c>
      <c r="C71" s="25">
        <v>3</v>
      </c>
      <c r="D71" s="25">
        <v>161212458</v>
      </c>
      <c r="E71" s="28" t="s">
        <v>51</v>
      </c>
      <c r="F71" s="28" t="s">
        <v>57</v>
      </c>
      <c r="G71" s="345">
        <v>3554.3</v>
      </c>
      <c r="H71" s="209">
        <v>0.38259399999999999</v>
      </c>
      <c r="I71" s="209">
        <v>0.31431100000000001</v>
      </c>
      <c r="J71" s="28">
        <v>84</v>
      </c>
      <c r="K71" s="28">
        <v>335</v>
      </c>
      <c r="L71" s="28">
        <v>381</v>
      </c>
      <c r="M71" s="210">
        <v>0.41293400000000002</v>
      </c>
      <c r="N71" s="209">
        <v>0.39680199999999999</v>
      </c>
      <c r="O71" s="28">
        <v>609</v>
      </c>
      <c r="P71" s="28">
        <v>1833</v>
      </c>
      <c r="Q71" s="28">
        <v>1403</v>
      </c>
      <c r="R71" s="209">
        <v>0.81355699999999997</v>
      </c>
      <c r="S71" s="211">
        <v>0.99887300000000001</v>
      </c>
      <c r="T71" s="209">
        <v>-0.316917</v>
      </c>
      <c r="U71" s="209">
        <v>6.3377600000000006E-2</v>
      </c>
      <c r="V71" s="28" t="s">
        <v>150</v>
      </c>
      <c r="W71" s="212">
        <v>5.7194800000000003E-7</v>
      </c>
    </row>
    <row r="72" spans="1:23">
      <c r="A72" s="500"/>
      <c r="B72" s="28" t="s">
        <v>160</v>
      </c>
      <c r="C72" s="25">
        <v>3</v>
      </c>
      <c r="D72" s="25">
        <v>161213475</v>
      </c>
      <c r="E72" s="28" t="s">
        <v>51</v>
      </c>
      <c r="F72" s="28" t="s">
        <v>52</v>
      </c>
      <c r="G72" s="345">
        <v>3554.25</v>
      </c>
      <c r="H72" s="209">
        <v>0.38258900000000001</v>
      </c>
      <c r="I72" s="209">
        <v>0.31431100000000001</v>
      </c>
      <c r="J72" s="28">
        <v>84</v>
      </c>
      <c r="K72" s="28">
        <v>335</v>
      </c>
      <c r="L72" s="28">
        <v>381</v>
      </c>
      <c r="M72" s="210">
        <v>0.41293400000000002</v>
      </c>
      <c r="N72" s="209">
        <v>0.39679500000000001</v>
      </c>
      <c r="O72" s="28">
        <v>609</v>
      </c>
      <c r="P72" s="28">
        <v>1833</v>
      </c>
      <c r="Q72" s="28">
        <v>1403</v>
      </c>
      <c r="R72" s="209">
        <v>0.81355699999999997</v>
      </c>
      <c r="S72" s="211">
        <v>0.99889600000000001</v>
      </c>
      <c r="T72" s="209">
        <v>-0.316886</v>
      </c>
      <c r="U72" s="209">
        <v>6.3376699999999994E-2</v>
      </c>
      <c r="V72" s="28" t="s">
        <v>150</v>
      </c>
      <c r="W72" s="212">
        <v>5.7319699999999999E-7</v>
      </c>
    </row>
    <row r="73" spans="1:23">
      <c r="A73" s="500"/>
      <c r="B73" s="28" t="s">
        <v>161</v>
      </c>
      <c r="C73" s="25">
        <v>3</v>
      </c>
      <c r="D73" s="25">
        <v>161213573</v>
      </c>
      <c r="E73" s="28" t="s">
        <v>57</v>
      </c>
      <c r="F73" s="28" t="s">
        <v>60</v>
      </c>
      <c r="G73" s="345">
        <v>3554.25</v>
      </c>
      <c r="H73" s="209">
        <v>0.38258900000000001</v>
      </c>
      <c r="I73" s="209">
        <v>0.31431100000000001</v>
      </c>
      <c r="J73" s="28">
        <v>84</v>
      </c>
      <c r="K73" s="28">
        <v>335</v>
      </c>
      <c r="L73" s="28">
        <v>381</v>
      </c>
      <c r="M73" s="210">
        <v>1</v>
      </c>
      <c r="N73" s="209">
        <v>0.39679500000000001</v>
      </c>
      <c r="O73" s="28">
        <v>609</v>
      </c>
      <c r="P73" s="28">
        <v>1833</v>
      </c>
      <c r="Q73" s="28">
        <v>1403</v>
      </c>
      <c r="R73" s="209">
        <v>1</v>
      </c>
      <c r="S73" s="211">
        <v>0.99889600000000001</v>
      </c>
      <c r="T73" s="209">
        <v>-0.316886</v>
      </c>
      <c r="U73" s="209">
        <v>6.3376699999999994E-2</v>
      </c>
      <c r="V73" s="28" t="s">
        <v>150</v>
      </c>
      <c r="W73" s="212">
        <v>5.7319699999999999E-7</v>
      </c>
    </row>
    <row r="74" spans="1:23">
      <c r="A74" s="500"/>
      <c r="B74" s="28" t="s">
        <v>162</v>
      </c>
      <c r="C74" s="25">
        <v>3</v>
      </c>
      <c r="D74" s="25">
        <v>161213636</v>
      </c>
      <c r="E74" s="28" t="s">
        <v>51</v>
      </c>
      <c r="F74" s="28" t="s">
        <v>52</v>
      </c>
      <c r="G74" s="345">
        <v>3546</v>
      </c>
      <c r="H74" s="209">
        <v>0.38170100000000001</v>
      </c>
      <c r="I74" s="209">
        <v>0.31312499999999999</v>
      </c>
      <c r="J74" s="28">
        <v>83</v>
      </c>
      <c r="K74" s="28">
        <v>335</v>
      </c>
      <c r="L74" s="28">
        <v>382</v>
      </c>
      <c r="M74" s="210">
        <v>0.45971299999999998</v>
      </c>
      <c r="N74" s="209">
        <v>0.39596900000000002</v>
      </c>
      <c r="O74" s="28">
        <v>606</v>
      </c>
      <c r="P74" s="28">
        <v>1833</v>
      </c>
      <c r="Q74" s="28">
        <v>1406</v>
      </c>
      <c r="R74" s="209">
        <v>0.83970800000000001</v>
      </c>
      <c r="S74" s="211">
        <v>1</v>
      </c>
      <c r="T74" s="209">
        <v>-0.32066699999999998</v>
      </c>
      <c r="U74" s="209">
        <v>6.3368499999999994E-2</v>
      </c>
      <c r="V74" s="28" t="s">
        <v>163</v>
      </c>
      <c r="W74" s="212">
        <v>4.1848799999999998E-7</v>
      </c>
    </row>
    <row r="75" spans="1:23">
      <c r="A75" s="500"/>
      <c r="B75" s="28" t="s">
        <v>164</v>
      </c>
      <c r="C75" s="25">
        <v>3</v>
      </c>
      <c r="D75" s="25">
        <v>161213718</v>
      </c>
      <c r="E75" s="28" t="s">
        <v>60</v>
      </c>
      <c r="F75" s="28" t="s">
        <v>57</v>
      </c>
      <c r="G75" s="345">
        <v>3542.17</v>
      </c>
      <c r="H75" s="209">
        <v>0.38128800000000002</v>
      </c>
      <c r="I75" s="209">
        <v>0.31240000000000001</v>
      </c>
      <c r="J75" s="28">
        <v>83</v>
      </c>
      <c r="K75" s="28">
        <v>335</v>
      </c>
      <c r="L75" s="28">
        <v>382</v>
      </c>
      <c r="M75" s="210">
        <v>0.45971299999999998</v>
      </c>
      <c r="N75" s="209">
        <v>0.39562199999999997</v>
      </c>
      <c r="O75" s="28">
        <v>605</v>
      </c>
      <c r="P75" s="28">
        <v>1836</v>
      </c>
      <c r="Q75" s="28">
        <v>1404</v>
      </c>
      <c r="R75" s="209">
        <v>0.91944700000000001</v>
      </c>
      <c r="S75" s="211">
        <v>0.99624100000000004</v>
      </c>
      <c r="T75" s="209">
        <v>-0.324069</v>
      </c>
      <c r="U75" s="209">
        <v>6.3570699999999994E-2</v>
      </c>
      <c r="V75" s="28" t="s">
        <v>165</v>
      </c>
      <c r="W75" s="212">
        <v>3.4367299999999998E-7</v>
      </c>
    </row>
    <row r="76" spans="1:23">
      <c r="A76" s="500"/>
      <c r="B76" s="28" t="s">
        <v>166</v>
      </c>
      <c r="C76" s="25">
        <v>3</v>
      </c>
      <c r="D76" s="25">
        <v>161213727</v>
      </c>
      <c r="E76" s="28" t="s">
        <v>60</v>
      </c>
      <c r="F76" s="28" t="s">
        <v>51</v>
      </c>
      <c r="G76" s="345">
        <v>3542.17</v>
      </c>
      <c r="H76" s="209">
        <v>0.38128800000000002</v>
      </c>
      <c r="I76" s="209">
        <v>0.31240000000000001</v>
      </c>
      <c r="J76" s="28">
        <v>83</v>
      </c>
      <c r="K76" s="28">
        <v>335</v>
      </c>
      <c r="L76" s="28">
        <v>382</v>
      </c>
      <c r="M76" s="210">
        <v>0.45971299999999998</v>
      </c>
      <c r="N76" s="209">
        <v>0.39562199999999997</v>
      </c>
      <c r="O76" s="28">
        <v>605</v>
      </c>
      <c r="P76" s="28">
        <v>1836</v>
      </c>
      <c r="Q76" s="28">
        <v>1404</v>
      </c>
      <c r="R76" s="209">
        <v>0.91944700000000001</v>
      </c>
      <c r="S76" s="211">
        <v>0.99624100000000004</v>
      </c>
      <c r="T76" s="209">
        <v>-0.324069</v>
      </c>
      <c r="U76" s="209">
        <v>6.3570699999999994E-2</v>
      </c>
      <c r="V76" s="28" t="s">
        <v>165</v>
      </c>
      <c r="W76" s="212">
        <v>3.4367299999999998E-7</v>
      </c>
    </row>
    <row r="77" spans="1:23">
      <c r="A77" s="500"/>
      <c r="B77" s="28" t="s">
        <v>167</v>
      </c>
      <c r="C77" s="25">
        <v>3</v>
      </c>
      <c r="D77" s="25">
        <v>161214049</v>
      </c>
      <c r="E77" s="28" t="s">
        <v>60</v>
      </c>
      <c r="F77" s="28" t="s">
        <v>52</v>
      </c>
      <c r="G77" s="345">
        <v>3550.3</v>
      </c>
      <c r="H77" s="209">
        <v>0.382164</v>
      </c>
      <c r="I77" s="209">
        <v>0.31312499999999999</v>
      </c>
      <c r="J77" s="28">
        <v>83</v>
      </c>
      <c r="K77" s="28">
        <v>335</v>
      </c>
      <c r="L77" s="28">
        <v>382</v>
      </c>
      <c r="M77" s="210">
        <v>0.45971299999999998</v>
      </c>
      <c r="N77" s="209">
        <v>0.39652799999999999</v>
      </c>
      <c r="O77" s="28">
        <v>608</v>
      </c>
      <c r="P77" s="28">
        <v>1833</v>
      </c>
      <c r="Q77" s="28">
        <v>1404</v>
      </c>
      <c r="R77" s="209">
        <v>0.81355100000000002</v>
      </c>
      <c r="S77" s="211">
        <v>0.99905699999999997</v>
      </c>
      <c r="T77" s="209">
        <v>-0.32274900000000001</v>
      </c>
      <c r="U77" s="209">
        <v>6.3395199999999999E-2</v>
      </c>
      <c r="V77" s="28" t="s">
        <v>168</v>
      </c>
      <c r="W77" s="212">
        <v>3.5606999999999998E-7</v>
      </c>
    </row>
    <row r="78" spans="1:23">
      <c r="A78" s="500"/>
      <c r="B78" s="28" t="s">
        <v>169</v>
      </c>
      <c r="C78" s="25">
        <v>3</v>
      </c>
      <c r="D78" s="25">
        <v>161214154</v>
      </c>
      <c r="E78" s="28" t="s">
        <v>51</v>
      </c>
      <c r="F78" s="28" t="s">
        <v>60</v>
      </c>
      <c r="G78" s="345">
        <v>491.18799999999999</v>
      </c>
      <c r="H78" s="209">
        <v>5.2872799999999998E-2</v>
      </c>
      <c r="I78" s="209">
        <v>7.97794E-2</v>
      </c>
      <c r="J78" s="28">
        <v>5</v>
      </c>
      <c r="K78" s="28">
        <v>117</v>
      </c>
      <c r="L78" s="28">
        <v>678</v>
      </c>
      <c r="M78" s="210">
        <v>1</v>
      </c>
      <c r="N78" s="209">
        <v>4.7274499999999997E-2</v>
      </c>
      <c r="O78" s="28">
        <v>4</v>
      </c>
      <c r="P78" s="28">
        <v>355</v>
      </c>
      <c r="Q78" s="28">
        <v>3486</v>
      </c>
      <c r="R78" s="209">
        <v>0.146698</v>
      </c>
      <c r="S78" s="211">
        <v>0.96284099999999995</v>
      </c>
      <c r="T78" s="209">
        <v>0.60306499999999996</v>
      </c>
      <c r="U78" s="209">
        <v>0.13569400000000001</v>
      </c>
      <c r="V78" s="28" t="s">
        <v>170</v>
      </c>
      <c r="W78" s="212">
        <v>8.8171400000000001E-6</v>
      </c>
    </row>
    <row r="79" spans="1:23">
      <c r="A79" s="500"/>
      <c r="B79" s="28" t="s">
        <v>171</v>
      </c>
      <c r="C79" s="25">
        <v>3</v>
      </c>
      <c r="D79" s="25">
        <v>161215320</v>
      </c>
      <c r="E79" s="28" t="s">
        <v>51</v>
      </c>
      <c r="F79" s="28" t="s">
        <v>57</v>
      </c>
      <c r="G79" s="345">
        <v>3435.79</v>
      </c>
      <c r="H79" s="209">
        <v>0.36983700000000003</v>
      </c>
      <c r="I79" s="209">
        <v>0.308809</v>
      </c>
      <c r="J79" s="28">
        <v>80</v>
      </c>
      <c r="K79" s="28">
        <v>334</v>
      </c>
      <c r="L79" s="28">
        <v>386</v>
      </c>
      <c r="M79" s="210">
        <v>0.56192799999999998</v>
      </c>
      <c r="N79" s="209">
        <v>0.38253500000000001</v>
      </c>
      <c r="O79" s="28">
        <v>559</v>
      </c>
      <c r="P79" s="28">
        <v>1824</v>
      </c>
      <c r="Q79" s="28">
        <v>1462</v>
      </c>
      <c r="R79" s="209">
        <v>0.811191</v>
      </c>
      <c r="S79" s="211">
        <v>0.99892800000000004</v>
      </c>
      <c r="T79" s="209">
        <v>-0.30122399999999999</v>
      </c>
      <c r="U79" s="209">
        <v>6.3678200000000004E-2</v>
      </c>
      <c r="V79" s="28" t="s">
        <v>172</v>
      </c>
      <c r="W79" s="212">
        <v>2.24073E-6</v>
      </c>
    </row>
    <row r="80" spans="1:23">
      <c r="A80" s="500"/>
      <c r="B80" s="28" t="s">
        <v>173</v>
      </c>
      <c r="C80" s="25">
        <v>3</v>
      </c>
      <c r="D80" s="25">
        <v>161215358</v>
      </c>
      <c r="E80" s="28" t="s">
        <v>52</v>
      </c>
      <c r="F80" s="28" t="s">
        <v>51</v>
      </c>
      <c r="G80" s="345">
        <v>3435.74</v>
      </c>
      <c r="H80" s="209">
        <v>0.36983199999999999</v>
      </c>
      <c r="I80" s="209">
        <v>0.308809</v>
      </c>
      <c r="J80" s="28">
        <v>80</v>
      </c>
      <c r="K80" s="28">
        <v>334</v>
      </c>
      <c r="L80" s="28">
        <v>386</v>
      </c>
      <c r="M80" s="210">
        <v>0.56192799999999998</v>
      </c>
      <c r="N80" s="209">
        <v>0.38252799999999998</v>
      </c>
      <c r="O80" s="28">
        <v>559</v>
      </c>
      <c r="P80" s="28">
        <v>1824</v>
      </c>
      <c r="Q80" s="28">
        <v>1462</v>
      </c>
      <c r="R80" s="209">
        <v>0.811191</v>
      </c>
      <c r="S80" s="211">
        <v>0.99895100000000003</v>
      </c>
      <c r="T80" s="209">
        <v>-0.30119299999999999</v>
      </c>
      <c r="U80" s="209">
        <v>6.3677300000000006E-2</v>
      </c>
      <c r="V80" s="28" t="s">
        <v>172</v>
      </c>
      <c r="W80" s="212">
        <v>2.24532E-6</v>
      </c>
    </row>
    <row r="81" spans="1:23">
      <c r="A81" s="500"/>
      <c r="B81" s="28" t="s">
        <v>174</v>
      </c>
      <c r="C81" s="25">
        <v>3</v>
      </c>
      <c r="D81" s="25">
        <v>161215450</v>
      </c>
      <c r="E81" s="28" t="s">
        <v>52</v>
      </c>
      <c r="F81" s="28" t="s">
        <v>51</v>
      </c>
      <c r="G81" s="345">
        <v>3435.74</v>
      </c>
      <c r="H81" s="209">
        <v>0.36983199999999999</v>
      </c>
      <c r="I81" s="209">
        <v>0.308809</v>
      </c>
      <c r="J81" s="28">
        <v>80</v>
      </c>
      <c r="K81" s="28">
        <v>334</v>
      </c>
      <c r="L81" s="28">
        <v>381</v>
      </c>
      <c r="M81" s="210">
        <v>1</v>
      </c>
      <c r="N81" s="209">
        <v>0.38252799999999998</v>
      </c>
      <c r="O81" s="28">
        <v>559</v>
      </c>
      <c r="P81" s="28">
        <v>1824</v>
      </c>
      <c r="Q81" s="28">
        <v>1403</v>
      </c>
      <c r="R81" s="209">
        <v>1</v>
      </c>
      <c r="S81" s="211">
        <v>0.99895100000000003</v>
      </c>
      <c r="T81" s="209">
        <v>-0.30119299999999999</v>
      </c>
      <c r="U81" s="209">
        <v>6.3677300000000006E-2</v>
      </c>
      <c r="V81" s="28" t="s">
        <v>150</v>
      </c>
      <c r="W81" s="212">
        <v>2.24532E-6</v>
      </c>
    </row>
    <row r="82" spans="1:23">
      <c r="A82" s="500"/>
      <c r="B82" s="28" t="s">
        <v>175</v>
      </c>
      <c r="C82" s="25">
        <v>3</v>
      </c>
      <c r="D82" s="25">
        <v>161215555</v>
      </c>
      <c r="E82" s="28" t="s">
        <v>60</v>
      </c>
      <c r="F82" s="28" t="s">
        <v>57</v>
      </c>
      <c r="G82" s="345">
        <v>3436.04</v>
      </c>
      <c r="H82" s="209">
        <v>0.36986400000000003</v>
      </c>
      <c r="I82" s="209">
        <v>0.308809</v>
      </c>
      <c r="J82" s="28">
        <v>80</v>
      </c>
      <c r="K82" s="28">
        <v>334</v>
      </c>
      <c r="L82" s="28">
        <v>386</v>
      </c>
      <c r="M82" s="210">
        <v>0.56192799999999998</v>
      </c>
      <c r="N82" s="209">
        <v>0.38256800000000002</v>
      </c>
      <c r="O82" s="28">
        <v>559</v>
      </c>
      <c r="P82" s="28">
        <v>1824</v>
      </c>
      <c r="Q82" s="28">
        <v>1462</v>
      </c>
      <c r="R82" s="209">
        <v>0.811191</v>
      </c>
      <c r="S82" s="211">
        <v>0.99882099999999996</v>
      </c>
      <c r="T82" s="209">
        <v>-0.30157400000000001</v>
      </c>
      <c r="U82" s="209">
        <v>6.3685599999999995E-2</v>
      </c>
      <c r="V82" s="28" t="s">
        <v>172</v>
      </c>
      <c r="W82" s="212">
        <v>2.18674E-6</v>
      </c>
    </row>
    <row r="83" spans="1:23">
      <c r="A83" s="500"/>
      <c r="B83" s="28" t="s">
        <v>176</v>
      </c>
      <c r="C83" s="25">
        <v>3</v>
      </c>
      <c r="D83" s="25">
        <v>161215631</v>
      </c>
      <c r="E83" s="28" t="s">
        <v>57</v>
      </c>
      <c r="F83" s="28" t="s">
        <v>51</v>
      </c>
      <c r="G83" s="345">
        <v>3433.57</v>
      </c>
      <c r="H83" s="209">
        <v>0.36959900000000001</v>
      </c>
      <c r="I83" s="209">
        <v>0.30864999999999998</v>
      </c>
      <c r="J83" s="28">
        <v>80</v>
      </c>
      <c r="K83" s="28">
        <v>334</v>
      </c>
      <c r="L83" s="28">
        <v>386</v>
      </c>
      <c r="M83" s="210">
        <v>0.56192799999999998</v>
      </c>
      <c r="N83" s="209">
        <v>0.38228000000000001</v>
      </c>
      <c r="O83" s="28">
        <v>559</v>
      </c>
      <c r="P83" s="28">
        <v>1824</v>
      </c>
      <c r="Q83" s="28">
        <v>1462</v>
      </c>
      <c r="R83" s="209">
        <v>0.811191</v>
      </c>
      <c r="S83" s="211">
        <v>0.997946</v>
      </c>
      <c r="T83" s="209">
        <v>-0.30121999999999999</v>
      </c>
      <c r="U83" s="209">
        <v>6.3721700000000006E-2</v>
      </c>
      <c r="V83" s="28" t="s">
        <v>172</v>
      </c>
      <c r="W83" s="212">
        <v>2.2771799999999999E-6</v>
      </c>
    </row>
    <row r="84" spans="1:23">
      <c r="A84" s="500"/>
      <c r="B84" s="28" t="s">
        <v>177</v>
      </c>
      <c r="C84" s="25">
        <v>3</v>
      </c>
      <c r="D84" s="25">
        <v>161216480</v>
      </c>
      <c r="E84" s="28" t="s">
        <v>52</v>
      </c>
      <c r="F84" s="28" t="s">
        <v>51</v>
      </c>
      <c r="G84" s="345">
        <v>3436.35</v>
      </c>
      <c r="H84" s="209">
        <v>0.36989699999999998</v>
      </c>
      <c r="I84" s="209">
        <v>0.30887300000000001</v>
      </c>
      <c r="J84" s="28">
        <v>80</v>
      </c>
      <c r="K84" s="28">
        <v>334</v>
      </c>
      <c r="L84" s="28">
        <v>386</v>
      </c>
      <c r="M84" s="210">
        <v>0.56192799999999998</v>
      </c>
      <c r="N84" s="209">
        <v>0.38259399999999999</v>
      </c>
      <c r="O84" s="28">
        <v>559</v>
      </c>
      <c r="P84" s="28">
        <v>1824</v>
      </c>
      <c r="Q84" s="28">
        <v>1462</v>
      </c>
      <c r="R84" s="209">
        <v>0.811191</v>
      </c>
      <c r="S84" s="211">
        <v>0.99922599999999995</v>
      </c>
      <c r="T84" s="209">
        <v>-0.300927</v>
      </c>
      <c r="U84" s="209">
        <v>6.3667199999999993E-2</v>
      </c>
      <c r="V84" s="28" t="s">
        <v>178</v>
      </c>
      <c r="W84" s="212">
        <v>2.2835799999999999E-6</v>
      </c>
    </row>
    <row r="85" spans="1:23">
      <c r="A85" s="500"/>
      <c r="B85" s="28" t="s">
        <v>179</v>
      </c>
      <c r="C85" s="25">
        <v>3</v>
      </c>
      <c r="D85" s="25">
        <v>161216812</v>
      </c>
      <c r="E85" s="28" t="s">
        <v>57</v>
      </c>
      <c r="F85" s="28" t="s">
        <v>60</v>
      </c>
      <c r="G85" s="345">
        <v>3436.5</v>
      </c>
      <c r="H85" s="209">
        <v>0.36991400000000002</v>
      </c>
      <c r="I85" s="209">
        <v>0.30890400000000001</v>
      </c>
      <c r="J85" s="28">
        <v>80</v>
      </c>
      <c r="K85" s="28">
        <v>334</v>
      </c>
      <c r="L85" s="28">
        <v>386</v>
      </c>
      <c r="M85" s="210">
        <v>0.56192799999999998</v>
      </c>
      <c r="N85" s="209">
        <v>0.38260699999999997</v>
      </c>
      <c r="O85" s="28">
        <v>559</v>
      </c>
      <c r="P85" s="28">
        <v>1824</v>
      </c>
      <c r="Q85" s="28">
        <v>1462</v>
      </c>
      <c r="R85" s="209">
        <v>0.811191</v>
      </c>
      <c r="S85" s="211">
        <v>0.99929500000000004</v>
      </c>
      <c r="T85" s="209">
        <v>-0.30079800000000001</v>
      </c>
      <c r="U85" s="209">
        <v>6.3666100000000003E-2</v>
      </c>
      <c r="V85" s="28" t="s">
        <v>178</v>
      </c>
      <c r="W85" s="212">
        <v>2.3055000000000002E-6</v>
      </c>
    </row>
    <row r="86" spans="1:23">
      <c r="A86" s="500"/>
      <c r="B86" s="28" t="s">
        <v>180</v>
      </c>
      <c r="C86" s="25">
        <v>3</v>
      </c>
      <c r="D86" s="25">
        <v>161216845</v>
      </c>
      <c r="E86" s="28" t="s">
        <v>51</v>
      </c>
      <c r="F86" s="28" t="s">
        <v>52</v>
      </c>
      <c r="G86" s="345">
        <v>3436.45</v>
      </c>
      <c r="H86" s="209">
        <v>0.36990800000000001</v>
      </c>
      <c r="I86" s="209">
        <v>0.30890400000000001</v>
      </c>
      <c r="J86" s="28">
        <v>80</v>
      </c>
      <c r="K86" s="28">
        <v>334</v>
      </c>
      <c r="L86" s="28">
        <v>386</v>
      </c>
      <c r="M86" s="210">
        <v>0.56192799999999998</v>
      </c>
      <c r="N86" s="209">
        <v>0.38260100000000002</v>
      </c>
      <c r="O86" s="28">
        <v>559</v>
      </c>
      <c r="P86" s="28">
        <v>1824</v>
      </c>
      <c r="Q86" s="28">
        <v>1462</v>
      </c>
      <c r="R86" s="209">
        <v>0.811191</v>
      </c>
      <c r="S86" s="211">
        <v>0.99931800000000004</v>
      </c>
      <c r="T86" s="209">
        <v>-0.30076700000000001</v>
      </c>
      <c r="U86" s="209">
        <v>6.3665200000000005E-2</v>
      </c>
      <c r="V86" s="28" t="s">
        <v>178</v>
      </c>
      <c r="W86" s="212">
        <v>2.31022E-6</v>
      </c>
    </row>
    <row r="87" spans="1:23">
      <c r="A87" s="500"/>
      <c r="B87" s="28" t="s">
        <v>181</v>
      </c>
      <c r="C87" s="25">
        <v>3</v>
      </c>
      <c r="D87" s="25">
        <v>161216860</v>
      </c>
      <c r="E87" s="28" t="s">
        <v>52</v>
      </c>
      <c r="F87" s="28" t="s">
        <v>51</v>
      </c>
      <c r="G87" s="345">
        <v>3436.45</v>
      </c>
      <c r="H87" s="209">
        <v>0.36990800000000001</v>
      </c>
      <c r="I87" s="209">
        <v>0.30890400000000001</v>
      </c>
      <c r="J87" s="28">
        <v>80</v>
      </c>
      <c r="K87" s="28">
        <v>334</v>
      </c>
      <c r="L87" s="28">
        <v>386</v>
      </c>
      <c r="M87" s="210">
        <v>0.56192799999999998</v>
      </c>
      <c r="N87" s="209">
        <v>0.38260100000000002</v>
      </c>
      <c r="O87" s="28">
        <v>559</v>
      </c>
      <c r="P87" s="28">
        <v>1824</v>
      </c>
      <c r="Q87" s="28">
        <v>1462</v>
      </c>
      <c r="R87" s="209">
        <v>0.811191</v>
      </c>
      <c r="S87" s="211">
        <v>0.99931800000000004</v>
      </c>
      <c r="T87" s="209">
        <v>-0.30076700000000001</v>
      </c>
      <c r="U87" s="209">
        <v>6.3665200000000005E-2</v>
      </c>
      <c r="V87" s="28" t="s">
        <v>178</v>
      </c>
      <c r="W87" s="212">
        <v>2.31022E-6</v>
      </c>
    </row>
    <row r="88" spans="1:23">
      <c r="A88" s="500"/>
      <c r="B88" s="28" t="s">
        <v>182</v>
      </c>
      <c r="C88" s="25">
        <v>3</v>
      </c>
      <c r="D88" s="25">
        <v>161216912</v>
      </c>
      <c r="E88" s="28" t="s">
        <v>52</v>
      </c>
      <c r="F88" s="28" t="s">
        <v>51</v>
      </c>
      <c r="G88" s="345">
        <v>3548</v>
      </c>
      <c r="H88" s="209">
        <v>0.38191599999999998</v>
      </c>
      <c r="I88" s="209">
        <v>0.31374999999999997</v>
      </c>
      <c r="J88" s="28">
        <v>84</v>
      </c>
      <c r="K88" s="28">
        <v>334</v>
      </c>
      <c r="L88" s="28">
        <v>382</v>
      </c>
      <c r="M88" s="210">
        <v>0.41145399999999999</v>
      </c>
      <c r="N88" s="209">
        <v>0.39609899999999998</v>
      </c>
      <c r="O88" s="28">
        <v>607</v>
      </c>
      <c r="P88" s="28">
        <v>1832</v>
      </c>
      <c r="Q88" s="28">
        <v>1406</v>
      </c>
      <c r="R88" s="209">
        <v>0.81345500000000004</v>
      </c>
      <c r="S88" s="211">
        <v>1</v>
      </c>
      <c r="T88" s="209">
        <v>-0.31731700000000002</v>
      </c>
      <c r="U88" s="209">
        <v>6.3335000000000002E-2</v>
      </c>
      <c r="V88" s="28" t="s">
        <v>153</v>
      </c>
      <c r="W88" s="212">
        <v>5.4390200000000005E-7</v>
      </c>
    </row>
    <row r="89" spans="1:23">
      <c r="A89" s="500"/>
      <c r="B89" s="28" t="s">
        <v>183</v>
      </c>
      <c r="C89" s="25">
        <v>3</v>
      </c>
      <c r="D89" s="25">
        <v>161217558</v>
      </c>
      <c r="E89" s="28" t="s">
        <v>51</v>
      </c>
      <c r="F89" s="28" t="s">
        <v>52</v>
      </c>
      <c r="G89" s="345">
        <v>1676.27</v>
      </c>
      <c r="H89" s="209">
        <v>0.18043799999999999</v>
      </c>
      <c r="I89" s="209">
        <v>0.228627</v>
      </c>
      <c r="J89" s="28">
        <v>37</v>
      </c>
      <c r="K89" s="28">
        <v>291</v>
      </c>
      <c r="L89" s="28">
        <v>472</v>
      </c>
      <c r="M89" s="210">
        <v>0.48373300000000002</v>
      </c>
      <c r="N89" s="209">
        <v>0.17041100000000001</v>
      </c>
      <c r="O89" s="28">
        <v>105</v>
      </c>
      <c r="P89" s="28">
        <v>1103</v>
      </c>
      <c r="Q89" s="28">
        <v>2637</v>
      </c>
      <c r="R89" s="209">
        <v>0.45897300000000002</v>
      </c>
      <c r="S89" s="211">
        <v>0.99496300000000004</v>
      </c>
      <c r="T89" s="209">
        <v>0.36583199999999999</v>
      </c>
      <c r="U89" s="209">
        <v>7.8920299999999999E-2</v>
      </c>
      <c r="V89" s="28" t="s">
        <v>184</v>
      </c>
      <c r="W89" s="212">
        <v>3.5613800000000002E-6</v>
      </c>
    </row>
    <row r="90" spans="1:23" s="59" customFormat="1">
      <c r="A90" s="500"/>
      <c r="B90" s="71" t="s">
        <v>185</v>
      </c>
      <c r="C90" s="36">
        <v>3</v>
      </c>
      <c r="D90" s="36">
        <v>161217697</v>
      </c>
      <c r="E90" s="71" t="s">
        <v>57</v>
      </c>
      <c r="F90" s="71" t="s">
        <v>51</v>
      </c>
      <c r="G90" s="346">
        <v>3783.45</v>
      </c>
      <c r="H90" s="213">
        <v>0.40726099999999998</v>
      </c>
      <c r="I90" s="213">
        <v>0.33121299999999998</v>
      </c>
      <c r="J90" s="71">
        <v>94</v>
      </c>
      <c r="K90" s="71">
        <v>342</v>
      </c>
      <c r="L90" s="71">
        <v>364</v>
      </c>
      <c r="M90" s="214">
        <v>0.33813199999999999</v>
      </c>
      <c r="N90" s="213">
        <v>0.42308299999999999</v>
      </c>
      <c r="O90" s="71">
        <v>684</v>
      </c>
      <c r="P90" s="71">
        <v>1885</v>
      </c>
      <c r="Q90" s="71">
        <v>1276</v>
      </c>
      <c r="R90" s="213">
        <v>0.81710899999999997</v>
      </c>
      <c r="S90" s="215">
        <v>0.99714400000000003</v>
      </c>
      <c r="T90" s="213">
        <v>-0.34109400000000001</v>
      </c>
      <c r="U90" s="213">
        <v>6.3026200000000004E-2</v>
      </c>
      <c r="V90" s="71" t="s">
        <v>186</v>
      </c>
      <c r="W90" s="216">
        <v>6.2347200000000007E-8</v>
      </c>
    </row>
    <row r="91" spans="1:23">
      <c r="A91" s="500"/>
      <c r="B91" s="28" t="s">
        <v>187</v>
      </c>
      <c r="C91" s="25">
        <v>3</v>
      </c>
      <c r="D91" s="25">
        <v>161217766</v>
      </c>
      <c r="E91" s="28" t="s">
        <v>51</v>
      </c>
      <c r="F91" s="28" t="s">
        <v>52</v>
      </c>
      <c r="G91" s="345">
        <v>3545.99</v>
      </c>
      <c r="H91" s="209">
        <v>0.38169900000000001</v>
      </c>
      <c r="I91" s="209">
        <v>0.312998</v>
      </c>
      <c r="J91" s="28">
        <v>83</v>
      </c>
      <c r="K91" s="28">
        <v>335</v>
      </c>
      <c r="L91" s="28">
        <v>382</v>
      </c>
      <c r="M91" s="210">
        <v>0.45971299999999998</v>
      </c>
      <c r="N91" s="209">
        <v>0.39599400000000001</v>
      </c>
      <c r="O91" s="28">
        <v>607</v>
      </c>
      <c r="P91" s="28">
        <v>1832</v>
      </c>
      <c r="Q91" s="28">
        <v>1406</v>
      </c>
      <c r="R91" s="209">
        <v>0.81345500000000004</v>
      </c>
      <c r="S91" s="211">
        <v>0.99954600000000005</v>
      </c>
      <c r="T91" s="209">
        <v>-0.321129</v>
      </c>
      <c r="U91" s="209">
        <v>6.3376100000000005E-2</v>
      </c>
      <c r="V91" s="28" t="s">
        <v>188</v>
      </c>
      <c r="W91" s="212">
        <v>4.0404600000000002E-7</v>
      </c>
    </row>
    <row r="92" spans="1:23">
      <c r="A92" s="500"/>
      <c r="B92" s="28" t="s">
        <v>189</v>
      </c>
      <c r="C92" s="25">
        <v>3</v>
      </c>
      <c r="D92" s="25">
        <v>161218768</v>
      </c>
      <c r="E92" s="28" t="s">
        <v>57</v>
      </c>
      <c r="F92" s="28" t="s">
        <v>60</v>
      </c>
      <c r="G92" s="345">
        <v>4111.04</v>
      </c>
      <c r="H92" s="209">
        <v>0.442523</v>
      </c>
      <c r="I92" s="209">
        <v>0.386936</v>
      </c>
      <c r="J92" s="28">
        <v>130</v>
      </c>
      <c r="K92" s="28">
        <v>360</v>
      </c>
      <c r="L92" s="28">
        <v>310</v>
      </c>
      <c r="M92" s="210">
        <v>0.13592199999999999</v>
      </c>
      <c r="N92" s="209">
        <v>0.45408799999999999</v>
      </c>
      <c r="O92" s="28">
        <v>778</v>
      </c>
      <c r="P92" s="28">
        <v>1935</v>
      </c>
      <c r="Q92" s="28">
        <v>1132</v>
      </c>
      <c r="R92" s="209">
        <v>0.37985099999999999</v>
      </c>
      <c r="S92" s="211">
        <v>0.99734100000000003</v>
      </c>
      <c r="T92" s="209">
        <v>-0.27551700000000001</v>
      </c>
      <c r="U92" s="209">
        <v>6.1739000000000002E-2</v>
      </c>
      <c r="V92" s="28" t="s">
        <v>190</v>
      </c>
      <c r="W92" s="212">
        <v>8.0966400000000008E-6</v>
      </c>
    </row>
    <row r="93" spans="1:23">
      <c r="A93" s="500"/>
      <c r="B93" s="28" t="s">
        <v>191</v>
      </c>
      <c r="C93" s="25">
        <v>3</v>
      </c>
      <c r="D93" s="25">
        <v>161219135</v>
      </c>
      <c r="E93" s="28" t="s">
        <v>51</v>
      </c>
      <c r="F93" s="28" t="s">
        <v>52</v>
      </c>
      <c r="G93" s="345">
        <v>3544.6</v>
      </c>
      <c r="H93" s="209">
        <v>0.38155</v>
      </c>
      <c r="I93" s="209">
        <v>0.31403700000000001</v>
      </c>
      <c r="J93" s="28">
        <v>84</v>
      </c>
      <c r="K93" s="28">
        <v>335</v>
      </c>
      <c r="L93" s="28">
        <v>381</v>
      </c>
      <c r="M93" s="210">
        <v>0.41293400000000002</v>
      </c>
      <c r="N93" s="209">
        <v>0.39559800000000001</v>
      </c>
      <c r="O93" s="28">
        <v>605</v>
      </c>
      <c r="P93" s="28">
        <v>1833</v>
      </c>
      <c r="Q93" s="28">
        <v>1407</v>
      </c>
      <c r="R93" s="209">
        <v>0.83972100000000005</v>
      </c>
      <c r="S93" s="211">
        <v>0.99401799999999996</v>
      </c>
      <c r="T93" s="209">
        <v>-0.31570799999999999</v>
      </c>
      <c r="U93" s="209">
        <v>6.3497999999999999E-2</v>
      </c>
      <c r="V93" s="28" t="s">
        <v>108</v>
      </c>
      <c r="W93" s="212">
        <v>6.6289799999999998E-7</v>
      </c>
    </row>
    <row r="94" spans="1:23">
      <c r="A94" s="500"/>
      <c r="B94" s="28" t="s">
        <v>192</v>
      </c>
      <c r="C94" s="25">
        <v>3</v>
      </c>
      <c r="D94" s="25">
        <v>161293487</v>
      </c>
      <c r="E94" s="28" t="s">
        <v>52</v>
      </c>
      <c r="F94" s="28" t="s">
        <v>51</v>
      </c>
      <c r="G94" s="345">
        <v>4383.29</v>
      </c>
      <c r="H94" s="209">
        <v>0.471829</v>
      </c>
      <c r="I94" s="209">
        <v>0.41411999999999999</v>
      </c>
      <c r="J94" s="28">
        <v>142</v>
      </c>
      <c r="K94" s="28">
        <v>376</v>
      </c>
      <c r="L94" s="28">
        <v>282</v>
      </c>
      <c r="M94" s="210">
        <v>0.382465</v>
      </c>
      <c r="N94" s="209">
        <v>0.48383599999999999</v>
      </c>
      <c r="O94" s="28">
        <v>898</v>
      </c>
      <c r="P94" s="28">
        <v>1920</v>
      </c>
      <c r="Q94" s="28">
        <v>1027</v>
      </c>
      <c r="R94" s="209">
        <v>1</v>
      </c>
      <c r="S94" s="211">
        <v>0.99029599999999995</v>
      </c>
      <c r="T94" s="209">
        <v>-0.27690100000000001</v>
      </c>
      <c r="U94" s="209">
        <v>6.1315599999999998E-2</v>
      </c>
      <c r="V94" s="28" t="s">
        <v>193</v>
      </c>
      <c r="W94" s="212">
        <v>6.302E-6</v>
      </c>
    </row>
    <row r="95" spans="1:23">
      <c r="A95" s="500"/>
      <c r="B95" s="28" t="s">
        <v>194</v>
      </c>
      <c r="C95" s="25">
        <v>3</v>
      </c>
      <c r="D95" s="25">
        <v>161303614</v>
      </c>
      <c r="E95" s="28" t="s">
        <v>60</v>
      </c>
      <c r="F95" s="28" t="s">
        <v>51</v>
      </c>
      <c r="G95" s="345">
        <v>2366</v>
      </c>
      <c r="H95" s="209">
        <v>0.25468299999999999</v>
      </c>
      <c r="I95" s="209">
        <v>0.22512699999999999</v>
      </c>
      <c r="J95" s="28">
        <v>35</v>
      </c>
      <c r="K95" s="28">
        <v>290</v>
      </c>
      <c r="L95" s="28">
        <v>475</v>
      </c>
      <c r="M95" s="210">
        <v>0.31044500000000003</v>
      </c>
      <c r="N95" s="209">
        <v>0.26083200000000001</v>
      </c>
      <c r="O95" s="28">
        <v>255</v>
      </c>
      <c r="P95" s="28">
        <v>1494</v>
      </c>
      <c r="Q95" s="28">
        <v>2096</v>
      </c>
      <c r="R95" s="209">
        <v>0.64525399999999999</v>
      </c>
      <c r="S95" s="211">
        <v>0.99675199999999997</v>
      </c>
      <c r="T95" s="209">
        <v>-0.333675</v>
      </c>
      <c r="U95" s="209">
        <v>7.0672200000000004E-2</v>
      </c>
      <c r="V95" s="28" t="s">
        <v>195</v>
      </c>
      <c r="W95" s="212">
        <v>2.3417599999999999E-6</v>
      </c>
    </row>
    <row r="96" spans="1:23">
      <c r="A96" s="500"/>
      <c r="B96" s="28" t="s">
        <v>196</v>
      </c>
      <c r="C96" s="25">
        <v>3</v>
      </c>
      <c r="D96" s="25">
        <v>161305802</v>
      </c>
      <c r="E96" s="28" t="s">
        <v>60</v>
      </c>
      <c r="F96" s="28" t="s">
        <v>57</v>
      </c>
      <c r="G96" s="345">
        <v>2363.9499999999998</v>
      </c>
      <c r="H96" s="209">
        <v>0.25446200000000002</v>
      </c>
      <c r="I96" s="209">
        <v>0.22500000000000001</v>
      </c>
      <c r="J96" s="28">
        <v>35</v>
      </c>
      <c r="K96" s="28">
        <v>290</v>
      </c>
      <c r="L96" s="28">
        <v>475</v>
      </c>
      <c r="M96" s="210">
        <v>0.31044500000000003</v>
      </c>
      <c r="N96" s="209">
        <v>0.26059199999999999</v>
      </c>
      <c r="O96" s="28">
        <v>255</v>
      </c>
      <c r="P96" s="28">
        <v>1495</v>
      </c>
      <c r="Q96" s="28">
        <v>2095</v>
      </c>
      <c r="R96" s="209">
        <v>0.61574700000000004</v>
      </c>
      <c r="S96" s="211">
        <v>0.99736100000000005</v>
      </c>
      <c r="T96" s="209">
        <v>-0.33358599999999999</v>
      </c>
      <c r="U96" s="209">
        <v>7.0678900000000003E-2</v>
      </c>
      <c r="V96" s="28" t="s">
        <v>195</v>
      </c>
      <c r="W96" s="212">
        <v>2.3614899999999999E-6</v>
      </c>
    </row>
    <row r="97" spans="1:23">
      <c r="A97" s="500"/>
      <c r="B97" s="28" t="s">
        <v>197</v>
      </c>
      <c r="C97" s="25">
        <v>3</v>
      </c>
      <c r="D97" s="25">
        <v>161310836</v>
      </c>
      <c r="E97" s="28" t="s">
        <v>60</v>
      </c>
      <c r="F97" s="28" t="s">
        <v>57</v>
      </c>
      <c r="G97" s="345">
        <v>2362</v>
      </c>
      <c r="H97" s="209">
        <v>0.25425199999999998</v>
      </c>
      <c r="I97" s="209">
        <v>0.22500000000000001</v>
      </c>
      <c r="J97" s="28">
        <v>35</v>
      </c>
      <c r="K97" s="28">
        <v>290</v>
      </c>
      <c r="L97" s="28">
        <v>475</v>
      </c>
      <c r="M97" s="210">
        <v>0.31044500000000003</v>
      </c>
      <c r="N97" s="209">
        <v>0.26033800000000001</v>
      </c>
      <c r="O97" s="28">
        <v>253</v>
      </c>
      <c r="P97" s="28">
        <v>1496</v>
      </c>
      <c r="Q97" s="28">
        <v>2096</v>
      </c>
      <c r="R97" s="209">
        <v>0.55767500000000003</v>
      </c>
      <c r="S97" s="211">
        <v>1</v>
      </c>
      <c r="T97" s="209">
        <v>-0.33156099999999999</v>
      </c>
      <c r="U97" s="209">
        <v>7.0660600000000004E-2</v>
      </c>
      <c r="V97" s="28" t="s">
        <v>198</v>
      </c>
      <c r="W97" s="212">
        <v>2.7013899999999998E-6</v>
      </c>
    </row>
    <row r="98" spans="1:23">
      <c r="A98" s="500"/>
      <c r="B98" s="28" t="s">
        <v>199</v>
      </c>
      <c r="C98" s="25">
        <v>3</v>
      </c>
      <c r="D98" s="25">
        <v>161336370</v>
      </c>
      <c r="E98" s="28" t="s">
        <v>60</v>
      </c>
      <c r="F98" s="28" t="s">
        <v>52</v>
      </c>
      <c r="G98" s="345">
        <v>2250.54</v>
      </c>
      <c r="H98" s="209">
        <v>0.242254</v>
      </c>
      <c r="I98" s="209">
        <v>0.213529</v>
      </c>
      <c r="J98" s="28">
        <v>33</v>
      </c>
      <c r="K98" s="28">
        <v>276</v>
      </c>
      <c r="L98" s="28">
        <v>491</v>
      </c>
      <c r="M98" s="210">
        <v>0.52782200000000001</v>
      </c>
      <c r="N98" s="209">
        <v>0.24823100000000001</v>
      </c>
      <c r="O98" s="28">
        <v>226</v>
      </c>
      <c r="P98" s="28">
        <v>1458</v>
      </c>
      <c r="Q98" s="28">
        <v>2161</v>
      </c>
      <c r="R98" s="209">
        <v>0.34231699999999998</v>
      </c>
      <c r="S98" s="211">
        <v>0.99901300000000004</v>
      </c>
      <c r="T98" s="209">
        <v>-0.32239600000000002</v>
      </c>
      <c r="U98" s="209">
        <v>7.1862800000000004E-2</v>
      </c>
      <c r="V98" s="28" t="s">
        <v>200</v>
      </c>
      <c r="W98" s="212">
        <v>7.24811E-6</v>
      </c>
    </row>
    <row r="99" spans="1:23">
      <c r="A99" s="500"/>
      <c r="B99" s="28" t="s">
        <v>201</v>
      </c>
      <c r="C99" s="25">
        <v>3</v>
      </c>
      <c r="D99" s="25">
        <v>161339624</v>
      </c>
      <c r="E99" s="28" t="s">
        <v>52</v>
      </c>
      <c r="F99" s="28" t="s">
        <v>60</v>
      </c>
      <c r="G99" s="345">
        <v>2264.59</v>
      </c>
      <c r="H99" s="209">
        <v>0.24376700000000001</v>
      </c>
      <c r="I99" s="209">
        <v>0.21434600000000001</v>
      </c>
      <c r="J99" s="28">
        <v>33</v>
      </c>
      <c r="K99" s="28">
        <v>277</v>
      </c>
      <c r="L99" s="28">
        <v>490</v>
      </c>
      <c r="M99" s="210">
        <v>0.46402900000000002</v>
      </c>
      <c r="N99" s="209">
        <v>0.249888</v>
      </c>
      <c r="O99" s="28">
        <v>231</v>
      </c>
      <c r="P99" s="28">
        <v>1462</v>
      </c>
      <c r="Q99" s="28">
        <v>2152</v>
      </c>
      <c r="R99" s="209">
        <v>0.43903999999999999</v>
      </c>
      <c r="S99" s="211">
        <v>0.99807400000000002</v>
      </c>
      <c r="T99" s="209">
        <v>-0.32262800000000003</v>
      </c>
      <c r="U99" s="209">
        <v>7.1718199999999996E-2</v>
      </c>
      <c r="V99" s="28" t="s">
        <v>200</v>
      </c>
      <c r="W99" s="212">
        <v>6.8418399999999997E-6</v>
      </c>
    </row>
    <row r="100" spans="1:23">
      <c r="A100" s="500"/>
      <c r="B100" s="28" t="s">
        <v>202</v>
      </c>
      <c r="C100" s="25">
        <v>3</v>
      </c>
      <c r="D100" s="25">
        <v>161346250</v>
      </c>
      <c r="E100" s="28" t="s">
        <v>57</v>
      </c>
      <c r="F100" s="28" t="s">
        <v>60</v>
      </c>
      <c r="G100" s="345">
        <v>2292.09</v>
      </c>
      <c r="H100" s="209">
        <v>0.246726</v>
      </c>
      <c r="I100" s="209">
        <v>0.21740399999999999</v>
      </c>
      <c r="J100" s="28">
        <v>35</v>
      </c>
      <c r="K100" s="28">
        <v>278</v>
      </c>
      <c r="L100" s="28">
        <v>487</v>
      </c>
      <c r="M100" s="210">
        <v>0.604356</v>
      </c>
      <c r="N100" s="209">
        <v>0.25282700000000002</v>
      </c>
      <c r="O100" s="28">
        <v>237</v>
      </c>
      <c r="P100" s="28">
        <v>1473</v>
      </c>
      <c r="Q100" s="28">
        <v>2135</v>
      </c>
      <c r="R100" s="209">
        <v>0.44272299999999998</v>
      </c>
      <c r="S100" s="211">
        <v>0.99812900000000004</v>
      </c>
      <c r="T100" s="209">
        <v>-0.31730900000000001</v>
      </c>
      <c r="U100" s="209">
        <v>7.1216000000000002E-2</v>
      </c>
      <c r="V100" s="28" t="s">
        <v>203</v>
      </c>
      <c r="W100" s="212">
        <v>8.3664000000000001E-6</v>
      </c>
    </row>
    <row r="101" spans="1:23">
      <c r="A101" s="500"/>
      <c r="B101" s="28" t="s">
        <v>204</v>
      </c>
      <c r="C101" s="25">
        <v>3</v>
      </c>
      <c r="D101" s="25">
        <v>161373789</v>
      </c>
      <c r="E101" s="28" t="s">
        <v>57</v>
      </c>
      <c r="F101" s="28" t="s">
        <v>52</v>
      </c>
      <c r="G101" s="345">
        <v>2550.11</v>
      </c>
      <c r="H101" s="209">
        <v>0.274501</v>
      </c>
      <c r="I101" s="209">
        <v>0.24699499999999999</v>
      </c>
      <c r="J101" s="28">
        <v>50</v>
      </c>
      <c r="K101" s="28">
        <v>296</v>
      </c>
      <c r="L101" s="28">
        <v>454</v>
      </c>
      <c r="M101" s="210">
        <v>0.84957499999999997</v>
      </c>
      <c r="N101" s="209">
        <v>0.280223</v>
      </c>
      <c r="O101" s="28">
        <v>305</v>
      </c>
      <c r="P101" s="28">
        <v>1547</v>
      </c>
      <c r="Q101" s="28">
        <v>1993</v>
      </c>
      <c r="R101" s="209">
        <v>0.841696</v>
      </c>
      <c r="S101" s="211">
        <v>0.99455300000000002</v>
      </c>
      <c r="T101" s="209">
        <v>-0.30739699999999998</v>
      </c>
      <c r="U101" s="209">
        <v>6.8337499999999995E-2</v>
      </c>
      <c r="V101" s="28" t="s">
        <v>205</v>
      </c>
      <c r="W101" s="212">
        <v>6.85256E-6</v>
      </c>
    </row>
    <row r="102" spans="1:23">
      <c r="A102" s="500"/>
      <c r="B102" s="28" t="s">
        <v>206</v>
      </c>
      <c r="C102" s="25">
        <v>3</v>
      </c>
      <c r="D102" s="25">
        <v>161374624</v>
      </c>
      <c r="E102" s="28" t="s">
        <v>52</v>
      </c>
      <c r="F102" s="28" t="s">
        <v>57</v>
      </c>
      <c r="G102" s="345">
        <v>2551.16</v>
      </c>
      <c r="H102" s="209">
        <v>0.27461400000000002</v>
      </c>
      <c r="I102" s="209">
        <v>0.24709100000000001</v>
      </c>
      <c r="J102" s="28">
        <v>50</v>
      </c>
      <c r="K102" s="28">
        <v>296</v>
      </c>
      <c r="L102" s="28">
        <v>454</v>
      </c>
      <c r="M102" s="210">
        <v>0.84957499999999997</v>
      </c>
      <c r="N102" s="209">
        <v>0.28034100000000001</v>
      </c>
      <c r="O102" s="28">
        <v>305</v>
      </c>
      <c r="P102" s="28">
        <v>1547</v>
      </c>
      <c r="Q102" s="28">
        <v>1993</v>
      </c>
      <c r="R102" s="209">
        <v>0.841696</v>
      </c>
      <c r="S102" s="211">
        <v>0.99399899999999997</v>
      </c>
      <c r="T102" s="209">
        <v>-0.30802600000000002</v>
      </c>
      <c r="U102" s="209">
        <v>6.8358100000000005E-2</v>
      </c>
      <c r="V102" s="28" t="s">
        <v>207</v>
      </c>
      <c r="W102" s="212">
        <v>6.6041400000000003E-6</v>
      </c>
    </row>
    <row r="103" spans="1:23" s="59" customFormat="1">
      <c r="A103" s="408" t="s">
        <v>208</v>
      </c>
      <c r="B103" s="409" t="s">
        <v>209</v>
      </c>
      <c r="C103" s="408">
        <v>6</v>
      </c>
      <c r="D103" s="408">
        <v>32603007</v>
      </c>
      <c r="E103" s="410" t="s">
        <v>60</v>
      </c>
      <c r="F103" s="410" t="s">
        <v>57</v>
      </c>
      <c r="G103" s="410">
        <v>2108.8000000000002</v>
      </c>
      <c r="H103" s="410">
        <v>0.22700000000000001</v>
      </c>
      <c r="I103" s="410">
        <v>0.36299999999999999</v>
      </c>
      <c r="J103" s="410">
        <v>106</v>
      </c>
      <c r="K103" s="410">
        <v>370</v>
      </c>
      <c r="L103" s="410">
        <v>324</v>
      </c>
      <c r="M103" s="410">
        <v>0.88100000000000001</v>
      </c>
      <c r="N103" s="410">
        <v>0.28399999999999997</v>
      </c>
      <c r="O103" s="410">
        <v>355</v>
      </c>
      <c r="P103" s="410">
        <v>1474</v>
      </c>
      <c r="Q103" s="410">
        <v>2016</v>
      </c>
      <c r="R103" s="410">
        <v>0.91900000000000004</v>
      </c>
      <c r="S103" s="410">
        <v>0.997</v>
      </c>
      <c r="T103" s="410">
        <v>0.32900000000000001</v>
      </c>
      <c r="U103" s="410">
        <v>6.7000000000000004E-2</v>
      </c>
      <c r="V103" s="410" t="s">
        <v>210</v>
      </c>
      <c r="W103" s="411">
        <v>4.8299999999999997E-7</v>
      </c>
    </row>
    <row r="104" spans="1:23" s="59" customFormat="1">
      <c r="A104" s="408" t="s">
        <v>211</v>
      </c>
      <c r="B104" s="412" t="s">
        <v>212</v>
      </c>
      <c r="C104" s="408">
        <v>9</v>
      </c>
      <c r="D104" s="408">
        <v>13613586</v>
      </c>
      <c r="E104" s="410" t="s">
        <v>57</v>
      </c>
      <c r="F104" s="410" t="s">
        <v>51</v>
      </c>
      <c r="G104" s="410">
        <v>252.3</v>
      </c>
      <c r="H104" s="410">
        <v>2.7E-2</v>
      </c>
      <c r="I104" s="410">
        <v>1.9E-2</v>
      </c>
      <c r="J104" s="410">
        <v>0</v>
      </c>
      <c r="K104" s="410">
        <v>29</v>
      </c>
      <c r="L104" s="410">
        <v>771</v>
      </c>
      <c r="M104" s="410">
        <v>1</v>
      </c>
      <c r="N104" s="410">
        <v>2.9000000000000001E-2</v>
      </c>
      <c r="O104" s="410">
        <v>2</v>
      </c>
      <c r="P104" s="410">
        <v>218</v>
      </c>
      <c r="Q104" s="410">
        <v>3625</v>
      </c>
      <c r="R104" s="410">
        <v>0.77100000000000002</v>
      </c>
      <c r="S104" s="410">
        <v>1</v>
      </c>
      <c r="T104" s="410">
        <v>-0.52300000000000002</v>
      </c>
      <c r="U104" s="410">
        <v>0.193</v>
      </c>
      <c r="V104" s="410" t="s">
        <v>213</v>
      </c>
      <c r="W104" s="411">
        <v>6.6499999999999997E-3</v>
      </c>
    </row>
    <row r="105" spans="1:23" s="59" customFormat="1">
      <c r="A105" s="408" t="s">
        <v>214</v>
      </c>
      <c r="B105" s="410" t="s">
        <v>215</v>
      </c>
      <c r="C105" s="408">
        <v>11</v>
      </c>
      <c r="D105" s="408">
        <v>5248232</v>
      </c>
      <c r="E105" s="410" t="s">
        <v>52</v>
      </c>
      <c r="F105" s="410" t="s">
        <v>60</v>
      </c>
      <c r="G105" s="410">
        <v>791.2</v>
      </c>
      <c r="H105" s="410">
        <v>8.5000000000000006E-2</v>
      </c>
      <c r="I105" s="410">
        <v>5.7000000000000002E-2</v>
      </c>
      <c r="J105" s="410">
        <v>2</v>
      </c>
      <c r="K105" s="410">
        <v>84</v>
      </c>
      <c r="L105" s="410">
        <v>716</v>
      </c>
      <c r="M105" s="410">
        <v>1</v>
      </c>
      <c r="N105" s="410">
        <v>9.0999999999999998E-2</v>
      </c>
      <c r="O105" s="410">
        <v>22</v>
      </c>
      <c r="P105" s="410">
        <v>642</v>
      </c>
      <c r="Q105" s="410">
        <v>3181</v>
      </c>
      <c r="R105" s="410">
        <v>9.1999999999999998E-2</v>
      </c>
      <c r="S105" s="410">
        <v>0.91600000000000004</v>
      </c>
      <c r="T105" s="410">
        <v>-0.33200000000000002</v>
      </c>
      <c r="U105" s="410">
        <v>0.11700000000000001</v>
      </c>
      <c r="V105" s="410" t="s">
        <v>216</v>
      </c>
      <c r="W105" s="411">
        <v>4.4600000000000004E-3</v>
      </c>
    </row>
    <row r="106" spans="1:23" s="59" customFormat="1">
      <c r="A106" s="31"/>
      <c r="B106" s="51"/>
      <c r="C106" s="31"/>
      <c r="D106" s="31"/>
      <c r="E106" s="51"/>
      <c r="F106" s="51"/>
      <c r="G106" s="405"/>
      <c r="H106" s="406"/>
      <c r="I106" s="406"/>
      <c r="J106" s="51"/>
      <c r="K106" s="51"/>
      <c r="L106" s="51"/>
      <c r="M106" s="406"/>
      <c r="N106" s="406"/>
      <c r="O106" s="51"/>
      <c r="P106" s="51"/>
      <c r="Q106" s="51"/>
      <c r="R106" s="406"/>
      <c r="S106" s="406"/>
      <c r="T106" s="406"/>
      <c r="U106" s="406"/>
      <c r="V106" s="51"/>
      <c r="W106" s="407"/>
    </row>
    <row r="107" spans="1:23" s="59" customFormat="1">
      <c r="A107" s="31"/>
      <c r="B107" s="51"/>
      <c r="C107" s="31"/>
      <c r="D107" s="31"/>
      <c r="E107" s="51"/>
      <c r="F107" s="51"/>
      <c r="G107" s="405"/>
      <c r="H107" s="406"/>
      <c r="I107" s="406"/>
      <c r="J107" s="51"/>
      <c r="K107" s="51"/>
      <c r="L107" s="51"/>
      <c r="M107" s="406"/>
      <c r="N107" s="406"/>
      <c r="O107" s="51"/>
      <c r="P107" s="51"/>
      <c r="Q107" s="51"/>
      <c r="R107" s="406"/>
      <c r="S107" s="406"/>
      <c r="T107" s="406"/>
      <c r="U107" s="406"/>
      <c r="V107" s="51"/>
      <c r="W107" s="407"/>
    </row>
    <row r="108" spans="1:23" s="59" customFormat="1">
      <c r="A108" s="31"/>
      <c r="B108" s="51"/>
      <c r="C108" s="31"/>
      <c r="D108" s="31"/>
      <c r="E108" s="51"/>
      <c r="F108" s="51"/>
      <c r="G108" s="405"/>
      <c r="H108" s="406"/>
      <c r="I108" s="406"/>
      <c r="J108" s="51"/>
      <c r="K108" s="51"/>
      <c r="L108" s="51"/>
      <c r="M108" s="406"/>
      <c r="N108" s="406"/>
      <c r="O108" s="51"/>
      <c r="P108" s="51"/>
      <c r="Q108" s="51"/>
      <c r="R108" s="406"/>
      <c r="S108" s="406"/>
      <c r="T108" s="406"/>
      <c r="U108" s="406"/>
      <c r="V108" s="51"/>
      <c r="W108" s="407"/>
    </row>
    <row r="109" spans="1:23" s="59" customFormat="1">
      <c r="A109" s="31"/>
      <c r="B109" s="51"/>
      <c r="C109" s="31"/>
      <c r="D109" s="31"/>
      <c r="E109" s="51"/>
      <c r="F109" s="51"/>
      <c r="G109" s="405"/>
      <c r="H109" s="406"/>
      <c r="I109" s="406"/>
      <c r="J109" s="51"/>
      <c r="K109" s="51"/>
      <c r="L109" s="51"/>
      <c r="M109" s="406"/>
      <c r="N109" s="406"/>
      <c r="O109" s="51"/>
      <c r="P109" s="51"/>
      <c r="Q109" s="51"/>
      <c r="R109" s="406"/>
      <c r="S109" s="406"/>
      <c r="T109" s="406"/>
      <c r="U109" s="406"/>
      <c r="V109" s="51"/>
      <c r="W109" s="407"/>
    </row>
    <row r="110" spans="1:23" s="59" customFormat="1">
      <c r="A110" s="31"/>
      <c r="B110" s="51"/>
      <c r="C110" s="31"/>
      <c r="D110" s="31"/>
      <c r="E110" s="51"/>
      <c r="F110" s="51"/>
      <c r="G110" s="405"/>
      <c r="H110" s="406"/>
      <c r="I110" s="406"/>
      <c r="J110" s="51"/>
      <c r="K110" s="51"/>
      <c r="L110" s="51"/>
      <c r="M110" s="406"/>
      <c r="N110" s="406"/>
      <c r="O110" s="51"/>
      <c r="P110" s="51"/>
      <c r="Q110" s="51"/>
      <c r="R110" s="406"/>
      <c r="S110" s="406"/>
      <c r="T110" s="406"/>
      <c r="U110" s="406"/>
      <c r="V110" s="51"/>
      <c r="W110" s="407"/>
    </row>
    <row r="111" spans="1:23" s="59" customFormat="1">
      <c r="A111" s="31"/>
      <c r="B111" s="51"/>
      <c r="C111" s="31"/>
      <c r="D111" s="31"/>
      <c r="E111" s="51"/>
      <c r="F111" s="51"/>
      <c r="G111" s="405"/>
      <c r="H111" s="406"/>
      <c r="I111" s="406"/>
      <c r="J111" s="51"/>
      <c r="K111" s="51"/>
      <c r="L111" s="51"/>
      <c r="M111" s="406"/>
      <c r="N111" s="406"/>
      <c r="O111" s="51"/>
      <c r="P111" s="51"/>
      <c r="Q111" s="51"/>
      <c r="R111" s="406"/>
      <c r="S111" s="406"/>
      <c r="T111" s="406"/>
      <c r="U111" s="406"/>
      <c r="V111" s="51"/>
      <c r="W111" s="407"/>
    </row>
    <row r="113" spans="1:4">
      <c r="A113" s="22" t="s">
        <v>217</v>
      </c>
      <c r="B113" s="22"/>
      <c r="C113" s="22"/>
      <c r="D113" s="22"/>
    </row>
    <row r="114" spans="1:4">
      <c r="A114" s="203" t="s">
        <v>218</v>
      </c>
      <c r="B114" s="22"/>
      <c r="C114" s="22"/>
      <c r="D114" s="22"/>
    </row>
    <row r="115" spans="1:4">
      <c r="A115" s="203" t="s">
        <v>219</v>
      </c>
      <c r="B115" s="22"/>
      <c r="C115" s="22"/>
      <c r="D115" s="22"/>
    </row>
    <row r="116" spans="1:4">
      <c r="A116" s="203" t="s">
        <v>220</v>
      </c>
      <c r="B116" s="22"/>
      <c r="C116" s="22"/>
      <c r="D116" s="22"/>
    </row>
    <row r="117" spans="1:4">
      <c r="A117" s="22" t="s">
        <v>221</v>
      </c>
      <c r="B117" s="22"/>
      <c r="C117" s="22"/>
      <c r="D117" s="22"/>
    </row>
    <row r="118" spans="1:4">
      <c r="A118" s="22" t="s">
        <v>222</v>
      </c>
      <c r="B118" s="22"/>
      <c r="C118" s="22"/>
      <c r="D118" s="22"/>
    </row>
    <row r="119" spans="1:4">
      <c r="A119" s="22" t="s">
        <v>223</v>
      </c>
      <c r="B119" s="22"/>
      <c r="C119" s="22"/>
      <c r="D119" s="22"/>
    </row>
    <row r="120" spans="1:4">
      <c r="A120" s="22" t="s">
        <v>224</v>
      </c>
      <c r="B120" s="22"/>
      <c r="C120" s="22"/>
      <c r="D120" s="22"/>
    </row>
    <row r="121" spans="1:4">
      <c r="A121" s="176" t="s">
        <v>225</v>
      </c>
      <c r="B121" s="22"/>
      <c r="C121" s="22"/>
      <c r="D121" s="22"/>
    </row>
    <row r="122" spans="1:4">
      <c r="A122" s="22" t="s">
        <v>226</v>
      </c>
      <c r="B122" s="22"/>
      <c r="C122" s="22"/>
      <c r="D122" s="22"/>
    </row>
    <row r="123" spans="1:4">
      <c r="A123" s="22" t="s">
        <v>227</v>
      </c>
    </row>
    <row r="124" spans="1:4">
      <c r="A124" s="378" t="s">
        <v>228</v>
      </c>
    </row>
  </sheetData>
  <mergeCells count="4">
    <mergeCell ref="A5:A30"/>
    <mergeCell ref="A31:A102"/>
    <mergeCell ref="I3:M3"/>
    <mergeCell ref="N3:R3"/>
  </mergeCells>
  <pageMargins left="0.7" right="0.7" top="0.75" bottom="0.75" header="0.3" footer="0.3"/>
  <pageSetup scale="27" orientation="landscape" r:id="rId1"/>
  <headerFooter>
    <oddHeader>&amp;L&amp;"-,Bold" Confidential&amp;C&amp;D&amp;RPage &amp;P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3C627-F762-4CA3-AB01-AABC0560045D}">
  <sheetPr>
    <pageSetUpPr fitToPage="1"/>
  </sheetPr>
  <dimension ref="A1:AE46"/>
  <sheetViews>
    <sheetView topLeftCell="E1" zoomScale="80" zoomScaleNormal="80" workbookViewId="0">
      <selection activeCell="S54" sqref="S54"/>
    </sheetView>
  </sheetViews>
  <sheetFormatPr defaultColWidth="8.81640625" defaultRowHeight="14.5"/>
  <cols>
    <col min="1" max="1" width="20" customWidth="1"/>
    <col min="3" max="3" width="18.81640625" customWidth="1"/>
    <col min="4" max="4" width="14" customWidth="1"/>
    <col min="5" max="5" width="13.453125" customWidth="1"/>
    <col min="6" max="6" width="13.7265625" customWidth="1"/>
    <col min="7" max="7" width="16.453125" customWidth="1"/>
    <col min="8" max="8" width="13.1796875" customWidth="1"/>
    <col min="9" max="9" width="11.453125" customWidth="1"/>
    <col min="10" max="10" width="14" customWidth="1"/>
    <col min="11" max="11" width="27.1796875" customWidth="1"/>
    <col min="12" max="12" width="13.453125" customWidth="1"/>
    <col min="14" max="14" width="14.1796875" customWidth="1"/>
    <col min="15" max="15" width="28.453125" customWidth="1"/>
    <col min="16" max="16" width="13.453125" customWidth="1"/>
    <col min="18" max="18" width="14.453125" customWidth="1"/>
    <col min="19" max="19" width="28.7265625" customWidth="1"/>
    <col min="20" max="20" width="23.1796875" customWidth="1"/>
    <col min="21" max="21" width="14.54296875" customWidth="1"/>
    <col min="22" max="22" width="11.453125" customWidth="1"/>
    <col min="23" max="23" width="24.453125" customWidth="1"/>
    <col min="24" max="24" width="15.1796875" customWidth="1"/>
    <col min="25" max="25" width="15.54296875" customWidth="1"/>
    <col min="26" max="26" width="14.54296875" customWidth="1"/>
    <col min="27" max="27" width="27.81640625" customWidth="1"/>
    <col min="28" max="28" width="15.1796875" customWidth="1"/>
  </cols>
  <sheetData>
    <row r="1" spans="1:31" ht="18">
      <c r="A1" s="1" t="s">
        <v>973</v>
      </c>
      <c r="B1" s="21"/>
      <c r="K1" s="381"/>
      <c r="L1" s="381"/>
    </row>
    <row r="2" spans="1:31" ht="18">
      <c r="A2" s="1"/>
      <c r="B2" s="21"/>
      <c r="K2" s="381"/>
      <c r="L2" s="381"/>
    </row>
    <row r="3" spans="1:31" ht="17">
      <c r="B3" s="21"/>
      <c r="I3" s="502"/>
      <c r="J3" s="502"/>
      <c r="K3" s="502"/>
      <c r="L3" s="502"/>
      <c r="M3" s="503" t="s">
        <v>264</v>
      </c>
      <c r="N3" s="504"/>
      <c r="O3" s="504"/>
      <c r="P3" s="505"/>
      <c r="Q3" s="506" t="s">
        <v>265</v>
      </c>
      <c r="R3" s="507"/>
      <c r="S3" s="507"/>
      <c r="T3" s="508"/>
      <c r="U3" s="509" t="s">
        <v>969</v>
      </c>
      <c r="V3" s="507"/>
      <c r="W3" s="507"/>
      <c r="X3" s="508"/>
      <c r="Y3" s="509" t="s">
        <v>971</v>
      </c>
      <c r="Z3" s="507"/>
      <c r="AA3" s="507"/>
      <c r="AB3" s="508"/>
    </row>
    <row r="4" spans="1:31" ht="16.5" thickBot="1">
      <c r="A4" s="80" t="s">
        <v>30</v>
      </c>
      <c r="B4" s="81" t="s">
        <v>31</v>
      </c>
      <c r="C4" s="82" t="s">
        <v>32</v>
      </c>
      <c r="D4" s="82" t="s">
        <v>33</v>
      </c>
      <c r="E4" s="82" t="s">
        <v>34</v>
      </c>
      <c r="F4" s="82" t="s">
        <v>229</v>
      </c>
      <c r="G4" s="82" t="s">
        <v>37</v>
      </c>
      <c r="H4" s="82" t="s">
        <v>266</v>
      </c>
      <c r="I4" s="82" t="s">
        <v>267</v>
      </c>
      <c r="J4" s="82" t="s">
        <v>46</v>
      </c>
      <c r="K4" s="82" t="s">
        <v>268</v>
      </c>
      <c r="L4" s="82" t="s">
        <v>233</v>
      </c>
      <c r="M4" s="218" t="s">
        <v>231</v>
      </c>
      <c r="N4" s="219" t="s">
        <v>46</v>
      </c>
      <c r="O4" s="219" t="s">
        <v>268</v>
      </c>
      <c r="P4" s="220" t="s">
        <v>233</v>
      </c>
      <c r="Q4" s="413" t="s">
        <v>231</v>
      </c>
      <c r="R4" s="414" t="s">
        <v>46</v>
      </c>
      <c r="S4" s="414" t="s">
        <v>268</v>
      </c>
      <c r="T4" s="415" t="s">
        <v>233</v>
      </c>
      <c r="U4" s="413" t="s">
        <v>231</v>
      </c>
      <c r="V4" s="414" t="s">
        <v>46</v>
      </c>
      <c r="W4" s="414" t="s">
        <v>268</v>
      </c>
      <c r="X4" s="415" t="s">
        <v>233</v>
      </c>
      <c r="Y4" s="413" t="s">
        <v>231</v>
      </c>
      <c r="Z4" s="414" t="s">
        <v>46</v>
      </c>
      <c r="AA4" s="414" t="s">
        <v>268</v>
      </c>
      <c r="AB4" s="415" t="s">
        <v>233</v>
      </c>
      <c r="AE4" s="443"/>
    </row>
    <row r="5" spans="1:31" ht="16">
      <c r="A5" s="488" t="s">
        <v>76</v>
      </c>
      <c r="B5" s="489">
        <v>21</v>
      </c>
      <c r="C5" s="489">
        <v>37074899</v>
      </c>
      <c r="D5" s="488" t="s">
        <v>51</v>
      </c>
      <c r="E5" s="488" t="s">
        <v>52</v>
      </c>
      <c r="F5" s="488">
        <v>0.113</v>
      </c>
      <c r="G5" s="488">
        <v>7.1999999999999995E-2</v>
      </c>
      <c r="H5" s="488">
        <v>0.122</v>
      </c>
      <c r="I5" s="488">
        <v>-0.57099999999999995</v>
      </c>
      <c r="J5" s="488">
        <v>9.8000000000000004E-2</v>
      </c>
      <c r="K5" s="488" t="s">
        <v>77</v>
      </c>
      <c r="L5" s="490">
        <v>5.6800000000000002E-9</v>
      </c>
      <c r="M5" s="491" t="s">
        <v>650</v>
      </c>
      <c r="N5" s="492" t="s">
        <v>650</v>
      </c>
      <c r="O5" s="492" t="s">
        <v>650</v>
      </c>
      <c r="P5" s="493" t="s">
        <v>650</v>
      </c>
      <c r="Q5" s="494">
        <v>-0.65200000000000002</v>
      </c>
      <c r="R5" s="495">
        <v>0.114</v>
      </c>
      <c r="S5" s="488" t="s">
        <v>992</v>
      </c>
      <c r="T5" s="496">
        <v>5.2700000000000002E-9</v>
      </c>
      <c r="U5" s="497">
        <v>-0.54700000000000004</v>
      </c>
      <c r="V5" s="489">
        <v>0.10299999999999999</v>
      </c>
      <c r="W5" s="488" t="s">
        <v>993</v>
      </c>
      <c r="X5" s="496">
        <v>7.3599999999999997E-8</v>
      </c>
      <c r="Y5" s="497">
        <v>-0.53500000000000003</v>
      </c>
      <c r="Z5" s="489">
        <v>0.104</v>
      </c>
      <c r="AA5" s="488" t="s">
        <v>994</v>
      </c>
      <c r="AB5" s="496">
        <v>1.8099999999999999E-7</v>
      </c>
      <c r="AE5" s="443"/>
    </row>
    <row r="6" spans="1:31" ht="16">
      <c r="A6" s="75" t="s">
        <v>90</v>
      </c>
      <c r="B6" s="75">
        <v>21</v>
      </c>
      <c r="C6" s="63">
        <v>37086668</v>
      </c>
      <c r="D6" s="75" t="s">
        <v>52</v>
      </c>
      <c r="E6" s="75" t="s">
        <v>51</v>
      </c>
      <c r="F6" s="76">
        <v>9.3344700000000003E-2</v>
      </c>
      <c r="G6" s="76">
        <v>5.9468100000000003E-2</v>
      </c>
      <c r="H6" s="76">
        <v>0.100393</v>
      </c>
      <c r="I6" s="76">
        <v>-0.61059699999999995</v>
      </c>
      <c r="J6" s="76">
        <v>0.106256</v>
      </c>
      <c r="K6" s="75" t="s">
        <v>91</v>
      </c>
      <c r="L6" s="77">
        <v>9.1125399999999992E-9</v>
      </c>
      <c r="M6" s="76">
        <v>-5.4747200000000003E-2</v>
      </c>
      <c r="N6" s="76">
        <v>0.10662099999999999</v>
      </c>
      <c r="O6" s="75" t="s">
        <v>269</v>
      </c>
      <c r="P6" s="77">
        <v>0.60761799999999999</v>
      </c>
      <c r="Q6" s="498">
        <v>-0.70499999999999996</v>
      </c>
      <c r="R6" s="465">
        <v>0.125</v>
      </c>
      <c r="S6" s="416" t="s">
        <v>270</v>
      </c>
      <c r="T6" s="417">
        <v>1.6700000000000001E-8</v>
      </c>
      <c r="U6" s="465">
        <v>-0.59364399999999995</v>
      </c>
      <c r="V6" s="465">
        <v>0.111127</v>
      </c>
      <c r="W6" s="416" t="s">
        <v>271</v>
      </c>
      <c r="X6" s="417">
        <v>5.1399999999999997E-8</v>
      </c>
      <c r="Y6" s="465">
        <v>-0.57745500000000005</v>
      </c>
      <c r="Z6" s="465">
        <v>0.111995</v>
      </c>
      <c r="AA6" s="416" t="s">
        <v>272</v>
      </c>
      <c r="AB6" s="417">
        <v>1.67E-7</v>
      </c>
      <c r="AE6" s="443"/>
    </row>
    <row r="7" spans="1:31" ht="16">
      <c r="A7" s="28" t="s">
        <v>74</v>
      </c>
      <c r="B7" s="28">
        <v>21</v>
      </c>
      <c r="C7" s="25">
        <v>37073985</v>
      </c>
      <c r="D7" s="28" t="s">
        <v>60</v>
      </c>
      <c r="E7" s="28" t="s">
        <v>57</v>
      </c>
      <c r="F7" s="26">
        <v>9.3951800000000002E-2</v>
      </c>
      <c r="G7" s="26">
        <v>6.0688699999999998E-2</v>
      </c>
      <c r="H7" s="26">
        <v>0.100873</v>
      </c>
      <c r="I7" s="26">
        <v>-0.59232399999999996</v>
      </c>
      <c r="J7" s="26">
        <v>0.10523100000000001</v>
      </c>
      <c r="K7" s="28" t="s">
        <v>75</v>
      </c>
      <c r="L7" s="27">
        <v>1.8147E-8</v>
      </c>
      <c r="M7" s="26">
        <v>-4.1488900000000002E-2</v>
      </c>
      <c r="N7" s="26">
        <v>0.105572</v>
      </c>
      <c r="O7" s="28" t="s">
        <v>273</v>
      </c>
      <c r="P7" s="27">
        <v>0.694326</v>
      </c>
      <c r="Q7" s="466">
        <v>-0.68</v>
      </c>
      <c r="R7" s="466">
        <v>0.123</v>
      </c>
      <c r="S7" s="418" t="s">
        <v>274</v>
      </c>
      <c r="T7" s="419">
        <v>3.3099999999999999E-8</v>
      </c>
      <c r="U7" s="466">
        <v>-0.57263600000000003</v>
      </c>
      <c r="V7" s="466">
        <v>0.110094</v>
      </c>
      <c r="W7" s="418" t="s">
        <v>275</v>
      </c>
      <c r="X7" s="419">
        <v>1.1999999999999999E-7</v>
      </c>
      <c r="Y7" s="466">
        <v>-0.55637800000000004</v>
      </c>
      <c r="Z7" s="466">
        <v>0.111001</v>
      </c>
      <c r="AA7" s="418" t="s">
        <v>276</v>
      </c>
      <c r="AB7" s="419">
        <v>3.8099999999999998E-7</v>
      </c>
      <c r="AE7" s="443"/>
    </row>
    <row r="8" spans="1:31" ht="16">
      <c r="A8" s="28" t="s">
        <v>69</v>
      </c>
      <c r="B8" s="28">
        <v>21</v>
      </c>
      <c r="C8" s="25">
        <v>37071522</v>
      </c>
      <c r="D8" s="28" t="s">
        <v>60</v>
      </c>
      <c r="E8" s="28" t="s">
        <v>51</v>
      </c>
      <c r="F8" s="26">
        <v>9.4086000000000003E-2</v>
      </c>
      <c r="G8" s="26">
        <v>6.1124999999999999E-2</v>
      </c>
      <c r="H8" s="26">
        <v>0.10094400000000001</v>
      </c>
      <c r="I8" s="26">
        <v>-0.59123300000000001</v>
      </c>
      <c r="J8" s="26">
        <v>0.10530100000000001</v>
      </c>
      <c r="K8" s="28" t="s">
        <v>70</v>
      </c>
      <c r="L8" s="27">
        <v>1.9690899999999999E-8</v>
      </c>
      <c r="M8" s="26">
        <v>-4.1349499999999997E-2</v>
      </c>
      <c r="N8" s="26">
        <v>0.105642</v>
      </c>
      <c r="O8" s="28" t="s">
        <v>273</v>
      </c>
      <c r="P8" s="27">
        <v>0.695492</v>
      </c>
      <c r="Q8" s="466">
        <v>-0.67700000000000005</v>
      </c>
      <c r="R8" s="466">
        <v>0.123</v>
      </c>
      <c r="S8" s="418" t="s">
        <v>277</v>
      </c>
      <c r="T8" s="419">
        <v>3.6599999999999997E-8</v>
      </c>
      <c r="U8" s="466">
        <v>-0.57411299999999998</v>
      </c>
      <c r="V8" s="466">
        <v>0.110235</v>
      </c>
      <c r="W8" s="418" t="s">
        <v>278</v>
      </c>
      <c r="X8" s="419">
        <v>1.1600000000000001E-7</v>
      </c>
      <c r="Y8" s="466">
        <v>-0.55762</v>
      </c>
      <c r="Z8" s="466">
        <v>0.11115</v>
      </c>
      <c r="AA8" s="418" t="s">
        <v>279</v>
      </c>
      <c r="AB8" s="419">
        <v>3.72E-7</v>
      </c>
      <c r="AE8" s="443"/>
    </row>
    <row r="9" spans="1:31" ht="16">
      <c r="A9" s="28" t="s">
        <v>67</v>
      </c>
      <c r="B9" s="28">
        <v>21</v>
      </c>
      <c r="C9" s="25">
        <v>37069540</v>
      </c>
      <c r="D9" s="28" t="s">
        <v>52</v>
      </c>
      <c r="E9" s="28" t="s">
        <v>57</v>
      </c>
      <c r="F9" s="26">
        <v>9.2357400000000006E-2</v>
      </c>
      <c r="G9" s="26">
        <v>5.9374999999999997E-2</v>
      </c>
      <c r="H9" s="26">
        <v>9.9219799999999997E-2</v>
      </c>
      <c r="I9" s="26">
        <v>-0.59402100000000002</v>
      </c>
      <c r="J9" s="26">
        <v>0.105838</v>
      </c>
      <c r="K9" s="28" t="s">
        <v>68</v>
      </c>
      <c r="L9" s="27">
        <v>1.9936699999999999E-8</v>
      </c>
      <c r="M9" s="26">
        <v>-4.5551700000000001E-2</v>
      </c>
      <c r="N9" s="26">
        <v>0.10617799999999999</v>
      </c>
      <c r="O9" s="28" t="s">
        <v>280</v>
      </c>
      <c r="P9" s="27">
        <v>0.66791400000000001</v>
      </c>
      <c r="Q9" s="466">
        <v>-0.68400000000000005</v>
      </c>
      <c r="R9" s="466">
        <v>0.124</v>
      </c>
      <c r="S9" s="418" t="s">
        <v>281</v>
      </c>
      <c r="T9" s="419">
        <v>3.6599999999999997E-8</v>
      </c>
      <c r="U9" s="466">
        <v>-0.57655100000000004</v>
      </c>
      <c r="V9" s="466">
        <v>0.110764</v>
      </c>
      <c r="W9" s="418" t="s">
        <v>282</v>
      </c>
      <c r="X9" s="419">
        <v>1.17E-7</v>
      </c>
      <c r="Y9" s="466">
        <v>-0.55906900000000004</v>
      </c>
      <c r="Z9" s="466">
        <v>0.111735</v>
      </c>
      <c r="AA9" s="418" t="s">
        <v>283</v>
      </c>
      <c r="AB9" s="419">
        <v>3.9700000000000002E-7</v>
      </c>
      <c r="AE9" s="443"/>
    </row>
    <row r="10" spans="1:31" ht="16">
      <c r="A10" s="28" t="s">
        <v>71</v>
      </c>
      <c r="B10" s="28">
        <v>21</v>
      </c>
      <c r="C10" s="25">
        <v>37071784</v>
      </c>
      <c r="D10" s="28" t="s">
        <v>51</v>
      </c>
      <c r="E10" s="28" t="s">
        <v>52</v>
      </c>
      <c r="F10" s="26">
        <v>9.3605999999999995E-2</v>
      </c>
      <c r="G10" s="26">
        <v>6.0624999999999998E-2</v>
      </c>
      <c r="H10" s="26">
        <v>0.100468</v>
      </c>
      <c r="I10" s="26">
        <v>-0.59077199999999996</v>
      </c>
      <c r="J10" s="26">
        <v>0.10530299999999999</v>
      </c>
      <c r="K10" s="28" t="s">
        <v>72</v>
      </c>
      <c r="L10" s="27">
        <v>2.02081E-8</v>
      </c>
      <c r="M10" s="26">
        <v>-4.1081199999999998E-2</v>
      </c>
      <c r="N10" s="26">
        <v>0.105641</v>
      </c>
      <c r="O10" s="28" t="s">
        <v>284</v>
      </c>
      <c r="P10" s="27">
        <v>0.69736900000000002</v>
      </c>
      <c r="Q10" s="466">
        <v>-0.67800000000000005</v>
      </c>
      <c r="R10" s="466">
        <v>0.123</v>
      </c>
      <c r="S10" s="418" t="s">
        <v>277</v>
      </c>
      <c r="T10" s="419">
        <v>3.7E-8</v>
      </c>
      <c r="U10" s="466">
        <v>-0.570886</v>
      </c>
      <c r="V10" s="466">
        <v>0.11020000000000001</v>
      </c>
      <c r="W10" s="418" t="s">
        <v>285</v>
      </c>
      <c r="X10" s="419">
        <v>1.36E-7</v>
      </c>
      <c r="Y10" s="466">
        <v>-0.55407700000000004</v>
      </c>
      <c r="Z10" s="466">
        <v>0.111128</v>
      </c>
      <c r="AA10" s="418" t="s">
        <v>286</v>
      </c>
      <c r="AB10" s="419">
        <v>4.4200000000000001E-7</v>
      </c>
      <c r="AE10" s="443"/>
    </row>
    <row r="11" spans="1:31" ht="16">
      <c r="A11" s="28" t="s">
        <v>73</v>
      </c>
      <c r="B11" s="28">
        <v>21</v>
      </c>
      <c r="C11" s="25">
        <v>37073417</v>
      </c>
      <c r="D11" s="28" t="s">
        <v>52</v>
      </c>
      <c r="E11" s="28" t="s">
        <v>51</v>
      </c>
      <c r="F11" s="26">
        <v>9.38108E-2</v>
      </c>
      <c r="G11" s="26">
        <v>6.0718099999999997E-2</v>
      </c>
      <c r="H11" s="26">
        <v>0.10069599999999999</v>
      </c>
      <c r="I11" s="26">
        <v>-0.59037099999999998</v>
      </c>
      <c r="J11" s="26">
        <v>0.10523299999999999</v>
      </c>
      <c r="K11" s="28" t="s">
        <v>72</v>
      </c>
      <c r="L11" s="27">
        <v>2.0217300000000001E-8</v>
      </c>
      <c r="M11" s="26">
        <v>-3.99148E-2</v>
      </c>
      <c r="N11" s="26">
        <v>0.105571</v>
      </c>
      <c r="O11" s="28" t="s">
        <v>287</v>
      </c>
      <c r="P11" s="27">
        <v>0.70536900000000002</v>
      </c>
      <c r="Q11" s="466">
        <v>-0.67800000000000005</v>
      </c>
      <c r="R11" s="466">
        <v>0.123</v>
      </c>
      <c r="S11" s="418" t="s">
        <v>288</v>
      </c>
      <c r="T11" s="419">
        <v>3.6099999999999999E-8</v>
      </c>
      <c r="U11" s="466">
        <v>-0.57016999999999995</v>
      </c>
      <c r="V11" s="466">
        <v>0.110098</v>
      </c>
      <c r="W11" s="418" t="s">
        <v>289</v>
      </c>
      <c r="X11" s="419">
        <v>1.3799999999999999E-7</v>
      </c>
      <c r="Y11" s="466">
        <v>-0.55269800000000002</v>
      </c>
      <c r="Z11" s="466">
        <v>0.11101999999999999</v>
      </c>
      <c r="AA11" s="418" t="s">
        <v>290</v>
      </c>
      <c r="AB11" s="419">
        <v>4.5999999999999999E-7</v>
      </c>
      <c r="AE11" s="443"/>
    </row>
    <row r="12" spans="1:31" ht="16">
      <c r="A12" s="28" t="s">
        <v>92</v>
      </c>
      <c r="B12" s="28">
        <v>21</v>
      </c>
      <c r="C12" s="25">
        <v>37117381</v>
      </c>
      <c r="D12" s="28" t="s">
        <v>52</v>
      </c>
      <c r="E12" s="28" t="s">
        <v>51</v>
      </c>
      <c r="F12" s="26">
        <v>9.2583600000000002E-2</v>
      </c>
      <c r="G12" s="26">
        <v>5.9938699999999998E-2</v>
      </c>
      <c r="H12" s="26">
        <v>9.93758E-2</v>
      </c>
      <c r="I12" s="26">
        <v>-0.59573399999999999</v>
      </c>
      <c r="J12" s="26">
        <v>0.106458</v>
      </c>
      <c r="K12" s="28" t="s">
        <v>93</v>
      </c>
      <c r="L12" s="27">
        <v>2.1941300000000001E-8</v>
      </c>
      <c r="M12" s="26">
        <v>-4.78038E-2</v>
      </c>
      <c r="N12" s="26">
        <v>0.106803</v>
      </c>
      <c r="O12" s="28" t="s">
        <v>291</v>
      </c>
      <c r="P12" s="27">
        <v>0.65444899999999995</v>
      </c>
      <c r="Q12" s="466">
        <v>-0.68200000000000005</v>
      </c>
      <c r="R12" s="466">
        <v>0.124</v>
      </c>
      <c r="S12" s="418" t="s">
        <v>292</v>
      </c>
      <c r="T12" s="419">
        <v>4.06E-8</v>
      </c>
      <c r="U12" s="466">
        <v>-0.58240599999999998</v>
      </c>
      <c r="V12" s="466">
        <v>0.111174</v>
      </c>
      <c r="W12" s="418" t="s">
        <v>293</v>
      </c>
      <c r="X12" s="419">
        <v>9.5999999999999999E-8</v>
      </c>
      <c r="Y12" s="466">
        <v>-0.57023299999999999</v>
      </c>
      <c r="Z12" s="466">
        <v>0.111946</v>
      </c>
      <c r="AA12" s="418" t="s">
        <v>294</v>
      </c>
      <c r="AB12" s="419">
        <v>2.3999999999999998E-7</v>
      </c>
      <c r="AE12" s="443"/>
    </row>
    <row r="13" spans="1:31" ht="16">
      <c r="A13" s="28" t="s">
        <v>80</v>
      </c>
      <c r="B13" s="28">
        <v>21</v>
      </c>
      <c r="C13" s="25">
        <v>37075686</v>
      </c>
      <c r="D13" s="28" t="s">
        <v>51</v>
      </c>
      <c r="E13" s="28" t="s">
        <v>57</v>
      </c>
      <c r="F13" s="26">
        <v>0.15143100000000001</v>
      </c>
      <c r="G13" s="26">
        <v>0.109125</v>
      </c>
      <c r="H13" s="26">
        <v>0.16023399999999999</v>
      </c>
      <c r="I13" s="26">
        <v>-0.47767799999999999</v>
      </c>
      <c r="J13" s="26">
        <v>8.5417099999999996E-2</v>
      </c>
      <c r="K13" s="28" t="s">
        <v>81</v>
      </c>
      <c r="L13" s="27">
        <v>2.2408199999999999E-8</v>
      </c>
      <c r="M13" s="26">
        <v>-0.14116400000000001</v>
      </c>
      <c r="N13" s="26">
        <v>8.5688899999999998E-2</v>
      </c>
      <c r="O13" s="28" t="s">
        <v>295</v>
      </c>
      <c r="P13" s="27">
        <v>9.9474800000000002E-2</v>
      </c>
      <c r="Q13" s="466">
        <v>-0.53</v>
      </c>
      <c r="R13" s="466">
        <v>9.6000000000000002E-2</v>
      </c>
      <c r="S13" s="418" t="s">
        <v>296</v>
      </c>
      <c r="T13" s="419">
        <v>3.8600000000000002E-8</v>
      </c>
      <c r="U13" s="466">
        <v>-0.44523800000000002</v>
      </c>
      <c r="V13" s="466">
        <v>8.9291300000000004E-2</v>
      </c>
      <c r="W13" s="418" t="s">
        <v>297</v>
      </c>
      <c r="X13" s="419">
        <v>4.7700000000000005E-7</v>
      </c>
      <c r="Y13" s="466">
        <v>-0.43659500000000001</v>
      </c>
      <c r="Z13" s="466">
        <v>8.94398E-2</v>
      </c>
      <c r="AA13" s="418" t="s">
        <v>298</v>
      </c>
      <c r="AB13" s="419">
        <v>8.6899999999999996E-7</v>
      </c>
      <c r="AE13" s="443"/>
    </row>
    <row r="14" spans="1:31" ht="16">
      <c r="A14" s="28" t="s">
        <v>63</v>
      </c>
      <c r="B14" s="28">
        <v>21</v>
      </c>
      <c r="C14" s="25">
        <v>37062662</v>
      </c>
      <c r="D14" s="28" t="s">
        <v>51</v>
      </c>
      <c r="E14" s="28" t="s">
        <v>52</v>
      </c>
      <c r="F14" s="26">
        <v>9.1610200000000003E-2</v>
      </c>
      <c r="G14" s="26">
        <v>5.9406899999999999E-2</v>
      </c>
      <c r="H14" s="26">
        <v>9.8310499999999995E-2</v>
      </c>
      <c r="I14" s="26">
        <v>-0.59340400000000004</v>
      </c>
      <c r="J14" s="26">
        <v>0.10651099999999999</v>
      </c>
      <c r="K14" s="28" t="s">
        <v>64</v>
      </c>
      <c r="L14" s="27">
        <v>2.52856E-8</v>
      </c>
      <c r="M14" s="26">
        <v>-4.25788E-2</v>
      </c>
      <c r="N14" s="26">
        <v>0.10685</v>
      </c>
      <c r="O14" s="28" t="s">
        <v>299</v>
      </c>
      <c r="P14" s="27">
        <v>0.69026699999999996</v>
      </c>
      <c r="Q14" s="466">
        <v>-0.68100000000000005</v>
      </c>
      <c r="R14" s="466">
        <v>0.125</v>
      </c>
      <c r="S14" s="418" t="s">
        <v>300</v>
      </c>
      <c r="T14" s="419">
        <v>4.6900000000000003E-8</v>
      </c>
      <c r="U14" s="466">
        <v>-0.57542300000000002</v>
      </c>
      <c r="V14" s="466">
        <v>0.111471</v>
      </c>
      <c r="W14" s="418" t="s">
        <v>301</v>
      </c>
      <c r="X14" s="419">
        <v>1.5200000000000001E-7</v>
      </c>
      <c r="Y14" s="466">
        <v>-0.55674400000000002</v>
      </c>
      <c r="Z14" s="466">
        <v>0.11215799999999999</v>
      </c>
      <c r="AA14" s="418" t="s">
        <v>302</v>
      </c>
      <c r="AB14" s="419">
        <v>4.9500000000000003E-7</v>
      </c>
      <c r="AE14" s="443"/>
    </row>
    <row r="15" spans="1:31" ht="16">
      <c r="A15" s="28" t="s">
        <v>94</v>
      </c>
      <c r="B15" s="28">
        <v>21</v>
      </c>
      <c r="C15" s="25">
        <v>37123034</v>
      </c>
      <c r="D15" s="28" t="s">
        <v>60</v>
      </c>
      <c r="E15" s="28" t="s">
        <v>51</v>
      </c>
      <c r="F15" s="26">
        <v>9.2120599999999997E-2</v>
      </c>
      <c r="G15" s="26">
        <v>5.9970599999999999E-2</v>
      </c>
      <c r="H15" s="26">
        <v>9.8809800000000003E-2</v>
      </c>
      <c r="I15" s="26">
        <v>-0.59079400000000004</v>
      </c>
      <c r="J15" s="26">
        <v>0.106642</v>
      </c>
      <c r="K15" s="28" t="s">
        <v>95</v>
      </c>
      <c r="L15" s="27">
        <v>3.0251499999999998E-8</v>
      </c>
      <c r="M15" s="26">
        <v>-4.3627699999999998E-2</v>
      </c>
      <c r="N15" s="26">
        <v>0.10698000000000001</v>
      </c>
      <c r="O15" s="28" t="s">
        <v>303</v>
      </c>
      <c r="P15" s="27">
        <v>0.68341099999999999</v>
      </c>
      <c r="Q15" s="466">
        <v>-0.67600000000000005</v>
      </c>
      <c r="R15" s="466">
        <v>0.124</v>
      </c>
      <c r="S15" s="418" t="s">
        <v>304</v>
      </c>
      <c r="T15" s="419">
        <v>5.54E-8</v>
      </c>
      <c r="U15" s="466">
        <v>-0.58178300000000005</v>
      </c>
      <c r="V15" s="466">
        <v>0.111494</v>
      </c>
      <c r="W15" s="418" t="s">
        <v>293</v>
      </c>
      <c r="X15" s="419">
        <v>1.09E-7</v>
      </c>
      <c r="Y15" s="466">
        <v>-0.57047700000000001</v>
      </c>
      <c r="Z15" s="466">
        <v>0.112272</v>
      </c>
      <c r="AA15" s="418" t="s">
        <v>294</v>
      </c>
      <c r="AB15" s="419">
        <v>2.5800000000000001E-7</v>
      </c>
      <c r="AE15" s="443"/>
    </row>
    <row r="16" spans="1:31" ht="16">
      <c r="A16" s="28" t="s">
        <v>59</v>
      </c>
      <c r="B16" s="28">
        <v>21</v>
      </c>
      <c r="C16" s="25">
        <v>37060678</v>
      </c>
      <c r="D16" s="28" t="s">
        <v>60</v>
      </c>
      <c r="E16" s="28" t="s">
        <v>52</v>
      </c>
      <c r="F16" s="26">
        <v>9.2118000000000005E-2</v>
      </c>
      <c r="G16" s="26">
        <v>5.98799E-2</v>
      </c>
      <c r="H16" s="26">
        <v>9.88256E-2</v>
      </c>
      <c r="I16" s="26">
        <v>-0.58993799999999996</v>
      </c>
      <c r="J16" s="26">
        <v>0.10649699999999999</v>
      </c>
      <c r="K16" s="28" t="s">
        <v>61</v>
      </c>
      <c r="L16" s="27">
        <v>3.0337100000000001E-8</v>
      </c>
      <c r="M16" s="26">
        <v>-3.7291299999999999E-2</v>
      </c>
      <c r="N16" s="26">
        <v>0.106833</v>
      </c>
      <c r="O16" s="28" t="s">
        <v>305</v>
      </c>
      <c r="P16" s="27">
        <v>0.72704400000000002</v>
      </c>
      <c r="Q16" s="466">
        <v>-0.67800000000000005</v>
      </c>
      <c r="R16" s="466">
        <v>0.125</v>
      </c>
      <c r="S16" s="418" t="s">
        <v>306</v>
      </c>
      <c r="T16" s="419">
        <v>5.5000000000000003E-8</v>
      </c>
      <c r="U16" s="466">
        <v>-0.57188300000000003</v>
      </c>
      <c r="V16" s="466">
        <v>0.11147799999999999</v>
      </c>
      <c r="W16" s="418" t="s">
        <v>307</v>
      </c>
      <c r="X16" s="419">
        <v>1.8099999999999999E-7</v>
      </c>
      <c r="Y16" s="466">
        <v>-0.55447800000000003</v>
      </c>
      <c r="Z16" s="466">
        <v>0.11243499999999999</v>
      </c>
      <c r="AA16" s="418" t="s">
        <v>308</v>
      </c>
      <c r="AB16" s="419">
        <v>5.9299999999999998E-7</v>
      </c>
      <c r="AE16" s="443"/>
    </row>
    <row r="17" spans="1:31" ht="16">
      <c r="A17" s="28" t="s">
        <v>86</v>
      </c>
      <c r="B17" s="28">
        <v>21</v>
      </c>
      <c r="C17" s="25">
        <v>37080021</v>
      </c>
      <c r="D17" s="28" t="s">
        <v>52</v>
      </c>
      <c r="E17" s="28" t="s">
        <v>51</v>
      </c>
      <c r="F17" s="26">
        <v>8.6812700000000007E-2</v>
      </c>
      <c r="G17" s="26">
        <v>5.5936300000000001E-2</v>
      </c>
      <c r="H17" s="26">
        <v>9.3237E-2</v>
      </c>
      <c r="I17" s="26">
        <v>-0.60490999999999995</v>
      </c>
      <c r="J17" s="26">
        <v>0.110016</v>
      </c>
      <c r="K17" s="28" t="s">
        <v>87</v>
      </c>
      <c r="L17" s="27">
        <v>3.8329200000000003E-8</v>
      </c>
      <c r="M17" s="26">
        <v>-5.0194000000000003E-2</v>
      </c>
      <c r="N17" s="26">
        <v>0.110362</v>
      </c>
      <c r="O17" s="28" t="s">
        <v>309</v>
      </c>
      <c r="P17" s="27">
        <v>0.64924400000000004</v>
      </c>
      <c r="Q17" s="466">
        <v>-0.7</v>
      </c>
      <c r="R17" s="466">
        <v>0.13</v>
      </c>
      <c r="S17" s="418" t="s">
        <v>310</v>
      </c>
      <c r="T17" s="419">
        <v>6.8E-8</v>
      </c>
      <c r="U17" s="466">
        <v>-0.57202399999999998</v>
      </c>
      <c r="V17" s="466">
        <v>0.11419600000000001</v>
      </c>
      <c r="W17" s="418" t="s">
        <v>311</v>
      </c>
      <c r="X17" s="419">
        <v>3.6600000000000002E-7</v>
      </c>
      <c r="Y17" s="466">
        <v>-0.55877600000000005</v>
      </c>
      <c r="Z17" s="466">
        <v>0.114965</v>
      </c>
      <c r="AA17" s="418" t="s">
        <v>312</v>
      </c>
      <c r="AB17" s="419">
        <v>8.8299999999999995E-7</v>
      </c>
      <c r="AE17" s="443"/>
    </row>
    <row r="18" spans="1:31" ht="16">
      <c r="A18" s="28" t="s">
        <v>84</v>
      </c>
      <c r="B18" s="28">
        <v>21</v>
      </c>
      <c r="C18" s="25">
        <v>37076838</v>
      </c>
      <c r="D18" s="28" t="s">
        <v>51</v>
      </c>
      <c r="E18" s="28" t="s">
        <v>60</v>
      </c>
      <c r="F18" s="26">
        <v>8.6700399999999997E-2</v>
      </c>
      <c r="G18" s="26">
        <v>5.6250000000000001E-2</v>
      </c>
      <c r="H18" s="26">
        <v>9.3035999999999994E-2</v>
      </c>
      <c r="I18" s="26">
        <v>-0.59667599999999998</v>
      </c>
      <c r="J18" s="26">
        <v>0.10972700000000001</v>
      </c>
      <c r="K18" s="28" t="s">
        <v>85</v>
      </c>
      <c r="L18" s="27">
        <v>5.39355E-8</v>
      </c>
      <c r="M18" s="26">
        <v>-4.5608700000000002E-2</v>
      </c>
      <c r="N18" s="26">
        <v>0.11006199999999999</v>
      </c>
      <c r="O18" s="28" t="s">
        <v>313</v>
      </c>
      <c r="P18" s="27">
        <v>0.67858799999999997</v>
      </c>
      <c r="Q18" s="466">
        <v>-0.68899999999999995</v>
      </c>
      <c r="R18" s="466">
        <v>0.129</v>
      </c>
      <c r="S18" s="418" t="s">
        <v>314</v>
      </c>
      <c r="T18" s="419">
        <v>9.4199999999999996E-8</v>
      </c>
      <c r="U18" s="466">
        <v>-0.56376800000000005</v>
      </c>
      <c r="V18" s="466">
        <v>0.11396199999999999</v>
      </c>
      <c r="W18" s="418" t="s">
        <v>315</v>
      </c>
      <c r="X18" s="419">
        <v>5.2E-7</v>
      </c>
      <c r="Y18" s="466">
        <v>-0.550373</v>
      </c>
      <c r="Z18" s="466">
        <v>0.114735</v>
      </c>
      <c r="AA18" s="418" t="s">
        <v>316</v>
      </c>
      <c r="AB18" s="419">
        <v>1.24E-6</v>
      </c>
      <c r="AE18" s="443"/>
    </row>
    <row r="19" spans="1:31" ht="16">
      <c r="A19" s="28" t="s">
        <v>78</v>
      </c>
      <c r="B19" s="28">
        <v>21</v>
      </c>
      <c r="C19" s="25">
        <v>37075391</v>
      </c>
      <c r="D19" s="28" t="s">
        <v>52</v>
      </c>
      <c r="E19" s="28" t="s">
        <v>60</v>
      </c>
      <c r="F19" s="26">
        <v>0.18956899999999999</v>
      </c>
      <c r="G19" s="26">
        <v>0.14750199999999999</v>
      </c>
      <c r="H19" s="26">
        <v>0.198322</v>
      </c>
      <c r="I19" s="26">
        <v>-0.42501499999999998</v>
      </c>
      <c r="J19" s="26">
        <v>7.8328099999999998E-2</v>
      </c>
      <c r="K19" s="28" t="s">
        <v>79</v>
      </c>
      <c r="L19" s="27">
        <v>5.7603200000000001E-8</v>
      </c>
      <c r="M19" s="26">
        <v>-0.15370800000000001</v>
      </c>
      <c r="N19" s="26">
        <v>7.8563499999999994E-2</v>
      </c>
      <c r="O19" s="28" t="s">
        <v>317</v>
      </c>
      <c r="P19" s="27">
        <v>5.0408099999999997E-2</v>
      </c>
      <c r="Q19" s="466">
        <v>-0.46100000000000002</v>
      </c>
      <c r="R19" s="466">
        <v>8.6999999999999994E-2</v>
      </c>
      <c r="S19" s="418" t="s">
        <v>318</v>
      </c>
      <c r="T19" s="419">
        <v>1.1300000000000001E-7</v>
      </c>
      <c r="U19" s="466">
        <v>-0.36938900000000002</v>
      </c>
      <c r="V19" s="466">
        <v>8.1710699999999997E-2</v>
      </c>
      <c r="W19" s="418" t="s">
        <v>319</v>
      </c>
      <c r="X19" s="419">
        <v>5.57E-6</v>
      </c>
      <c r="Y19" s="466">
        <v>-0.36755199999999999</v>
      </c>
      <c r="Z19" s="466">
        <v>8.1857799999999994E-2</v>
      </c>
      <c r="AA19" s="418" t="s">
        <v>320</v>
      </c>
      <c r="AB19" s="419">
        <v>6.5699999999999998E-6</v>
      </c>
      <c r="AE19" s="443"/>
    </row>
    <row r="20" spans="1:31" ht="16">
      <c r="A20" s="28" t="s">
        <v>96</v>
      </c>
      <c r="B20" s="28">
        <v>21</v>
      </c>
      <c r="C20" s="25">
        <v>37137251</v>
      </c>
      <c r="D20" s="28" t="s">
        <v>52</v>
      </c>
      <c r="E20" s="28" t="s">
        <v>51</v>
      </c>
      <c r="F20" s="26">
        <v>9.25676E-2</v>
      </c>
      <c r="G20" s="26">
        <v>6.1374999999999999E-2</v>
      </c>
      <c r="H20" s="26">
        <v>9.9057599999999996E-2</v>
      </c>
      <c r="I20" s="26">
        <v>-0.575183</v>
      </c>
      <c r="J20" s="26">
        <v>0.106294</v>
      </c>
      <c r="K20" s="28" t="s">
        <v>97</v>
      </c>
      <c r="L20" s="27">
        <v>6.2587700000000001E-8</v>
      </c>
      <c r="M20" s="26">
        <v>-3.2614999999999998E-2</v>
      </c>
      <c r="N20" s="26">
        <v>0.106614</v>
      </c>
      <c r="O20" s="28" t="s">
        <v>321</v>
      </c>
      <c r="P20" s="27">
        <v>0.75966800000000001</v>
      </c>
      <c r="Q20" s="466">
        <v>-0.65500000000000003</v>
      </c>
      <c r="R20" s="466">
        <v>0.124</v>
      </c>
      <c r="S20" s="418" t="s">
        <v>322</v>
      </c>
      <c r="T20" s="419">
        <v>1.1600000000000001E-7</v>
      </c>
      <c r="U20" s="466">
        <v>-0.56735100000000005</v>
      </c>
      <c r="V20" s="466">
        <v>0.11125500000000001</v>
      </c>
      <c r="W20" s="418" t="s">
        <v>323</v>
      </c>
      <c r="X20" s="419">
        <v>2.1899999999999999E-7</v>
      </c>
      <c r="Y20" s="466">
        <v>-0.55458700000000005</v>
      </c>
      <c r="Z20" s="466">
        <v>0.112</v>
      </c>
      <c r="AA20" s="418" t="s">
        <v>324</v>
      </c>
      <c r="AB20" s="419">
        <v>5.3499999999999996E-7</v>
      </c>
      <c r="AE20" s="443"/>
    </row>
    <row r="21" spans="1:31" ht="16">
      <c r="A21" s="28" t="s">
        <v>56</v>
      </c>
      <c r="B21" s="28">
        <v>21</v>
      </c>
      <c r="C21" s="25">
        <v>37060338</v>
      </c>
      <c r="D21" s="28" t="s">
        <v>57</v>
      </c>
      <c r="E21" s="28" t="s">
        <v>51</v>
      </c>
      <c r="F21" s="26">
        <v>9.0514800000000006E-2</v>
      </c>
      <c r="G21" s="26">
        <v>5.9847999999999998E-2</v>
      </c>
      <c r="H21" s="26">
        <v>9.6895400000000007E-2</v>
      </c>
      <c r="I21" s="26">
        <v>-0.56466700000000003</v>
      </c>
      <c r="J21" s="26">
        <v>0.10721799999999999</v>
      </c>
      <c r="K21" s="28" t="s">
        <v>58</v>
      </c>
      <c r="L21" s="27">
        <v>1.3902499999999999E-7</v>
      </c>
      <c r="M21" s="26">
        <v>-1.5093000000000001E-2</v>
      </c>
      <c r="N21" s="26">
        <v>0.10752200000000001</v>
      </c>
      <c r="O21" s="28" t="s">
        <v>325</v>
      </c>
      <c r="P21" s="27">
        <v>0.88836599999999999</v>
      </c>
      <c r="Q21" s="466">
        <v>-0.64600000000000002</v>
      </c>
      <c r="R21" s="466">
        <v>0.124</v>
      </c>
      <c r="S21" s="418" t="s">
        <v>326</v>
      </c>
      <c r="T21" s="419">
        <v>2.0599999999999999E-7</v>
      </c>
      <c r="U21" s="466">
        <v>-0.55081400000000003</v>
      </c>
      <c r="V21" s="466">
        <v>0.112315</v>
      </c>
      <c r="W21" s="418" t="s">
        <v>327</v>
      </c>
      <c r="X21" s="419">
        <v>6.5099999999999999E-7</v>
      </c>
      <c r="Y21" s="466">
        <v>-0.53280799999999995</v>
      </c>
      <c r="Z21" s="466">
        <v>0.113235</v>
      </c>
      <c r="AA21" s="418" t="s">
        <v>328</v>
      </c>
      <c r="AB21" s="419">
        <v>1.99E-6</v>
      </c>
      <c r="AE21" s="443"/>
    </row>
    <row r="22" spans="1:31" ht="16">
      <c r="A22" s="28" t="s">
        <v>102</v>
      </c>
      <c r="B22" s="28">
        <v>21</v>
      </c>
      <c r="C22" s="25">
        <v>37284933</v>
      </c>
      <c r="D22" s="28" t="s">
        <v>60</v>
      </c>
      <c r="E22" s="28" t="s">
        <v>57</v>
      </c>
      <c r="F22" s="26">
        <v>8.0161700000000002E-2</v>
      </c>
      <c r="G22" s="26">
        <v>5.5470600000000002E-2</v>
      </c>
      <c r="H22" s="26">
        <v>8.5299E-2</v>
      </c>
      <c r="I22" s="26">
        <v>-0.597001</v>
      </c>
      <c r="J22" s="26">
        <v>0.11488900000000001</v>
      </c>
      <c r="K22" s="28" t="s">
        <v>103</v>
      </c>
      <c r="L22" s="27">
        <v>2.0326300000000001E-7</v>
      </c>
      <c r="M22" s="26">
        <v>-9.5646800000000004E-2</v>
      </c>
      <c r="N22" s="26">
        <v>0.115215</v>
      </c>
      <c r="O22" s="28" t="s">
        <v>329</v>
      </c>
      <c r="P22" s="27">
        <v>0.40644799999999998</v>
      </c>
      <c r="Q22" s="466">
        <v>-0.68</v>
      </c>
      <c r="R22" s="466">
        <v>0.13500000000000001</v>
      </c>
      <c r="S22" s="418" t="s">
        <v>330</v>
      </c>
      <c r="T22" s="419">
        <v>4.3500000000000002E-7</v>
      </c>
      <c r="U22" s="466">
        <v>-0.58671799999999996</v>
      </c>
      <c r="V22" s="466">
        <v>0.119375</v>
      </c>
      <c r="W22" s="418" t="s">
        <v>331</v>
      </c>
      <c r="X22" s="419">
        <v>6.3600000000000003E-7</v>
      </c>
      <c r="Y22" s="466">
        <v>-0.58571300000000004</v>
      </c>
      <c r="Z22" s="466">
        <v>0.119116</v>
      </c>
      <c r="AA22" s="418" t="s">
        <v>332</v>
      </c>
      <c r="AB22" s="419">
        <v>6.5799999999999999E-7</v>
      </c>
      <c r="AE22" s="443"/>
    </row>
    <row r="23" spans="1:31" ht="16">
      <c r="A23" s="28" t="s">
        <v>65</v>
      </c>
      <c r="B23" s="28">
        <v>21</v>
      </c>
      <c r="C23" s="25">
        <v>37062847</v>
      </c>
      <c r="D23" s="28" t="s">
        <v>60</v>
      </c>
      <c r="E23" s="28" t="s">
        <v>57</v>
      </c>
      <c r="F23" s="26">
        <v>9.4079700000000002E-2</v>
      </c>
      <c r="G23" s="26">
        <v>6.4375000000000002E-2</v>
      </c>
      <c r="H23" s="26">
        <v>0.10026</v>
      </c>
      <c r="I23" s="26">
        <v>-0.53709099999999999</v>
      </c>
      <c r="J23" s="26">
        <v>0.104072</v>
      </c>
      <c r="K23" s="28" t="s">
        <v>66</v>
      </c>
      <c r="L23" s="27">
        <v>2.45944E-7</v>
      </c>
      <c r="M23" s="26">
        <v>-9.1211299999999999E-3</v>
      </c>
      <c r="N23" s="26">
        <v>0.104348</v>
      </c>
      <c r="O23" s="28" t="s">
        <v>333</v>
      </c>
      <c r="P23" s="27">
        <v>0.93034499999999998</v>
      </c>
      <c r="Q23" s="466">
        <v>-0.60499999999999998</v>
      </c>
      <c r="R23" s="466">
        <v>0.11899999999999999</v>
      </c>
      <c r="S23" s="418" t="s">
        <v>334</v>
      </c>
      <c r="T23" s="419">
        <v>4.1899999999999998E-7</v>
      </c>
      <c r="U23" s="466">
        <v>-0.52383500000000005</v>
      </c>
      <c r="V23" s="466">
        <v>0.109097</v>
      </c>
      <c r="W23" s="418" t="s">
        <v>335</v>
      </c>
      <c r="X23" s="419">
        <v>1.17E-6</v>
      </c>
      <c r="Y23" s="466">
        <v>-0.50460899999999997</v>
      </c>
      <c r="Z23" s="466">
        <v>0.109912</v>
      </c>
      <c r="AA23" s="418" t="s">
        <v>336</v>
      </c>
      <c r="AB23" s="419">
        <v>3.6399999999999999E-6</v>
      </c>
      <c r="AE23" s="443"/>
    </row>
    <row r="24" spans="1:31" ht="16">
      <c r="A24" s="28" t="s">
        <v>100</v>
      </c>
      <c r="B24" s="28">
        <v>21</v>
      </c>
      <c r="C24" s="25">
        <v>37274787</v>
      </c>
      <c r="D24" s="28" t="s">
        <v>52</v>
      </c>
      <c r="E24" s="28" t="s">
        <v>57</v>
      </c>
      <c r="F24" s="26">
        <v>7.8764000000000001E-2</v>
      </c>
      <c r="G24" s="26">
        <v>5.5281900000000002E-2</v>
      </c>
      <c r="H24" s="26">
        <v>8.3649799999999996E-2</v>
      </c>
      <c r="I24" s="26">
        <v>-0.58577100000000004</v>
      </c>
      <c r="J24" s="26">
        <v>0.115731</v>
      </c>
      <c r="K24" s="28" t="s">
        <v>101</v>
      </c>
      <c r="L24" s="27">
        <v>4.1599800000000002E-7</v>
      </c>
      <c r="M24" s="26">
        <v>-8.0074800000000002E-2</v>
      </c>
      <c r="N24" s="26">
        <v>0.11604100000000001</v>
      </c>
      <c r="O24" s="28" t="s">
        <v>337</v>
      </c>
      <c r="P24" s="27">
        <v>0.49015999999999998</v>
      </c>
      <c r="Q24" s="466">
        <v>-0.66500000000000004</v>
      </c>
      <c r="R24" s="466">
        <v>0.13500000000000001</v>
      </c>
      <c r="S24" s="418" t="s">
        <v>338</v>
      </c>
      <c r="T24" s="419">
        <v>8.78E-7</v>
      </c>
      <c r="U24" s="466">
        <v>-0.57618199999999997</v>
      </c>
      <c r="V24" s="466">
        <v>0.120416</v>
      </c>
      <c r="W24" s="418" t="s">
        <v>339</v>
      </c>
      <c r="X24" s="419">
        <v>1.2699999999999999E-6</v>
      </c>
      <c r="Y24" s="466">
        <v>-0.57337700000000003</v>
      </c>
      <c r="Z24" s="466">
        <v>0.12020500000000001</v>
      </c>
      <c r="AA24" s="418" t="s">
        <v>340</v>
      </c>
      <c r="AB24" s="419">
        <v>1.44E-6</v>
      </c>
      <c r="AE24" s="443"/>
    </row>
    <row r="25" spans="1:31" ht="16">
      <c r="A25" s="28" t="s">
        <v>82</v>
      </c>
      <c r="B25" s="28">
        <v>21</v>
      </c>
      <c r="C25" s="25">
        <v>37075862</v>
      </c>
      <c r="D25" s="28" t="s">
        <v>51</v>
      </c>
      <c r="E25" s="28" t="s">
        <v>52</v>
      </c>
      <c r="F25" s="26">
        <v>0.158773</v>
      </c>
      <c r="G25" s="26">
        <v>0.1225</v>
      </c>
      <c r="H25" s="26">
        <v>0.16632</v>
      </c>
      <c r="I25" s="26">
        <v>-0.41596899999999998</v>
      </c>
      <c r="J25" s="26">
        <v>8.3144599999999999E-2</v>
      </c>
      <c r="K25" s="28" t="s">
        <v>83</v>
      </c>
      <c r="L25" s="27">
        <v>5.6456999999999998E-7</v>
      </c>
      <c r="M25" s="26">
        <v>-0.10128</v>
      </c>
      <c r="N25" s="26">
        <v>8.33512E-2</v>
      </c>
      <c r="O25" s="28" t="s">
        <v>341</v>
      </c>
      <c r="P25" s="27">
        <v>0.224328</v>
      </c>
      <c r="Q25" s="466">
        <v>-0.45700000000000002</v>
      </c>
      <c r="R25" s="466">
        <v>9.1999999999999998E-2</v>
      </c>
      <c r="S25" s="418" t="s">
        <v>342</v>
      </c>
      <c r="T25" s="419">
        <v>7.0699999999999996E-7</v>
      </c>
      <c r="U25" s="466">
        <v>-0.37987100000000001</v>
      </c>
      <c r="V25" s="466">
        <v>8.7181700000000001E-2</v>
      </c>
      <c r="W25" s="418" t="s">
        <v>343</v>
      </c>
      <c r="X25" s="419">
        <v>1.2E-5</v>
      </c>
      <c r="Y25" s="466">
        <v>-0.37140000000000001</v>
      </c>
      <c r="Z25" s="466">
        <v>8.7259299999999998E-2</v>
      </c>
      <c r="AA25" s="418" t="s">
        <v>344</v>
      </c>
      <c r="AB25" s="419">
        <v>1.9400000000000001E-5</v>
      </c>
      <c r="AE25" s="443"/>
    </row>
    <row r="26" spans="1:31" ht="16">
      <c r="A26" s="28" t="s">
        <v>98</v>
      </c>
      <c r="B26" s="28">
        <v>21</v>
      </c>
      <c r="C26" s="25">
        <v>37190438</v>
      </c>
      <c r="D26" s="28" t="s">
        <v>60</v>
      </c>
      <c r="E26" s="28" t="s">
        <v>57</v>
      </c>
      <c r="F26" s="26">
        <v>8.6223400000000006E-2</v>
      </c>
      <c r="G26" s="26">
        <v>6.0090699999999997E-2</v>
      </c>
      <c r="H26" s="26">
        <v>9.1660699999999998E-2</v>
      </c>
      <c r="I26" s="26">
        <v>-0.53735999999999995</v>
      </c>
      <c r="J26" s="26">
        <v>0.10990900000000001</v>
      </c>
      <c r="K26" s="28" t="s">
        <v>99</v>
      </c>
      <c r="L26" s="27">
        <v>1.0128000000000001E-6</v>
      </c>
      <c r="M26" s="26">
        <v>-2.01906E-2</v>
      </c>
      <c r="N26" s="26">
        <v>0.110177</v>
      </c>
      <c r="O26" s="28" t="s">
        <v>345</v>
      </c>
      <c r="P26" s="27">
        <v>0.85459799999999997</v>
      </c>
      <c r="Q26" s="466">
        <v>-0.60799999999999998</v>
      </c>
      <c r="R26" s="466">
        <v>0.127</v>
      </c>
      <c r="S26" s="418" t="s">
        <v>346</v>
      </c>
      <c r="T26" s="419">
        <v>1.7999999999999999E-6</v>
      </c>
      <c r="U26" s="466">
        <v>-0.51118699999999995</v>
      </c>
      <c r="V26" s="466">
        <v>0.11411</v>
      </c>
      <c r="W26" s="418" t="s">
        <v>347</v>
      </c>
      <c r="X26" s="419">
        <v>6.1299999999999998E-6</v>
      </c>
      <c r="Y26" s="466">
        <v>-0.50464399999999998</v>
      </c>
      <c r="Z26" s="466">
        <v>0.115005</v>
      </c>
      <c r="AA26" s="418" t="s">
        <v>348</v>
      </c>
      <c r="AB26" s="419">
        <v>9.9599999999999995E-6</v>
      </c>
      <c r="AE26" s="443"/>
    </row>
    <row r="27" spans="1:31" ht="16">
      <c r="A27" s="28" t="s">
        <v>88</v>
      </c>
      <c r="B27" s="28">
        <v>21</v>
      </c>
      <c r="C27" s="25">
        <v>37082579</v>
      </c>
      <c r="D27" s="28" t="s">
        <v>60</v>
      </c>
      <c r="E27" s="28" t="s">
        <v>57</v>
      </c>
      <c r="F27" s="26">
        <v>0.231432</v>
      </c>
      <c r="G27" s="26">
        <v>0.18687500000000001</v>
      </c>
      <c r="H27" s="26">
        <v>0.240702</v>
      </c>
      <c r="I27" s="26">
        <v>-0.34146799999999999</v>
      </c>
      <c r="J27" s="26">
        <v>7.2014900000000007E-2</v>
      </c>
      <c r="K27" s="28" t="s">
        <v>89</v>
      </c>
      <c r="L27" s="27">
        <v>2.12006E-6</v>
      </c>
      <c r="M27" s="26">
        <v>-0.13400899999999999</v>
      </c>
      <c r="N27" s="26">
        <v>7.2174699999999994E-2</v>
      </c>
      <c r="O27" s="28" t="s">
        <v>349</v>
      </c>
      <c r="P27" s="27">
        <v>6.33489E-2</v>
      </c>
      <c r="Q27" s="466">
        <v>-0.36599999999999999</v>
      </c>
      <c r="R27" s="466">
        <v>7.8E-2</v>
      </c>
      <c r="S27" s="418" t="s">
        <v>350</v>
      </c>
      <c r="T27" s="419">
        <v>2.5299999999999999E-6</v>
      </c>
      <c r="U27" s="466">
        <v>-0.33696300000000001</v>
      </c>
      <c r="V27" s="466">
        <v>7.5076599999999993E-2</v>
      </c>
      <c r="W27" s="418" t="s">
        <v>351</v>
      </c>
      <c r="X27" s="419">
        <v>6.6599999999999998E-6</v>
      </c>
      <c r="Y27" s="466">
        <v>-0.33177600000000002</v>
      </c>
      <c r="Z27" s="466">
        <v>7.5076900000000002E-2</v>
      </c>
      <c r="AA27" s="418" t="s">
        <v>352</v>
      </c>
      <c r="AB27" s="419">
        <v>9.3600000000000002E-6</v>
      </c>
      <c r="AE27" s="443"/>
    </row>
    <row r="28" spans="1:31" ht="16">
      <c r="A28" s="28" t="s">
        <v>50</v>
      </c>
      <c r="B28" s="28">
        <v>21</v>
      </c>
      <c r="C28" s="25">
        <v>37014278</v>
      </c>
      <c r="D28" s="28" t="s">
        <v>52</v>
      </c>
      <c r="E28" s="28" t="s">
        <v>51</v>
      </c>
      <c r="F28" s="26">
        <v>0.22142100000000001</v>
      </c>
      <c r="G28" s="26">
        <v>0.2</v>
      </c>
      <c r="H28" s="26">
        <v>0.225878</v>
      </c>
      <c r="I28" s="26">
        <v>-0.33655600000000002</v>
      </c>
      <c r="J28" s="26">
        <v>7.2904999999999998E-2</v>
      </c>
      <c r="K28" s="28" t="s">
        <v>53</v>
      </c>
      <c r="L28" s="27">
        <v>3.90522E-6</v>
      </c>
      <c r="M28" s="26">
        <v>-0.13351299999999999</v>
      </c>
      <c r="N28" s="26">
        <v>7.3056899999999994E-2</v>
      </c>
      <c r="O28" s="28" t="s">
        <v>353</v>
      </c>
      <c r="P28" s="27">
        <v>6.7621000000000001E-2</v>
      </c>
      <c r="Q28" s="466">
        <v>-0.374</v>
      </c>
      <c r="R28" s="466">
        <v>8.1000000000000003E-2</v>
      </c>
      <c r="S28" s="418" t="s">
        <v>354</v>
      </c>
      <c r="T28" s="419">
        <v>3.3799999999999998E-6</v>
      </c>
      <c r="U28" s="466">
        <v>-0.282109</v>
      </c>
      <c r="V28" s="466">
        <v>7.6260999999999995E-2</v>
      </c>
      <c r="W28" s="418" t="s">
        <v>355</v>
      </c>
      <c r="X28" s="419">
        <v>2.1262399999999999E-4</v>
      </c>
      <c r="Y28" s="466">
        <v>-0.268067</v>
      </c>
      <c r="Z28" s="466">
        <v>7.6693600000000001E-2</v>
      </c>
      <c r="AA28" s="418" t="s">
        <v>356</v>
      </c>
      <c r="AB28" s="419">
        <v>4.6972499999999999E-4</v>
      </c>
      <c r="AE28" s="443"/>
    </row>
    <row r="29" spans="1:31" ht="16">
      <c r="A29" s="28" t="s">
        <v>54</v>
      </c>
      <c r="B29" s="28">
        <v>21</v>
      </c>
      <c r="C29" s="25">
        <v>37045584</v>
      </c>
      <c r="D29" s="28" t="s">
        <v>52</v>
      </c>
      <c r="E29" s="28" t="s">
        <v>51</v>
      </c>
      <c r="F29" s="26">
        <v>0.12109300000000001</v>
      </c>
      <c r="G29" s="26">
        <v>0.10075000000000001</v>
      </c>
      <c r="H29" s="26">
        <v>0.12532499999999999</v>
      </c>
      <c r="I29" s="26">
        <v>-0.40917500000000001</v>
      </c>
      <c r="J29" s="26">
        <v>9.2234899999999995E-2</v>
      </c>
      <c r="K29" s="28" t="s">
        <v>55</v>
      </c>
      <c r="L29" s="27">
        <v>9.1549100000000001E-6</v>
      </c>
      <c r="M29" s="26">
        <v>-3.2746400000000002E-2</v>
      </c>
      <c r="N29" s="26">
        <v>9.2409500000000006E-2</v>
      </c>
      <c r="O29" s="28" t="s">
        <v>357</v>
      </c>
      <c r="P29" s="27">
        <v>0.72306800000000004</v>
      </c>
      <c r="Q29" s="466">
        <v>-0.46600000000000003</v>
      </c>
      <c r="R29" s="466">
        <v>0.10299999999999999</v>
      </c>
      <c r="S29" s="418" t="s">
        <v>358</v>
      </c>
      <c r="T29" s="419">
        <v>6.46E-6</v>
      </c>
      <c r="U29" s="466">
        <v>-0.39212799999999998</v>
      </c>
      <c r="V29" s="466">
        <v>9.6486600000000006E-2</v>
      </c>
      <c r="W29" s="418" t="s">
        <v>359</v>
      </c>
      <c r="X29" s="419">
        <v>4.5300000000000003E-5</v>
      </c>
      <c r="Y29" s="466">
        <v>-0.37169999999999997</v>
      </c>
      <c r="Z29" s="466">
        <v>9.7096299999999996E-2</v>
      </c>
      <c r="AA29" s="418" t="s">
        <v>360</v>
      </c>
      <c r="AB29" s="419">
        <v>1.2501999999999999E-4</v>
      </c>
      <c r="AE29" s="443"/>
    </row>
    <row r="30" spans="1:31" ht="16">
      <c r="A30" s="28" t="s">
        <v>361</v>
      </c>
      <c r="B30" s="28">
        <v>21</v>
      </c>
      <c r="C30" s="25">
        <v>36971462</v>
      </c>
      <c r="D30" s="28" t="s">
        <v>52</v>
      </c>
      <c r="E30" s="28" t="s">
        <v>51</v>
      </c>
      <c r="F30" s="26">
        <v>0.21765300000000001</v>
      </c>
      <c r="G30" s="26">
        <v>0.19687499999999999</v>
      </c>
      <c r="H30" s="26">
        <v>0.22197700000000001</v>
      </c>
      <c r="I30" s="26">
        <v>-0.31604399999999999</v>
      </c>
      <c r="J30" s="26">
        <v>7.3301599999999995E-2</v>
      </c>
      <c r="K30" s="28" t="s">
        <v>362</v>
      </c>
      <c r="L30" s="27">
        <v>1.6210900000000001E-5</v>
      </c>
      <c r="M30" s="26">
        <v>-0.107448</v>
      </c>
      <c r="N30" s="26">
        <v>7.3433600000000002E-2</v>
      </c>
      <c r="O30" s="28" t="s">
        <v>363</v>
      </c>
      <c r="P30" s="27">
        <v>0.14341100000000001</v>
      </c>
      <c r="Q30" s="466">
        <v>-0.35399999999999998</v>
      </c>
      <c r="R30" s="466">
        <v>8.1000000000000003E-2</v>
      </c>
      <c r="S30" s="418" t="s">
        <v>364</v>
      </c>
      <c r="T30" s="419">
        <v>1.3699999999999999E-5</v>
      </c>
      <c r="U30" s="466">
        <v>-0.26987</v>
      </c>
      <c r="V30" s="466">
        <v>7.6803899999999994E-2</v>
      </c>
      <c r="W30" s="418" t="s">
        <v>365</v>
      </c>
      <c r="X30" s="419">
        <v>4.3644499999999999E-4</v>
      </c>
      <c r="Y30" s="466">
        <v>-0.25247599999999998</v>
      </c>
      <c r="Z30" s="466">
        <v>7.7223299999999995E-2</v>
      </c>
      <c r="AA30" s="418" t="s">
        <v>366</v>
      </c>
      <c r="AB30" s="419">
        <v>1.0722800000000001E-3</v>
      </c>
      <c r="AE30" s="443"/>
    </row>
    <row r="31" spans="1:31" ht="16">
      <c r="A31" s="28" t="s">
        <v>367</v>
      </c>
      <c r="B31" s="28">
        <v>21</v>
      </c>
      <c r="C31" s="25">
        <v>37012212</v>
      </c>
      <c r="D31" s="28" t="s">
        <v>52</v>
      </c>
      <c r="E31" s="28" t="s">
        <v>51</v>
      </c>
      <c r="F31" s="26">
        <v>0.106459</v>
      </c>
      <c r="G31" s="26">
        <v>8.4375000000000006E-2</v>
      </c>
      <c r="H31" s="26">
        <v>0.111053</v>
      </c>
      <c r="I31" s="26">
        <v>-0.419545</v>
      </c>
      <c r="J31" s="26">
        <v>9.7404099999999993E-2</v>
      </c>
      <c r="K31" s="28" t="s">
        <v>368</v>
      </c>
      <c r="L31" s="27">
        <v>1.65288E-5</v>
      </c>
      <c r="M31" s="26">
        <v>1.436E-2</v>
      </c>
      <c r="N31" s="26">
        <v>9.7576700000000002E-2</v>
      </c>
      <c r="O31" s="28" t="s">
        <v>369</v>
      </c>
      <c r="P31" s="27">
        <v>0.88300100000000004</v>
      </c>
      <c r="Q31" s="466">
        <v>-0.45500000000000002</v>
      </c>
      <c r="R31" s="466">
        <v>0.108</v>
      </c>
      <c r="S31" s="418" t="s">
        <v>370</v>
      </c>
      <c r="T31" s="419">
        <v>2.5700000000000001E-5</v>
      </c>
      <c r="U31" s="466">
        <v>-0.39372200000000002</v>
      </c>
      <c r="V31" s="466">
        <v>0.101201</v>
      </c>
      <c r="W31" s="418" t="s">
        <v>371</v>
      </c>
      <c r="X31" s="419">
        <v>9.4500000000000007E-5</v>
      </c>
      <c r="Y31" s="466">
        <v>-0.37387900000000002</v>
      </c>
      <c r="Z31" s="466">
        <v>0.101831</v>
      </c>
      <c r="AA31" s="418" t="s">
        <v>372</v>
      </c>
      <c r="AB31" s="419">
        <v>2.3405999999999999E-4</v>
      </c>
      <c r="AE31" s="443"/>
    </row>
    <row r="32" spans="1:31" ht="16">
      <c r="A32" s="28" t="s">
        <v>373</v>
      </c>
      <c r="B32" s="28">
        <v>21</v>
      </c>
      <c r="C32" s="25">
        <v>36962458</v>
      </c>
      <c r="D32" s="28" t="s">
        <v>57</v>
      </c>
      <c r="E32" s="28" t="s">
        <v>52</v>
      </c>
      <c r="F32" s="26">
        <v>0.22153700000000001</v>
      </c>
      <c r="G32" s="26">
        <v>0.19306899999999999</v>
      </c>
      <c r="H32" s="26">
        <v>0.22746</v>
      </c>
      <c r="I32" s="26">
        <v>-0.313193</v>
      </c>
      <c r="J32" s="26">
        <v>7.35011E-2</v>
      </c>
      <c r="K32" s="28" t="s">
        <v>374</v>
      </c>
      <c r="L32" s="27">
        <v>2.03455E-5</v>
      </c>
      <c r="M32" s="26">
        <v>-0.126383</v>
      </c>
      <c r="N32" s="26">
        <v>7.3632500000000004E-2</v>
      </c>
      <c r="O32" s="28" t="s">
        <v>375</v>
      </c>
      <c r="P32" s="27">
        <v>8.60876E-2</v>
      </c>
      <c r="Q32" s="466">
        <v>-0.33500000000000002</v>
      </c>
      <c r="R32" s="466">
        <v>8.1000000000000003E-2</v>
      </c>
      <c r="S32" s="418" t="s">
        <v>376</v>
      </c>
      <c r="T32" s="419">
        <v>3.2100000000000001E-5</v>
      </c>
      <c r="U32" s="466">
        <v>-0.26824599999999998</v>
      </c>
      <c r="V32" s="466">
        <v>7.6900300000000005E-2</v>
      </c>
      <c r="W32" s="418" t="s">
        <v>356</v>
      </c>
      <c r="X32" s="419">
        <v>4.80915E-4</v>
      </c>
      <c r="Y32" s="466">
        <v>-0.248362</v>
      </c>
      <c r="Z32" s="466">
        <v>7.7500600000000003E-2</v>
      </c>
      <c r="AA32" s="418" t="s">
        <v>377</v>
      </c>
      <c r="AB32" s="419">
        <v>1.347111E-3</v>
      </c>
      <c r="AE32" s="443"/>
    </row>
    <row r="33" spans="1:31" ht="16">
      <c r="A33" s="28" t="s">
        <v>378</v>
      </c>
      <c r="B33" s="28">
        <v>21</v>
      </c>
      <c r="C33" s="25">
        <v>37000113</v>
      </c>
      <c r="D33" s="28" t="s">
        <v>52</v>
      </c>
      <c r="E33" s="28" t="s">
        <v>51</v>
      </c>
      <c r="F33" s="26">
        <v>0.216111</v>
      </c>
      <c r="G33" s="26">
        <v>0.19549800000000001</v>
      </c>
      <c r="H33" s="26">
        <v>0.22040000000000001</v>
      </c>
      <c r="I33" s="26">
        <v>-0.31395299999999998</v>
      </c>
      <c r="J33" s="26">
        <v>7.3750399999999994E-2</v>
      </c>
      <c r="K33" s="28" t="s">
        <v>379</v>
      </c>
      <c r="L33" s="27">
        <v>2.0721899999999999E-5</v>
      </c>
      <c r="M33" s="26">
        <v>-0.102395</v>
      </c>
      <c r="N33" s="26">
        <v>7.3880600000000005E-2</v>
      </c>
      <c r="O33" s="28" t="s">
        <v>380</v>
      </c>
      <c r="P33" s="27">
        <v>0.16576199999999999</v>
      </c>
      <c r="Q33" s="466">
        <v>-0.34799999999999998</v>
      </c>
      <c r="R33" s="466">
        <v>8.1000000000000003E-2</v>
      </c>
      <c r="S33" s="418" t="s">
        <v>381</v>
      </c>
      <c r="T33" s="419">
        <v>1.9199999999999999E-5</v>
      </c>
      <c r="U33" s="466">
        <v>-0.26556600000000002</v>
      </c>
      <c r="V33" s="466">
        <v>7.7058399999999999E-2</v>
      </c>
      <c r="W33" s="418" t="s">
        <v>382</v>
      </c>
      <c r="X33" s="419">
        <v>5.6247299999999997E-4</v>
      </c>
      <c r="Y33" s="466">
        <v>-0.24998400000000001</v>
      </c>
      <c r="Z33" s="466">
        <v>7.7443200000000004E-2</v>
      </c>
      <c r="AA33" s="418" t="s">
        <v>383</v>
      </c>
      <c r="AB33" s="419">
        <v>1.241322E-3</v>
      </c>
      <c r="AE33" s="443"/>
    </row>
    <row r="34" spans="1:31" ht="16">
      <c r="A34" s="28" t="s">
        <v>384</v>
      </c>
      <c r="B34" s="28">
        <v>21</v>
      </c>
      <c r="C34" s="25">
        <v>36999401</v>
      </c>
      <c r="D34" s="28" t="s">
        <v>52</v>
      </c>
      <c r="E34" s="28" t="s">
        <v>51</v>
      </c>
      <c r="F34" s="26">
        <v>0.12567600000000001</v>
      </c>
      <c r="G34" s="26">
        <v>0.10571800000000001</v>
      </c>
      <c r="H34" s="26">
        <v>0.129828</v>
      </c>
      <c r="I34" s="26">
        <v>-0.38677099999999998</v>
      </c>
      <c r="J34" s="26">
        <v>9.1090500000000005E-2</v>
      </c>
      <c r="K34" s="28" t="s">
        <v>385</v>
      </c>
      <c r="L34" s="27">
        <v>2.1761300000000001E-5</v>
      </c>
      <c r="M34" s="26">
        <v>-2.42413E-2</v>
      </c>
      <c r="N34" s="26">
        <v>9.1248700000000002E-2</v>
      </c>
      <c r="O34" s="28" t="s">
        <v>386</v>
      </c>
      <c r="P34" s="27">
        <v>0.79049999999999998</v>
      </c>
      <c r="Q34" s="466">
        <v>-0.435</v>
      </c>
      <c r="R34" s="466">
        <v>0.10100000000000001</v>
      </c>
      <c r="S34" s="418" t="s">
        <v>387</v>
      </c>
      <c r="T34" s="419">
        <v>1.8E-5</v>
      </c>
      <c r="U34" s="466">
        <v>-0.368392</v>
      </c>
      <c r="V34" s="466">
        <v>9.5069299999999995E-2</v>
      </c>
      <c r="W34" s="418" t="s">
        <v>388</v>
      </c>
      <c r="X34" s="419">
        <v>1.01907E-4</v>
      </c>
      <c r="Y34" s="466">
        <v>-0.35111399999999998</v>
      </c>
      <c r="Z34" s="466">
        <v>9.5426300000000006E-2</v>
      </c>
      <c r="AA34" s="418" t="s">
        <v>389</v>
      </c>
      <c r="AB34" s="419">
        <v>2.28087E-4</v>
      </c>
      <c r="AE34" s="443"/>
    </row>
    <row r="35" spans="1:31" ht="16">
      <c r="A35" s="28" t="s">
        <v>390</v>
      </c>
      <c r="B35" s="28">
        <v>21</v>
      </c>
      <c r="C35" s="25">
        <v>37005715</v>
      </c>
      <c r="D35" s="28" t="s">
        <v>51</v>
      </c>
      <c r="E35" s="28" t="s">
        <v>52</v>
      </c>
      <c r="F35" s="26">
        <v>0.24194499999999999</v>
      </c>
      <c r="G35" s="26">
        <v>0.221439</v>
      </c>
      <c r="H35" s="26">
        <v>0.24621199999999999</v>
      </c>
      <c r="I35" s="26">
        <v>-0.29088799999999998</v>
      </c>
      <c r="J35" s="26">
        <v>7.0499500000000007E-2</v>
      </c>
      <c r="K35" s="28" t="s">
        <v>391</v>
      </c>
      <c r="L35" s="27">
        <v>3.6896700000000002E-5</v>
      </c>
      <c r="M35" s="26">
        <v>-0.10528700000000001</v>
      </c>
      <c r="N35" s="26">
        <v>7.0614700000000002E-2</v>
      </c>
      <c r="O35" s="28" t="s">
        <v>392</v>
      </c>
      <c r="P35" s="27">
        <v>0.135961</v>
      </c>
      <c r="Q35" s="466">
        <v>-0.32100000000000001</v>
      </c>
      <c r="R35" s="466">
        <v>7.8E-2</v>
      </c>
      <c r="S35" s="418" t="s">
        <v>393</v>
      </c>
      <c r="T35" s="419">
        <v>3.6999999999999998E-5</v>
      </c>
      <c r="U35" s="466">
        <v>-0.24453900000000001</v>
      </c>
      <c r="V35" s="466">
        <v>7.4140600000000001E-2</v>
      </c>
      <c r="W35" s="418" t="s">
        <v>394</v>
      </c>
      <c r="X35" s="419">
        <v>9.6634100000000001E-4</v>
      </c>
      <c r="Y35" s="466">
        <v>-0.226522</v>
      </c>
      <c r="Z35" s="466">
        <v>7.4537699999999998E-2</v>
      </c>
      <c r="AA35" s="418" t="s">
        <v>395</v>
      </c>
      <c r="AB35" s="419">
        <v>2.3684779999999998E-3</v>
      </c>
      <c r="AE35" s="443"/>
    </row>
    <row r="36" spans="1:31" ht="16">
      <c r="A36" s="28" t="s">
        <v>396</v>
      </c>
      <c r="B36" s="28">
        <v>21</v>
      </c>
      <c r="C36" s="25">
        <v>37002221</v>
      </c>
      <c r="D36" s="28" t="s">
        <v>57</v>
      </c>
      <c r="E36" s="28" t="s">
        <v>51</v>
      </c>
      <c r="F36" s="26">
        <v>0.25378200000000001</v>
      </c>
      <c r="G36" s="26">
        <v>0.235184</v>
      </c>
      <c r="H36" s="26">
        <v>0.25765100000000002</v>
      </c>
      <c r="I36" s="26">
        <v>-0.27840399999999998</v>
      </c>
      <c r="J36" s="26">
        <v>6.92826E-2</v>
      </c>
      <c r="K36" s="28" t="s">
        <v>397</v>
      </c>
      <c r="L36" s="27">
        <v>5.8598999999999999E-5</v>
      </c>
      <c r="M36" s="26">
        <v>-0.10345699999999999</v>
      </c>
      <c r="N36" s="26">
        <v>6.9389300000000001E-2</v>
      </c>
      <c r="O36" s="28" t="s">
        <v>398</v>
      </c>
      <c r="P36" s="27">
        <v>0.13597000000000001</v>
      </c>
      <c r="Q36" s="466">
        <v>-0.308</v>
      </c>
      <c r="R36" s="466">
        <v>7.5999999999999998E-2</v>
      </c>
      <c r="S36" s="418" t="s">
        <v>399</v>
      </c>
      <c r="T36" s="419">
        <v>5.5999999999999999E-5</v>
      </c>
      <c r="U36" s="466">
        <v>-0.22656200000000001</v>
      </c>
      <c r="V36" s="466">
        <v>7.2853600000000004E-2</v>
      </c>
      <c r="W36" s="418" t="s">
        <v>400</v>
      </c>
      <c r="X36" s="419">
        <v>1.865497E-3</v>
      </c>
      <c r="Y36" s="466">
        <v>-0.20618800000000001</v>
      </c>
      <c r="Z36" s="466">
        <v>7.3286400000000002E-2</v>
      </c>
      <c r="AA36" s="418" t="s">
        <v>401</v>
      </c>
      <c r="AB36" s="419">
        <v>4.8980719999999998E-3</v>
      </c>
      <c r="AE36" s="443"/>
    </row>
    <row r="37" spans="1:31" ht="16">
      <c r="A37" s="28" t="s">
        <v>402</v>
      </c>
      <c r="B37" s="28">
        <v>21</v>
      </c>
      <c r="C37" s="25">
        <v>37043604</v>
      </c>
      <c r="D37" s="28" t="s">
        <v>52</v>
      </c>
      <c r="E37" s="28" t="s">
        <v>57</v>
      </c>
      <c r="F37" s="26">
        <v>0.20404900000000001</v>
      </c>
      <c r="G37" s="26">
        <v>0.188691</v>
      </c>
      <c r="H37" s="26">
        <v>0.20724400000000001</v>
      </c>
      <c r="I37" s="26">
        <v>-0.303421</v>
      </c>
      <c r="J37" s="26">
        <v>7.5606199999999998E-2</v>
      </c>
      <c r="K37" s="28" t="s">
        <v>403</v>
      </c>
      <c r="L37" s="27">
        <v>5.9907200000000001E-5</v>
      </c>
      <c r="M37" s="26">
        <v>-8.2143800000000003E-2</v>
      </c>
      <c r="N37" s="26">
        <v>7.5724799999999995E-2</v>
      </c>
      <c r="O37" s="28" t="s">
        <v>404</v>
      </c>
      <c r="P37" s="27">
        <v>0.27802500000000002</v>
      </c>
      <c r="Q37" s="466">
        <v>-0.33700000000000002</v>
      </c>
      <c r="R37" s="466">
        <v>8.3000000000000004E-2</v>
      </c>
      <c r="S37" s="418" t="s">
        <v>405</v>
      </c>
      <c r="T37" s="419">
        <v>4.6199999999999998E-5</v>
      </c>
      <c r="U37" s="466">
        <v>-0.25659500000000002</v>
      </c>
      <c r="V37" s="466">
        <v>7.93349E-2</v>
      </c>
      <c r="W37" s="418" t="s">
        <v>406</v>
      </c>
      <c r="X37" s="419">
        <v>1.2123240000000001E-3</v>
      </c>
      <c r="Y37" s="466">
        <v>-0.23797399999999999</v>
      </c>
      <c r="Z37" s="466">
        <v>7.9872700000000005E-2</v>
      </c>
      <c r="AA37" s="418" t="s">
        <v>407</v>
      </c>
      <c r="AB37" s="419">
        <v>2.8834770000000002E-3</v>
      </c>
      <c r="AE37" s="443"/>
    </row>
    <row r="38" spans="1:31" ht="16">
      <c r="A38" s="28" t="s">
        <v>408</v>
      </c>
      <c r="B38" s="28">
        <v>21</v>
      </c>
      <c r="C38" s="25">
        <v>36971620</v>
      </c>
      <c r="D38" s="28" t="s">
        <v>52</v>
      </c>
      <c r="E38" s="28" t="s">
        <v>57</v>
      </c>
      <c r="F38" s="26">
        <v>0.229328</v>
      </c>
      <c r="G38" s="26">
        <v>0.21396799999999999</v>
      </c>
      <c r="H38" s="26">
        <v>0.23252400000000001</v>
      </c>
      <c r="I38" s="26">
        <v>-0.28505999999999998</v>
      </c>
      <c r="J38" s="26">
        <v>7.1914800000000001E-2</v>
      </c>
      <c r="K38" s="28" t="s">
        <v>409</v>
      </c>
      <c r="L38" s="27">
        <v>7.37484E-5</v>
      </c>
      <c r="M38" s="26">
        <v>-9.2048699999999997E-2</v>
      </c>
      <c r="N38" s="26">
        <v>7.2022900000000001E-2</v>
      </c>
      <c r="O38" s="28" t="s">
        <v>410</v>
      </c>
      <c r="P38" s="27">
        <v>0.201233</v>
      </c>
      <c r="Q38" s="466">
        <v>-0.32</v>
      </c>
      <c r="R38" s="466">
        <v>0.08</v>
      </c>
      <c r="S38" s="418" t="s">
        <v>411</v>
      </c>
      <c r="T38" s="419">
        <v>5.8900000000000002E-5</v>
      </c>
      <c r="U38" s="466">
        <v>-0.230544</v>
      </c>
      <c r="V38" s="466">
        <v>7.5405799999999995E-2</v>
      </c>
      <c r="W38" s="418" t="s">
        <v>412</v>
      </c>
      <c r="X38" s="419">
        <v>2.2258849999999999E-3</v>
      </c>
      <c r="Y38" s="466">
        <v>-0.211311</v>
      </c>
      <c r="Z38" s="466">
        <v>7.5800599999999996E-2</v>
      </c>
      <c r="AA38" s="418" t="s">
        <v>413</v>
      </c>
      <c r="AB38" s="419">
        <v>5.3051089999999997E-3</v>
      </c>
      <c r="AE38" s="443"/>
    </row>
    <row r="39" spans="1:31">
      <c r="A39" s="28" t="s">
        <v>414</v>
      </c>
      <c r="B39" s="28">
        <v>21</v>
      </c>
      <c r="C39" s="25">
        <v>36962762</v>
      </c>
      <c r="D39" s="28" t="s">
        <v>52</v>
      </c>
      <c r="E39" s="28" t="s">
        <v>51</v>
      </c>
      <c r="F39" s="26">
        <v>0.180705</v>
      </c>
      <c r="G39" s="26">
        <v>0.156221</v>
      </c>
      <c r="H39" s="26">
        <v>0.18579899999999999</v>
      </c>
      <c r="I39" s="26">
        <v>-0.31289800000000001</v>
      </c>
      <c r="J39" s="26">
        <v>7.9298999999999994E-2</v>
      </c>
      <c r="K39" s="28" t="s">
        <v>415</v>
      </c>
      <c r="L39" s="27">
        <v>7.9534000000000001E-5</v>
      </c>
      <c r="M39" s="26">
        <v>-8.3433999999999994E-2</v>
      </c>
      <c r="N39" s="26">
        <v>7.9419299999999998E-2</v>
      </c>
      <c r="O39" s="28" t="s">
        <v>416</v>
      </c>
      <c r="P39" s="27">
        <v>0.29346499999999998</v>
      </c>
      <c r="Q39" s="466">
        <v>-0.33400000000000002</v>
      </c>
      <c r="R39" s="466">
        <v>8.6999999999999994E-2</v>
      </c>
      <c r="S39" s="418" t="s">
        <v>417</v>
      </c>
      <c r="T39" s="419">
        <v>1.2064E-4</v>
      </c>
      <c r="U39" s="466">
        <v>-0.278839</v>
      </c>
      <c r="V39" s="466">
        <v>8.2514000000000004E-2</v>
      </c>
      <c r="W39" s="418" t="s">
        <v>418</v>
      </c>
      <c r="X39" s="419">
        <v>7.1956500000000003E-4</v>
      </c>
      <c r="Y39" s="466">
        <v>-0.254749</v>
      </c>
      <c r="Z39" s="466">
        <v>8.3299799999999993E-2</v>
      </c>
      <c r="AA39" s="418" t="s">
        <v>419</v>
      </c>
      <c r="AB39" s="419">
        <v>2.2207070000000001E-3</v>
      </c>
    </row>
    <row r="40" spans="1:31">
      <c r="A40" s="30"/>
      <c r="B40" s="30"/>
      <c r="C40" s="22"/>
      <c r="D40" s="30"/>
      <c r="E40" s="30"/>
      <c r="F40" s="23"/>
      <c r="G40" s="23"/>
      <c r="H40" s="23"/>
      <c r="I40" s="23"/>
      <c r="J40" s="23"/>
      <c r="K40" s="30"/>
      <c r="L40" s="24"/>
      <c r="M40" s="23"/>
      <c r="N40" s="23"/>
      <c r="O40" s="30"/>
      <c r="P40" s="24"/>
    </row>
    <row r="41" spans="1:31">
      <c r="A41" s="22" t="s">
        <v>217</v>
      </c>
    </row>
    <row r="42" spans="1:31">
      <c r="A42" s="22" t="s">
        <v>222</v>
      </c>
    </row>
    <row r="43" spans="1:31">
      <c r="A43" s="22" t="s">
        <v>223</v>
      </c>
    </row>
    <row r="44" spans="1:31">
      <c r="A44" s="22" t="s">
        <v>224</v>
      </c>
    </row>
    <row r="45" spans="1:31">
      <c r="A45" s="22" t="s">
        <v>970</v>
      </c>
    </row>
    <row r="46" spans="1:31" ht="15.5">
      <c r="A46" s="5" t="s">
        <v>972</v>
      </c>
    </row>
  </sheetData>
  <mergeCells count="5">
    <mergeCell ref="I3:L3"/>
    <mergeCell ref="M3:P3"/>
    <mergeCell ref="Q3:T3"/>
    <mergeCell ref="U3:X3"/>
    <mergeCell ref="Y3:AB3"/>
  </mergeCells>
  <pageMargins left="0.7" right="0.7" top="0.75" bottom="0.75" header="0.3" footer="0.3"/>
  <pageSetup scale="37" orientation="landscape" r:id="rId1"/>
  <headerFooter>
    <oddHeader>&amp;L&amp;"-,Bold" Confidential&amp;C&amp;D&amp;RPage &amp;P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D0672-3E57-254A-B9D2-FAC675816CF2}">
  <sheetPr>
    <pageSetUpPr fitToPage="1"/>
  </sheetPr>
  <dimension ref="A1:AE32"/>
  <sheetViews>
    <sheetView tabSelected="1" workbookViewId="0">
      <selection activeCell="A26" sqref="A26"/>
    </sheetView>
  </sheetViews>
  <sheetFormatPr defaultColWidth="10.81640625" defaultRowHeight="14.25" customHeight="1"/>
  <cols>
    <col min="1" max="1" width="14.453125" style="22" customWidth="1"/>
    <col min="2" max="2" width="12.453125" style="22" customWidth="1"/>
    <col min="3" max="3" width="15" style="22" customWidth="1"/>
    <col min="4" max="4" width="12.453125" style="22" customWidth="1"/>
    <col min="5" max="5" width="13.1796875" style="22" customWidth="1"/>
    <col min="6" max="6" width="18" style="22" customWidth="1"/>
    <col min="7" max="7" width="12" style="22" customWidth="1"/>
    <col min="8" max="8" width="10.81640625" style="22" customWidth="1"/>
    <col min="9" max="9" width="22" style="22" customWidth="1"/>
    <col min="10" max="10" width="15.1796875" style="22" customWidth="1"/>
    <col min="11" max="11" width="9" style="22" customWidth="1"/>
    <col min="12" max="12" width="10" style="22" customWidth="1"/>
    <col min="13" max="13" width="22.1796875" style="22" customWidth="1"/>
    <col min="14" max="14" width="16.1796875" style="22" customWidth="1"/>
    <col min="15" max="15" width="10.1796875" style="40" customWidth="1"/>
    <col min="16" max="16" width="10.81640625" style="40"/>
    <col min="17" max="17" width="22.81640625" style="22" customWidth="1"/>
    <col min="18" max="18" width="12.453125" style="22" customWidth="1"/>
    <col min="19" max="19" width="10" style="40" customWidth="1"/>
    <col min="20" max="20" width="11.453125" style="40" customWidth="1"/>
    <col min="21" max="21" width="24.453125" style="22" customWidth="1"/>
    <col min="22" max="24" width="10.81640625" style="22" customWidth="1"/>
    <col min="25" max="25" width="25.453125" style="22" customWidth="1"/>
    <col min="26" max="26" width="13.453125" style="22" customWidth="1"/>
    <col min="27" max="27" width="10.7265625" style="22" customWidth="1"/>
    <col min="28" max="28" width="10.81640625" style="22"/>
    <col min="29" max="29" width="25.81640625" style="22" customWidth="1"/>
    <col min="30" max="16384" width="10.81640625" style="22"/>
  </cols>
  <sheetData>
    <row r="1" spans="1:31" ht="18">
      <c r="A1" s="1" t="s">
        <v>975</v>
      </c>
      <c r="I1" s="22" t="str">
        <f>""</f>
        <v/>
      </c>
    </row>
    <row r="2" spans="1:31" ht="14"/>
    <row r="3" spans="1:31" ht="15.5">
      <c r="G3" s="510" t="s">
        <v>487</v>
      </c>
      <c r="H3" s="511"/>
      <c r="I3" s="511"/>
      <c r="J3" s="512"/>
      <c r="K3" s="510" t="s">
        <v>488</v>
      </c>
      <c r="L3" s="511"/>
      <c r="M3" s="511"/>
      <c r="N3" s="512"/>
      <c r="O3" s="510" t="s">
        <v>489</v>
      </c>
      <c r="P3" s="511"/>
      <c r="Q3" s="511"/>
      <c r="R3" s="512"/>
      <c r="S3" s="510" t="s">
        <v>490</v>
      </c>
      <c r="T3" s="511"/>
      <c r="U3" s="511"/>
      <c r="V3" s="513"/>
      <c r="W3" s="510" t="s">
        <v>491</v>
      </c>
      <c r="X3" s="511"/>
      <c r="Y3" s="511"/>
      <c r="Z3" s="512"/>
      <c r="AA3" s="514" t="s">
        <v>492</v>
      </c>
      <c r="AB3" s="515"/>
      <c r="AC3" s="515"/>
      <c r="AD3" s="516"/>
    </row>
    <row r="4" spans="1:31" ht="15.5">
      <c r="A4" s="128" t="s">
        <v>30</v>
      </c>
      <c r="B4" s="129" t="s">
        <v>31</v>
      </c>
      <c r="C4" s="129" t="s">
        <v>32</v>
      </c>
      <c r="D4" s="129" t="s">
        <v>33</v>
      </c>
      <c r="E4" s="129" t="s">
        <v>34</v>
      </c>
      <c r="F4" s="130" t="s">
        <v>229</v>
      </c>
      <c r="G4" s="83" t="s">
        <v>493</v>
      </c>
      <c r="H4" s="78" t="s">
        <v>46</v>
      </c>
      <c r="I4" s="78" t="s">
        <v>232</v>
      </c>
      <c r="J4" s="79" t="s">
        <v>233</v>
      </c>
      <c r="K4" s="83" t="s">
        <v>493</v>
      </c>
      <c r="L4" s="78" t="s">
        <v>46</v>
      </c>
      <c r="M4" s="78" t="s">
        <v>232</v>
      </c>
      <c r="N4" s="79" t="s">
        <v>233</v>
      </c>
      <c r="O4" s="83" t="s">
        <v>493</v>
      </c>
      <c r="P4" s="127" t="s">
        <v>46</v>
      </c>
      <c r="Q4" s="78" t="s">
        <v>232</v>
      </c>
      <c r="R4" s="79" t="s">
        <v>233</v>
      </c>
      <c r="S4" s="83" t="s">
        <v>493</v>
      </c>
      <c r="T4" s="127" t="s">
        <v>46</v>
      </c>
      <c r="U4" s="78" t="s">
        <v>232</v>
      </c>
      <c r="V4" s="454" t="s">
        <v>233</v>
      </c>
      <c r="W4" s="480" t="s">
        <v>493</v>
      </c>
      <c r="X4" s="481" t="s">
        <v>46</v>
      </c>
      <c r="Y4" s="482" t="s">
        <v>232</v>
      </c>
      <c r="Z4" s="483" t="s">
        <v>233</v>
      </c>
      <c r="AA4" s="455" t="s">
        <v>493</v>
      </c>
      <c r="AB4" s="449" t="s">
        <v>46</v>
      </c>
      <c r="AC4" s="448" t="s">
        <v>232</v>
      </c>
      <c r="AD4" s="460" t="s">
        <v>233</v>
      </c>
    </row>
    <row r="5" spans="1:31" ht="16">
      <c r="A5" s="22" t="s">
        <v>59</v>
      </c>
      <c r="B5" s="22">
        <v>21</v>
      </c>
      <c r="C5" s="22">
        <v>37060678</v>
      </c>
      <c r="D5" s="30" t="s">
        <v>52</v>
      </c>
      <c r="E5" s="30" t="s">
        <v>60</v>
      </c>
      <c r="F5" s="29">
        <v>9.2118000000000005E-2</v>
      </c>
      <c r="G5" s="122">
        <v>-0.58993799999999996</v>
      </c>
      <c r="H5" s="123">
        <v>0.10649699999999999</v>
      </c>
      <c r="I5" s="75" t="s">
        <v>61</v>
      </c>
      <c r="J5" s="124">
        <v>3.0337600000000002E-8</v>
      </c>
      <c r="K5" s="122">
        <v>-0.60418700000000003</v>
      </c>
      <c r="L5" s="123">
        <v>0.210871</v>
      </c>
      <c r="M5" s="75" t="s">
        <v>494</v>
      </c>
      <c r="N5" s="124">
        <v>4.3413610000000002E-3</v>
      </c>
      <c r="O5" s="122">
        <v>-0.48722900000000002</v>
      </c>
      <c r="P5" s="123">
        <v>0.26173099999999999</v>
      </c>
      <c r="Q5" s="125" t="s">
        <v>495</v>
      </c>
      <c r="R5" s="126">
        <v>6.266497E-2</v>
      </c>
      <c r="S5" s="122">
        <v>-0.51588900000000004</v>
      </c>
      <c r="T5" s="123">
        <v>0.29345100000000002</v>
      </c>
      <c r="U5" s="75" t="s">
        <v>496</v>
      </c>
      <c r="V5" s="476">
        <v>7.8745679999999998E-2</v>
      </c>
      <c r="W5" s="444">
        <v>-0.58579346700000001</v>
      </c>
      <c r="X5" s="444">
        <v>0.17450004899999999</v>
      </c>
      <c r="Y5" s="486" t="s">
        <v>497</v>
      </c>
      <c r="Z5" s="484">
        <v>7.8798300000000002E-4</v>
      </c>
      <c r="AA5" s="456">
        <v>-0.60179546799999994</v>
      </c>
      <c r="AB5" s="450">
        <v>0.19121975699999999</v>
      </c>
      <c r="AC5" s="451" t="s">
        <v>498</v>
      </c>
      <c r="AD5" s="461">
        <v>1.6487559999999999E-3</v>
      </c>
      <c r="AE5" s="443"/>
    </row>
    <row r="6" spans="1:31" ht="16">
      <c r="A6" s="22" t="s">
        <v>62</v>
      </c>
      <c r="B6" s="22">
        <v>21</v>
      </c>
      <c r="C6" s="22">
        <v>37060786</v>
      </c>
      <c r="D6" s="30" t="s">
        <v>51</v>
      </c>
      <c r="E6" s="30" t="s">
        <v>52</v>
      </c>
      <c r="F6" s="29">
        <v>9.2118000000000005E-2</v>
      </c>
      <c r="G6" s="113">
        <v>-0.58993799999999996</v>
      </c>
      <c r="H6" s="112">
        <v>0.10649699999999999</v>
      </c>
      <c r="I6" s="28" t="s">
        <v>61</v>
      </c>
      <c r="J6" s="114">
        <v>3.0337600000000002E-8</v>
      </c>
      <c r="K6" s="113">
        <v>-0.60418700000000003</v>
      </c>
      <c r="L6" s="112">
        <v>0.210871</v>
      </c>
      <c r="M6" s="28" t="s">
        <v>494</v>
      </c>
      <c r="N6" s="114">
        <v>4.3413610000000002E-3</v>
      </c>
      <c r="O6" s="113">
        <v>-0.48722900000000002</v>
      </c>
      <c r="P6" s="112">
        <v>0.26173099999999999</v>
      </c>
      <c r="Q6" s="33" t="s">
        <v>495</v>
      </c>
      <c r="R6" s="119">
        <v>6.266497E-2</v>
      </c>
      <c r="S6" s="113">
        <v>-0.51588900000000004</v>
      </c>
      <c r="T6" s="112">
        <v>0.29345100000000002</v>
      </c>
      <c r="U6" s="28" t="s">
        <v>496</v>
      </c>
      <c r="V6" s="477">
        <v>7.8745679999999998E-2</v>
      </c>
      <c r="W6" s="444">
        <v>-0.58579346700000001</v>
      </c>
      <c r="X6" s="444">
        <v>0.17450004899999999</v>
      </c>
      <c r="Y6" s="486" t="s">
        <v>497</v>
      </c>
      <c r="Z6" s="484">
        <v>7.8798300000000002E-4</v>
      </c>
      <c r="AA6" s="457">
        <v>-0.60179546799999994</v>
      </c>
      <c r="AB6" s="444">
        <v>0.19121975699999999</v>
      </c>
      <c r="AC6" s="445" t="s">
        <v>498</v>
      </c>
      <c r="AD6" s="462">
        <v>1.6487559999999999E-3</v>
      </c>
      <c r="AE6" s="443"/>
    </row>
    <row r="7" spans="1:31" ht="16">
      <c r="A7" s="22" t="s">
        <v>63</v>
      </c>
      <c r="B7" s="22">
        <v>21</v>
      </c>
      <c r="C7" s="22">
        <v>37062662</v>
      </c>
      <c r="D7" s="30" t="s">
        <v>52</v>
      </c>
      <c r="E7" s="30" t="s">
        <v>51</v>
      </c>
      <c r="F7" s="29">
        <v>9.1610200000000003E-2</v>
      </c>
      <c r="G7" s="113">
        <v>-0.59340400000000004</v>
      </c>
      <c r="H7" s="112">
        <v>0.10651099999999999</v>
      </c>
      <c r="I7" s="28" t="s">
        <v>64</v>
      </c>
      <c r="J7" s="114">
        <v>2.52856E-8</v>
      </c>
      <c r="K7" s="113">
        <v>-0.61737399999999998</v>
      </c>
      <c r="L7" s="112">
        <v>0.21075199999999999</v>
      </c>
      <c r="M7" s="28" t="s">
        <v>499</v>
      </c>
      <c r="N7" s="114">
        <v>3.54901E-3</v>
      </c>
      <c r="O7" s="113">
        <v>-0.50999700000000003</v>
      </c>
      <c r="P7" s="112">
        <v>0.26126100000000002</v>
      </c>
      <c r="Q7" s="33" t="s">
        <v>500</v>
      </c>
      <c r="R7" s="119">
        <v>5.0931070000000002E-2</v>
      </c>
      <c r="S7" s="113">
        <v>-0.53781800000000002</v>
      </c>
      <c r="T7" s="112">
        <v>0.292632</v>
      </c>
      <c r="U7" s="28" t="s">
        <v>501</v>
      </c>
      <c r="V7" s="477">
        <v>6.6082840000000004E-2</v>
      </c>
      <c r="W7" s="444">
        <v>-0.59131673500000004</v>
      </c>
      <c r="X7" s="444">
        <v>0.174520179</v>
      </c>
      <c r="Y7" s="486" t="s">
        <v>502</v>
      </c>
      <c r="Z7" s="484">
        <v>7.0341999999999996E-4</v>
      </c>
      <c r="AA7" s="457">
        <v>-0.60849383700000004</v>
      </c>
      <c r="AB7" s="444">
        <v>0.19112384299999999</v>
      </c>
      <c r="AC7" s="445" t="s">
        <v>503</v>
      </c>
      <c r="AD7" s="462">
        <v>1.4537179999999999E-3</v>
      </c>
      <c r="AE7" s="443"/>
    </row>
    <row r="8" spans="1:31" ht="16">
      <c r="A8" s="22" t="s">
        <v>67</v>
      </c>
      <c r="B8" s="22">
        <v>21</v>
      </c>
      <c r="C8" s="22">
        <v>37069540</v>
      </c>
      <c r="D8" s="30" t="s">
        <v>57</v>
      </c>
      <c r="E8" s="30" t="s">
        <v>52</v>
      </c>
      <c r="F8" s="29">
        <v>9.2357400000000006E-2</v>
      </c>
      <c r="G8" s="113">
        <v>-0.59402100000000002</v>
      </c>
      <c r="H8" s="112">
        <v>0.105838</v>
      </c>
      <c r="I8" s="28" t="s">
        <v>68</v>
      </c>
      <c r="J8" s="114">
        <v>1.9937600000000001E-8</v>
      </c>
      <c r="K8" s="113">
        <v>-0.62221000000000004</v>
      </c>
      <c r="L8" s="112">
        <v>0.20938000000000001</v>
      </c>
      <c r="M8" s="28" t="s">
        <v>504</v>
      </c>
      <c r="N8" s="114">
        <v>3.1064510000000001E-3</v>
      </c>
      <c r="O8" s="113">
        <v>-0.54220100000000004</v>
      </c>
      <c r="P8" s="112">
        <v>0.302672</v>
      </c>
      <c r="Q8" s="33" t="s">
        <v>505</v>
      </c>
      <c r="R8" s="119">
        <v>3.6616170000000003E-2</v>
      </c>
      <c r="S8" s="113">
        <v>-0.56195700000000004</v>
      </c>
      <c r="T8" s="112">
        <v>0.28935899999999998</v>
      </c>
      <c r="U8" s="28" t="s">
        <v>506</v>
      </c>
      <c r="V8" s="477">
        <v>5.2127670000000001E-2</v>
      </c>
      <c r="W8" s="444">
        <v>-0.59320222899999997</v>
      </c>
      <c r="X8" s="444">
        <v>0.17348388100000001</v>
      </c>
      <c r="Y8" s="486" t="s">
        <v>507</v>
      </c>
      <c r="Z8" s="484">
        <v>6.2770800000000004E-4</v>
      </c>
      <c r="AA8" s="457">
        <v>-0.60460498500000004</v>
      </c>
      <c r="AB8" s="444">
        <v>0.19031704399999999</v>
      </c>
      <c r="AC8" s="445" t="s">
        <v>508</v>
      </c>
      <c r="AD8" s="462">
        <v>1.48894E-3</v>
      </c>
      <c r="AE8" s="443"/>
    </row>
    <row r="9" spans="1:31" ht="16">
      <c r="A9" s="22" t="s">
        <v>69</v>
      </c>
      <c r="B9" s="22">
        <v>21</v>
      </c>
      <c r="C9" s="22">
        <v>37071522</v>
      </c>
      <c r="D9" s="30" t="s">
        <v>51</v>
      </c>
      <c r="E9" s="30" t="s">
        <v>60</v>
      </c>
      <c r="F9" s="29">
        <v>9.4086000000000003E-2</v>
      </c>
      <c r="G9" s="113">
        <v>-0.59123300000000001</v>
      </c>
      <c r="H9" s="112">
        <v>0.10530100000000001</v>
      </c>
      <c r="I9" s="28" t="s">
        <v>70</v>
      </c>
      <c r="J9" s="114">
        <v>1.9689199999999999E-8</v>
      </c>
      <c r="K9" s="113">
        <v>-0.61618200000000001</v>
      </c>
      <c r="L9" s="112">
        <v>0.20931900000000001</v>
      </c>
      <c r="M9" s="28" t="s">
        <v>509</v>
      </c>
      <c r="N9" s="114">
        <v>3.3931579999999999E-3</v>
      </c>
      <c r="O9" s="113">
        <v>-0.53561999999999999</v>
      </c>
      <c r="P9" s="112">
        <v>0.30395499999999998</v>
      </c>
      <c r="Q9" s="33" t="s">
        <v>510</v>
      </c>
      <c r="R9" s="119">
        <v>3.9020060000000002E-2</v>
      </c>
      <c r="S9" s="113">
        <v>-0.55638299999999996</v>
      </c>
      <c r="T9" s="112">
        <v>0.28948099999999999</v>
      </c>
      <c r="U9" s="28" t="s">
        <v>511</v>
      </c>
      <c r="V9" s="477">
        <v>5.4605389999999997E-2</v>
      </c>
      <c r="W9" s="444">
        <v>-0.60234071600000005</v>
      </c>
      <c r="X9" s="444">
        <v>0.173335243</v>
      </c>
      <c r="Y9" s="486" t="s">
        <v>512</v>
      </c>
      <c r="Z9" s="484">
        <v>5.1084500000000001E-4</v>
      </c>
      <c r="AA9" s="457">
        <v>-0.60907801800000005</v>
      </c>
      <c r="AB9" s="444">
        <v>0.19005739299999999</v>
      </c>
      <c r="AC9" s="445" t="s">
        <v>513</v>
      </c>
      <c r="AD9" s="462">
        <v>1.352006E-3</v>
      </c>
      <c r="AE9" s="443"/>
    </row>
    <row r="10" spans="1:31" ht="16">
      <c r="A10" s="22" t="s">
        <v>71</v>
      </c>
      <c r="B10" s="22">
        <v>21</v>
      </c>
      <c r="C10" s="22">
        <v>37071784</v>
      </c>
      <c r="D10" s="30" t="s">
        <v>52</v>
      </c>
      <c r="E10" s="30" t="s">
        <v>51</v>
      </c>
      <c r="F10" s="29">
        <v>9.3605999999999995E-2</v>
      </c>
      <c r="G10" s="113">
        <v>-0.59077199999999996</v>
      </c>
      <c r="H10" s="112">
        <v>0.10530299999999999</v>
      </c>
      <c r="I10" s="28" t="s">
        <v>72</v>
      </c>
      <c r="J10" s="114">
        <v>2.02114E-8</v>
      </c>
      <c r="K10" s="113">
        <v>-0.62221000000000004</v>
      </c>
      <c r="L10" s="112">
        <v>0.20938000000000001</v>
      </c>
      <c r="M10" s="28" t="s">
        <v>504</v>
      </c>
      <c r="N10" s="114">
        <v>3.1064510000000001E-3</v>
      </c>
      <c r="O10" s="113">
        <v>-0.54220100000000004</v>
      </c>
      <c r="P10" s="112">
        <v>0.302672</v>
      </c>
      <c r="Q10" s="33" t="s">
        <v>505</v>
      </c>
      <c r="R10" s="119">
        <v>3.6616170000000003E-2</v>
      </c>
      <c r="S10" s="113">
        <v>-0.56195700000000004</v>
      </c>
      <c r="T10" s="112">
        <v>0.28935899999999998</v>
      </c>
      <c r="U10" s="28" t="s">
        <v>506</v>
      </c>
      <c r="V10" s="477">
        <v>5.2127670000000001E-2</v>
      </c>
      <c r="W10" s="444">
        <v>-0.60678880599999996</v>
      </c>
      <c r="X10" s="444">
        <v>0.17348501499999999</v>
      </c>
      <c r="Y10" s="486" t="s">
        <v>514</v>
      </c>
      <c r="Z10" s="484">
        <v>4.6938699999999998E-4</v>
      </c>
      <c r="AA10" s="457">
        <v>-0.61313704300000005</v>
      </c>
      <c r="AB10" s="444">
        <v>0.19025666099999999</v>
      </c>
      <c r="AC10" s="445" t="s">
        <v>515</v>
      </c>
      <c r="AD10" s="462">
        <v>1.2699569999999999E-3</v>
      </c>
      <c r="AE10" s="443"/>
    </row>
    <row r="11" spans="1:31" ht="16">
      <c r="A11" s="22" t="s">
        <v>73</v>
      </c>
      <c r="B11" s="22">
        <v>21</v>
      </c>
      <c r="C11" s="22">
        <v>37073417</v>
      </c>
      <c r="D11" s="30" t="s">
        <v>51</v>
      </c>
      <c r="E11" s="30" t="s">
        <v>52</v>
      </c>
      <c r="F11" s="29">
        <v>9.38108E-2</v>
      </c>
      <c r="G11" s="113">
        <v>-0.59037099999999998</v>
      </c>
      <c r="H11" s="112">
        <v>0.10523299999999999</v>
      </c>
      <c r="I11" s="28" t="s">
        <v>72</v>
      </c>
      <c r="J11" s="114">
        <v>2.0215299999999999E-8</v>
      </c>
      <c r="K11" s="113">
        <v>-0.61735399999999996</v>
      </c>
      <c r="L11" s="112">
        <v>0.209118</v>
      </c>
      <c r="M11" s="28" t="s">
        <v>516</v>
      </c>
      <c r="N11" s="114">
        <v>3.3046899999999999E-3</v>
      </c>
      <c r="O11" s="113">
        <v>-0.53936300000000004</v>
      </c>
      <c r="P11" s="112">
        <v>0.302782</v>
      </c>
      <c r="Q11" s="33" t="s">
        <v>517</v>
      </c>
      <c r="R11" s="119">
        <v>3.7427170000000003E-2</v>
      </c>
      <c r="S11" s="113">
        <v>-0.56127700000000003</v>
      </c>
      <c r="T11" s="112">
        <v>0.28933999999999999</v>
      </c>
      <c r="U11" s="28" t="s">
        <v>518</v>
      </c>
      <c r="V11" s="477">
        <v>5.2397279999999997E-2</v>
      </c>
      <c r="W11" s="444">
        <v>-0.60355681999999999</v>
      </c>
      <c r="X11" s="444">
        <v>0.17332641200000001</v>
      </c>
      <c r="Y11" s="486" t="s">
        <v>519</v>
      </c>
      <c r="Z11" s="484">
        <v>4.9731700000000005E-4</v>
      </c>
      <c r="AA11" s="457">
        <v>-0.60956949400000005</v>
      </c>
      <c r="AB11" s="444">
        <v>0.18993209799999999</v>
      </c>
      <c r="AC11" s="445" t="s">
        <v>513</v>
      </c>
      <c r="AD11" s="462">
        <v>1.330089E-3</v>
      </c>
      <c r="AE11" s="443"/>
    </row>
    <row r="12" spans="1:31" ht="16">
      <c r="A12" s="22" t="s">
        <v>74</v>
      </c>
      <c r="B12" s="22">
        <v>21</v>
      </c>
      <c r="C12" s="22">
        <v>37073985</v>
      </c>
      <c r="D12" s="30" t="s">
        <v>57</v>
      </c>
      <c r="E12" s="30" t="s">
        <v>60</v>
      </c>
      <c r="F12" s="29">
        <v>9.3951800000000002E-2</v>
      </c>
      <c r="G12" s="113">
        <v>-0.59232399999999996</v>
      </c>
      <c r="H12" s="112">
        <v>0.10523100000000001</v>
      </c>
      <c r="I12" s="28" t="s">
        <v>75</v>
      </c>
      <c r="J12" s="114">
        <v>1.8146700000000001E-8</v>
      </c>
      <c r="K12" s="113">
        <v>-0.62227900000000003</v>
      </c>
      <c r="L12" s="112">
        <v>0.20940900000000001</v>
      </c>
      <c r="M12" s="28" t="s">
        <v>504</v>
      </c>
      <c r="N12" s="114">
        <v>3.107336E-3</v>
      </c>
      <c r="O12" s="113">
        <v>-0.54243300000000005</v>
      </c>
      <c r="P12" s="112">
        <v>0.30268600000000001</v>
      </c>
      <c r="Q12" s="33" t="s">
        <v>505</v>
      </c>
      <c r="R12" s="119">
        <v>3.6561469999999999E-2</v>
      </c>
      <c r="S12" s="113">
        <v>-0.56185700000000005</v>
      </c>
      <c r="T12" s="112">
        <v>0.28940300000000002</v>
      </c>
      <c r="U12" s="28" t="s">
        <v>506</v>
      </c>
      <c r="V12" s="477">
        <v>5.220561E-2</v>
      </c>
      <c r="W12" s="444">
        <v>-0.60666377400000004</v>
      </c>
      <c r="X12" s="444">
        <v>0.17349339799999999</v>
      </c>
      <c r="Y12" s="486" t="s">
        <v>514</v>
      </c>
      <c r="Z12" s="484">
        <v>4.7095500000000001E-4</v>
      </c>
      <c r="AA12" s="457">
        <v>-0.612071908</v>
      </c>
      <c r="AB12" s="444">
        <v>0.190227645</v>
      </c>
      <c r="AC12" s="445" t="s">
        <v>520</v>
      </c>
      <c r="AD12" s="462">
        <v>1.292788E-3</v>
      </c>
      <c r="AE12" s="443"/>
    </row>
    <row r="13" spans="1:31" s="31" customFormat="1" ht="16">
      <c r="A13" s="31" t="s">
        <v>76</v>
      </c>
      <c r="B13" s="31">
        <v>21</v>
      </c>
      <c r="C13" s="31">
        <v>37074899</v>
      </c>
      <c r="D13" s="51" t="s">
        <v>51</v>
      </c>
      <c r="E13" s="51" t="s">
        <v>52</v>
      </c>
      <c r="F13" s="52">
        <v>0.113094</v>
      </c>
      <c r="G13" s="131">
        <v>-0.57076300000000002</v>
      </c>
      <c r="H13" s="132">
        <v>9.7972100000000006E-2</v>
      </c>
      <c r="I13" s="71" t="s">
        <v>77</v>
      </c>
      <c r="J13" s="133">
        <v>5.6848799999999999E-9</v>
      </c>
      <c r="K13" s="131">
        <v>-0.50561699999999998</v>
      </c>
      <c r="L13" s="132">
        <v>0.18731400000000001</v>
      </c>
      <c r="M13" s="71" t="s">
        <v>521</v>
      </c>
      <c r="N13" s="133">
        <v>7.1242739999999999E-3</v>
      </c>
      <c r="O13" s="131">
        <v>-0.47356300000000001</v>
      </c>
      <c r="P13" s="132">
        <v>0.27765800000000002</v>
      </c>
      <c r="Q13" s="134" t="s">
        <v>522</v>
      </c>
      <c r="R13" s="135">
        <v>4.4044600000000003E-2</v>
      </c>
      <c r="S13" s="131">
        <v>-0.50278699999999998</v>
      </c>
      <c r="T13" s="132">
        <v>0.26321800000000001</v>
      </c>
      <c r="U13" s="71" t="s">
        <v>523</v>
      </c>
      <c r="V13" s="478">
        <v>5.6113499999999997E-2</v>
      </c>
      <c r="W13" s="446">
        <v>-0.578857124</v>
      </c>
      <c r="X13" s="446">
        <v>0.15703397199999999</v>
      </c>
      <c r="Y13" s="487" t="s">
        <v>524</v>
      </c>
      <c r="Z13" s="485">
        <v>2.27636E-4</v>
      </c>
      <c r="AA13" s="458">
        <v>-0.61746788200000002</v>
      </c>
      <c r="AB13" s="446">
        <v>0.17220766200000001</v>
      </c>
      <c r="AC13" s="447" t="s">
        <v>525</v>
      </c>
      <c r="AD13" s="463">
        <v>3.3630299999999998E-4</v>
      </c>
      <c r="AE13" s="443"/>
    </row>
    <row r="14" spans="1:31" ht="16">
      <c r="A14" s="22" t="s">
        <v>78</v>
      </c>
      <c r="B14" s="22">
        <v>21</v>
      </c>
      <c r="C14" s="22">
        <v>37075391</v>
      </c>
      <c r="D14" s="30" t="s">
        <v>60</v>
      </c>
      <c r="E14" s="30" t="s">
        <v>52</v>
      </c>
      <c r="F14" s="29">
        <v>0.18956899999999999</v>
      </c>
      <c r="G14" s="113">
        <v>-0.42501499999999998</v>
      </c>
      <c r="H14" s="112">
        <v>7.8328099999999998E-2</v>
      </c>
      <c r="I14" s="28" t="s">
        <v>79</v>
      </c>
      <c r="J14" s="114">
        <v>5.7603999999999998E-8</v>
      </c>
      <c r="K14" s="113">
        <v>-0.31146800000000002</v>
      </c>
      <c r="L14" s="112">
        <v>0.14458699999999999</v>
      </c>
      <c r="M14" s="28" t="s">
        <v>526</v>
      </c>
      <c r="N14" s="114">
        <v>3.1335950000000001E-2</v>
      </c>
      <c r="O14" s="113">
        <v>-0.210011</v>
      </c>
      <c r="P14" s="112">
        <v>0.181197</v>
      </c>
      <c r="Q14" s="33" t="s">
        <v>527</v>
      </c>
      <c r="R14" s="119">
        <v>0.24644650000000001</v>
      </c>
      <c r="S14" s="113">
        <v>-0.271092</v>
      </c>
      <c r="T14" s="112">
        <v>0.2059</v>
      </c>
      <c r="U14" s="28" t="s">
        <v>528</v>
      </c>
      <c r="V14" s="477">
        <v>0.18796740000000001</v>
      </c>
      <c r="W14" s="444">
        <v>-0.33699715899999999</v>
      </c>
      <c r="X14" s="444">
        <v>0.117193962</v>
      </c>
      <c r="Y14" s="486" t="s">
        <v>529</v>
      </c>
      <c r="Z14" s="484">
        <v>4.0332359999999999E-3</v>
      </c>
      <c r="AA14" s="457">
        <v>-0.35310011200000002</v>
      </c>
      <c r="AB14" s="444">
        <v>0.130065612</v>
      </c>
      <c r="AC14" s="445" t="s">
        <v>530</v>
      </c>
      <c r="AD14" s="462">
        <v>6.6318899999999997E-3</v>
      </c>
      <c r="AE14" s="443"/>
    </row>
    <row r="15" spans="1:31" ht="16">
      <c r="A15" s="22" t="s">
        <v>80</v>
      </c>
      <c r="B15" s="22">
        <v>21</v>
      </c>
      <c r="C15" s="22">
        <v>37075686</v>
      </c>
      <c r="D15" s="30" t="s">
        <v>57</v>
      </c>
      <c r="E15" s="30" t="s">
        <v>51</v>
      </c>
      <c r="F15" s="29">
        <v>0.15143100000000001</v>
      </c>
      <c r="G15" s="113">
        <v>-0.47767799999999999</v>
      </c>
      <c r="H15" s="112">
        <v>8.5417099999999996E-2</v>
      </c>
      <c r="I15" s="28" t="s">
        <v>81</v>
      </c>
      <c r="J15" s="114">
        <v>2.24081E-8</v>
      </c>
      <c r="K15" s="113">
        <v>-0.36690200000000001</v>
      </c>
      <c r="L15" s="112">
        <v>0.161746</v>
      </c>
      <c r="M15" s="28" t="s">
        <v>531</v>
      </c>
      <c r="N15" s="114">
        <v>2.3459480000000001E-2</v>
      </c>
      <c r="O15" s="113">
        <v>-0.31708700000000001</v>
      </c>
      <c r="P15" s="112">
        <v>0.20184099999999999</v>
      </c>
      <c r="Q15" s="33" t="s">
        <v>532</v>
      </c>
      <c r="R15" s="119">
        <v>0.1161895</v>
      </c>
      <c r="S15" s="113">
        <v>-0.41912500000000003</v>
      </c>
      <c r="T15" s="112">
        <v>0.23091700000000001</v>
      </c>
      <c r="U15" s="28" t="s">
        <v>533</v>
      </c>
      <c r="V15" s="477">
        <v>6.9517019999999999E-2</v>
      </c>
      <c r="W15" s="444">
        <v>-0.41960531200000001</v>
      </c>
      <c r="X15" s="444">
        <v>0.13214922700000001</v>
      </c>
      <c r="Y15" s="486" t="s">
        <v>534</v>
      </c>
      <c r="Z15" s="484">
        <v>1.497134E-3</v>
      </c>
      <c r="AA15" s="457">
        <v>-0.35726113399999998</v>
      </c>
      <c r="AB15" s="444">
        <v>0.14364245</v>
      </c>
      <c r="AC15" s="445" t="s">
        <v>535</v>
      </c>
      <c r="AD15" s="462">
        <v>1.2876904E-2</v>
      </c>
      <c r="AE15" s="443"/>
    </row>
    <row r="16" spans="1:31" ht="16">
      <c r="A16" s="22" t="s">
        <v>536</v>
      </c>
      <c r="B16" s="22">
        <v>21</v>
      </c>
      <c r="C16" s="22">
        <v>37076838</v>
      </c>
      <c r="D16" s="30" t="s">
        <v>60</v>
      </c>
      <c r="E16" s="30" t="s">
        <v>51</v>
      </c>
      <c r="F16" s="29">
        <v>8.6700399999999997E-2</v>
      </c>
      <c r="G16" s="113">
        <v>-0.59667599999999998</v>
      </c>
      <c r="H16" s="112">
        <v>0.10972700000000001</v>
      </c>
      <c r="I16" s="28" t="s">
        <v>85</v>
      </c>
      <c r="J16" s="114">
        <v>5.3931500000000002E-8</v>
      </c>
      <c r="K16" s="113">
        <v>-0.635486</v>
      </c>
      <c r="L16" s="112">
        <v>0.21673600000000001</v>
      </c>
      <c r="M16" s="28" t="s">
        <v>537</v>
      </c>
      <c r="N16" s="114">
        <v>3.5206759999999999E-3</v>
      </c>
      <c r="O16" s="113">
        <v>-0.54946899999999999</v>
      </c>
      <c r="P16" s="112">
        <v>0.31735099999999999</v>
      </c>
      <c r="Q16" s="33" t="s">
        <v>538</v>
      </c>
      <c r="R16" s="119">
        <v>4.1688080000000002E-2</v>
      </c>
      <c r="S16" s="113">
        <v>-0.55478799999999995</v>
      </c>
      <c r="T16" s="112">
        <v>0.30121700000000001</v>
      </c>
      <c r="U16" s="28" t="s">
        <v>539</v>
      </c>
      <c r="V16" s="477">
        <v>6.5500890000000006E-2</v>
      </c>
      <c r="W16" s="444">
        <v>-0.654480336</v>
      </c>
      <c r="X16" s="444">
        <v>0.18090408399999999</v>
      </c>
      <c r="Y16" s="486" t="s">
        <v>540</v>
      </c>
      <c r="Z16" s="484">
        <v>2.9708300000000002E-4</v>
      </c>
      <c r="AA16" s="457">
        <v>-0.656777057</v>
      </c>
      <c r="AB16" s="444">
        <v>0.19844852099999999</v>
      </c>
      <c r="AC16" s="445" t="s">
        <v>541</v>
      </c>
      <c r="AD16" s="462">
        <v>9.34431E-4</v>
      </c>
      <c r="AE16" s="443"/>
    </row>
    <row r="17" spans="1:31" ht="16">
      <c r="A17" s="22" t="s">
        <v>86</v>
      </c>
      <c r="B17" s="22">
        <v>21</v>
      </c>
      <c r="C17" s="22">
        <v>37080021</v>
      </c>
      <c r="D17" s="30" t="s">
        <v>51</v>
      </c>
      <c r="E17" s="30" t="s">
        <v>52</v>
      </c>
      <c r="F17" s="29">
        <v>8.6812700000000007E-2</v>
      </c>
      <c r="G17" s="113">
        <v>-0.60490999999999995</v>
      </c>
      <c r="H17" s="112">
        <v>0.110016</v>
      </c>
      <c r="I17" s="28" t="s">
        <v>87</v>
      </c>
      <c r="J17" s="114">
        <v>3.8334499999999998E-8</v>
      </c>
      <c r="K17" s="113">
        <v>-0.63769600000000004</v>
      </c>
      <c r="L17" s="112">
        <v>0.21695400000000001</v>
      </c>
      <c r="M17" s="28" t="s">
        <v>542</v>
      </c>
      <c r="N17" s="114">
        <v>3.4416529999999998E-3</v>
      </c>
      <c r="O17" s="113">
        <v>-0.549319</v>
      </c>
      <c r="P17" s="112">
        <v>0.31759999999999999</v>
      </c>
      <c r="Q17" s="33" t="s">
        <v>543</v>
      </c>
      <c r="R17" s="119">
        <v>4.1851619999999999E-2</v>
      </c>
      <c r="S17" s="113">
        <v>-0.554925</v>
      </c>
      <c r="T17" s="112">
        <v>0.301369</v>
      </c>
      <c r="U17" s="28" t="s">
        <v>539</v>
      </c>
      <c r="V17" s="477">
        <v>6.5570760000000006E-2</v>
      </c>
      <c r="W17" s="444">
        <v>-0.66189779400000004</v>
      </c>
      <c r="X17" s="444">
        <v>0.181527721</v>
      </c>
      <c r="Y17" s="486" t="s">
        <v>544</v>
      </c>
      <c r="Z17" s="484">
        <v>2.66082E-4</v>
      </c>
      <c r="AA17" s="457">
        <v>-0.66825406499999995</v>
      </c>
      <c r="AB17" s="444">
        <v>0.19931480600000001</v>
      </c>
      <c r="AC17" s="445" t="s">
        <v>545</v>
      </c>
      <c r="AD17" s="462">
        <v>8.0011000000000004E-4</v>
      </c>
      <c r="AE17" s="443"/>
    </row>
    <row r="18" spans="1:31" ht="16">
      <c r="A18" s="22" t="s">
        <v>90</v>
      </c>
      <c r="B18" s="22">
        <v>21</v>
      </c>
      <c r="C18" s="22">
        <v>37086668</v>
      </c>
      <c r="D18" s="30" t="s">
        <v>51</v>
      </c>
      <c r="E18" s="30" t="s">
        <v>52</v>
      </c>
      <c r="F18" s="29">
        <v>9.3344700000000003E-2</v>
      </c>
      <c r="G18" s="113">
        <v>-0.61059699999999995</v>
      </c>
      <c r="H18" s="112">
        <v>0.106256</v>
      </c>
      <c r="I18" s="28" t="s">
        <v>91</v>
      </c>
      <c r="J18" s="114">
        <v>9.1120100000000007E-9</v>
      </c>
      <c r="K18" s="113">
        <v>-0.61365199999999998</v>
      </c>
      <c r="L18" s="112">
        <v>0.21048500000000001</v>
      </c>
      <c r="M18" s="28" t="s">
        <v>546</v>
      </c>
      <c r="N18" s="114">
        <v>3.711373E-3</v>
      </c>
      <c r="O18" s="113">
        <v>-0.53456099999999995</v>
      </c>
      <c r="P18" s="112">
        <v>0.30675200000000002</v>
      </c>
      <c r="Q18" s="33" t="s">
        <v>547</v>
      </c>
      <c r="R18" s="119">
        <v>4.0697339999999999E-2</v>
      </c>
      <c r="S18" s="113">
        <v>-0.549647</v>
      </c>
      <c r="T18" s="112">
        <v>0.291354</v>
      </c>
      <c r="U18" s="28" t="s">
        <v>548</v>
      </c>
      <c r="V18" s="477">
        <v>5.9223829999999998E-2</v>
      </c>
      <c r="W18" s="444">
        <v>-0.62652588099999995</v>
      </c>
      <c r="X18" s="444">
        <v>0.17646394100000001</v>
      </c>
      <c r="Y18" s="486" t="s">
        <v>549</v>
      </c>
      <c r="Z18" s="484">
        <v>3.8457699999999999E-4</v>
      </c>
      <c r="AA18" s="457">
        <v>-0.63453945</v>
      </c>
      <c r="AB18" s="444">
        <v>0.193803964</v>
      </c>
      <c r="AC18" s="445" t="s">
        <v>550</v>
      </c>
      <c r="AD18" s="462">
        <v>1.0598770000000001E-3</v>
      </c>
      <c r="AE18" s="443"/>
    </row>
    <row r="19" spans="1:31" ht="16">
      <c r="A19" s="22" t="s">
        <v>92</v>
      </c>
      <c r="B19" s="22">
        <v>21</v>
      </c>
      <c r="C19" s="22">
        <v>37117381</v>
      </c>
      <c r="D19" s="30" t="s">
        <v>51</v>
      </c>
      <c r="E19" s="30" t="s">
        <v>52</v>
      </c>
      <c r="F19" s="29">
        <v>9.2583600000000002E-2</v>
      </c>
      <c r="G19" s="113">
        <v>-0.59573399999999999</v>
      </c>
      <c r="H19" s="112">
        <v>0.106458</v>
      </c>
      <c r="I19" s="28" t="s">
        <v>93</v>
      </c>
      <c r="J19" s="114">
        <v>2.19414E-8</v>
      </c>
      <c r="K19" s="113">
        <v>-0.61070599999999997</v>
      </c>
      <c r="L19" s="112">
        <v>0.21040200000000001</v>
      </c>
      <c r="M19" s="28" t="s">
        <v>551</v>
      </c>
      <c r="N19" s="114">
        <v>3.8629440000000001E-3</v>
      </c>
      <c r="O19" s="113">
        <v>-0.534219</v>
      </c>
      <c r="P19" s="112">
        <v>0.30684400000000001</v>
      </c>
      <c r="Q19" s="33" t="s">
        <v>552</v>
      </c>
      <c r="R19" s="119">
        <v>4.084049E-2</v>
      </c>
      <c r="S19" s="113">
        <v>-0.54918599999999995</v>
      </c>
      <c r="T19" s="112">
        <v>0.29136800000000002</v>
      </c>
      <c r="U19" s="28" t="s">
        <v>548</v>
      </c>
      <c r="V19" s="477">
        <v>5.9450040000000003E-2</v>
      </c>
      <c r="W19" s="444">
        <v>-0.57736039400000005</v>
      </c>
      <c r="X19" s="444">
        <v>0.175632762</v>
      </c>
      <c r="Y19" s="486" t="s">
        <v>553</v>
      </c>
      <c r="Z19" s="484">
        <v>1.0114729999999999E-3</v>
      </c>
      <c r="AA19" s="457">
        <v>-0.57958398499999997</v>
      </c>
      <c r="AB19" s="444">
        <v>0.192801209</v>
      </c>
      <c r="AC19" s="445" t="s">
        <v>554</v>
      </c>
      <c r="AD19" s="462">
        <v>2.646027E-3</v>
      </c>
      <c r="AE19" s="443"/>
    </row>
    <row r="20" spans="1:31" ht="16">
      <c r="A20" s="22" t="s">
        <v>94</v>
      </c>
      <c r="B20" s="22">
        <v>21</v>
      </c>
      <c r="C20" s="22">
        <v>37123034</v>
      </c>
      <c r="D20" s="30" t="s">
        <v>51</v>
      </c>
      <c r="E20" s="30" t="s">
        <v>60</v>
      </c>
      <c r="F20" s="29">
        <v>9.2120599999999997E-2</v>
      </c>
      <c r="G20" s="113">
        <v>-0.59079400000000004</v>
      </c>
      <c r="H20" s="112">
        <v>0.106642</v>
      </c>
      <c r="I20" s="28" t="s">
        <v>95</v>
      </c>
      <c r="J20" s="114">
        <v>3.0249100000000001E-8</v>
      </c>
      <c r="K20" s="113">
        <v>-0.60804199999999997</v>
      </c>
      <c r="L20" s="112">
        <v>0.21104400000000001</v>
      </c>
      <c r="M20" s="28" t="s">
        <v>555</v>
      </c>
      <c r="N20" s="114">
        <v>4.1305480000000004E-3</v>
      </c>
      <c r="O20" s="113">
        <v>-0.53409099999999998</v>
      </c>
      <c r="P20" s="112">
        <v>0.30821399999999999</v>
      </c>
      <c r="Q20" s="33" t="s">
        <v>556</v>
      </c>
      <c r="R20" s="119">
        <v>4.1560369999999999E-2</v>
      </c>
      <c r="S20" s="113">
        <v>-0.54853300000000005</v>
      </c>
      <c r="T20" s="112">
        <v>0.29217199999999999</v>
      </c>
      <c r="U20" s="28" t="s">
        <v>557</v>
      </c>
      <c r="V20" s="477">
        <v>6.0458789999999998E-2</v>
      </c>
      <c r="W20" s="444">
        <v>-0.57377075099999997</v>
      </c>
      <c r="X20" s="444">
        <v>0.17670970599999999</v>
      </c>
      <c r="Y20" s="486" t="s">
        <v>558</v>
      </c>
      <c r="Z20" s="484">
        <v>1.1664150000000001E-3</v>
      </c>
      <c r="AA20" s="457">
        <v>-0.57883141699999996</v>
      </c>
      <c r="AB20" s="444">
        <v>0.193918123</v>
      </c>
      <c r="AC20" s="445" t="s">
        <v>559</v>
      </c>
      <c r="AD20" s="462">
        <v>2.8364610000000002E-3</v>
      </c>
      <c r="AE20" s="443"/>
    </row>
    <row r="21" spans="1:31" ht="16">
      <c r="A21" s="22" t="s">
        <v>96</v>
      </c>
      <c r="B21" s="22">
        <v>21</v>
      </c>
      <c r="C21" s="22">
        <v>37137251</v>
      </c>
      <c r="D21" s="30" t="s">
        <v>51</v>
      </c>
      <c r="E21" s="30" t="s">
        <v>52</v>
      </c>
      <c r="F21" s="29">
        <v>9.25676E-2</v>
      </c>
      <c r="G21" s="115">
        <v>-0.575183</v>
      </c>
      <c r="H21" s="116">
        <v>0.106294</v>
      </c>
      <c r="I21" s="117" t="s">
        <v>97</v>
      </c>
      <c r="J21" s="118">
        <v>6.2594100000000003E-8</v>
      </c>
      <c r="K21" s="115">
        <v>-0.57321999999999995</v>
      </c>
      <c r="L21" s="116">
        <v>0.20968600000000001</v>
      </c>
      <c r="M21" s="117" t="s">
        <v>560</v>
      </c>
      <c r="N21" s="118">
        <v>6.4634439999999996E-3</v>
      </c>
      <c r="O21" s="115">
        <v>-0.50427100000000002</v>
      </c>
      <c r="P21" s="116">
        <v>0.26106099999999999</v>
      </c>
      <c r="Q21" s="120" t="s">
        <v>561</v>
      </c>
      <c r="R21" s="121">
        <v>5.3406099999999998E-2</v>
      </c>
      <c r="S21" s="115">
        <v>-0.51760099999999998</v>
      </c>
      <c r="T21" s="116">
        <v>0.291078</v>
      </c>
      <c r="U21" s="117" t="s">
        <v>562</v>
      </c>
      <c r="V21" s="479">
        <v>7.5367500000000004E-2</v>
      </c>
      <c r="W21" s="444">
        <v>-0.55161741500000006</v>
      </c>
      <c r="X21" s="444">
        <v>0.17534654799999999</v>
      </c>
      <c r="Y21" s="486" t="s">
        <v>563</v>
      </c>
      <c r="Z21" s="484">
        <v>1.6559369999999999E-3</v>
      </c>
      <c r="AA21" s="459">
        <v>-0.55793763399999996</v>
      </c>
      <c r="AB21" s="452">
        <v>0.19247857600000001</v>
      </c>
      <c r="AC21" s="453" t="s">
        <v>564</v>
      </c>
      <c r="AD21" s="464">
        <v>3.7471330000000001E-3</v>
      </c>
      <c r="AE21" s="443"/>
    </row>
    <row r="22" spans="1:31" ht="14"/>
    <row r="23" spans="1:31" ht="14">
      <c r="A23" s="22" t="s">
        <v>565</v>
      </c>
    </row>
    <row r="24" spans="1:31" ht="14">
      <c r="A24" s="22" t="s">
        <v>566</v>
      </c>
      <c r="I24" s="43"/>
    </row>
    <row r="25" spans="1:31" ht="14">
      <c r="A25" s="22" t="s">
        <v>567</v>
      </c>
      <c r="I25" s="43"/>
      <c r="J25" s="43"/>
    </row>
    <row r="26" spans="1:31" ht="14">
      <c r="A26" s="22" t="s">
        <v>995</v>
      </c>
      <c r="I26" s="43"/>
      <c r="J26" s="43"/>
    </row>
    <row r="27" spans="1:31" ht="14">
      <c r="I27" s="43"/>
      <c r="J27" s="43"/>
    </row>
    <row r="28" spans="1:31" ht="14"/>
    <row r="29" spans="1:31" ht="14">
      <c r="A29" s="22" t="s">
        <v>217</v>
      </c>
      <c r="I29" s="43"/>
    </row>
    <row r="30" spans="1:31" ht="14">
      <c r="A30" s="22" t="s">
        <v>568</v>
      </c>
    </row>
    <row r="31" spans="1:31" ht="14">
      <c r="A31" s="22" t="s">
        <v>224</v>
      </c>
    </row>
    <row r="32" spans="1:31" ht="14">
      <c r="A32" s="22" t="s">
        <v>429</v>
      </c>
    </row>
  </sheetData>
  <mergeCells count="6">
    <mergeCell ref="O3:R3"/>
    <mergeCell ref="S3:V3"/>
    <mergeCell ref="G3:J3"/>
    <mergeCell ref="K3:N3"/>
    <mergeCell ref="AA3:AD3"/>
    <mergeCell ref="W3:Z3"/>
  </mergeCells>
  <pageMargins left="0.7" right="0.7" top="0.75" bottom="0.75" header="0.3" footer="0.3"/>
  <pageSetup scale="39" orientation="landscape" r:id="rId1"/>
  <headerFooter>
    <oddHeader>&amp;L&amp;"-,Bold" Confidential&amp;C&amp;D&amp;RPage &amp;P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7485E-69C3-4A2B-9F98-4E2DE5A62876}">
  <sheetPr>
    <pageSetUpPr fitToPage="1"/>
  </sheetPr>
  <dimension ref="A1:W81"/>
  <sheetViews>
    <sheetView zoomScale="80" zoomScaleNormal="80" workbookViewId="0"/>
  </sheetViews>
  <sheetFormatPr defaultColWidth="11.453125" defaultRowHeight="14.5"/>
  <cols>
    <col min="2" max="2" width="17.453125" customWidth="1"/>
    <col min="3" max="3" width="12" bestFit="1" customWidth="1"/>
    <col min="4" max="4" width="18" customWidth="1"/>
    <col min="5" max="5" width="16.81640625" customWidth="1"/>
    <col min="6" max="6" width="18.1796875" customWidth="1"/>
    <col min="7" max="7" width="22.453125" style="2" customWidth="1"/>
    <col min="8" max="8" width="20.453125" style="38" customWidth="1"/>
    <col min="9" max="9" width="18.453125" style="39" customWidth="1"/>
    <col min="10" max="10" width="11.453125" style="39" customWidth="1"/>
    <col min="11" max="11" width="23.81640625" customWidth="1"/>
    <col min="12" max="12" width="16.453125" customWidth="1"/>
    <col min="13" max="13" width="16" style="39" customWidth="1"/>
    <col min="17" max="17" width="16.453125" customWidth="1"/>
    <col min="18" max="18" width="13.453125" customWidth="1"/>
    <col min="19" max="19" width="14.81640625" customWidth="1"/>
    <col min="20" max="20" width="15.1796875" customWidth="1"/>
  </cols>
  <sheetData>
    <row r="1" spans="1:23" ht="18">
      <c r="A1" s="385" t="s">
        <v>976</v>
      </c>
    </row>
    <row r="2" spans="1:23" ht="15" thickBot="1"/>
    <row r="3" spans="1:23" ht="18.5" thickBot="1">
      <c r="A3" s="84" t="s">
        <v>29</v>
      </c>
      <c r="B3" s="85" t="s">
        <v>30</v>
      </c>
      <c r="C3" s="85" t="s">
        <v>31</v>
      </c>
      <c r="D3" s="85" t="s">
        <v>32</v>
      </c>
      <c r="E3" s="85" t="s">
        <v>33</v>
      </c>
      <c r="F3" s="85" t="s">
        <v>34</v>
      </c>
      <c r="G3" s="85" t="s">
        <v>229</v>
      </c>
      <c r="H3" s="86" t="s">
        <v>230</v>
      </c>
      <c r="I3" s="86" t="s">
        <v>231</v>
      </c>
      <c r="J3" s="86" t="s">
        <v>46</v>
      </c>
      <c r="K3" s="85" t="s">
        <v>232</v>
      </c>
      <c r="L3" s="85" t="s">
        <v>233</v>
      </c>
      <c r="M3" s="87" t="s">
        <v>234</v>
      </c>
      <c r="N3" s="73"/>
      <c r="O3" s="73"/>
      <c r="P3" s="74"/>
      <c r="Q3" s="74"/>
      <c r="R3" s="74"/>
      <c r="S3" s="74"/>
      <c r="T3" s="74"/>
      <c r="U3" s="73"/>
      <c r="V3" s="73"/>
      <c r="W3" s="381"/>
    </row>
    <row r="4" spans="1:23" ht="15.5">
      <c r="A4" s="517" t="s">
        <v>49</v>
      </c>
      <c r="B4" s="22" t="s">
        <v>59</v>
      </c>
      <c r="C4" s="22">
        <v>21</v>
      </c>
      <c r="D4" s="22">
        <v>37060678</v>
      </c>
      <c r="E4" s="30" t="s">
        <v>52</v>
      </c>
      <c r="F4" s="30" t="s">
        <v>60</v>
      </c>
      <c r="G4" s="221">
        <v>9.2118000000000005E-2</v>
      </c>
      <c r="H4" s="222">
        <v>0.976831</v>
      </c>
      <c r="I4" s="40">
        <v>-0.58993799999999996</v>
      </c>
      <c r="J4" s="40">
        <v>0.10649699999999999</v>
      </c>
      <c r="K4" s="30" t="s">
        <v>61</v>
      </c>
      <c r="L4" s="24">
        <v>3.0337600000000002E-8</v>
      </c>
      <c r="M4" s="225">
        <v>3.9192641466166897E-2</v>
      </c>
      <c r="N4" s="44"/>
      <c r="O4" s="44"/>
      <c r="V4" s="3"/>
    </row>
    <row r="5" spans="1:23" ht="15.5">
      <c r="A5" s="517"/>
      <c r="B5" s="22" t="s">
        <v>62</v>
      </c>
      <c r="C5" s="22">
        <v>21</v>
      </c>
      <c r="D5" s="22">
        <v>37060786</v>
      </c>
      <c r="E5" s="30" t="s">
        <v>51</v>
      </c>
      <c r="F5" s="30" t="s">
        <v>52</v>
      </c>
      <c r="G5" s="221">
        <v>9.2118000000000005E-2</v>
      </c>
      <c r="H5" s="222">
        <v>0.976831</v>
      </c>
      <c r="I5" s="40">
        <v>-0.58993799999999996</v>
      </c>
      <c r="J5" s="40">
        <v>0.10649699999999999</v>
      </c>
      <c r="K5" s="30" t="s">
        <v>61</v>
      </c>
      <c r="L5" s="24">
        <v>3.0337600000000002E-8</v>
      </c>
      <c r="M5" s="225">
        <v>3.9192641466166897E-2</v>
      </c>
      <c r="N5" s="44"/>
      <c r="O5" s="44"/>
      <c r="V5" s="5"/>
    </row>
    <row r="6" spans="1:23" ht="15.5">
      <c r="A6" s="517"/>
      <c r="B6" s="22" t="s">
        <v>63</v>
      </c>
      <c r="C6" s="22">
        <v>21</v>
      </c>
      <c r="D6" s="22">
        <v>37062662</v>
      </c>
      <c r="E6" s="30" t="s">
        <v>52</v>
      </c>
      <c r="F6" s="30" t="s">
        <v>51</v>
      </c>
      <c r="G6" s="221">
        <v>9.1610200000000003E-2</v>
      </c>
      <c r="H6" s="222">
        <v>0.98790299999999998</v>
      </c>
      <c r="I6" s="40">
        <v>-0.59340400000000004</v>
      </c>
      <c r="J6" s="40">
        <v>0.10651099999999999</v>
      </c>
      <c r="K6" s="30" t="s">
        <v>64</v>
      </c>
      <c r="L6" s="24">
        <v>2.52856E-8</v>
      </c>
      <c r="M6" s="225">
        <v>4.6459186199015803E-2</v>
      </c>
      <c r="N6" s="44"/>
      <c r="O6" s="44"/>
      <c r="V6" s="5"/>
    </row>
    <row r="7" spans="1:23" ht="15.5">
      <c r="A7" s="517"/>
      <c r="B7" s="22" t="s">
        <v>67</v>
      </c>
      <c r="C7" s="22">
        <v>21</v>
      </c>
      <c r="D7" s="22">
        <v>37069540</v>
      </c>
      <c r="E7" s="30" t="s">
        <v>57</v>
      </c>
      <c r="F7" s="30" t="s">
        <v>52</v>
      </c>
      <c r="G7" s="221">
        <v>9.2357400000000006E-2</v>
      </c>
      <c r="H7" s="222">
        <v>1</v>
      </c>
      <c r="I7" s="40">
        <v>-0.59402100000000002</v>
      </c>
      <c r="J7" s="40">
        <v>0.105838</v>
      </c>
      <c r="K7" s="30" t="s">
        <v>68</v>
      </c>
      <c r="L7" s="24">
        <v>1.9937600000000001E-8</v>
      </c>
      <c r="M7" s="225">
        <v>5.8006667363204797E-2</v>
      </c>
      <c r="N7" s="44"/>
      <c r="O7" s="44"/>
      <c r="V7" s="5"/>
    </row>
    <row r="8" spans="1:23" ht="15.5">
      <c r="A8" s="517"/>
      <c r="B8" s="22" t="s">
        <v>69</v>
      </c>
      <c r="C8" s="22">
        <v>21</v>
      </c>
      <c r="D8" s="22">
        <v>37071522</v>
      </c>
      <c r="E8" s="30" t="s">
        <v>51</v>
      </c>
      <c r="F8" s="30" t="s">
        <v>60</v>
      </c>
      <c r="G8" s="221">
        <v>9.4086000000000003E-2</v>
      </c>
      <c r="H8" s="222">
        <v>0.99230600000000002</v>
      </c>
      <c r="I8" s="40">
        <v>-0.59123300000000001</v>
      </c>
      <c r="J8" s="40">
        <v>0.10530100000000001</v>
      </c>
      <c r="K8" s="30" t="s">
        <v>70</v>
      </c>
      <c r="L8" s="24">
        <v>1.9689199999999999E-8</v>
      </c>
      <c r="M8" s="225">
        <v>5.8682787406634199E-2</v>
      </c>
      <c r="N8" s="44"/>
      <c r="O8" s="44"/>
      <c r="V8" s="5"/>
    </row>
    <row r="9" spans="1:23" ht="15.5">
      <c r="A9" s="517"/>
      <c r="B9" s="22" t="s">
        <v>71</v>
      </c>
      <c r="C9" s="22">
        <v>21</v>
      </c>
      <c r="D9" s="22">
        <v>37071784</v>
      </c>
      <c r="E9" s="30" t="s">
        <v>52</v>
      </c>
      <c r="F9" s="30" t="s">
        <v>51</v>
      </c>
      <c r="G9" s="221">
        <v>9.3605999999999995E-2</v>
      </c>
      <c r="H9" s="222">
        <v>0.99895100000000003</v>
      </c>
      <c r="I9" s="40">
        <v>-0.59077199999999996</v>
      </c>
      <c r="J9" s="40">
        <v>0.10530299999999999</v>
      </c>
      <c r="K9" s="30" t="s">
        <v>72</v>
      </c>
      <c r="L9" s="24">
        <v>2.02114E-8</v>
      </c>
      <c r="M9" s="225">
        <v>5.7278824664788203E-2</v>
      </c>
      <c r="N9" s="44"/>
      <c r="O9" s="44"/>
      <c r="V9" s="5"/>
    </row>
    <row r="10" spans="1:23" ht="15.5">
      <c r="A10" s="517"/>
      <c r="B10" s="22" t="s">
        <v>73</v>
      </c>
      <c r="C10" s="22">
        <v>21</v>
      </c>
      <c r="D10" s="22">
        <v>37073417</v>
      </c>
      <c r="E10" s="30" t="s">
        <v>51</v>
      </c>
      <c r="F10" s="30" t="s">
        <v>52</v>
      </c>
      <c r="G10" s="221">
        <v>9.38108E-2</v>
      </c>
      <c r="H10" s="222">
        <v>0.99649900000000002</v>
      </c>
      <c r="I10" s="40">
        <v>-0.59037099999999998</v>
      </c>
      <c r="J10" s="40">
        <v>0.10523299999999999</v>
      </c>
      <c r="K10" s="30" t="s">
        <v>72</v>
      </c>
      <c r="L10" s="24">
        <v>2.0215299999999999E-8</v>
      </c>
      <c r="M10" s="225">
        <v>5.7254487801658302E-2</v>
      </c>
      <c r="N10" s="44"/>
      <c r="O10" s="44"/>
      <c r="V10" s="45"/>
      <c r="W10" s="32"/>
    </row>
    <row r="11" spans="1:23" ht="15.5">
      <c r="A11" s="517"/>
      <c r="B11" s="22" t="s">
        <v>74</v>
      </c>
      <c r="C11" s="22">
        <v>21</v>
      </c>
      <c r="D11" s="22">
        <v>37073985</v>
      </c>
      <c r="E11" s="30" t="s">
        <v>57</v>
      </c>
      <c r="F11" s="30" t="s">
        <v>60</v>
      </c>
      <c r="G11" s="221">
        <v>9.3951800000000002E-2</v>
      </c>
      <c r="H11" s="222">
        <v>0.99671600000000005</v>
      </c>
      <c r="I11" s="40">
        <v>-0.59232399999999996</v>
      </c>
      <c r="J11" s="40">
        <v>0.10523100000000001</v>
      </c>
      <c r="K11" s="30" t="s">
        <v>75</v>
      </c>
      <c r="L11" s="24">
        <v>1.8146700000000001E-8</v>
      </c>
      <c r="M11" s="225">
        <v>6.3333899018542597E-2</v>
      </c>
      <c r="N11" s="44"/>
      <c r="O11" s="44"/>
      <c r="V11" s="5"/>
    </row>
    <row r="12" spans="1:23" ht="15.5">
      <c r="A12" s="517"/>
      <c r="B12" s="31" t="s">
        <v>76</v>
      </c>
      <c r="C12" s="31">
        <v>21</v>
      </c>
      <c r="D12" s="31">
        <v>37074899</v>
      </c>
      <c r="E12" s="51" t="s">
        <v>51</v>
      </c>
      <c r="F12" s="51" t="s">
        <v>52</v>
      </c>
      <c r="G12" s="223">
        <v>0.113094</v>
      </c>
      <c r="H12" s="224">
        <v>0.98123000000000005</v>
      </c>
      <c r="I12" s="57">
        <v>-0.57076300000000002</v>
      </c>
      <c r="J12" s="57">
        <v>9.7972100000000006E-2</v>
      </c>
      <c r="K12" s="51" t="s">
        <v>77</v>
      </c>
      <c r="L12" s="53">
        <v>5.6848799999999999E-9</v>
      </c>
      <c r="M12" s="226">
        <v>0.18739074713179699</v>
      </c>
      <c r="N12" s="44"/>
      <c r="O12" s="44"/>
      <c r="V12" s="45"/>
      <c r="W12" s="32"/>
    </row>
    <row r="13" spans="1:23" ht="15.5">
      <c r="A13" s="517"/>
      <c r="B13" s="22" t="s">
        <v>78</v>
      </c>
      <c r="C13" s="22">
        <v>21</v>
      </c>
      <c r="D13" s="22">
        <v>37075391</v>
      </c>
      <c r="E13" s="30" t="s">
        <v>60</v>
      </c>
      <c r="F13" s="30" t="s">
        <v>52</v>
      </c>
      <c r="G13" s="221">
        <v>0.18956899999999999</v>
      </c>
      <c r="H13" s="222">
        <v>0.994112</v>
      </c>
      <c r="I13" s="40">
        <v>-0.42501499999999998</v>
      </c>
      <c r="J13" s="40">
        <v>7.8328099999999998E-2</v>
      </c>
      <c r="K13" s="30" t="s">
        <v>79</v>
      </c>
      <c r="L13" s="24">
        <v>5.7603999999999998E-8</v>
      </c>
      <c r="M13" s="225">
        <v>2.1541023984682599E-2</v>
      </c>
      <c r="N13" s="44"/>
      <c r="O13" s="44"/>
      <c r="V13" s="5"/>
    </row>
    <row r="14" spans="1:23" ht="15.5">
      <c r="A14" s="517"/>
      <c r="B14" s="22" t="s">
        <v>80</v>
      </c>
      <c r="C14" s="22">
        <v>21</v>
      </c>
      <c r="D14" s="22">
        <v>37075686</v>
      </c>
      <c r="E14" s="30" t="s">
        <v>57</v>
      </c>
      <c r="F14" s="30" t="s">
        <v>51</v>
      </c>
      <c r="G14" s="221">
        <v>0.15143100000000001</v>
      </c>
      <c r="H14" s="222">
        <v>0.99826499999999996</v>
      </c>
      <c r="I14" s="40">
        <v>-0.47767799999999999</v>
      </c>
      <c r="J14" s="40">
        <v>8.5417099999999996E-2</v>
      </c>
      <c r="K14" s="30" t="s">
        <v>81</v>
      </c>
      <c r="L14" s="24">
        <v>2.24081E-8</v>
      </c>
      <c r="M14" s="225">
        <v>5.2008223038888197E-2</v>
      </c>
      <c r="N14" s="44"/>
      <c r="O14" s="44"/>
      <c r="V14" s="5"/>
    </row>
    <row r="15" spans="1:23" ht="15.5">
      <c r="A15" s="517"/>
      <c r="B15" s="22" t="s">
        <v>84</v>
      </c>
      <c r="C15" s="22">
        <v>21</v>
      </c>
      <c r="D15" s="22">
        <v>37076838</v>
      </c>
      <c r="E15" s="30" t="s">
        <v>60</v>
      </c>
      <c r="F15" s="30" t="s">
        <v>51</v>
      </c>
      <c r="G15" s="221">
        <v>8.6700399999999997E-2</v>
      </c>
      <c r="H15" s="222">
        <v>0.96849099999999999</v>
      </c>
      <c r="I15" s="40">
        <v>-0.59667599999999998</v>
      </c>
      <c r="J15" s="40">
        <v>0.10972700000000001</v>
      </c>
      <c r="K15" s="30" t="s">
        <v>85</v>
      </c>
      <c r="L15" s="24">
        <v>5.3931500000000002E-8</v>
      </c>
      <c r="M15" s="225">
        <v>2.2904912129503501E-2</v>
      </c>
      <c r="N15" s="44"/>
      <c r="O15" s="44"/>
      <c r="V15" s="5"/>
    </row>
    <row r="16" spans="1:23" ht="15.5">
      <c r="A16" s="517"/>
      <c r="B16" s="22" t="s">
        <v>86</v>
      </c>
      <c r="C16" s="22">
        <v>21</v>
      </c>
      <c r="D16" s="22">
        <v>37080021</v>
      </c>
      <c r="E16" s="30" t="s">
        <v>51</v>
      </c>
      <c r="F16" s="30" t="s">
        <v>52</v>
      </c>
      <c r="G16" s="221">
        <v>8.6812700000000007E-2</v>
      </c>
      <c r="H16" s="222">
        <v>0.96416000000000002</v>
      </c>
      <c r="I16" s="40">
        <v>-0.60490999999999995</v>
      </c>
      <c r="J16" s="40">
        <v>0.110016</v>
      </c>
      <c r="K16" s="30" t="s">
        <v>87</v>
      </c>
      <c r="L16" s="24">
        <v>3.8334499999999998E-8</v>
      </c>
      <c r="M16" s="225">
        <v>3.1505678984702003E-2</v>
      </c>
      <c r="N16" s="44"/>
      <c r="O16" s="44"/>
      <c r="V16" s="5"/>
    </row>
    <row r="17" spans="1:22" ht="15.5">
      <c r="A17" s="517"/>
      <c r="B17" s="22" t="s">
        <v>90</v>
      </c>
      <c r="C17" s="22">
        <v>21</v>
      </c>
      <c r="D17" s="22">
        <v>37086668</v>
      </c>
      <c r="E17" s="30" t="s">
        <v>51</v>
      </c>
      <c r="F17" s="30" t="s">
        <v>52</v>
      </c>
      <c r="G17" s="221">
        <v>9.3344700000000003E-2</v>
      </c>
      <c r="H17" s="222">
        <v>0.97930300000000003</v>
      </c>
      <c r="I17" s="40">
        <v>-0.61059699999999995</v>
      </c>
      <c r="J17" s="40">
        <v>0.106256</v>
      </c>
      <c r="K17" s="30" t="s">
        <v>91</v>
      </c>
      <c r="L17" s="24">
        <v>9.1120100000000007E-9</v>
      </c>
      <c r="M17" s="225">
        <v>0.120555831973575</v>
      </c>
      <c r="N17" s="44"/>
      <c r="O17" s="44"/>
      <c r="V17" s="5"/>
    </row>
    <row r="18" spans="1:22" ht="15.5">
      <c r="A18" s="517"/>
      <c r="B18" s="22" t="s">
        <v>92</v>
      </c>
      <c r="C18" s="22">
        <v>21</v>
      </c>
      <c r="D18" s="22">
        <v>37117381</v>
      </c>
      <c r="E18" s="30" t="s">
        <v>51</v>
      </c>
      <c r="F18" s="30" t="s">
        <v>52</v>
      </c>
      <c r="G18" s="221">
        <v>9.2583600000000002E-2</v>
      </c>
      <c r="H18" s="222">
        <v>0.97494400000000003</v>
      </c>
      <c r="I18" s="40">
        <v>-0.59573399999999999</v>
      </c>
      <c r="J18" s="40">
        <v>0.106458</v>
      </c>
      <c r="K18" s="30" t="s">
        <v>93</v>
      </c>
      <c r="L18" s="24">
        <v>2.19414E-8</v>
      </c>
      <c r="M18" s="225">
        <v>5.3041232827278503E-2</v>
      </c>
      <c r="N18" s="44"/>
      <c r="O18" s="44"/>
      <c r="V18" s="5"/>
    </row>
    <row r="19" spans="1:22" ht="15.5">
      <c r="A19" s="517"/>
      <c r="B19" s="22" t="s">
        <v>94</v>
      </c>
      <c r="C19" s="22">
        <v>21</v>
      </c>
      <c r="D19" s="22">
        <v>37123034</v>
      </c>
      <c r="E19" s="30" t="s">
        <v>51</v>
      </c>
      <c r="F19" s="30" t="s">
        <v>60</v>
      </c>
      <c r="G19" s="221">
        <v>9.2120599999999997E-2</v>
      </c>
      <c r="H19" s="222">
        <v>0.96736</v>
      </c>
      <c r="I19" s="40">
        <v>-0.59079400000000004</v>
      </c>
      <c r="J19" s="40">
        <v>0.106642</v>
      </c>
      <c r="K19" s="30" t="s">
        <v>95</v>
      </c>
      <c r="L19" s="24">
        <v>3.0249100000000001E-8</v>
      </c>
      <c r="M19" s="225">
        <v>3.9296190867395699E-2</v>
      </c>
      <c r="N19" s="44"/>
      <c r="O19" s="44"/>
      <c r="V19" s="5"/>
    </row>
    <row r="20" spans="1:22" ht="15.5">
      <c r="A20" s="518"/>
      <c r="B20" s="46" t="s">
        <v>96</v>
      </c>
      <c r="C20" s="46">
        <v>21</v>
      </c>
      <c r="D20" s="46">
        <v>37137251</v>
      </c>
      <c r="E20" s="47" t="s">
        <v>51</v>
      </c>
      <c r="F20" s="47" t="s">
        <v>52</v>
      </c>
      <c r="G20" s="48">
        <v>9.25676E-2</v>
      </c>
      <c r="H20" s="70">
        <v>0.96434200000000003</v>
      </c>
      <c r="I20" s="61">
        <v>-0.575183</v>
      </c>
      <c r="J20" s="61">
        <v>0.106294</v>
      </c>
      <c r="K20" s="47" t="s">
        <v>97</v>
      </c>
      <c r="L20" s="50">
        <v>6.2594100000000003E-8</v>
      </c>
      <c r="M20" s="227">
        <v>1.99359185898399E-2</v>
      </c>
      <c r="N20" s="44"/>
      <c r="O20" s="44"/>
      <c r="V20" s="13"/>
    </row>
    <row r="21" spans="1:22">
      <c r="A21" s="519" t="s">
        <v>235</v>
      </c>
      <c r="B21" s="88" t="s">
        <v>185</v>
      </c>
      <c r="C21" s="88">
        <v>3</v>
      </c>
      <c r="D21" s="88">
        <v>161217697</v>
      </c>
      <c r="E21" s="89" t="s">
        <v>57</v>
      </c>
      <c r="F21" s="89" t="s">
        <v>51</v>
      </c>
      <c r="G21" s="90">
        <v>0.40726099999999998</v>
      </c>
      <c r="H21" s="91">
        <v>0.99714400000000003</v>
      </c>
      <c r="I21" s="92">
        <v>-0.34109400000000001</v>
      </c>
      <c r="J21" s="92">
        <v>6.3026200000000004E-2</v>
      </c>
      <c r="K21" s="89" t="s">
        <v>186</v>
      </c>
      <c r="L21" s="93">
        <v>6.2347200000000007E-8</v>
      </c>
      <c r="M21" s="228">
        <v>0.14790418446175399</v>
      </c>
    </row>
    <row r="22" spans="1:22">
      <c r="A22" s="517"/>
      <c r="B22" s="22" t="s">
        <v>164</v>
      </c>
      <c r="C22" s="22">
        <v>3</v>
      </c>
      <c r="D22" s="22">
        <v>161213718</v>
      </c>
      <c r="E22" s="30" t="s">
        <v>60</v>
      </c>
      <c r="F22" s="30" t="s">
        <v>57</v>
      </c>
      <c r="G22" s="221">
        <v>0.38128800000000002</v>
      </c>
      <c r="H22" s="222">
        <v>0.99624100000000004</v>
      </c>
      <c r="I22" s="40">
        <v>-0.324069</v>
      </c>
      <c r="J22" s="40">
        <v>6.3570699999999994E-2</v>
      </c>
      <c r="K22" s="30" t="s">
        <v>165</v>
      </c>
      <c r="L22" s="24">
        <v>3.4367299999999998E-7</v>
      </c>
      <c r="M22" s="225">
        <v>3.1276731084226503E-2</v>
      </c>
    </row>
    <row r="23" spans="1:22">
      <c r="A23" s="517"/>
      <c r="B23" s="22" t="s">
        <v>166</v>
      </c>
      <c r="C23" s="22">
        <v>3</v>
      </c>
      <c r="D23" s="22">
        <v>161213727</v>
      </c>
      <c r="E23" s="30" t="s">
        <v>60</v>
      </c>
      <c r="F23" s="30" t="s">
        <v>51</v>
      </c>
      <c r="G23" s="221">
        <v>0.38128800000000002</v>
      </c>
      <c r="H23" s="222">
        <v>0.99624100000000004</v>
      </c>
      <c r="I23" s="40">
        <v>-0.324069</v>
      </c>
      <c r="J23" s="40">
        <v>6.3570699999999994E-2</v>
      </c>
      <c r="K23" s="30" t="s">
        <v>165</v>
      </c>
      <c r="L23" s="24">
        <v>3.4367299999999998E-7</v>
      </c>
      <c r="M23" s="225">
        <v>3.1276731084226503E-2</v>
      </c>
    </row>
    <row r="24" spans="1:22">
      <c r="A24" s="517"/>
      <c r="B24" s="22" t="s">
        <v>167</v>
      </c>
      <c r="C24" s="22">
        <v>3</v>
      </c>
      <c r="D24" s="22">
        <v>161214049</v>
      </c>
      <c r="E24" s="30" t="s">
        <v>60</v>
      </c>
      <c r="F24" s="30" t="s">
        <v>52</v>
      </c>
      <c r="G24" s="221">
        <v>0.382164</v>
      </c>
      <c r="H24" s="222">
        <v>0.99905699999999997</v>
      </c>
      <c r="I24" s="40">
        <v>-0.32274900000000001</v>
      </c>
      <c r="J24" s="40">
        <v>6.3395199999999999E-2</v>
      </c>
      <c r="K24" s="30" t="s">
        <v>168</v>
      </c>
      <c r="L24" s="24">
        <v>3.5606999999999998E-7</v>
      </c>
      <c r="M24" s="225">
        <v>3.0172393346249798E-2</v>
      </c>
    </row>
    <row r="25" spans="1:22">
      <c r="A25" s="517"/>
      <c r="B25" s="22" t="s">
        <v>187</v>
      </c>
      <c r="C25" s="22">
        <v>3</v>
      </c>
      <c r="D25" s="22">
        <v>161217766</v>
      </c>
      <c r="E25" s="30" t="s">
        <v>51</v>
      </c>
      <c r="F25" s="30" t="s">
        <v>52</v>
      </c>
      <c r="G25" s="221">
        <v>0.38169900000000001</v>
      </c>
      <c r="H25" s="222">
        <v>0.99954600000000005</v>
      </c>
      <c r="I25" s="40">
        <v>-0.321129</v>
      </c>
      <c r="J25" s="40">
        <v>6.3376100000000005E-2</v>
      </c>
      <c r="K25" s="30" t="s">
        <v>188</v>
      </c>
      <c r="L25" s="24">
        <v>4.0404600000000002E-7</v>
      </c>
      <c r="M25" s="225">
        <v>2.70752110513722E-2</v>
      </c>
    </row>
    <row r="26" spans="1:22">
      <c r="A26" s="517"/>
      <c r="B26" s="22" t="s">
        <v>162</v>
      </c>
      <c r="C26" s="22">
        <v>3</v>
      </c>
      <c r="D26" s="22">
        <v>161213636</v>
      </c>
      <c r="E26" s="30" t="s">
        <v>51</v>
      </c>
      <c r="F26" s="30" t="s">
        <v>52</v>
      </c>
      <c r="G26" s="221">
        <v>0.38170100000000001</v>
      </c>
      <c r="H26" s="222">
        <v>1</v>
      </c>
      <c r="I26" s="40">
        <v>-0.32066699999999998</v>
      </c>
      <c r="J26" s="40">
        <v>6.3368499999999994E-2</v>
      </c>
      <c r="K26" s="30" t="s">
        <v>163</v>
      </c>
      <c r="L26" s="24">
        <v>4.1848799999999998E-7</v>
      </c>
      <c r="M26" s="225">
        <v>2.61272733367587E-2</v>
      </c>
    </row>
    <row r="27" spans="1:22">
      <c r="A27" s="517"/>
      <c r="B27" s="22" t="s">
        <v>182</v>
      </c>
      <c r="C27" s="22">
        <v>3</v>
      </c>
      <c r="D27" s="22">
        <v>161216912</v>
      </c>
      <c r="E27" s="30" t="s">
        <v>52</v>
      </c>
      <c r="F27" s="30" t="s">
        <v>51</v>
      </c>
      <c r="G27" s="221">
        <v>0.38191599999999998</v>
      </c>
      <c r="H27" s="222">
        <v>1</v>
      </c>
      <c r="I27" s="40">
        <v>-0.31731700000000002</v>
      </c>
      <c r="J27" s="40">
        <v>6.3335000000000002E-2</v>
      </c>
      <c r="K27" s="30" t="s">
        <v>153</v>
      </c>
      <c r="L27" s="24">
        <v>5.4390200000000005E-7</v>
      </c>
      <c r="M27" s="225">
        <v>2.0763749299641501E-2</v>
      </c>
    </row>
    <row r="28" spans="1:22">
      <c r="A28" s="517"/>
      <c r="B28" s="22" t="s">
        <v>155</v>
      </c>
      <c r="C28" s="22">
        <v>3</v>
      </c>
      <c r="D28" s="22">
        <v>161212349</v>
      </c>
      <c r="E28" s="30" t="s">
        <v>57</v>
      </c>
      <c r="F28" s="30" t="s">
        <v>60</v>
      </c>
      <c r="G28" s="221">
        <v>0.38270900000000002</v>
      </c>
      <c r="H28" s="222">
        <v>0.99790299999999998</v>
      </c>
      <c r="I28" s="40">
        <v>-0.317276</v>
      </c>
      <c r="J28" s="40">
        <v>6.3381999999999994E-2</v>
      </c>
      <c r="K28" s="30" t="s">
        <v>153</v>
      </c>
      <c r="L28" s="24">
        <v>5.5639199999999997E-7</v>
      </c>
      <c r="M28" s="225">
        <v>2.0300104780382699E-2</v>
      </c>
    </row>
    <row r="29" spans="1:22">
      <c r="A29" s="517"/>
      <c r="B29" s="22" t="s">
        <v>156</v>
      </c>
      <c r="C29" s="22">
        <v>3</v>
      </c>
      <c r="D29" s="22">
        <v>161212364</v>
      </c>
      <c r="E29" s="30" t="s">
        <v>51</v>
      </c>
      <c r="F29" s="30" t="s">
        <v>52</v>
      </c>
      <c r="G29" s="221">
        <v>0.38270900000000002</v>
      </c>
      <c r="H29" s="222">
        <v>0.99790299999999998</v>
      </c>
      <c r="I29" s="40">
        <v>-0.317276</v>
      </c>
      <c r="J29" s="40">
        <v>6.3381999999999994E-2</v>
      </c>
      <c r="K29" s="30" t="s">
        <v>153</v>
      </c>
      <c r="L29" s="24">
        <v>5.5639199999999997E-7</v>
      </c>
      <c r="M29" s="225">
        <v>2.0300104780382699E-2</v>
      </c>
    </row>
    <row r="30" spans="1:22">
      <c r="A30" s="517"/>
      <c r="B30" s="22" t="s">
        <v>152</v>
      </c>
      <c r="C30" s="22">
        <v>3</v>
      </c>
      <c r="D30" s="22">
        <v>161212078</v>
      </c>
      <c r="E30" s="30" t="s">
        <v>57</v>
      </c>
      <c r="F30" s="30" t="s">
        <v>60</v>
      </c>
      <c r="G30" s="221">
        <v>0.38233</v>
      </c>
      <c r="H30" s="222">
        <v>0.99812100000000004</v>
      </c>
      <c r="I30" s="40">
        <v>-0.31745699999999999</v>
      </c>
      <c r="J30" s="40">
        <v>6.3425800000000004E-2</v>
      </c>
      <c r="K30" s="30" t="s">
        <v>153</v>
      </c>
      <c r="L30" s="24">
        <v>5.5810900000000004E-7</v>
      </c>
      <c r="M30" s="225">
        <v>2.02438834106516E-2</v>
      </c>
    </row>
    <row r="31" spans="1:22">
      <c r="A31" s="517"/>
      <c r="B31" s="22" t="s">
        <v>159</v>
      </c>
      <c r="C31" s="22">
        <v>3</v>
      </c>
      <c r="D31" s="22">
        <v>161212458</v>
      </c>
      <c r="E31" s="30" t="s">
        <v>51</v>
      </c>
      <c r="F31" s="30" t="s">
        <v>57</v>
      </c>
      <c r="G31" s="221">
        <v>0.38259399999999999</v>
      </c>
      <c r="H31" s="222">
        <v>0.99887300000000001</v>
      </c>
      <c r="I31" s="40">
        <v>-0.316917</v>
      </c>
      <c r="J31" s="40">
        <v>6.3377600000000006E-2</v>
      </c>
      <c r="K31" s="30" t="s">
        <v>150</v>
      </c>
      <c r="L31" s="24">
        <v>5.7194800000000003E-7</v>
      </c>
      <c r="M31" s="225">
        <v>1.9810390167818499E-2</v>
      </c>
    </row>
    <row r="32" spans="1:22">
      <c r="A32" s="517"/>
      <c r="B32" s="22" t="s">
        <v>149</v>
      </c>
      <c r="C32" s="22">
        <v>3</v>
      </c>
      <c r="D32" s="22">
        <v>161211729</v>
      </c>
      <c r="E32" s="30" t="s">
        <v>51</v>
      </c>
      <c r="F32" s="30" t="s">
        <v>52</v>
      </c>
      <c r="G32" s="221">
        <v>0.38258900000000001</v>
      </c>
      <c r="H32" s="222">
        <v>0.99889600000000001</v>
      </c>
      <c r="I32" s="40">
        <v>-0.316886</v>
      </c>
      <c r="J32" s="40">
        <v>6.3376699999999994E-2</v>
      </c>
      <c r="K32" s="30" t="s">
        <v>150</v>
      </c>
      <c r="L32" s="24">
        <v>5.7319699999999999E-7</v>
      </c>
      <c r="M32" s="225">
        <v>1.9772440185146602E-2</v>
      </c>
    </row>
    <row r="33" spans="1:13">
      <c r="A33" s="517"/>
      <c r="B33" s="22" t="s">
        <v>151</v>
      </c>
      <c r="C33" s="22">
        <v>3</v>
      </c>
      <c r="D33" s="22">
        <v>161211799</v>
      </c>
      <c r="E33" s="30" t="s">
        <v>60</v>
      </c>
      <c r="F33" s="30" t="s">
        <v>57</v>
      </c>
      <c r="G33" s="221">
        <v>0.38258900000000001</v>
      </c>
      <c r="H33" s="222">
        <v>0.99889600000000001</v>
      </c>
      <c r="I33" s="40">
        <v>-0.316886</v>
      </c>
      <c r="J33" s="40">
        <v>6.3376699999999994E-2</v>
      </c>
      <c r="K33" s="30" t="s">
        <v>150</v>
      </c>
      <c r="L33" s="24">
        <v>5.7319699999999999E-7</v>
      </c>
      <c r="M33" s="225">
        <v>1.9772440185146602E-2</v>
      </c>
    </row>
    <row r="34" spans="1:13">
      <c r="A34" s="517"/>
      <c r="B34" s="22" t="s">
        <v>154</v>
      </c>
      <c r="C34" s="22">
        <v>3</v>
      </c>
      <c r="D34" s="22">
        <v>161212148</v>
      </c>
      <c r="E34" s="30" t="s">
        <v>52</v>
      </c>
      <c r="F34" s="30" t="s">
        <v>51</v>
      </c>
      <c r="G34" s="221">
        <v>0.38258900000000001</v>
      </c>
      <c r="H34" s="222">
        <v>0.99889600000000001</v>
      </c>
      <c r="I34" s="40">
        <v>-0.316886</v>
      </c>
      <c r="J34" s="40">
        <v>6.3376699999999994E-2</v>
      </c>
      <c r="K34" s="30" t="s">
        <v>150</v>
      </c>
      <c r="L34" s="24">
        <v>5.7319699999999999E-7</v>
      </c>
      <c r="M34" s="225">
        <v>1.9772440185146602E-2</v>
      </c>
    </row>
    <row r="35" spans="1:13">
      <c r="A35" s="517"/>
      <c r="B35" s="22" t="s">
        <v>160</v>
      </c>
      <c r="C35" s="22">
        <v>3</v>
      </c>
      <c r="D35" s="22">
        <v>161213475</v>
      </c>
      <c r="E35" s="30" t="s">
        <v>51</v>
      </c>
      <c r="F35" s="30" t="s">
        <v>52</v>
      </c>
      <c r="G35" s="221">
        <v>0.38258900000000001</v>
      </c>
      <c r="H35" s="222">
        <v>0.99889600000000001</v>
      </c>
      <c r="I35" s="40">
        <v>-0.316886</v>
      </c>
      <c r="J35" s="40">
        <v>6.3376699999999994E-2</v>
      </c>
      <c r="K35" s="30" t="s">
        <v>150</v>
      </c>
      <c r="L35" s="24">
        <v>5.7319699999999999E-7</v>
      </c>
      <c r="M35" s="225">
        <v>1.9772440185146602E-2</v>
      </c>
    </row>
    <row r="36" spans="1:13">
      <c r="A36" s="517"/>
      <c r="B36" s="22" t="s">
        <v>121</v>
      </c>
      <c r="C36" s="22">
        <v>3</v>
      </c>
      <c r="D36" s="22">
        <v>161205343</v>
      </c>
      <c r="E36" s="30" t="s">
        <v>52</v>
      </c>
      <c r="F36" s="30" t="s">
        <v>51</v>
      </c>
      <c r="G36" s="221">
        <v>0.38248799999999999</v>
      </c>
      <c r="H36" s="222">
        <v>0.99888100000000002</v>
      </c>
      <c r="I36" s="40">
        <v>-0.31651699999999999</v>
      </c>
      <c r="J36" s="40">
        <v>6.3372499999999998E-2</v>
      </c>
      <c r="K36" s="30" t="s">
        <v>122</v>
      </c>
      <c r="L36" s="24">
        <v>5.8976199999999996E-7</v>
      </c>
      <c r="M36" s="225">
        <v>1.94090070640957E-2</v>
      </c>
    </row>
    <row r="37" spans="1:13">
      <c r="A37" s="517"/>
      <c r="B37" s="22" t="s">
        <v>146</v>
      </c>
      <c r="C37" s="22">
        <v>3</v>
      </c>
      <c r="D37" s="22">
        <v>161211061</v>
      </c>
      <c r="E37" s="30" t="s">
        <v>52</v>
      </c>
      <c r="F37" s="30" t="s">
        <v>51</v>
      </c>
      <c r="G37" s="221">
        <v>0.38256200000000001</v>
      </c>
      <c r="H37" s="222">
        <v>1</v>
      </c>
      <c r="I37" s="40">
        <v>-0.31564399999999998</v>
      </c>
      <c r="J37" s="40">
        <v>6.3275499999999998E-2</v>
      </c>
      <c r="K37" s="30" t="s">
        <v>108</v>
      </c>
      <c r="L37" s="24">
        <v>6.0879700000000002E-7</v>
      </c>
      <c r="M37" s="225">
        <v>1.8793776359096102E-2</v>
      </c>
    </row>
    <row r="38" spans="1:13">
      <c r="A38" s="517"/>
      <c r="B38" s="22" t="s">
        <v>127</v>
      </c>
      <c r="C38" s="22">
        <v>3</v>
      </c>
      <c r="D38" s="22">
        <v>161206716</v>
      </c>
      <c r="E38" s="30" t="s">
        <v>60</v>
      </c>
      <c r="F38" s="30" t="s">
        <v>57</v>
      </c>
      <c r="G38" s="221">
        <v>0.38274000000000002</v>
      </c>
      <c r="H38" s="222">
        <v>0.99812100000000004</v>
      </c>
      <c r="I38" s="40">
        <v>-0.31613999999999998</v>
      </c>
      <c r="J38" s="40">
        <v>6.3381599999999996E-2</v>
      </c>
      <c r="K38" s="30" t="s">
        <v>122</v>
      </c>
      <c r="L38" s="24">
        <v>6.1042199999999999E-7</v>
      </c>
      <c r="M38" s="225">
        <v>1.88069121534543E-2</v>
      </c>
    </row>
    <row r="39" spans="1:13">
      <c r="A39" s="517"/>
      <c r="B39" s="22" t="s">
        <v>130</v>
      </c>
      <c r="C39" s="22">
        <v>3</v>
      </c>
      <c r="D39" s="22">
        <v>161207671</v>
      </c>
      <c r="E39" s="30" t="s">
        <v>57</v>
      </c>
      <c r="F39" s="30" t="s">
        <v>52</v>
      </c>
      <c r="G39" s="221">
        <v>0.383525</v>
      </c>
      <c r="H39" s="222">
        <v>0.99712000000000001</v>
      </c>
      <c r="I39" s="40">
        <v>-0.315585</v>
      </c>
      <c r="J39" s="40">
        <v>6.3420099999999993E-2</v>
      </c>
      <c r="K39" s="30" t="s">
        <v>108</v>
      </c>
      <c r="L39" s="24">
        <v>6.4873500000000004E-7</v>
      </c>
      <c r="M39" s="225">
        <v>1.77436774097544E-2</v>
      </c>
    </row>
    <row r="40" spans="1:13">
      <c r="A40" s="517"/>
      <c r="B40" s="22" t="s">
        <v>107</v>
      </c>
      <c r="C40" s="22">
        <v>3</v>
      </c>
      <c r="D40" s="22">
        <v>161198586</v>
      </c>
      <c r="E40" s="30" t="s">
        <v>60</v>
      </c>
      <c r="F40" s="30" t="s">
        <v>57</v>
      </c>
      <c r="G40" s="221">
        <v>0.38170999999999999</v>
      </c>
      <c r="H40" s="222">
        <v>0.998807</v>
      </c>
      <c r="I40" s="40">
        <v>-0.31544100000000003</v>
      </c>
      <c r="J40" s="40">
        <v>6.3443100000000002E-2</v>
      </c>
      <c r="K40" s="30" t="s">
        <v>108</v>
      </c>
      <c r="L40" s="24">
        <v>6.6256600000000003E-7</v>
      </c>
      <c r="M40" s="225">
        <v>1.74583972283389E-2</v>
      </c>
    </row>
    <row r="41" spans="1:13">
      <c r="A41" s="517"/>
      <c r="B41" s="22" t="s">
        <v>191</v>
      </c>
      <c r="C41" s="22">
        <v>3</v>
      </c>
      <c r="D41" s="22">
        <v>161219135</v>
      </c>
      <c r="E41" s="30" t="s">
        <v>51</v>
      </c>
      <c r="F41" s="30" t="s">
        <v>52</v>
      </c>
      <c r="G41" s="221">
        <v>0.38155</v>
      </c>
      <c r="H41" s="222">
        <v>0.99401799999999996</v>
      </c>
      <c r="I41" s="40">
        <v>-0.31570799999999999</v>
      </c>
      <c r="J41" s="40">
        <v>6.3497999999999999E-2</v>
      </c>
      <c r="K41" s="30" t="s">
        <v>108</v>
      </c>
      <c r="L41" s="24">
        <v>6.6289799999999998E-7</v>
      </c>
      <c r="M41" s="225">
        <v>1.7395208827329801E-2</v>
      </c>
    </row>
    <row r="42" spans="1:13">
      <c r="A42" s="517"/>
      <c r="B42" s="22" t="s">
        <v>115</v>
      </c>
      <c r="C42" s="22">
        <v>3</v>
      </c>
      <c r="D42" s="22">
        <v>161201495</v>
      </c>
      <c r="E42" s="30" t="s">
        <v>52</v>
      </c>
      <c r="F42" s="30" t="s">
        <v>51</v>
      </c>
      <c r="G42" s="221">
        <v>0.38202799999999998</v>
      </c>
      <c r="H42" s="222">
        <v>0.99939500000000003</v>
      </c>
      <c r="I42" s="40">
        <v>-0.315139</v>
      </c>
      <c r="J42" s="40">
        <v>6.3389299999999996E-2</v>
      </c>
      <c r="K42" s="30" t="s">
        <v>116</v>
      </c>
      <c r="L42" s="24">
        <v>6.6442600000000002E-7</v>
      </c>
      <c r="M42" s="225">
        <v>1.7424988742374501E-2</v>
      </c>
    </row>
    <row r="43" spans="1:13">
      <c r="A43" s="517"/>
      <c r="B43" s="22" t="s">
        <v>120</v>
      </c>
      <c r="C43" s="22">
        <v>3</v>
      </c>
      <c r="D43" s="22">
        <v>161203629</v>
      </c>
      <c r="E43" s="30" t="s">
        <v>51</v>
      </c>
      <c r="F43" s="30" t="s">
        <v>57</v>
      </c>
      <c r="G43" s="221">
        <v>0.38219700000000001</v>
      </c>
      <c r="H43" s="222">
        <v>0.999753</v>
      </c>
      <c r="I43" s="40">
        <v>-0.31501499999999999</v>
      </c>
      <c r="J43" s="40">
        <v>6.3386399999999996E-2</v>
      </c>
      <c r="K43" s="30" t="s">
        <v>112</v>
      </c>
      <c r="L43" s="24">
        <v>6.7038499999999998E-7</v>
      </c>
      <c r="M43" s="225">
        <v>1.7308347446311299E-2</v>
      </c>
    </row>
    <row r="44" spans="1:13">
      <c r="A44" s="517"/>
      <c r="B44" s="22" t="s">
        <v>129</v>
      </c>
      <c r="C44" s="22">
        <v>3</v>
      </c>
      <c r="D44" s="22">
        <v>161207404</v>
      </c>
      <c r="E44" s="30" t="s">
        <v>60</v>
      </c>
      <c r="F44" s="30" t="s">
        <v>57</v>
      </c>
      <c r="G44" s="221">
        <v>0.38208900000000001</v>
      </c>
      <c r="H44" s="222">
        <v>0.99978</v>
      </c>
      <c r="I44" s="40">
        <v>-0.31492999999999999</v>
      </c>
      <c r="J44" s="40">
        <v>6.3375200000000007E-2</v>
      </c>
      <c r="K44" s="30" t="s">
        <v>112</v>
      </c>
      <c r="L44" s="24">
        <v>6.7198300000000004E-7</v>
      </c>
      <c r="M44" s="225">
        <v>1.7253462519798101E-2</v>
      </c>
    </row>
    <row r="45" spans="1:13">
      <c r="A45" s="517"/>
      <c r="B45" s="22" t="s">
        <v>111</v>
      </c>
      <c r="C45" s="22">
        <v>3</v>
      </c>
      <c r="D45" s="22">
        <v>161201387</v>
      </c>
      <c r="E45" s="30" t="s">
        <v>57</v>
      </c>
      <c r="F45" s="30" t="s">
        <v>52</v>
      </c>
      <c r="G45" s="221">
        <v>0.381963</v>
      </c>
      <c r="H45" s="222">
        <v>0.99970499999999995</v>
      </c>
      <c r="I45" s="40">
        <v>-0.31491999999999998</v>
      </c>
      <c r="J45" s="40">
        <v>6.3387100000000002E-2</v>
      </c>
      <c r="K45" s="30" t="s">
        <v>112</v>
      </c>
      <c r="L45" s="24">
        <v>6.7573199999999998E-7</v>
      </c>
      <c r="M45" s="225">
        <v>1.7168815736409802E-2</v>
      </c>
    </row>
    <row r="46" spans="1:13">
      <c r="A46" s="517"/>
      <c r="B46" s="22" t="s">
        <v>124</v>
      </c>
      <c r="C46" s="22">
        <v>3</v>
      </c>
      <c r="D46" s="22">
        <v>161206562</v>
      </c>
      <c r="E46" s="30" t="s">
        <v>57</v>
      </c>
      <c r="F46" s="30" t="s">
        <v>60</v>
      </c>
      <c r="G46" s="221">
        <v>0.38202900000000001</v>
      </c>
      <c r="H46" s="222">
        <v>0.99982099999999996</v>
      </c>
      <c r="I46" s="40">
        <v>-0.31486900000000001</v>
      </c>
      <c r="J46" s="40">
        <v>6.3378199999999996E-2</v>
      </c>
      <c r="K46" s="30" t="s">
        <v>112</v>
      </c>
      <c r="L46" s="24">
        <v>6.7610699999999995E-7</v>
      </c>
      <c r="M46" s="225">
        <v>1.7160534890132698E-2</v>
      </c>
    </row>
    <row r="47" spans="1:13">
      <c r="A47" s="517"/>
      <c r="B47" s="22" t="s">
        <v>126</v>
      </c>
      <c r="C47" s="22">
        <v>3</v>
      </c>
      <c r="D47" s="22">
        <v>161206669</v>
      </c>
      <c r="E47" s="30" t="s">
        <v>57</v>
      </c>
      <c r="F47" s="30" t="s">
        <v>60</v>
      </c>
      <c r="G47" s="221">
        <v>0.38206699999999999</v>
      </c>
      <c r="H47" s="222">
        <v>0.99987099999999995</v>
      </c>
      <c r="I47" s="40">
        <v>-0.31479299999999999</v>
      </c>
      <c r="J47" s="40">
        <v>6.3376699999999994E-2</v>
      </c>
      <c r="K47" s="30" t="s">
        <v>112</v>
      </c>
      <c r="L47" s="24">
        <v>6.7993099999999995E-7</v>
      </c>
      <c r="M47" s="225">
        <v>1.7077100237317899E-2</v>
      </c>
    </row>
    <row r="48" spans="1:13">
      <c r="A48" s="517"/>
      <c r="B48" s="22" t="s">
        <v>128</v>
      </c>
      <c r="C48" s="22">
        <v>3</v>
      </c>
      <c r="D48" s="22">
        <v>161207344</v>
      </c>
      <c r="E48" s="30" t="s">
        <v>57</v>
      </c>
      <c r="F48" s="30" t="s">
        <v>60</v>
      </c>
      <c r="G48" s="221">
        <v>0.38206099999999998</v>
      </c>
      <c r="H48" s="222">
        <v>0.99989300000000003</v>
      </c>
      <c r="I48" s="40">
        <v>-0.31476300000000001</v>
      </c>
      <c r="J48" s="40">
        <v>6.3375799999999996E-2</v>
      </c>
      <c r="K48" s="30" t="s">
        <v>110</v>
      </c>
      <c r="L48" s="24">
        <v>6.8129900000000002E-7</v>
      </c>
      <c r="M48" s="225">
        <v>1.70461427476617E-2</v>
      </c>
    </row>
    <row r="49" spans="1:13">
      <c r="A49" s="517"/>
      <c r="B49" s="22" t="s">
        <v>132</v>
      </c>
      <c r="C49" s="22">
        <v>3</v>
      </c>
      <c r="D49" s="22">
        <v>161207910</v>
      </c>
      <c r="E49" s="30" t="s">
        <v>51</v>
      </c>
      <c r="F49" s="30" t="s">
        <v>52</v>
      </c>
      <c r="G49" s="221">
        <v>0.38206099999999998</v>
      </c>
      <c r="H49" s="222">
        <v>0.99989300000000003</v>
      </c>
      <c r="I49" s="40">
        <v>-0.31476300000000001</v>
      </c>
      <c r="J49" s="40">
        <v>6.3375799999999996E-2</v>
      </c>
      <c r="K49" s="30" t="s">
        <v>110</v>
      </c>
      <c r="L49" s="24">
        <v>6.8129900000000002E-7</v>
      </c>
      <c r="M49" s="225">
        <v>1.70461427476617E-2</v>
      </c>
    </row>
    <row r="50" spans="1:13">
      <c r="A50" s="517"/>
      <c r="B50" s="22" t="s">
        <v>135</v>
      </c>
      <c r="C50" s="22">
        <v>3</v>
      </c>
      <c r="D50" s="22">
        <v>161208215</v>
      </c>
      <c r="E50" s="30" t="s">
        <v>60</v>
      </c>
      <c r="F50" s="30" t="s">
        <v>52</v>
      </c>
      <c r="G50" s="221">
        <v>0.38206099999999998</v>
      </c>
      <c r="H50" s="222">
        <v>0.99989300000000003</v>
      </c>
      <c r="I50" s="40">
        <v>-0.31476300000000001</v>
      </c>
      <c r="J50" s="40">
        <v>6.3375799999999996E-2</v>
      </c>
      <c r="K50" s="30" t="s">
        <v>110</v>
      </c>
      <c r="L50" s="24">
        <v>6.8129900000000002E-7</v>
      </c>
      <c r="M50" s="225">
        <v>1.70461427476617E-2</v>
      </c>
    </row>
    <row r="51" spans="1:13">
      <c r="A51" s="517"/>
      <c r="B51" s="22" t="s">
        <v>136</v>
      </c>
      <c r="C51" s="22">
        <v>3</v>
      </c>
      <c r="D51" s="22">
        <v>161208741</v>
      </c>
      <c r="E51" s="30" t="s">
        <v>57</v>
      </c>
      <c r="F51" s="30" t="s">
        <v>51</v>
      </c>
      <c r="G51" s="221">
        <v>0.38206099999999998</v>
      </c>
      <c r="H51" s="222">
        <v>0.99989300000000003</v>
      </c>
      <c r="I51" s="40">
        <v>-0.31476300000000001</v>
      </c>
      <c r="J51" s="40">
        <v>6.3375799999999996E-2</v>
      </c>
      <c r="K51" s="30" t="s">
        <v>110</v>
      </c>
      <c r="L51" s="24">
        <v>6.8129900000000002E-7</v>
      </c>
      <c r="M51" s="225">
        <v>1.70461427476617E-2</v>
      </c>
    </row>
    <row r="52" spans="1:13">
      <c r="A52" s="517"/>
      <c r="B52" s="22" t="s">
        <v>118</v>
      </c>
      <c r="C52" s="22">
        <v>3</v>
      </c>
      <c r="D52" s="22">
        <v>161203229</v>
      </c>
      <c r="E52" s="30" t="s">
        <v>60</v>
      </c>
      <c r="F52" s="30" t="s">
        <v>57</v>
      </c>
      <c r="G52" s="221">
        <v>0.38204500000000002</v>
      </c>
      <c r="H52" s="222">
        <v>0.99991799999999997</v>
      </c>
      <c r="I52" s="40">
        <v>-0.31476100000000001</v>
      </c>
      <c r="J52" s="40">
        <v>6.3377600000000006E-2</v>
      </c>
      <c r="K52" s="30" t="s">
        <v>110</v>
      </c>
      <c r="L52" s="24">
        <v>6.8193300000000005E-7</v>
      </c>
      <c r="M52" s="225">
        <v>1.70328966995879E-2</v>
      </c>
    </row>
    <row r="53" spans="1:13">
      <c r="A53" s="517"/>
      <c r="B53" s="22" t="s">
        <v>131</v>
      </c>
      <c r="C53" s="22">
        <v>3</v>
      </c>
      <c r="D53" s="22">
        <v>161207825</v>
      </c>
      <c r="E53" s="30" t="s">
        <v>60</v>
      </c>
      <c r="F53" s="30" t="s">
        <v>51</v>
      </c>
      <c r="G53" s="221">
        <v>0.38205600000000001</v>
      </c>
      <c r="H53" s="222">
        <v>0.99987099999999995</v>
      </c>
      <c r="I53" s="40">
        <v>-0.31475399999999998</v>
      </c>
      <c r="J53" s="40">
        <v>6.3377100000000006E-2</v>
      </c>
      <c r="K53" s="30" t="s">
        <v>110</v>
      </c>
      <c r="L53" s="24">
        <v>6.8219700000000003E-7</v>
      </c>
      <c r="M53" s="225">
        <v>1.7027431119968999E-2</v>
      </c>
    </row>
    <row r="54" spans="1:13">
      <c r="A54" s="517"/>
      <c r="B54" s="22" t="s">
        <v>125</v>
      </c>
      <c r="C54" s="22">
        <v>3</v>
      </c>
      <c r="D54" s="22">
        <v>161206574</v>
      </c>
      <c r="E54" s="30" t="s">
        <v>60</v>
      </c>
      <c r="F54" s="30" t="s">
        <v>57</v>
      </c>
      <c r="G54" s="221">
        <v>0.38205099999999997</v>
      </c>
      <c r="H54" s="222">
        <v>0.99991200000000002</v>
      </c>
      <c r="I54" s="40">
        <v>-0.314747</v>
      </c>
      <c r="J54" s="40">
        <v>6.3376299999999997E-2</v>
      </c>
      <c r="K54" s="30" t="s">
        <v>110</v>
      </c>
      <c r="L54" s="24">
        <v>6.8231699999999995E-7</v>
      </c>
      <c r="M54" s="225">
        <v>1.7023769440841701E-2</v>
      </c>
    </row>
    <row r="55" spans="1:13">
      <c r="A55" s="517"/>
      <c r="B55" s="22" t="s">
        <v>117</v>
      </c>
      <c r="C55" s="22">
        <v>3</v>
      </c>
      <c r="D55" s="22">
        <v>161202892</v>
      </c>
      <c r="E55" s="30" t="s">
        <v>57</v>
      </c>
      <c r="F55" s="30" t="s">
        <v>52</v>
      </c>
      <c r="G55" s="221">
        <v>0.38203999999999999</v>
      </c>
      <c r="H55" s="222">
        <v>0.99994000000000005</v>
      </c>
      <c r="I55" s="40">
        <v>-0.31473000000000001</v>
      </c>
      <c r="J55" s="40">
        <v>6.3376699999999994E-2</v>
      </c>
      <c r="K55" s="30" t="s">
        <v>110</v>
      </c>
      <c r="L55" s="24">
        <v>6.8341099999999998E-7</v>
      </c>
      <c r="M55" s="225">
        <v>1.7000821641636198E-2</v>
      </c>
    </row>
    <row r="56" spans="1:13">
      <c r="A56" s="517"/>
      <c r="B56" s="22" t="s">
        <v>119</v>
      </c>
      <c r="C56" s="22">
        <v>3</v>
      </c>
      <c r="D56" s="22">
        <v>161203453</v>
      </c>
      <c r="E56" s="30" t="s">
        <v>52</v>
      </c>
      <c r="F56" s="30" t="s">
        <v>57</v>
      </c>
      <c r="G56" s="221">
        <v>0.38203999999999999</v>
      </c>
      <c r="H56" s="222">
        <v>0.99994000000000005</v>
      </c>
      <c r="I56" s="40">
        <v>-0.31473000000000001</v>
      </c>
      <c r="J56" s="40">
        <v>6.3376699999999994E-2</v>
      </c>
      <c r="K56" s="30" t="s">
        <v>110</v>
      </c>
      <c r="L56" s="24">
        <v>6.8341099999999998E-7</v>
      </c>
      <c r="M56" s="225">
        <v>1.7000821641636198E-2</v>
      </c>
    </row>
    <row r="57" spans="1:13">
      <c r="A57" s="517"/>
      <c r="B57" s="22" t="s">
        <v>133</v>
      </c>
      <c r="C57" s="22">
        <v>3</v>
      </c>
      <c r="D57" s="22">
        <v>161207974</v>
      </c>
      <c r="E57" s="30" t="s">
        <v>51</v>
      </c>
      <c r="F57" s="30" t="s">
        <v>57</v>
      </c>
      <c r="G57" s="221">
        <v>0.38206699999999999</v>
      </c>
      <c r="H57" s="222">
        <v>0.99987099999999995</v>
      </c>
      <c r="I57" s="40">
        <v>-0.31464700000000001</v>
      </c>
      <c r="J57" s="40">
        <v>6.3374700000000006E-2</v>
      </c>
      <c r="K57" s="30" t="s">
        <v>110</v>
      </c>
      <c r="L57" s="24">
        <v>6.87493E-7</v>
      </c>
      <c r="M57" s="225">
        <v>1.6912831438825E-2</v>
      </c>
    </row>
    <row r="58" spans="1:13">
      <c r="A58" s="517"/>
      <c r="B58" s="22" t="s">
        <v>134</v>
      </c>
      <c r="C58" s="22">
        <v>3</v>
      </c>
      <c r="D58" s="22">
        <v>161208014</v>
      </c>
      <c r="E58" s="30" t="s">
        <v>52</v>
      </c>
      <c r="F58" s="30" t="s">
        <v>57</v>
      </c>
      <c r="G58" s="221">
        <v>0.38206699999999999</v>
      </c>
      <c r="H58" s="222">
        <v>0.99987099999999995</v>
      </c>
      <c r="I58" s="40">
        <v>-0.31464700000000001</v>
      </c>
      <c r="J58" s="40">
        <v>6.3374700000000006E-2</v>
      </c>
      <c r="K58" s="30" t="s">
        <v>110</v>
      </c>
      <c r="L58" s="24">
        <v>6.87493E-7</v>
      </c>
      <c r="M58" s="225">
        <v>1.6912831438825E-2</v>
      </c>
    </row>
    <row r="59" spans="1:13">
      <c r="A59" s="517"/>
      <c r="B59" s="22" t="s">
        <v>123</v>
      </c>
      <c r="C59" s="22">
        <v>3</v>
      </c>
      <c r="D59" s="22">
        <v>161206105</v>
      </c>
      <c r="E59" s="30" t="s">
        <v>51</v>
      </c>
      <c r="F59" s="30" t="s">
        <v>60</v>
      </c>
      <c r="G59" s="221">
        <v>0.381992</v>
      </c>
      <c r="H59" s="222">
        <v>0.99971699999999997</v>
      </c>
      <c r="I59" s="40">
        <v>-0.31465300000000002</v>
      </c>
      <c r="J59" s="40">
        <v>6.33851E-2</v>
      </c>
      <c r="K59" s="30" t="s">
        <v>110</v>
      </c>
      <c r="L59" s="24">
        <v>6.9000700000000005E-7</v>
      </c>
      <c r="M59" s="225">
        <v>1.6858146937392099E-2</v>
      </c>
    </row>
    <row r="60" spans="1:13">
      <c r="A60" s="517"/>
      <c r="B60" s="22" t="s">
        <v>109</v>
      </c>
      <c r="C60" s="22">
        <v>3</v>
      </c>
      <c r="D60" s="22">
        <v>161199673</v>
      </c>
      <c r="E60" s="30" t="s">
        <v>60</v>
      </c>
      <c r="F60" s="30" t="s">
        <v>51</v>
      </c>
      <c r="G60" s="221">
        <v>0.38191599999999998</v>
      </c>
      <c r="H60" s="222">
        <v>1</v>
      </c>
      <c r="I60" s="40">
        <v>-0.314446</v>
      </c>
      <c r="J60" s="40">
        <v>6.3372700000000004E-2</v>
      </c>
      <c r="K60" s="30" t="s">
        <v>110</v>
      </c>
      <c r="L60" s="24">
        <v>6.98233E-7</v>
      </c>
      <c r="M60" s="225">
        <v>1.6707945136392201E-2</v>
      </c>
    </row>
    <row r="61" spans="1:13">
      <c r="A61" s="517"/>
      <c r="B61" s="22" t="s">
        <v>143</v>
      </c>
      <c r="C61" s="22">
        <v>3</v>
      </c>
      <c r="D61" s="22">
        <v>161210409</v>
      </c>
      <c r="E61" s="30" t="s">
        <v>52</v>
      </c>
      <c r="F61" s="30" t="s">
        <v>51</v>
      </c>
      <c r="G61" s="221">
        <v>0.38196999999999998</v>
      </c>
      <c r="H61" s="222">
        <v>0.99963400000000002</v>
      </c>
      <c r="I61" s="40">
        <v>-0.31444699999999998</v>
      </c>
      <c r="J61" s="40">
        <v>6.33745E-2</v>
      </c>
      <c r="K61" s="30" t="s">
        <v>110</v>
      </c>
      <c r="L61" s="24">
        <v>6.9870399999999998E-7</v>
      </c>
      <c r="M61" s="225">
        <v>1.6667860573497E-2</v>
      </c>
    </row>
    <row r="62" spans="1:13">
      <c r="A62" s="517"/>
      <c r="B62" s="22" t="s">
        <v>138</v>
      </c>
      <c r="C62" s="22">
        <v>3</v>
      </c>
      <c r="D62" s="22">
        <v>161209116</v>
      </c>
      <c r="E62" s="30" t="s">
        <v>51</v>
      </c>
      <c r="F62" s="30" t="s">
        <v>52</v>
      </c>
      <c r="G62" s="221">
        <v>0.38194800000000001</v>
      </c>
      <c r="H62" s="222">
        <v>0.99987099999999995</v>
      </c>
      <c r="I62" s="40">
        <v>-0.31417200000000001</v>
      </c>
      <c r="J62" s="40">
        <v>6.3374299999999995E-2</v>
      </c>
      <c r="K62" s="30" t="s">
        <v>110</v>
      </c>
      <c r="L62" s="24">
        <v>7.1444199999999999E-7</v>
      </c>
      <c r="M62" s="225">
        <v>1.63732573099553E-2</v>
      </c>
    </row>
    <row r="63" spans="1:13">
      <c r="A63" s="517"/>
      <c r="B63" s="22" t="s">
        <v>137</v>
      </c>
      <c r="C63" s="22">
        <v>3</v>
      </c>
      <c r="D63" s="22">
        <v>161209015</v>
      </c>
      <c r="E63" s="30" t="s">
        <v>51</v>
      </c>
      <c r="F63" s="30" t="s">
        <v>52</v>
      </c>
      <c r="G63" s="221">
        <v>0.38194299999999998</v>
      </c>
      <c r="H63" s="222">
        <v>0.99984799999999996</v>
      </c>
      <c r="I63" s="40">
        <v>-0.31416699999999997</v>
      </c>
      <c r="J63" s="40">
        <v>6.3375100000000004E-2</v>
      </c>
      <c r="K63" s="30" t="s">
        <v>110</v>
      </c>
      <c r="L63" s="24">
        <v>7.1493699999999999E-7</v>
      </c>
      <c r="M63" s="225">
        <v>1.6362883222680601E-2</v>
      </c>
    </row>
    <row r="64" spans="1:13">
      <c r="A64" s="517"/>
      <c r="B64" s="22" t="s">
        <v>141</v>
      </c>
      <c r="C64" s="22">
        <v>3</v>
      </c>
      <c r="D64" s="22">
        <v>161209326</v>
      </c>
      <c r="E64" s="30" t="s">
        <v>51</v>
      </c>
      <c r="F64" s="30" t="s">
        <v>57</v>
      </c>
      <c r="G64" s="221">
        <v>0.381857</v>
      </c>
      <c r="H64" s="222">
        <v>0.99954399999999999</v>
      </c>
      <c r="I64" s="40">
        <v>-0.31392700000000001</v>
      </c>
      <c r="J64" s="40">
        <v>6.33885E-2</v>
      </c>
      <c r="K64" s="30" t="s">
        <v>142</v>
      </c>
      <c r="L64" s="24">
        <v>7.32942E-7</v>
      </c>
      <c r="M64" s="225">
        <v>1.60128399614188E-2</v>
      </c>
    </row>
    <row r="65" spans="1:13">
      <c r="A65" s="517"/>
      <c r="B65" s="22" t="s">
        <v>105</v>
      </c>
      <c r="C65" s="22">
        <v>3</v>
      </c>
      <c r="D65" s="22">
        <v>161197437</v>
      </c>
      <c r="E65" s="30" t="s">
        <v>51</v>
      </c>
      <c r="F65" s="30" t="s">
        <v>52</v>
      </c>
      <c r="G65" s="221">
        <v>0.38172699999999998</v>
      </c>
      <c r="H65" s="222">
        <v>0.99814899999999995</v>
      </c>
      <c r="I65" s="40">
        <v>-0.30956899999999998</v>
      </c>
      <c r="J65" s="40">
        <v>6.3490000000000005E-2</v>
      </c>
      <c r="K65" s="30" t="s">
        <v>106</v>
      </c>
      <c r="L65" s="24">
        <v>1.08332E-6</v>
      </c>
      <c r="M65" s="225">
        <v>1.14957789350499E-2</v>
      </c>
    </row>
    <row r="66" spans="1:13">
      <c r="A66" s="517"/>
      <c r="B66" s="22" t="s">
        <v>113</v>
      </c>
      <c r="C66" s="22">
        <v>3</v>
      </c>
      <c r="D66" s="22">
        <v>161201464</v>
      </c>
      <c r="E66" s="30" t="s">
        <v>57</v>
      </c>
      <c r="F66" s="30" t="s">
        <v>60</v>
      </c>
      <c r="G66" s="221">
        <v>0.38700600000000002</v>
      </c>
      <c r="H66" s="222">
        <v>0.99958199999999997</v>
      </c>
      <c r="I66" s="40">
        <v>-0.30784699999999998</v>
      </c>
      <c r="J66" s="40">
        <v>6.3242699999999999E-2</v>
      </c>
      <c r="K66" s="30" t="s">
        <v>114</v>
      </c>
      <c r="L66" s="24">
        <v>1.12902E-6</v>
      </c>
      <c r="M66" s="225">
        <v>1.1345236692146999E-2</v>
      </c>
    </row>
    <row r="67" spans="1:13">
      <c r="A67" s="517"/>
      <c r="B67" s="22" t="s">
        <v>139</v>
      </c>
      <c r="C67" s="22">
        <v>3</v>
      </c>
      <c r="D67" s="22">
        <v>161209190</v>
      </c>
      <c r="E67" s="30" t="s">
        <v>60</v>
      </c>
      <c r="F67" s="30" t="s">
        <v>57</v>
      </c>
      <c r="G67" s="221">
        <v>0.386986</v>
      </c>
      <c r="H67" s="222">
        <v>0.99991799999999997</v>
      </c>
      <c r="I67" s="40">
        <v>-0.30707499999999999</v>
      </c>
      <c r="J67" s="40">
        <v>6.3228199999999998E-2</v>
      </c>
      <c r="K67" s="30" t="s">
        <v>140</v>
      </c>
      <c r="L67" s="24">
        <v>1.19404E-6</v>
      </c>
      <c r="M67" s="225">
        <v>1.08379038292172E-2</v>
      </c>
    </row>
    <row r="68" spans="1:13">
      <c r="A68" s="518"/>
      <c r="B68" s="46" t="s">
        <v>175</v>
      </c>
      <c r="C68" s="46">
        <v>3</v>
      </c>
      <c r="D68" s="46">
        <v>161215555</v>
      </c>
      <c r="E68" s="47" t="s">
        <v>60</v>
      </c>
      <c r="F68" s="47" t="s">
        <v>57</v>
      </c>
      <c r="G68" s="48">
        <v>0.36986400000000003</v>
      </c>
      <c r="H68" s="70">
        <v>0.99882099999999996</v>
      </c>
      <c r="I68" s="61">
        <v>-0.30157400000000001</v>
      </c>
      <c r="J68" s="61">
        <v>6.3685599999999995E-2</v>
      </c>
      <c r="K68" s="47" t="s">
        <v>172</v>
      </c>
      <c r="L68" s="50">
        <v>2.18674E-6</v>
      </c>
      <c r="M68" s="227">
        <v>6.7206866858355897E-3</v>
      </c>
    </row>
    <row r="70" spans="1:13">
      <c r="A70" s="22" t="s">
        <v>217</v>
      </c>
    </row>
    <row r="71" spans="1:13">
      <c r="A71" s="22" t="s">
        <v>222</v>
      </c>
    </row>
    <row r="72" spans="1:13">
      <c r="A72" s="22" t="s">
        <v>223</v>
      </c>
      <c r="B72" s="22"/>
    </row>
    <row r="73" spans="1:13">
      <c r="A73" s="22" t="s">
        <v>236</v>
      </c>
      <c r="B73" s="22"/>
    </row>
    <row r="74" spans="1:13">
      <c r="A74" s="22" t="s">
        <v>224</v>
      </c>
      <c r="B74" s="22"/>
    </row>
    <row r="75" spans="1:13">
      <c r="A75" s="22" t="s">
        <v>237</v>
      </c>
    </row>
    <row r="81" spans="1:1">
      <c r="A81" s="22"/>
    </row>
  </sheetData>
  <mergeCells count="2">
    <mergeCell ref="A4:A20"/>
    <mergeCell ref="A21:A68"/>
  </mergeCells>
  <pageMargins left="0.7" right="0.7" top="0.75" bottom="0.75" header="0.3" footer="0.3"/>
  <pageSetup scale="35" orientation="landscape" r:id="rId1"/>
  <headerFooter>
    <oddHeader>&amp;L&amp;"-,Bold" Confidential&amp;C&amp;D&amp;RPage &amp;P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7AFD0-0D9D-4C7B-B513-6DC443F07390}">
  <sheetPr>
    <pageSetUpPr fitToPage="1"/>
  </sheetPr>
  <dimension ref="A1:AE33"/>
  <sheetViews>
    <sheetView zoomScale="90" zoomScaleNormal="90" workbookViewId="0"/>
  </sheetViews>
  <sheetFormatPr defaultColWidth="8.81640625" defaultRowHeight="14"/>
  <cols>
    <col min="1" max="1" width="15.453125" style="22" customWidth="1"/>
    <col min="2" max="2" width="8.453125" style="22" customWidth="1"/>
    <col min="3" max="3" width="16.453125" style="22" customWidth="1"/>
    <col min="4" max="4" width="12.453125" style="22" customWidth="1"/>
    <col min="5" max="5" width="14.81640625" style="22" customWidth="1"/>
    <col min="6" max="6" width="18.453125" style="40" customWidth="1"/>
    <col min="7" max="7" width="19.453125" style="40" customWidth="1"/>
    <col min="8" max="8" width="5.81640625" style="40" customWidth="1"/>
    <col min="9" max="9" width="10.453125" style="22" customWidth="1"/>
    <col min="10" max="10" width="21.1796875" style="22" customWidth="1"/>
    <col min="11" max="11" width="11.1796875" style="22" customWidth="1"/>
    <col min="12" max="12" width="8.453125" style="40" customWidth="1"/>
    <col min="13" max="13" width="8.1796875" style="40" customWidth="1"/>
    <col min="14" max="18" width="8.81640625" style="22"/>
    <col min="19" max="19" width="8.81640625" style="37"/>
    <col min="20" max="20" width="11.453125" style="34" customWidth="1"/>
    <col min="21" max="21" width="17.453125" style="34" customWidth="1"/>
    <col min="22" max="22" width="10.453125" style="37" customWidth="1"/>
    <col min="23" max="23" width="16.453125" style="37" customWidth="1"/>
    <col min="24" max="24" width="13.453125" style="37" customWidth="1"/>
    <col min="25" max="25" width="15" style="37" customWidth="1"/>
    <col min="26" max="30" width="14.1796875" style="37" customWidth="1"/>
    <col min="31" max="31" width="15.453125" style="22" customWidth="1"/>
    <col min="32" max="32" width="18.26953125" style="22" customWidth="1"/>
    <col min="33" max="16384" width="8.81640625" style="22"/>
  </cols>
  <sheetData>
    <row r="1" spans="1:31" ht="18.5" thickBot="1">
      <c r="A1" s="1" t="s">
        <v>977</v>
      </c>
      <c r="G1" s="54"/>
      <c r="H1" s="54"/>
    </row>
    <row r="2" spans="1:31" ht="14.5" thickBot="1">
      <c r="G2" s="54"/>
      <c r="H2" s="54"/>
      <c r="N2" s="520" t="s">
        <v>434</v>
      </c>
      <c r="O2" s="521"/>
      <c r="P2" s="521"/>
      <c r="Q2" s="521"/>
      <c r="R2" s="522"/>
      <c r="T2" s="37"/>
      <c r="U2" s="37"/>
      <c r="Z2" s="526" t="s">
        <v>435</v>
      </c>
      <c r="AA2" s="527"/>
      <c r="AB2" s="527"/>
      <c r="AC2" s="527"/>
      <c r="AD2" s="528"/>
    </row>
    <row r="3" spans="1:31" ht="14.5" thickBot="1">
      <c r="C3" s="229"/>
      <c r="D3" s="230"/>
      <c r="E3" s="230"/>
      <c r="F3" s="231"/>
      <c r="G3" s="54"/>
      <c r="N3" s="64" t="s">
        <v>436</v>
      </c>
      <c r="O3" s="35" t="s">
        <v>437</v>
      </c>
      <c r="P3" s="35" t="s">
        <v>438</v>
      </c>
      <c r="Q3" s="35" t="s">
        <v>439</v>
      </c>
      <c r="R3" s="65" t="s">
        <v>440</v>
      </c>
      <c r="S3" s="97" t="s">
        <v>441</v>
      </c>
      <c r="T3" s="98" t="s">
        <v>442</v>
      </c>
      <c r="U3" s="99" t="s">
        <v>443</v>
      </c>
      <c r="V3" s="523" t="s">
        <v>444</v>
      </c>
      <c r="W3" s="524"/>
      <c r="X3" s="524"/>
      <c r="Y3" s="525"/>
      <c r="Z3" s="103" t="s">
        <v>445</v>
      </c>
      <c r="AA3" s="104" t="s">
        <v>446</v>
      </c>
      <c r="AB3" s="104" t="s">
        <v>447</v>
      </c>
      <c r="AC3" s="104" t="s">
        <v>445</v>
      </c>
      <c r="AD3" s="105" t="s">
        <v>446</v>
      </c>
    </row>
    <row r="4" spans="1:31" s="41" customFormat="1" ht="16" thickBot="1">
      <c r="A4" s="106" t="s">
        <v>30</v>
      </c>
      <c r="B4" s="107" t="s">
        <v>31</v>
      </c>
      <c r="C4" s="107" t="s">
        <v>32</v>
      </c>
      <c r="D4" s="107" t="s">
        <v>33</v>
      </c>
      <c r="E4" s="107" t="s">
        <v>34</v>
      </c>
      <c r="F4" s="108" t="s">
        <v>229</v>
      </c>
      <c r="G4" s="108" t="s">
        <v>230</v>
      </c>
      <c r="H4" s="108" t="s">
        <v>231</v>
      </c>
      <c r="I4" s="107" t="s">
        <v>46</v>
      </c>
      <c r="J4" s="148" t="s">
        <v>232</v>
      </c>
      <c r="K4" s="107" t="s">
        <v>233</v>
      </c>
      <c r="L4" s="108" t="s">
        <v>234</v>
      </c>
      <c r="M4" s="109" t="s">
        <v>448</v>
      </c>
      <c r="N4" s="66" t="s">
        <v>449</v>
      </c>
      <c r="O4" s="67" t="s">
        <v>450</v>
      </c>
      <c r="P4" s="67" t="s">
        <v>451</v>
      </c>
      <c r="Q4" s="67" t="s">
        <v>452</v>
      </c>
      <c r="R4" s="68" t="s">
        <v>453</v>
      </c>
      <c r="S4" s="100" t="s">
        <v>454</v>
      </c>
      <c r="T4" s="101" t="s">
        <v>454</v>
      </c>
      <c r="U4" s="102" t="s">
        <v>455</v>
      </c>
      <c r="V4" s="66" t="s">
        <v>456</v>
      </c>
      <c r="W4" s="67" t="s">
        <v>457</v>
      </c>
      <c r="X4" s="67" t="s">
        <v>458</v>
      </c>
      <c r="Y4" s="69" t="s">
        <v>459</v>
      </c>
      <c r="Z4" s="66" t="s">
        <v>460</v>
      </c>
      <c r="AA4" s="67" t="s">
        <v>461</v>
      </c>
      <c r="AB4" s="67" t="s">
        <v>462</v>
      </c>
      <c r="AC4" s="67" t="s">
        <v>463</v>
      </c>
      <c r="AD4" s="68" t="s">
        <v>464</v>
      </c>
      <c r="AE4" s="470" t="s">
        <v>465</v>
      </c>
    </row>
    <row r="5" spans="1:31">
      <c r="A5" s="22" t="s">
        <v>59</v>
      </c>
      <c r="B5" s="22">
        <v>21</v>
      </c>
      <c r="C5" s="22">
        <v>37060678</v>
      </c>
      <c r="D5" s="30" t="s">
        <v>52</v>
      </c>
      <c r="E5" s="30" t="s">
        <v>60</v>
      </c>
      <c r="F5" s="54">
        <v>9.2118000000000005E-2</v>
      </c>
      <c r="G5" s="54">
        <v>0.976831</v>
      </c>
      <c r="H5" s="40">
        <v>-0.58993799999999996</v>
      </c>
      <c r="I5" s="29">
        <v>0.10649699999999999</v>
      </c>
      <c r="J5" s="30" t="s">
        <v>61</v>
      </c>
      <c r="K5" s="24">
        <v>3.0337600000000002E-8</v>
      </c>
      <c r="L5" s="40">
        <v>3.9192641466166897E-2</v>
      </c>
      <c r="M5" s="40">
        <v>0.89813229999999999</v>
      </c>
      <c r="N5" s="63">
        <f>1 - 0.889</f>
        <v>0.11099999999999999</v>
      </c>
      <c r="O5" s="63">
        <f xml:space="preserve"> 1 - 0.999</f>
        <v>1.0000000000000009E-3</v>
      </c>
      <c r="P5" s="63">
        <v>0</v>
      </c>
      <c r="Q5" s="63">
        <v>0</v>
      </c>
      <c r="R5" s="63">
        <f xml:space="preserve"> 1 - 0.999</f>
        <v>1.0000000000000009E-3</v>
      </c>
      <c r="S5" s="468" t="s">
        <v>52</v>
      </c>
      <c r="T5" s="468" t="s">
        <v>60</v>
      </c>
      <c r="U5" s="468" t="s">
        <v>52</v>
      </c>
      <c r="V5" s="468" t="s">
        <v>466</v>
      </c>
      <c r="W5" s="468" t="s">
        <v>466</v>
      </c>
      <c r="X5" s="468" t="s">
        <v>466</v>
      </c>
      <c r="Y5" s="468" t="s">
        <v>466</v>
      </c>
      <c r="Z5" s="468" t="s">
        <v>467</v>
      </c>
      <c r="AA5" s="468" t="s">
        <v>467</v>
      </c>
      <c r="AB5" s="468" t="s">
        <v>468</v>
      </c>
      <c r="AC5" s="468" t="s">
        <v>466</v>
      </c>
      <c r="AD5" s="468" t="s">
        <v>466</v>
      </c>
      <c r="AE5" s="110" t="s">
        <v>469</v>
      </c>
    </row>
    <row r="6" spans="1:31">
      <c r="A6" s="22" t="s">
        <v>62</v>
      </c>
      <c r="B6" s="22">
        <v>21</v>
      </c>
      <c r="C6" s="22">
        <v>37060786</v>
      </c>
      <c r="D6" s="30" t="s">
        <v>51</v>
      </c>
      <c r="E6" s="30" t="s">
        <v>52</v>
      </c>
      <c r="F6" s="54">
        <v>9.2118000000000005E-2</v>
      </c>
      <c r="G6" s="54">
        <v>0.976831</v>
      </c>
      <c r="H6" s="40">
        <v>-0.58993799999999996</v>
      </c>
      <c r="I6" s="29">
        <v>0.10649699999999999</v>
      </c>
      <c r="J6" s="30" t="s">
        <v>61</v>
      </c>
      <c r="K6" s="24">
        <v>3.0337600000000002E-8</v>
      </c>
      <c r="L6" s="40">
        <v>3.9192641466166897E-2</v>
      </c>
      <c r="M6" s="40">
        <v>0.89814000000000005</v>
      </c>
      <c r="N6" s="25">
        <f xml:space="preserve"> 1- 0.889</f>
        <v>0.11099999999999999</v>
      </c>
      <c r="O6" s="25">
        <f t="shared" ref="O6:O21" si="0" xml:space="preserve"> 1 - 0.999</f>
        <v>1.0000000000000009E-3</v>
      </c>
      <c r="P6" s="25">
        <v>0</v>
      </c>
      <c r="Q6" s="25">
        <v>0</v>
      </c>
      <c r="R6" s="25">
        <v>0</v>
      </c>
      <c r="S6" s="469" t="s">
        <v>51</v>
      </c>
      <c r="T6" s="469" t="s">
        <v>52</v>
      </c>
      <c r="U6" s="469" t="s">
        <v>51</v>
      </c>
      <c r="V6" s="469" t="s">
        <v>470</v>
      </c>
      <c r="W6" s="469" t="s">
        <v>470</v>
      </c>
      <c r="X6" s="469" t="s">
        <v>470</v>
      </c>
      <c r="Y6" s="469" t="s">
        <v>470</v>
      </c>
      <c r="Z6" s="469" t="s">
        <v>471</v>
      </c>
      <c r="AA6" s="469" t="s">
        <v>471</v>
      </c>
      <c r="AB6" s="469" t="s">
        <v>466</v>
      </c>
      <c r="AC6" s="469" t="s">
        <v>470</v>
      </c>
      <c r="AD6" s="469" t="s">
        <v>470</v>
      </c>
      <c r="AE6" s="42" t="s">
        <v>471</v>
      </c>
    </row>
    <row r="7" spans="1:31">
      <c r="A7" s="22" t="s">
        <v>63</v>
      </c>
      <c r="B7" s="22">
        <v>21</v>
      </c>
      <c r="C7" s="22">
        <v>37062662</v>
      </c>
      <c r="D7" s="30" t="s">
        <v>52</v>
      </c>
      <c r="E7" s="30" t="s">
        <v>51</v>
      </c>
      <c r="F7" s="54">
        <v>9.1610200000000003E-2</v>
      </c>
      <c r="G7" s="54">
        <v>0.98790299999999998</v>
      </c>
      <c r="H7" s="40">
        <v>-0.59340400000000004</v>
      </c>
      <c r="I7" s="29">
        <v>0.10651099999999999</v>
      </c>
      <c r="J7" s="30" t="s">
        <v>64</v>
      </c>
      <c r="K7" s="24">
        <v>2.52856E-8</v>
      </c>
      <c r="L7" s="40">
        <v>4.6459186199015803E-2</v>
      </c>
      <c r="M7" s="40">
        <v>0.89712199999999998</v>
      </c>
      <c r="N7" s="25">
        <v>0.111</v>
      </c>
      <c r="O7" s="25">
        <f t="shared" si="0"/>
        <v>1.0000000000000009E-3</v>
      </c>
      <c r="P7" s="25">
        <v>0</v>
      </c>
      <c r="Q7" s="25">
        <v>0</v>
      </c>
      <c r="R7" s="25">
        <v>0</v>
      </c>
      <c r="S7" s="469" t="s">
        <v>52</v>
      </c>
      <c r="T7" s="469" t="s">
        <v>51</v>
      </c>
      <c r="U7" s="469" t="s">
        <v>52</v>
      </c>
      <c r="V7" s="469" t="s">
        <v>466</v>
      </c>
      <c r="W7" s="469" t="s">
        <v>466</v>
      </c>
      <c r="X7" s="469" t="s">
        <v>466</v>
      </c>
      <c r="Y7" s="469" t="s">
        <v>466</v>
      </c>
      <c r="Z7" s="469" t="s">
        <v>471</v>
      </c>
      <c r="AA7" s="469" t="s">
        <v>471</v>
      </c>
      <c r="AB7" s="469" t="s">
        <v>470</v>
      </c>
      <c r="AC7" s="469" t="s">
        <v>466</v>
      </c>
      <c r="AD7" s="469" t="s">
        <v>466</v>
      </c>
      <c r="AE7" s="42" t="s">
        <v>472</v>
      </c>
    </row>
    <row r="8" spans="1:31">
      <c r="A8" s="22" t="s">
        <v>67</v>
      </c>
      <c r="B8" s="22">
        <v>21</v>
      </c>
      <c r="C8" s="22">
        <v>37069540</v>
      </c>
      <c r="D8" s="30" t="s">
        <v>57</v>
      </c>
      <c r="E8" s="30" t="s">
        <v>52</v>
      </c>
      <c r="F8" s="54">
        <v>9.2357400000000006E-2</v>
      </c>
      <c r="G8" s="54">
        <v>1</v>
      </c>
      <c r="H8" s="40">
        <v>-0.59402100000000002</v>
      </c>
      <c r="I8" s="29">
        <v>0.105838</v>
      </c>
      <c r="J8" s="30" t="s">
        <v>68</v>
      </c>
      <c r="K8" s="24">
        <v>1.9937600000000001E-8</v>
      </c>
      <c r="L8" s="40">
        <v>5.8006667363204797E-2</v>
      </c>
      <c r="M8" s="40">
        <v>0.90132880000000004</v>
      </c>
      <c r="N8" s="25">
        <v>0.111</v>
      </c>
      <c r="O8" s="25">
        <f t="shared" si="0"/>
        <v>1.0000000000000009E-3</v>
      </c>
      <c r="P8" s="25">
        <v>0</v>
      </c>
      <c r="Q8" s="25">
        <v>0</v>
      </c>
      <c r="R8" s="25">
        <v>0</v>
      </c>
      <c r="S8" s="469" t="s">
        <v>57</v>
      </c>
      <c r="T8" s="469" t="s">
        <v>52</v>
      </c>
      <c r="U8" s="469" t="s">
        <v>57</v>
      </c>
      <c r="V8" s="469" t="s">
        <v>473</v>
      </c>
      <c r="W8" s="469" t="s">
        <v>473</v>
      </c>
      <c r="X8" s="469" t="s">
        <v>473</v>
      </c>
      <c r="Y8" s="469" t="s">
        <v>473</v>
      </c>
      <c r="Z8" s="469" t="s">
        <v>474</v>
      </c>
      <c r="AA8" s="469" t="s">
        <v>474</v>
      </c>
      <c r="AB8" s="469" t="s">
        <v>466</v>
      </c>
      <c r="AC8" s="469" t="s">
        <v>473</v>
      </c>
      <c r="AD8" s="469" t="s">
        <v>473</v>
      </c>
      <c r="AE8" s="42" t="s">
        <v>474</v>
      </c>
    </row>
    <row r="9" spans="1:31">
      <c r="A9" s="22" t="s">
        <v>69</v>
      </c>
      <c r="B9" s="22">
        <v>21</v>
      </c>
      <c r="C9" s="22">
        <v>37071522</v>
      </c>
      <c r="D9" s="30" t="s">
        <v>51</v>
      </c>
      <c r="E9" s="30" t="s">
        <v>60</v>
      </c>
      <c r="F9" s="54">
        <v>9.4086000000000003E-2</v>
      </c>
      <c r="G9" s="54">
        <v>0.99230600000000002</v>
      </c>
      <c r="H9" s="40">
        <v>-0.59123300000000001</v>
      </c>
      <c r="I9" s="29">
        <v>0.10530100000000001</v>
      </c>
      <c r="J9" s="30" t="s">
        <v>70</v>
      </c>
      <c r="K9" s="24">
        <v>1.9689199999999999E-8</v>
      </c>
      <c r="L9" s="40">
        <v>5.8682787406634199E-2</v>
      </c>
      <c r="M9" s="40">
        <v>0.90528799999999998</v>
      </c>
      <c r="N9" s="25">
        <v>0.111</v>
      </c>
      <c r="O9" s="25">
        <f t="shared" si="0"/>
        <v>1.0000000000000009E-3</v>
      </c>
      <c r="P9" s="25">
        <v>0</v>
      </c>
      <c r="Q9" s="25">
        <v>0</v>
      </c>
      <c r="R9" s="25">
        <v>0</v>
      </c>
      <c r="S9" s="469" t="s">
        <v>51</v>
      </c>
      <c r="T9" s="469" t="s">
        <v>60</v>
      </c>
      <c r="U9" s="469" t="s">
        <v>51</v>
      </c>
      <c r="V9" s="469" t="s">
        <v>470</v>
      </c>
      <c r="W9" s="469" t="s">
        <v>470</v>
      </c>
      <c r="X9" s="469" t="s">
        <v>470</v>
      </c>
      <c r="Y9" s="469" t="s">
        <v>470</v>
      </c>
      <c r="Z9" s="469" t="s">
        <v>475</v>
      </c>
      <c r="AA9" s="469" t="s">
        <v>475</v>
      </c>
      <c r="AB9" s="469" t="s">
        <v>468</v>
      </c>
      <c r="AC9" s="469" t="s">
        <v>470</v>
      </c>
      <c r="AD9" s="469" t="s">
        <v>470</v>
      </c>
      <c r="AE9" s="42" t="s">
        <v>476</v>
      </c>
    </row>
    <row r="10" spans="1:31">
      <c r="A10" s="22" t="s">
        <v>71</v>
      </c>
      <c r="B10" s="22">
        <v>21</v>
      </c>
      <c r="C10" s="22">
        <v>37071784</v>
      </c>
      <c r="D10" s="30" t="s">
        <v>52</v>
      </c>
      <c r="E10" s="30" t="s">
        <v>51</v>
      </c>
      <c r="F10" s="54">
        <v>9.3605999999999995E-2</v>
      </c>
      <c r="G10" s="54">
        <v>0.99895100000000003</v>
      </c>
      <c r="H10" s="40">
        <v>-0.59077199999999996</v>
      </c>
      <c r="I10" s="29">
        <v>0.10530299999999999</v>
      </c>
      <c r="J10" s="30" t="s">
        <v>72</v>
      </c>
      <c r="K10" s="24">
        <v>2.02114E-8</v>
      </c>
      <c r="L10" s="40">
        <v>5.7278824664788203E-2</v>
      </c>
      <c r="M10" s="40">
        <v>0.90704989999999996</v>
      </c>
      <c r="N10" s="25">
        <v>0.111</v>
      </c>
      <c r="O10" s="25">
        <f t="shared" si="0"/>
        <v>1.0000000000000009E-3</v>
      </c>
      <c r="P10" s="25">
        <v>0</v>
      </c>
      <c r="Q10" s="25">
        <v>0</v>
      </c>
      <c r="R10" s="25">
        <v>0</v>
      </c>
      <c r="S10" s="469" t="s">
        <v>52</v>
      </c>
      <c r="T10" s="469" t="s">
        <v>51</v>
      </c>
      <c r="U10" s="469" t="s">
        <v>52</v>
      </c>
      <c r="V10" s="469" t="s">
        <v>466</v>
      </c>
      <c r="W10" s="469" t="s">
        <v>466</v>
      </c>
      <c r="X10" s="469" t="s">
        <v>466</v>
      </c>
      <c r="Y10" s="469" t="s">
        <v>466</v>
      </c>
      <c r="Z10" s="469" t="s">
        <v>471</v>
      </c>
      <c r="AA10" s="469" t="s">
        <v>471</v>
      </c>
      <c r="AB10" s="469" t="s">
        <v>470</v>
      </c>
      <c r="AC10" s="469" t="s">
        <v>466</v>
      </c>
      <c r="AD10" s="469" t="s">
        <v>466</v>
      </c>
      <c r="AE10" s="42" t="s">
        <v>472</v>
      </c>
    </row>
    <row r="11" spans="1:31">
      <c r="A11" s="22" t="s">
        <v>73</v>
      </c>
      <c r="B11" s="22">
        <v>21</v>
      </c>
      <c r="C11" s="22">
        <v>37073417</v>
      </c>
      <c r="D11" s="30" t="s">
        <v>51</v>
      </c>
      <c r="E11" s="30" t="s">
        <v>52</v>
      </c>
      <c r="F11" s="54">
        <v>9.38108E-2</v>
      </c>
      <c r="G11" s="54">
        <v>0.99649900000000002</v>
      </c>
      <c r="H11" s="40">
        <v>-0.59037099999999998</v>
      </c>
      <c r="I11" s="29">
        <v>0.10523299999999999</v>
      </c>
      <c r="J11" s="30" t="s">
        <v>72</v>
      </c>
      <c r="K11" s="24">
        <v>2.0215299999999999E-8</v>
      </c>
      <c r="L11" s="40">
        <v>5.7254487801658302E-2</v>
      </c>
      <c r="M11" s="40">
        <v>0.90862730000000003</v>
      </c>
      <c r="N11" s="25">
        <v>0.111</v>
      </c>
      <c r="O11" s="25">
        <f t="shared" si="0"/>
        <v>1.0000000000000009E-3</v>
      </c>
      <c r="P11" s="25">
        <v>0</v>
      </c>
      <c r="Q11" s="25">
        <f xml:space="preserve"> 1 - 0.993</f>
        <v>7.0000000000000062E-3</v>
      </c>
      <c r="R11" s="25">
        <f xml:space="preserve"> 1 - 0.996</f>
        <v>4.0000000000000036E-3</v>
      </c>
      <c r="S11" s="62" t="s">
        <v>51</v>
      </c>
      <c r="T11" s="58" t="s">
        <v>52</v>
      </c>
      <c r="U11" s="58" t="s">
        <v>52</v>
      </c>
      <c r="V11" s="469" t="s">
        <v>466</v>
      </c>
      <c r="W11" s="469" t="s">
        <v>466</v>
      </c>
      <c r="X11" s="469" t="s">
        <v>470</v>
      </c>
      <c r="Y11" s="469" t="s">
        <v>466</v>
      </c>
      <c r="Z11" s="469" t="s">
        <v>471</v>
      </c>
      <c r="AA11" s="469" t="s">
        <v>471</v>
      </c>
      <c r="AB11" s="469" t="s">
        <v>466</v>
      </c>
      <c r="AC11" s="469" t="s">
        <v>470</v>
      </c>
      <c r="AD11" s="469" t="s">
        <v>470</v>
      </c>
      <c r="AE11" s="42" t="s">
        <v>471</v>
      </c>
    </row>
    <row r="12" spans="1:31">
      <c r="A12" s="22" t="s">
        <v>74</v>
      </c>
      <c r="B12" s="22">
        <v>21</v>
      </c>
      <c r="C12" s="22">
        <v>37073985</v>
      </c>
      <c r="D12" s="30" t="s">
        <v>57</v>
      </c>
      <c r="E12" s="30" t="s">
        <v>60</v>
      </c>
      <c r="F12" s="54">
        <v>9.3951800000000002E-2</v>
      </c>
      <c r="G12" s="54">
        <v>0.99671600000000005</v>
      </c>
      <c r="H12" s="40">
        <v>-0.59232399999999996</v>
      </c>
      <c r="I12" s="29">
        <v>0.10523100000000001</v>
      </c>
      <c r="J12" s="30" t="s">
        <v>75</v>
      </c>
      <c r="K12" s="24">
        <v>1.8146700000000001E-8</v>
      </c>
      <c r="L12" s="40">
        <v>6.3333899018542597E-2</v>
      </c>
      <c r="M12" s="40">
        <v>0.90862730000000003</v>
      </c>
      <c r="N12" s="25">
        <v>0.111</v>
      </c>
      <c r="O12" s="25">
        <f t="shared" si="0"/>
        <v>1.0000000000000009E-3</v>
      </c>
      <c r="P12" s="25">
        <v>0</v>
      </c>
      <c r="Q12" s="25">
        <v>0</v>
      </c>
      <c r="R12" s="25">
        <v>0</v>
      </c>
      <c r="S12" s="469" t="s">
        <v>57</v>
      </c>
      <c r="T12" s="469" t="s">
        <v>60</v>
      </c>
      <c r="U12" s="469" t="s">
        <v>57</v>
      </c>
      <c r="V12" s="469" t="s">
        <v>473</v>
      </c>
      <c r="W12" s="469" t="s">
        <v>473</v>
      </c>
      <c r="X12" s="469" t="s">
        <v>473</v>
      </c>
      <c r="Y12" s="469" t="s">
        <v>473</v>
      </c>
      <c r="Z12" s="469" t="s">
        <v>477</v>
      </c>
      <c r="AA12" s="469" t="s">
        <v>477</v>
      </c>
      <c r="AB12" s="469" t="s">
        <v>468</v>
      </c>
      <c r="AC12" s="469" t="s">
        <v>473</v>
      </c>
      <c r="AD12" s="469" t="s">
        <v>473</v>
      </c>
      <c r="AE12" s="42" t="s">
        <v>478</v>
      </c>
    </row>
    <row r="13" spans="1:31" s="31" customFormat="1">
      <c r="A13" s="31" t="s">
        <v>76</v>
      </c>
      <c r="B13" s="31">
        <v>21</v>
      </c>
      <c r="C13" s="31">
        <v>37074899</v>
      </c>
      <c r="D13" s="51" t="s">
        <v>51</v>
      </c>
      <c r="E13" s="51" t="s">
        <v>52</v>
      </c>
      <c r="F13" s="56">
        <v>0.113094</v>
      </c>
      <c r="G13" s="56">
        <v>0.98123000000000005</v>
      </c>
      <c r="H13" s="57">
        <v>-0.57076300000000002</v>
      </c>
      <c r="I13" s="52">
        <v>9.7972100000000006E-2</v>
      </c>
      <c r="J13" s="51" t="s">
        <v>77</v>
      </c>
      <c r="K13" s="53">
        <v>5.6848799999999999E-9</v>
      </c>
      <c r="L13" s="57">
        <v>0.18739074713179699</v>
      </c>
      <c r="M13" s="57">
        <v>1</v>
      </c>
      <c r="N13" s="36">
        <f xml:space="preserve"> 1 - 0.865</f>
        <v>0.13500000000000001</v>
      </c>
      <c r="O13" s="36">
        <f t="shared" si="0"/>
        <v>1.0000000000000009E-3</v>
      </c>
      <c r="P13" s="36">
        <v>0</v>
      </c>
      <c r="Q13" s="36">
        <f xml:space="preserve"> 1 - 0.993</f>
        <v>7.0000000000000062E-3</v>
      </c>
      <c r="R13" s="36">
        <f xml:space="preserve"> 1 - 0.995</f>
        <v>5.0000000000000044E-3</v>
      </c>
      <c r="S13" s="58" t="s">
        <v>51</v>
      </c>
      <c r="T13" s="58" t="s">
        <v>52</v>
      </c>
      <c r="U13" s="58" t="s">
        <v>52</v>
      </c>
      <c r="V13" s="58" t="s">
        <v>466</v>
      </c>
      <c r="W13" s="58" t="s">
        <v>466</v>
      </c>
      <c r="X13" s="58" t="s">
        <v>466</v>
      </c>
      <c r="Y13" s="58" t="s">
        <v>466</v>
      </c>
      <c r="Z13" s="58" t="s">
        <v>471</v>
      </c>
      <c r="AA13" s="58" t="s">
        <v>471</v>
      </c>
      <c r="AB13" s="58" t="s">
        <v>466</v>
      </c>
      <c r="AC13" s="62" t="s">
        <v>470</v>
      </c>
      <c r="AD13" s="62" t="s">
        <v>470</v>
      </c>
      <c r="AE13" s="111" t="s">
        <v>471</v>
      </c>
    </row>
    <row r="14" spans="1:31">
      <c r="A14" s="22" t="s">
        <v>78</v>
      </c>
      <c r="B14" s="22">
        <v>21</v>
      </c>
      <c r="C14" s="22">
        <v>37075391</v>
      </c>
      <c r="D14" s="30" t="s">
        <v>60</v>
      </c>
      <c r="E14" s="30" t="s">
        <v>52</v>
      </c>
      <c r="F14" s="54">
        <v>0.18956899999999999</v>
      </c>
      <c r="G14" s="54">
        <v>0.994112</v>
      </c>
      <c r="H14" s="40">
        <v>-0.42501499999999998</v>
      </c>
      <c r="I14" s="29">
        <v>7.8328099999999998E-2</v>
      </c>
      <c r="J14" s="30" t="s">
        <v>79</v>
      </c>
      <c r="K14" s="24">
        <v>5.7603999999999998E-8</v>
      </c>
      <c r="L14" s="40">
        <v>2.1541023984682599E-2</v>
      </c>
      <c r="M14" s="40">
        <v>0.60154739999999995</v>
      </c>
      <c r="N14" s="25">
        <f xml:space="preserve"> 1 - 0.85</f>
        <v>0.15000000000000002</v>
      </c>
      <c r="O14" s="25">
        <f t="shared" si="0"/>
        <v>1.0000000000000009E-3</v>
      </c>
      <c r="P14" s="25">
        <v>0</v>
      </c>
      <c r="Q14" s="25">
        <v>0</v>
      </c>
      <c r="R14" s="25">
        <v>0</v>
      </c>
      <c r="S14" s="469" t="s">
        <v>60</v>
      </c>
      <c r="T14" s="469" t="s">
        <v>52</v>
      </c>
      <c r="U14" s="469" t="s">
        <v>60</v>
      </c>
      <c r="V14" s="469" t="s">
        <v>468</v>
      </c>
      <c r="W14" s="469" t="s">
        <v>468</v>
      </c>
      <c r="X14" s="469" t="s">
        <v>468</v>
      </c>
      <c r="Y14" s="469" t="s">
        <v>468</v>
      </c>
      <c r="Z14" s="469" t="s">
        <v>467</v>
      </c>
      <c r="AA14" s="469" t="s">
        <v>467</v>
      </c>
      <c r="AB14" s="469" t="s">
        <v>466</v>
      </c>
      <c r="AC14" s="469" t="s">
        <v>467</v>
      </c>
      <c r="AD14" s="469" t="s">
        <v>467</v>
      </c>
      <c r="AE14" s="42" t="s">
        <v>467</v>
      </c>
    </row>
    <row r="15" spans="1:31">
      <c r="A15" s="22" t="s">
        <v>80</v>
      </c>
      <c r="B15" s="22">
        <v>21</v>
      </c>
      <c r="C15" s="22">
        <v>37075686</v>
      </c>
      <c r="D15" s="30" t="s">
        <v>57</v>
      </c>
      <c r="E15" s="30" t="s">
        <v>51</v>
      </c>
      <c r="F15" s="54">
        <v>0.15143100000000001</v>
      </c>
      <c r="G15" s="54">
        <v>0.99826499999999996</v>
      </c>
      <c r="H15" s="40">
        <v>-0.47767799999999999</v>
      </c>
      <c r="I15" s="29">
        <v>8.5417099999999996E-2</v>
      </c>
      <c r="J15" s="30" t="s">
        <v>81</v>
      </c>
      <c r="K15" s="24">
        <v>2.24081E-8</v>
      </c>
      <c r="L15" s="40">
        <v>5.2008223038888197E-2</v>
      </c>
      <c r="M15" s="40">
        <v>0.68579540000000005</v>
      </c>
      <c r="N15" s="25">
        <f xml:space="preserve"> 1 - 0.869</f>
        <v>0.13100000000000001</v>
      </c>
      <c r="O15" s="25">
        <f t="shared" si="0"/>
        <v>1.0000000000000009E-3</v>
      </c>
      <c r="P15" s="25">
        <v>0</v>
      </c>
      <c r="Q15" s="25">
        <v>0</v>
      </c>
      <c r="R15" s="25">
        <v>0</v>
      </c>
      <c r="S15" s="469" t="s">
        <v>57</v>
      </c>
      <c r="T15" s="469" t="s">
        <v>51</v>
      </c>
      <c r="U15" s="469" t="s">
        <v>57</v>
      </c>
      <c r="V15" s="469" t="s">
        <v>473</v>
      </c>
      <c r="W15" s="469" t="s">
        <v>473</v>
      </c>
      <c r="X15" s="469" t="s">
        <v>473</v>
      </c>
      <c r="Y15" s="469" t="s">
        <v>473</v>
      </c>
      <c r="Z15" s="469" t="s">
        <v>479</v>
      </c>
      <c r="AA15" s="469" t="s">
        <v>479</v>
      </c>
      <c r="AB15" s="469" t="s">
        <v>470</v>
      </c>
      <c r="AC15" s="469" t="s">
        <v>479</v>
      </c>
      <c r="AD15" s="469" t="s">
        <v>473</v>
      </c>
      <c r="AE15" s="42" t="s">
        <v>480</v>
      </c>
    </row>
    <row r="16" spans="1:31">
      <c r="A16" s="22" t="s">
        <v>84</v>
      </c>
      <c r="B16" s="22">
        <v>21</v>
      </c>
      <c r="C16" s="22">
        <v>37076838</v>
      </c>
      <c r="D16" s="30" t="s">
        <v>60</v>
      </c>
      <c r="E16" s="30" t="s">
        <v>51</v>
      </c>
      <c r="F16" s="54">
        <v>8.6700399999999997E-2</v>
      </c>
      <c r="G16" s="54">
        <v>0.96849099999999999</v>
      </c>
      <c r="H16" s="40">
        <v>-0.59667599999999998</v>
      </c>
      <c r="I16" s="29">
        <v>0.10972700000000001</v>
      </c>
      <c r="J16" s="30" t="s">
        <v>85</v>
      </c>
      <c r="K16" s="24">
        <v>5.3931500000000002E-8</v>
      </c>
      <c r="L16" s="40">
        <v>2.2904912129503501E-2</v>
      </c>
      <c r="M16" s="40">
        <v>0.86717089999999997</v>
      </c>
      <c r="N16" s="25">
        <f xml:space="preserve"> 1 - 0.89</f>
        <v>0.10999999999999999</v>
      </c>
      <c r="O16" s="25">
        <f t="shared" si="0"/>
        <v>1.0000000000000009E-3</v>
      </c>
      <c r="P16" s="25">
        <v>0</v>
      </c>
      <c r="Q16" s="25">
        <v>0</v>
      </c>
      <c r="R16" s="25">
        <v>0</v>
      </c>
      <c r="S16" s="469" t="s">
        <v>60</v>
      </c>
      <c r="T16" s="469" t="s">
        <v>51</v>
      </c>
      <c r="U16" s="469" t="s">
        <v>60</v>
      </c>
      <c r="V16" s="469" t="s">
        <v>468</v>
      </c>
      <c r="W16" s="469" t="s">
        <v>468</v>
      </c>
      <c r="X16" s="469" t="s">
        <v>468</v>
      </c>
      <c r="Y16" s="469" t="s">
        <v>468</v>
      </c>
      <c r="Z16" s="469" t="s">
        <v>475</v>
      </c>
      <c r="AA16" s="469" t="s">
        <v>475</v>
      </c>
      <c r="AB16" s="469" t="s">
        <v>470</v>
      </c>
      <c r="AC16" s="469" t="s">
        <v>468</v>
      </c>
      <c r="AD16" s="469" t="s">
        <v>468</v>
      </c>
      <c r="AE16" s="42" t="s">
        <v>475</v>
      </c>
    </row>
    <row r="17" spans="1:31">
      <c r="A17" s="22" t="s">
        <v>86</v>
      </c>
      <c r="B17" s="22">
        <v>21</v>
      </c>
      <c r="C17" s="22">
        <v>37080021</v>
      </c>
      <c r="D17" s="30" t="s">
        <v>51</v>
      </c>
      <c r="E17" s="30" t="s">
        <v>52</v>
      </c>
      <c r="F17" s="54">
        <v>8.6812700000000007E-2</v>
      </c>
      <c r="G17" s="54">
        <v>0.96416000000000002</v>
      </c>
      <c r="H17" s="40">
        <v>-0.60490999999999995</v>
      </c>
      <c r="I17" s="29">
        <v>0.110016</v>
      </c>
      <c r="J17" s="30" t="s">
        <v>87</v>
      </c>
      <c r="K17" s="24">
        <v>3.8334499999999998E-8</v>
      </c>
      <c r="L17" s="40">
        <v>3.1505678984702003E-2</v>
      </c>
      <c r="M17" s="40">
        <v>0.86766589999999999</v>
      </c>
      <c r="N17" s="25">
        <f xml:space="preserve"> 1 - 0.89</f>
        <v>0.10999999999999999</v>
      </c>
      <c r="O17" s="25">
        <f t="shared" si="0"/>
        <v>1.0000000000000009E-3</v>
      </c>
      <c r="P17" s="25">
        <v>0</v>
      </c>
      <c r="Q17" s="25">
        <v>0</v>
      </c>
      <c r="R17" s="25">
        <v>0</v>
      </c>
      <c r="S17" s="469" t="s">
        <v>51</v>
      </c>
      <c r="T17" s="469" t="s">
        <v>52</v>
      </c>
      <c r="U17" s="469" t="s">
        <v>51</v>
      </c>
      <c r="V17" s="469" t="s">
        <v>470</v>
      </c>
      <c r="W17" s="469" t="s">
        <v>470</v>
      </c>
      <c r="X17" s="469" t="s">
        <v>470</v>
      </c>
      <c r="Y17" s="469" t="s">
        <v>470</v>
      </c>
      <c r="Z17" s="469" t="s">
        <v>471</v>
      </c>
      <c r="AA17" s="469" t="s">
        <v>471</v>
      </c>
      <c r="AB17" s="469" t="s">
        <v>466</v>
      </c>
      <c r="AC17" s="469" t="s">
        <v>470</v>
      </c>
      <c r="AD17" s="469" t="s">
        <v>470</v>
      </c>
      <c r="AE17" s="42" t="s">
        <v>471</v>
      </c>
    </row>
    <row r="18" spans="1:31">
      <c r="A18" s="22" t="s">
        <v>90</v>
      </c>
      <c r="B18" s="22">
        <v>21</v>
      </c>
      <c r="C18" s="22">
        <v>37086668</v>
      </c>
      <c r="D18" s="30" t="s">
        <v>51</v>
      </c>
      <c r="E18" s="30" t="s">
        <v>52</v>
      </c>
      <c r="F18" s="54">
        <v>9.3344700000000003E-2</v>
      </c>
      <c r="G18" s="54">
        <v>0.97930300000000003</v>
      </c>
      <c r="H18" s="40">
        <v>-0.61059699999999995</v>
      </c>
      <c r="I18" s="29">
        <v>0.106256</v>
      </c>
      <c r="J18" s="30" t="s">
        <v>91</v>
      </c>
      <c r="K18" s="24">
        <v>9.1120100000000007E-9</v>
      </c>
      <c r="L18" s="40">
        <v>0.120555831973575</v>
      </c>
      <c r="M18" s="40">
        <v>0.90157359999999998</v>
      </c>
      <c r="N18" s="25">
        <f xml:space="preserve"> 1 - 0.891</f>
        <v>0.10899999999999999</v>
      </c>
      <c r="O18" s="25">
        <f t="shared" si="0"/>
        <v>1.0000000000000009E-3</v>
      </c>
      <c r="P18" s="25">
        <v>0</v>
      </c>
      <c r="Q18" s="25">
        <v>0</v>
      </c>
      <c r="R18" s="25">
        <v>0</v>
      </c>
      <c r="S18" s="469" t="s">
        <v>51</v>
      </c>
      <c r="T18" s="469" t="s">
        <v>52</v>
      </c>
      <c r="U18" s="469" t="s">
        <v>51</v>
      </c>
      <c r="V18" s="469" t="s">
        <v>470</v>
      </c>
      <c r="W18" s="469" t="s">
        <v>470</v>
      </c>
      <c r="X18" s="469" t="s">
        <v>470</v>
      </c>
      <c r="Y18" s="469" t="s">
        <v>470</v>
      </c>
      <c r="Z18" s="469" t="s">
        <v>471</v>
      </c>
      <c r="AA18" s="469" t="s">
        <v>471</v>
      </c>
      <c r="AB18" s="469" t="s">
        <v>466</v>
      </c>
      <c r="AC18" s="469" t="s">
        <v>470</v>
      </c>
      <c r="AD18" s="469" t="s">
        <v>470</v>
      </c>
      <c r="AE18" s="42" t="s">
        <v>471</v>
      </c>
    </row>
    <row r="19" spans="1:31">
      <c r="A19" s="22" t="s">
        <v>92</v>
      </c>
      <c r="B19" s="22">
        <v>21</v>
      </c>
      <c r="C19" s="22">
        <v>37117381</v>
      </c>
      <c r="D19" s="30" t="s">
        <v>51</v>
      </c>
      <c r="E19" s="30" t="s">
        <v>52</v>
      </c>
      <c r="F19" s="54">
        <v>9.2583600000000002E-2</v>
      </c>
      <c r="G19" s="54">
        <v>0.97494400000000003</v>
      </c>
      <c r="H19" s="40">
        <v>-0.59573399999999999</v>
      </c>
      <c r="I19" s="29">
        <v>0.106458</v>
      </c>
      <c r="J19" s="30" t="s">
        <v>93</v>
      </c>
      <c r="K19" s="24">
        <v>2.19414E-8</v>
      </c>
      <c r="L19" s="40">
        <v>5.3041232827278503E-2</v>
      </c>
      <c r="M19" s="40">
        <v>0.88896350000000002</v>
      </c>
      <c r="N19" s="25">
        <f xml:space="preserve"> 1 - 0.893</f>
        <v>0.10699999999999998</v>
      </c>
      <c r="O19" s="25">
        <f t="shared" si="0"/>
        <v>1.0000000000000009E-3</v>
      </c>
      <c r="P19" s="25">
        <v>0</v>
      </c>
      <c r="Q19" s="25">
        <v>0</v>
      </c>
      <c r="R19" s="25">
        <v>0</v>
      </c>
      <c r="S19" s="469" t="s">
        <v>51</v>
      </c>
      <c r="T19" s="469" t="s">
        <v>52</v>
      </c>
      <c r="U19" s="469" t="s">
        <v>51</v>
      </c>
      <c r="V19" s="469" t="s">
        <v>470</v>
      </c>
      <c r="W19" s="469" t="s">
        <v>470</v>
      </c>
      <c r="X19" s="469" t="s">
        <v>470</v>
      </c>
      <c r="Y19" s="469" t="s">
        <v>470</v>
      </c>
      <c r="Z19" s="469" t="s">
        <v>471</v>
      </c>
      <c r="AA19" s="469" t="s">
        <v>471</v>
      </c>
      <c r="AB19" s="469" t="s">
        <v>466</v>
      </c>
      <c r="AC19" s="469" t="s">
        <v>470</v>
      </c>
      <c r="AD19" s="469" t="s">
        <v>481</v>
      </c>
      <c r="AE19" s="42" t="s">
        <v>471</v>
      </c>
    </row>
    <row r="20" spans="1:31">
      <c r="A20" s="22" t="s">
        <v>94</v>
      </c>
      <c r="B20" s="22">
        <v>21</v>
      </c>
      <c r="C20" s="22">
        <v>37123034</v>
      </c>
      <c r="D20" s="30" t="s">
        <v>51</v>
      </c>
      <c r="E20" s="30" t="s">
        <v>60</v>
      </c>
      <c r="F20" s="54">
        <v>9.2120599999999997E-2</v>
      </c>
      <c r="G20" s="54">
        <v>0.96736</v>
      </c>
      <c r="H20" s="40">
        <v>-0.59079400000000004</v>
      </c>
      <c r="I20" s="29">
        <v>0.106642</v>
      </c>
      <c r="J20" s="30" t="s">
        <v>95</v>
      </c>
      <c r="K20" s="24">
        <v>3.0249100000000001E-8</v>
      </c>
      <c r="L20" s="40">
        <v>3.9296190867395699E-2</v>
      </c>
      <c r="M20" s="40">
        <v>0.88678159999999995</v>
      </c>
      <c r="N20" s="25">
        <f xml:space="preserve"> 1 - 0.892</f>
        <v>0.10799999999999998</v>
      </c>
      <c r="O20" s="25">
        <f t="shared" si="0"/>
        <v>1.0000000000000009E-3</v>
      </c>
      <c r="P20" s="25">
        <v>0</v>
      </c>
      <c r="Q20" s="25">
        <v>0</v>
      </c>
      <c r="R20" s="25">
        <v>0</v>
      </c>
      <c r="S20" s="469" t="s">
        <v>51</v>
      </c>
      <c r="T20" s="469" t="s">
        <v>60</v>
      </c>
      <c r="U20" s="469" t="s">
        <v>51</v>
      </c>
      <c r="V20" s="469" t="s">
        <v>470</v>
      </c>
      <c r="W20" s="469" t="s">
        <v>470</v>
      </c>
      <c r="X20" s="469" t="s">
        <v>470</v>
      </c>
      <c r="Y20" s="469" t="s">
        <v>470</v>
      </c>
      <c r="Z20" s="469" t="s">
        <v>475</v>
      </c>
      <c r="AA20" s="469" t="s">
        <v>475</v>
      </c>
      <c r="AB20" s="469" t="s">
        <v>468</v>
      </c>
      <c r="AC20" s="469" t="s">
        <v>470</v>
      </c>
      <c r="AD20" s="469" t="s">
        <v>470</v>
      </c>
      <c r="AE20" s="42" t="s">
        <v>476</v>
      </c>
    </row>
    <row r="21" spans="1:31">
      <c r="A21" s="46" t="s">
        <v>96</v>
      </c>
      <c r="B21" s="46">
        <v>21</v>
      </c>
      <c r="C21" s="46">
        <v>37137251</v>
      </c>
      <c r="D21" s="47" t="s">
        <v>51</v>
      </c>
      <c r="E21" s="47" t="s">
        <v>52</v>
      </c>
      <c r="F21" s="60">
        <v>9.25676E-2</v>
      </c>
      <c r="G21" s="60">
        <v>0.96434200000000003</v>
      </c>
      <c r="H21" s="61">
        <v>-0.575183</v>
      </c>
      <c r="I21" s="49">
        <v>0.106294</v>
      </c>
      <c r="J21" s="47" t="s">
        <v>97</v>
      </c>
      <c r="K21" s="50">
        <v>6.2594100000000003E-8</v>
      </c>
      <c r="L21" s="61">
        <v>1.99359185898399E-2</v>
      </c>
      <c r="M21" s="61">
        <v>0.88345209999999996</v>
      </c>
      <c r="N21" s="25">
        <f xml:space="preserve"> 1 - 0.888</f>
        <v>0.11199999999999999</v>
      </c>
      <c r="O21" s="25">
        <f t="shared" si="0"/>
        <v>1.0000000000000009E-3</v>
      </c>
      <c r="P21" s="25">
        <v>0</v>
      </c>
      <c r="Q21" s="25">
        <v>0</v>
      </c>
      <c r="R21" s="25">
        <v>0</v>
      </c>
      <c r="S21" s="469" t="s">
        <v>51</v>
      </c>
      <c r="T21" s="469" t="s">
        <v>52</v>
      </c>
      <c r="U21" s="469" t="s">
        <v>51</v>
      </c>
      <c r="V21" s="469" t="s">
        <v>470</v>
      </c>
      <c r="W21" s="469" t="s">
        <v>470</v>
      </c>
      <c r="X21" s="469" t="s">
        <v>470</v>
      </c>
      <c r="Y21" s="469" t="s">
        <v>470</v>
      </c>
      <c r="Z21" s="469" t="s">
        <v>471</v>
      </c>
      <c r="AA21" s="469" t="s">
        <v>471</v>
      </c>
      <c r="AB21" s="469" t="s">
        <v>466</v>
      </c>
      <c r="AC21" s="469" t="s">
        <v>470</v>
      </c>
      <c r="AD21" s="469" t="s">
        <v>470</v>
      </c>
      <c r="AE21" s="42" t="s">
        <v>471</v>
      </c>
    </row>
    <row r="22" spans="1:31">
      <c r="D22" s="30"/>
      <c r="E22" s="30"/>
      <c r="F22" s="54"/>
      <c r="G22" s="54"/>
      <c r="I22" s="29"/>
      <c r="J22" s="30"/>
      <c r="K22" s="24"/>
      <c r="T22" s="55"/>
    </row>
    <row r="23" spans="1:31" ht="15.5">
      <c r="A23" s="5" t="s">
        <v>482</v>
      </c>
      <c r="D23" s="30"/>
      <c r="E23" s="30"/>
      <c r="F23" s="54"/>
      <c r="G23" s="54"/>
      <c r="I23" s="29"/>
      <c r="J23" s="30"/>
      <c r="K23" s="24"/>
      <c r="T23" s="55"/>
    </row>
    <row r="24" spans="1:31" ht="15.5">
      <c r="A24" s="5"/>
      <c r="D24" s="30"/>
      <c r="E24" s="30"/>
      <c r="F24" s="54"/>
      <c r="G24" s="54"/>
      <c r="I24" s="29"/>
      <c r="J24" s="30"/>
      <c r="K24" s="24"/>
      <c r="T24" s="55"/>
    </row>
    <row r="25" spans="1:31">
      <c r="A25" s="22" t="s">
        <v>217</v>
      </c>
    </row>
    <row r="26" spans="1:31">
      <c r="A26" s="22" t="s">
        <v>222</v>
      </c>
    </row>
    <row r="27" spans="1:31">
      <c r="A27" s="22" t="s">
        <v>223</v>
      </c>
    </row>
    <row r="28" spans="1:31">
      <c r="A28" s="22" t="s">
        <v>236</v>
      </c>
    </row>
    <row r="29" spans="1:31">
      <c r="A29" s="22" t="s">
        <v>483</v>
      </c>
    </row>
    <row r="31" spans="1:31">
      <c r="A31" s="22" t="s">
        <v>484</v>
      </c>
    </row>
    <row r="32" spans="1:31">
      <c r="A32" s="22" t="s">
        <v>485</v>
      </c>
    </row>
    <row r="33" spans="1:1">
      <c r="A33" s="22" t="s">
        <v>486</v>
      </c>
    </row>
  </sheetData>
  <sortState xmlns:xlrd2="http://schemas.microsoft.com/office/spreadsheetml/2017/richdata2" ref="A5:Z21">
    <sortCondition ref="C5:C21"/>
  </sortState>
  <mergeCells count="3">
    <mergeCell ref="N2:R2"/>
    <mergeCell ref="V3:Y3"/>
    <mergeCell ref="Z2:AD2"/>
  </mergeCells>
  <pageMargins left="0.7" right="0.7" top="0.75" bottom="0.75" header="0.3" footer="0.3"/>
  <pageSetup scale="31" orientation="landscape" r:id="rId1"/>
  <headerFooter>
    <oddHeader>&amp;L&amp;"-,Bold" Confidential&amp;C&amp;D&amp;RPage &amp;P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0F76D-9D79-49BD-8D11-7FAA062412F1}">
  <sheetPr>
    <pageSetUpPr fitToPage="1"/>
  </sheetPr>
  <dimension ref="A1:P54"/>
  <sheetViews>
    <sheetView zoomScale="80" zoomScaleNormal="80" workbookViewId="0"/>
  </sheetViews>
  <sheetFormatPr defaultColWidth="9.1796875" defaultRowHeight="14"/>
  <cols>
    <col min="1" max="1" width="13.81640625" style="22" customWidth="1"/>
    <col min="2" max="2" width="9.453125" style="22" bestFit="1" customWidth="1"/>
    <col min="3" max="3" width="15" style="22" customWidth="1"/>
    <col min="4" max="4" width="17.81640625" style="22" customWidth="1"/>
    <col min="5" max="5" width="18" style="22" customWidth="1"/>
    <col min="6" max="6" width="20.81640625" style="22" customWidth="1"/>
    <col min="7" max="7" width="13.453125" style="22" customWidth="1"/>
    <col min="8" max="8" width="16.81640625" style="22" customWidth="1"/>
    <col min="9" max="9" width="13.1796875" style="22" customWidth="1"/>
    <col min="10" max="10" width="12.453125" style="22" customWidth="1"/>
    <col min="11" max="12" width="9.453125" style="23" bestFit="1" customWidth="1"/>
    <col min="13" max="13" width="11.453125" style="23" bestFit="1" customWidth="1"/>
    <col min="14" max="14" width="11.453125" style="23" customWidth="1"/>
    <col min="15" max="15" width="15.7265625" style="22" customWidth="1"/>
    <col min="16" max="16" width="39.7265625" style="22" customWidth="1"/>
    <col min="17" max="16384" width="9.1796875" style="22"/>
  </cols>
  <sheetData>
    <row r="1" spans="1:16" s="31" customFormat="1" ht="18">
      <c r="A1" s="1" t="s">
        <v>978</v>
      </c>
      <c r="K1" s="167"/>
      <c r="L1" s="167"/>
      <c r="M1" s="167"/>
      <c r="N1" s="167"/>
    </row>
    <row r="2" spans="1:16" s="31" customFormat="1">
      <c r="K2" s="167"/>
      <c r="L2" s="167"/>
      <c r="M2" s="167"/>
      <c r="N2" s="167"/>
    </row>
    <row r="3" spans="1:16" ht="14.5" thickBot="1"/>
    <row r="4" spans="1:16" s="30" customFormat="1" ht="14.5" thickBot="1">
      <c r="A4" s="168" t="s">
        <v>631</v>
      </c>
      <c r="B4" s="169" t="s">
        <v>31</v>
      </c>
      <c r="C4" s="169" t="s">
        <v>632</v>
      </c>
      <c r="D4" s="169" t="s">
        <v>633</v>
      </c>
      <c r="E4" s="169" t="s">
        <v>634</v>
      </c>
      <c r="F4" s="169" t="s">
        <v>635</v>
      </c>
      <c r="G4" s="169" t="s">
        <v>636</v>
      </c>
      <c r="H4" s="169" t="s">
        <v>637</v>
      </c>
      <c r="I4" s="169" t="s">
        <v>638</v>
      </c>
      <c r="J4" s="169" t="s">
        <v>639</v>
      </c>
      <c r="K4" s="170" t="s">
        <v>640</v>
      </c>
      <c r="L4" s="170" t="s">
        <v>46</v>
      </c>
      <c r="M4" s="170" t="s">
        <v>48</v>
      </c>
      <c r="N4" s="170" t="s">
        <v>641</v>
      </c>
      <c r="O4" s="169" t="s">
        <v>642</v>
      </c>
      <c r="P4" s="171" t="s">
        <v>643</v>
      </c>
    </row>
    <row r="5" spans="1:16">
      <c r="A5" s="141" t="s">
        <v>59</v>
      </c>
      <c r="B5" s="172">
        <v>21</v>
      </c>
      <c r="C5" s="172">
        <v>37060678</v>
      </c>
      <c r="D5" s="173" t="s">
        <v>60</v>
      </c>
      <c r="E5" s="172" t="s">
        <v>52</v>
      </c>
      <c r="F5" s="172" t="s">
        <v>60</v>
      </c>
      <c r="G5" s="172" t="s">
        <v>644</v>
      </c>
      <c r="H5" s="172" t="s">
        <v>645</v>
      </c>
      <c r="I5" s="174">
        <v>34836286</v>
      </c>
      <c r="J5" s="174">
        <v>34884882</v>
      </c>
      <c r="K5" s="175">
        <v>8.7720800000000002E-2</v>
      </c>
      <c r="L5" s="175">
        <v>3.8227499999999998E-2</v>
      </c>
      <c r="M5" s="175">
        <v>2.19543205019412E-2</v>
      </c>
      <c r="N5" s="175">
        <v>0.51312599999999997</v>
      </c>
      <c r="O5" s="172">
        <v>-852094</v>
      </c>
      <c r="P5" s="136" t="s">
        <v>646</v>
      </c>
    </row>
    <row r="6" spans="1:16" ht="17.5" customHeight="1">
      <c r="A6" s="143"/>
      <c r="D6" s="176"/>
      <c r="G6" s="22" t="s">
        <v>647</v>
      </c>
      <c r="H6" s="22" t="s">
        <v>648</v>
      </c>
      <c r="I6" s="177">
        <v>36156824</v>
      </c>
      <c r="J6" s="177">
        <v>36294274</v>
      </c>
      <c r="K6" s="178">
        <v>5.54785E-2</v>
      </c>
      <c r="L6" s="178">
        <v>2.54139E-2</v>
      </c>
      <c r="M6" s="178">
        <v>2.9265773022344899E-2</v>
      </c>
      <c r="N6" s="178">
        <v>0.45190000000000002</v>
      </c>
      <c r="O6" s="22">
        <v>468444</v>
      </c>
      <c r="P6" s="137" t="s">
        <v>649</v>
      </c>
    </row>
    <row r="7" spans="1:16" ht="17.5" customHeight="1" thickBot="1">
      <c r="A7" s="145"/>
      <c r="B7" s="179"/>
      <c r="C7" s="179"/>
      <c r="D7" s="180"/>
      <c r="E7" s="179"/>
      <c r="F7" s="179"/>
      <c r="G7" s="181"/>
      <c r="H7" s="181"/>
      <c r="I7" s="181"/>
      <c r="J7" s="181"/>
      <c r="K7" s="182"/>
      <c r="L7" s="182"/>
      <c r="M7" s="182"/>
      <c r="N7" s="182"/>
      <c r="O7" s="179"/>
      <c r="P7" s="183"/>
    </row>
    <row r="8" spans="1:16">
      <c r="A8" s="141" t="s">
        <v>62</v>
      </c>
      <c r="B8" s="172">
        <v>21</v>
      </c>
      <c r="C8" s="172">
        <v>37060786</v>
      </c>
      <c r="D8" s="173" t="s">
        <v>52</v>
      </c>
      <c r="E8" s="172" t="s">
        <v>51</v>
      </c>
      <c r="F8" s="172" t="s">
        <v>52</v>
      </c>
      <c r="G8" s="172" t="s">
        <v>644</v>
      </c>
      <c r="H8" s="172" t="s">
        <v>645</v>
      </c>
      <c r="I8" s="174">
        <v>34836286</v>
      </c>
      <c r="J8" s="174">
        <v>34884882</v>
      </c>
      <c r="K8" s="175">
        <v>8.7720800000000002E-2</v>
      </c>
      <c r="L8" s="175">
        <v>3.8227499999999998E-2</v>
      </c>
      <c r="M8" s="175">
        <v>2.19543205019412E-2</v>
      </c>
      <c r="N8" s="175">
        <v>0.51312599999999997</v>
      </c>
      <c r="O8" s="172">
        <v>-852202</v>
      </c>
      <c r="P8" s="184"/>
    </row>
    <row r="9" spans="1:16">
      <c r="A9" s="143"/>
      <c r="D9" s="176"/>
      <c r="F9" s="157"/>
      <c r="G9" s="22" t="s">
        <v>647</v>
      </c>
      <c r="H9" s="22" t="s">
        <v>648</v>
      </c>
      <c r="I9" s="177">
        <v>36156824</v>
      </c>
      <c r="J9" s="177">
        <v>36294274</v>
      </c>
      <c r="K9" s="178">
        <v>5.54785E-2</v>
      </c>
      <c r="L9" s="178">
        <v>2.54139E-2</v>
      </c>
      <c r="M9" s="178">
        <v>2.9265773022344899E-2</v>
      </c>
      <c r="N9" s="178">
        <v>0.45190000000000002</v>
      </c>
      <c r="O9" s="22">
        <v>468336</v>
      </c>
      <c r="P9" s="185"/>
    </row>
    <row r="10" spans="1:16" ht="14.5" thickBot="1">
      <c r="A10" s="145"/>
      <c r="B10" s="179"/>
      <c r="C10" s="179"/>
      <c r="D10" s="180"/>
      <c r="E10" s="179"/>
      <c r="F10" s="179"/>
      <c r="G10" s="181"/>
      <c r="H10" s="181"/>
      <c r="I10" s="181"/>
      <c r="J10" s="181"/>
      <c r="K10" s="182"/>
      <c r="L10" s="182"/>
      <c r="M10" s="182"/>
      <c r="N10" s="182"/>
      <c r="O10" s="179"/>
      <c r="P10" s="183"/>
    </row>
    <row r="11" spans="1:16">
      <c r="A11" s="141" t="s">
        <v>63</v>
      </c>
      <c r="B11" s="172">
        <v>21</v>
      </c>
      <c r="C11" s="172">
        <v>37062662</v>
      </c>
      <c r="D11" s="173" t="s">
        <v>51</v>
      </c>
      <c r="E11" s="172" t="s">
        <v>52</v>
      </c>
      <c r="F11" s="172" t="s">
        <v>51</v>
      </c>
      <c r="G11" s="172" t="s">
        <v>644</v>
      </c>
      <c r="H11" s="172" t="s">
        <v>645</v>
      </c>
      <c r="I11" s="174">
        <v>34836286</v>
      </c>
      <c r="J11" s="174">
        <v>34884882</v>
      </c>
      <c r="K11" s="175">
        <v>8.7720800000000002E-2</v>
      </c>
      <c r="L11" s="175">
        <v>3.8227499999999998E-2</v>
      </c>
      <c r="M11" s="175">
        <v>2.19543205019412E-2</v>
      </c>
      <c r="N11" s="175">
        <v>0.51312599999999997</v>
      </c>
      <c r="O11" s="172">
        <v>-854078</v>
      </c>
      <c r="P11" s="184"/>
    </row>
    <row r="12" spans="1:16">
      <c r="A12" s="143"/>
      <c r="D12" s="176"/>
      <c r="G12" s="22" t="s">
        <v>647</v>
      </c>
      <c r="H12" s="22" t="s">
        <v>648</v>
      </c>
      <c r="I12" s="177">
        <v>36156824</v>
      </c>
      <c r="J12" s="177">
        <v>36294274</v>
      </c>
      <c r="K12" s="178">
        <v>5.54785E-2</v>
      </c>
      <c r="L12" s="178">
        <v>2.54139E-2</v>
      </c>
      <c r="M12" s="178">
        <v>2.9265773022344899E-2</v>
      </c>
      <c r="N12" s="178">
        <v>0.45190000000000002</v>
      </c>
      <c r="O12" s="22">
        <v>466460</v>
      </c>
      <c r="P12" s="185"/>
    </row>
    <row r="13" spans="1:16" ht="14.5" thickBot="1">
      <c r="A13" s="145"/>
      <c r="B13" s="179"/>
      <c r="C13" s="179"/>
      <c r="D13" s="180"/>
      <c r="E13" s="179"/>
      <c r="F13" s="179"/>
      <c r="G13" s="181"/>
      <c r="H13" s="181"/>
      <c r="I13" s="181"/>
      <c r="J13" s="181"/>
      <c r="K13" s="182"/>
      <c r="L13" s="182"/>
      <c r="M13" s="182"/>
      <c r="N13" s="182"/>
      <c r="O13" s="179"/>
      <c r="P13" s="183"/>
    </row>
    <row r="14" spans="1:16">
      <c r="A14" s="141" t="s">
        <v>67</v>
      </c>
      <c r="B14" s="172">
        <v>21</v>
      </c>
      <c r="C14" s="172">
        <v>37069540</v>
      </c>
      <c r="D14" s="173" t="s">
        <v>52</v>
      </c>
      <c r="E14" s="172" t="s">
        <v>57</v>
      </c>
      <c r="F14" s="172" t="s">
        <v>52</v>
      </c>
      <c r="G14" s="172" t="s">
        <v>647</v>
      </c>
      <c r="H14" s="22" t="s">
        <v>648</v>
      </c>
      <c r="I14" s="174">
        <v>36156824</v>
      </c>
      <c r="J14" s="174">
        <v>36294274</v>
      </c>
      <c r="K14" s="175">
        <v>5.54785E-2</v>
      </c>
      <c r="L14" s="175">
        <v>2.54139E-2</v>
      </c>
      <c r="M14" s="175">
        <v>2.9265773022344899E-2</v>
      </c>
      <c r="N14" s="175">
        <v>0.45190000000000002</v>
      </c>
      <c r="O14" s="172">
        <v>459582</v>
      </c>
      <c r="P14" s="184"/>
    </row>
    <row r="15" spans="1:16" ht="14.5" thickBot="1">
      <c r="A15" s="145"/>
      <c r="B15" s="179"/>
      <c r="C15" s="179"/>
      <c r="D15" s="180"/>
      <c r="E15" s="179"/>
      <c r="F15" s="179"/>
      <c r="G15" s="179"/>
      <c r="H15" s="179"/>
      <c r="I15" s="179"/>
      <c r="J15" s="179"/>
      <c r="K15" s="179"/>
      <c r="L15" s="179"/>
      <c r="M15" s="179"/>
      <c r="N15" s="179"/>
      <c r="O15" s="179"/>
      <c r="P15" s="183"/>
    </row>
    <row r="16" spans="1:16">
      <c r="A16" s="141" t="s">
        <v>69</v>
      </c>
      <c r="B16" s="172">
        <v>21</v>
      </c>
      <c r="C16" s="172">
        <v>37071522</v>
      </c>
      <c r="D16" s="173" t="s">
        <v>60</v>
      </c>
      <c r="E16" s="172" t="s">
        <v>51</v>
      </c>
      <c r="F16" s="172" t="s">
        <v>60</v>
      </c>
      <c r="G16" s="172" t="s">
        <v>644</v>
      </c>
      <c r="H16" s="172" t="s">
        <v>645</v>
      </c>
      <c r="I16" s="174">
        <v>34836286</v>
      </c>
      <c r="J16" s="174">
        <v>34884882</v>
      </c>
      <c r="K16" s="175">
        <v>8.7720800000000002E-2</v>
      </c>
      <c r="L16" s="175">
        <v>3.8227499999999998E-2</v>
      </c>
      <c r="M16" s="175">
        <v>2.19543205019412E-2</v>
      </c>
      <c r="N16" s="175">
        <v>0.51312599999999997</v>
      </c>
      <c r="O16" s="172">
        <v>-862938</v>
      </c>
      <c r="P16" s="184"/>
    </row>
    <row r="17" spans="1:16">
      <c r="A17" s="143"/>
      <c r="D17" s="176"/>
      <c r="G17" s="22" t="s">
        <v>647</v>
      </c>
      <c r="H17" s="22" t="s">
        <v>648</v>
      </c>
      <c r="I17" s="177">
        <v>36156824</v>
      </c>
      <c r="J17" s="177">
        <v>36294274</v>
      </c>
      <c r="K17" s="178">
        <v>5.54785E-2</v>
      </c>
      <c r="L17" s="178">
        <v>2.54139E-2</v>
      </c>
      <c r="M17" s="178">
        <v>2.9265773022344899E-2</v>
      </c>
      <c r="N17" s="178">
        <v>0.45190000000000002</v>
      </c>
      <c r="O17" s="22">
        <v>457600</v>
      </c>
      <c r="P17" s="185"/>
    </row>
    <row r="18" spans="1:16" ht="14.5" thickBot="1">
      <c r="A18" s="145"/>
      <c r="B18" s="179"/>
      <c r="C18" s="179"/>
      <c r="D18" s="180"/>
      <c r="E18" s="179"/>
      <c r="F18" s="179"/>
      <c r="G18" s="181"/>
      <c r="H18" s="181"/>
      <c r="I18" s="181"/>
      <c r="J18" s="181"/>
      <c r="K18" s="182"/>
      <c r="L18" s="182"/>
      <c r="M18" s="182"/>
      <c r="N18" s="182"/>
      <c r="O18" s="179"/>
      <c r="P18" s="183"/>
    </row>
    <row r="19" spans="1:16">
      <c r="A19" s="141" t="s">
        <v>71</v>
      </c>
      <c r="B19" s="172">
        <v>21</v>
      </c>
      <c r="C19" s="172">
        <v>37071784</v>
      </c>
      <c r="D19" s="173" t="s">
        <v>51</v>
      </c>
      <c r="E19" s="172" t="s">
        <v>52</v>
      </c>
      <c r="F19" s="172" t="s">
        <v>51</v>
      </c>
      <c r="G19" s="172" t="s">
        <v>644</v>
      </c>
      <c r="H19" s="172" t="s">
        <v>645</v>
      </c>
      <c r="I19" s="174">
        <v>34836286</v>
      </c>
      <c r="J19" s="174">
        <v>34884882</v>
      </c>
      <c r="K19" s="175">
        <v>8.7720800000000002E-2</v>
      </c>
      <c r="L19" s="175">
        <v>3.8227499999999998E-2</v>
      </c>
      <c r="M19" s="175">
        <v>2.19543205019412E-2</v>
      </c>
      <c r="N19" s="175">
        <v>0.51312599999999997</v>
      </c>
      <c r="O19" s="172">
        <v>-863200</v>
      </c>
      <c r="P19" s="184"/>
    </row>
    <row r="20" spans="1:16">
      <c r="A20" s="143"/>
      <c r="D20" s="176"/>
      <c r="G20" s="22" t="s">
        <v>647</v>
      </c>
      <c r="H20" s="22" t="s">
        <v>648</v>
      </c>
      <c r="I20" s="177">
        <v>36156824</v>
      </c>
      <c r="J20" s="177">
        <v>36294274</v>
      </c>
      <c r="K20" s="178">
        <v>5.54785E-2</v>
      </c>
      <c r="L20" s="178">
        <v>2.54139E-2</v>
      </c>
      <c r="M20" s="178">
        <v>2.9265773022344899E-2</v>
      </c>
      <c r="N20" s="178">
        <v>0.45190000000000002</v>
      </c>
      <c r="O20" s="22">
        <v>457338</v>
      </c>
      <c r="P20" s="185"/>
    </row>
    <row r="21" spans="1:16" ht="14.5" thickBot="1">
      <c r="A21" s="145"/>
      <c r="B21" s="179"/>
      <c r="C21" s="179"/>
      <c r="D21" s="180"/>
      <c r="E21" s="179"/>
      <c r="F21" s="179"/>
      <c r="G21" s="181"/>
      <c r="H21" s="181"/>
      <c r="I21" s="181"/>
      <c r="J21" s="181"/>
      <c r="K21" s="182"/>
      <c r="L21" s="182"/>
      <c r="M21" s="182"/>
      <c r="N21" s="182"/>
      <c r="O21" s="179"/>
      <c r="P21" s="183"/>
    </row>
    <row r="22" spans="1:16">
      <c r="A22" s="141" t="s">
        <v>73</v>
      </c>
      <c r="B22" s="172">
        <v>21</v>
      </c>
      <c r="C22" s="172">
        <v>37073417</v>
      </c>
      <c r="D22" s="173" t="s">
        <v>52</v>
      </c>
      <c r="E22" s="172" t="s">
        <v>51</v>
      </c>
      <c r="F22" s="172" t="s">
        <v>52</v>
      </c>
      <c r="G22" s="172" t="s">
        <v>644</v>
      </c>
      <c r="H22" s="172" t="s">
        <v>645</v>
      </c>
      <c r="I22" s="174">
        <v>34836286</v>
      </c>
      <c r="J22" s="174">
        <v>34884882</v>
      </c>
      <c r="K22" s="175">
        <v>9.8986699999999997E-2</v>
      </c>
      <c r="L22" s="175">
        <v>3.7758800000000002E-2</v>
      </c>
      <c r="M22" s="175">
        <v>8.8846433722423995E-3</v>
      </c>
      <c r="N22" s="175">
        <v>0.73004899999999995</v>
      </c>
      <c r="O22" s="172">
        <v>-864833</v>
      </c>
      <c r="P22" s="184"/>
    </row>
    <row r="23" spans="1:16">
      <c r="A23" s="143"/>
      <c r="D23" s="176"/>
      <c r="G23" s="22" t="s">
        <v>647</v>
      </c>
      <c r="H23" s="22" t="s">
        <v>648</v>
      </c>
      <c r="I23" s="177">
        <v>36156824</v>
      </c>
      <c r="J23" s="177">
        <v>36294274</v>
      </c>
      <c r="K23" s="178">
        <v>5.5432500000000003E-2</v>
      </c>
      <c r="L23" s="178">
        <v>2.5098100000000002E-2</v>
      </c>
      <c r="M23" s="178">
        <v>2.7424580934862899E-2</v>
      </c>
      <c r="N23" s="178">
        <v>0.465393</v>
      </c>
      <c r="O23" s="22">
        <v>455705</v>
      </c>
      <c r="P23" s="185"/>
    </row>
    <row r="24" spans="1:16" ht="14.5" thickBot="1">
      <c r="A24" s="145"/>
      <c r="B24" s="179"/>
      <c r="C24" s="179"/>
      <c r="D24" s="180"/>
      <c r="E24" s="179"/>
      <c r="F24" s="179"/>
      <c r="G24" s="181"/>
      <c r="H24" s="181"/>
      <c r="I24" s="181"/>
      <c r="J24" s="181"/>
      <c r="K24" s="182"/>
      <c r="L24" s="182"/>
      <c r="M24" s="182"/>
      <c r="N24" s="182"/>
      <c r="O24" s="179"/>
      <c r="P24" s="183"/>
    </row>
    <row r="25" spans="1:16">
      <c r="A25" s="141" t="s">
        <v>74</v>
      </c>
      <c r="B25" s="172">
        <v>21</v>
      </c>
      <c r="C25" s="172">
        <v>37073985</v>
      </c>
      <c r="D25" s="173" t="s">
        <v>60</v>
      </c>
      <c r="E25" s="172" t="s">
        <v>57</v>
      </c>
      <c r="F25" s="172" t="s">
        <v>60</v>
      </c>
      <c r="G25" s="172" t="s">
        <v>644</v>
      </c>
      <c r="H25" s="172" t="s">
        <v>645</v>
      </c>
      <c r="I25" s="174">
        <v>34836286</v>
      </c>
      <c r="J25" s="174">
        <v>34884882</v>
      </c>
      <c r="K25" s="175">
        <v>8.7720800000000002E-2</v>
      </c>
      <c r="L25" s="175">
        <v>3.8227499999999998E-2</v>
      </c>
      <c r="M25" s="175">
        <v>2.19543205019412E-2</v>
      </c>
      <c r="N25" s="175">
        <v>0.51312599999999997</v>
      </c>
      <c r="O25" s="172">
        <v>-865401</v>
      </c>
      <c r="P25" s="184"/>
    </row>
    <row r="26" spans="1:16">
      <c r="A26" s="143"/>
      <c r="D26" s="176"/>
      <c r="G26" s="22" t="s">
        <v>647</v>
      </c>
      <c r="H26" s="22" t="s">
        <v>648</v>
      </c>
      <c r="I26" s="177">
        <v>36156824</v>
      </c>
      <c r="J26" s="177">
        <v>36294274</v>
      </c>
      <c r="K26" s="178">
        <v>5.54785E-2</v>
      </c>
      <c r="L26" s="178">
        <v>2.54139E-2</v>
      </c>
      <c r="M26" s="178">
        <v>2.9265773022344899E-2</v>
      </c>
      <c r="N26" s="178">
        <v>0.45190000000000002</v>
      </c>
      <c r="O26" s="22">
        <v>455137</v>
      </c>
      <c r="P26" s="185"/>
    </row>
    <row r="27" spans="1:16" ht="14.5" thickBot="1">
      <c r="A27" s="145"/>
      <c r="B27" s="179"/>
      <c r="C27" s="179"/>
      <c r="D27" s="180"/>
      <c r="E27" s="179"/>
      <c r="F27" s="179"/>
      <c r="G27" s="179"/>
      <c r="H27" s="179"/>
      <c r="I27" s="179"/>
      <c r="J27" s="179"/>
      <c r="K27" s="186"/>
      <c r="L27" s="186"/>
      <c r="M27" s="186"/>
      <c r="N27" s="186"/>
      <c r="O27" s="179"/>
      <c r="P27" s="183"/>
    </row>
    <row r="28" spans="1:16">
      <c r="A28" s="187" t="s">
        <v>76</v>
      </c>
      <c r="B28" s="188">
        <v>21</v>
      </c>
      <c r="C28" s="188">
        <v>37074899</v>
      </c>
      <c r="D28" s="189" t="s">
        <v>52</v>
      </c>
      <c r="E28" s="188" t="s">
        <v>51</v>
      </c>
      <c r="F28" s="188" t="s">
        <v>52</v>
      </c>
      <c r="G28" s="188" t="s">
        <v>644</v>
      </c>
      <c r="H28" s="188" t="s">
        <v>645</v>
      </c>
      <c r="I28" s="190">
        <v>34836286</v>
      </c>
      <c r="J28" s="190">
        <v>34884882</v>
      </c>
      <c r="K28" s="191">
        <v>7.3661199999999996E-2</v>
      </c>
      <c r="L28" s="191">
        <v>3.56811E-2</v>
      </c>
      <c r="M28" s="191">
        <v>3.9231959484557197E-2</v>
      </c>
      <c r="N28" s="191">
        <v>0.393536</v>
      </c>
      <c r="O28" s="188">
        <v>-866315</v>
      </c>
      <c r="P28" s="184"/>
    </row>
    <row r="29" spans="1:16" ht="14.5" thickBot="1">
      <c r="A29" s="192"/>
      <c r="B29" s="193"/>
      <c r="C29" s="193"/>
      <c r="D29" s="194"/>
      <c r="E29" s="193"/>
      <c r="F29" s="193"/>
      <c r="G29" s="195"/>
      <c r="H29" s="195"/>
      <c r="I29" s="195"/>
      <c r="J29" s="195"/>
      <c r="K29" s="196"/>
      <c r="L29" s="196"/>
      <c r="M29" s="182"/>
      <c r="N29" s="196"/>
      <c r="O29" s="193"/>
      <c r="P29" s="183"/>
    </row>
    <row r="30" spans="1:16">
      <c r="A30" s="141" t="s">
        <v>78</v>
      </c>
      <c r="B30" s="172">
        <v>21</v>
      </c>
      <c r="C30" s="172">
        <v>37075391</v>
      </c>
      <c r="D30" s="173" t="s">
        <v>52</v>
      </c>
      <c r="E30" s="172" t="s">
        <v>60</v>
      </c>
      <c r="F30" s="172" t="s">
        <v>52</v>
      </c>
      <c r="G30" s="172" t="s">
        <v>644</v>
      </c>
      <c r="H30" s="172" t="s">
        <v>645</v>
      </c>
      <c r="I30" s="174">
        <v>34836286</v>
      </c>
      <c r="J30" s="174">
        <v>34884882</v>
      </c>
      <c r="K30" s="175">
        <v>9.6902799999999997E-2</v>
      </c>
      <c r="L30" s="175">
        <v>3.3333399999999999E-2</v>
      </c>
      <c r="M30" s="175">
        <v>3.7280351631125198E-3</v>
      </c>
      <c r="N30" s="175">
        <v>0.970198</v>
      </c>
      <c r="O30" s="172">
        <v>-866807</v>
      </c>
      <c r="P30" s="184"/>
    </row>
    <row r="31" spans="1:16">
      <c r="A31" s="143"/>
      <c r="D31" s="176"/>
      <c r="G31" s="22" t="s">
        <v>647</v>
      </c>
      <c r="H31" s="22" t="s">
        <v>648</v>
      </c>
      <c r="I31" s="177">
        <v>36156824</v>
      </c>
      <c r="J31" s="177">
        <v>36294274</v>
      </c>
      <c r="K31" s="178">
        <v>4.5246099999999997E-2</v>
      </c>
      <c r="L31" s="178">
        <v>2.21692E-2</v>
      </c>
      <c r="M31" s="178">
        <v>4.1515473922165202E-2</v>
      </c>
      <c r="N31" s="178">
        <v>0.38279099999999999</v>
      </c>
      <c r="O31" s="22">
        <v>453731</v>
      </c>
      <c r="P31" s="185"/>
    </row>
    <row r="32" spans="1:16" ht="14.5" thickBot="1">
      <c r="A32" s="145"/>
      <c r="B32" s="179"/>
      <c r="C32" s="179"/>
      <c r="D32" s="180"/>
      <c r="E32" s="179"/>
      <c r="F32" s="179"/>
      <c r="G32" s="179"/>
      <c r="H32" s="179"/>
      <c r="I32" s="179"/>
      <c r="J32" s="179"/>
      <c r="K32" s="186"/>
      <c r="L32" s="186"/>
      <c r="M32" s="186"/>
      <c r="N32" s="186"/>
      <c r="O32" s="179"/>
      <c r="P32" s="183"/>
    </row>
    <row r="33" spans="1:16">
      <c r="A33" s="141" t="s">
        <v>80</v>
      </c>
      <c r="B33" s="172">
        <v>21</v>
      </c>
      <c r="C33" s="172">
        <v>37075686</v>
      </c>
      <c r="D33" s="173" t="s">
        <v>51</v>
      </c>
      <c r="E33" s="172" t="s">
        <v>57</v>
      </c>
      <c r="F33" s="172" t="s">
        <v>51</v>
      </c>
      <c r="G33" s="172" t="s">
        <v>644</v>
      </c>
      <c r="H33" s="172" t="s">
        <v>645</v>
      </c>
      <c r="I33" s="174">
        <v>34836286</v>
      </c>
      <c r="J33" s="174">
        <v>34884882</v>
      </c>
      <c r="K33" s="175">
        <v>9.9337900000000007E-2</v>
      </c>
      <c r="L33" s="175">
        <v>3.6600000000000001E-2</v>
      </c>
      <c r="M33" s="175">
        <v>6.7577169935528602E-3</v>
      </c>
      <c r="N33" s="175">
        <v>0.80263399999999996</v>
      </c>
      <c r="O33" s="172">
        <v>-867102</v>
      </c>
      <c r="P33" s="184"/>
    </row>
    <row r="34" spans="1:16">
      <c r="A34" s="143"/>
      <c r="D34" s="176"/>
      <c r="G34" s="22" t="s">
        <v>647</v>
      </c>
      <c r="H34" s="22" t="s">
        <v>648</v>
      </c>
      <c r="I34" s="177">
        <v>36156824</v>
      </c>
      <c r="J34" s="177">
        <v>36294274</v>
      </c>
      <c r="K34" s="178">
        <v>5.0508499999999998E-2</v>
      </c>
      <c r="L34" s="178">
        <v>2.43284E-2</v>
      </c>
      <c r="M34" s="178">
        <v>3.8135548747075698E-2</v>
      </c>
      <c r="N34" s="178">
        <v>0.39902100000000001</v>
      </c>
      <c r="O34" s="22">
        <v>453436</v>
      </c>
      <c r="P34" s="185"/>
    </row>
    <row r="35" spans="1:16" ht="14.5" thickBot="1">
      <c r="A35" s="145"/>
      <c r="B35" s="179"/>
      <c r="C35" s="179"/>
      <c r="D35" s="180"/>
      <c r="E35" s="179"/>
      <c r="F35" s="197"/>
      <c r="G35" s="181"/>
      <c r="H35" s="181"/>
      <c r="I35" s="198"/>
      <c r="J35" s="198"/>
      <c r="K35" s="182"/>
      <c r="L35" s="182"/>
      <c r="M35" s="182"/>
      <c r="N35" s="182"/>
      <c r="O35" s="179"/>
      <c r="P35" s="183"/>
    </row>
    <row r="36" spans="1:16">
      <c r="A36" s="141" t="s">
        <v>84</v>
      </c>
      <c r="B36" s="172">
        <v>21</v>
      </c>
      <c r="C36" s="172">
        <v>37076838</v>
      </c>
      <c r="D36" s="173" t="s">
        <v>51</v>
      </c>
      <c r="E36" s="172" t="s">
        <v>60</v>
      </c>
      <c r="F36" s="172" t="s">
        <v>51</v>
      </c>
      <c r="G36" s="172" t="s">
        <v>650</v>
      </c>
      <c r="H36" s="172" t="s">
        <v>650</v>
      </c>
      <c r="I36" s="172"/>
      <c r="J36" s="172"/>
      <c r="K36" s="199" t="s">
        <v>650</v>
      </c>
      <c r="L36" s="199" t="s">
        <v>650</v>
      </c>
      <c r="M36" s="199" t="s">
        <v>650</v>
      </c>
      <c r="N36" s="199" t="s">
        <v>650</v>
      </c>
      <c r="O36" s="172"/>
      <c r="P36" s="184"/>
    </row>
    <row r="37" spans="1:16" ht="14.5" thickBot="1">
      <c r="A37" s="145"/>
      <c r="B37" s="179"/>
      <c r="C37" s="179"/>
      <c r="D37" s="180"/>
      <c r="E37" s="179"/>
      <c r="F37" s="179"/>
      <c r="G37" s="179"/>
      <c r="H37" s="179"/>
      <c r="I37" s="179"/>
      <c r="J37" s="179"/>
      <c r="K37" s="186"/>
      <c r="L37" s="186"/>
      <c r="M37" s="186"/>
      <c r="N37" s="186"/>
      <c r="O37" s="179"/>
      <c r="P37" s="183"/>
    </row>
    <row r="38" spans="1:16">
      <c r="A38" s="141" t="s">
        <v>86</v>
      </c>
      <c r="B38" s="172">
        <v>21</v>
      </c>
      <c r="C38" s="172">
        <v>37080021</v>
      </c>
      <c r="D38" s="173" t="s">
        <v>52</v>
      </c>
      <c r="E38" s="172" t="s">
        <v>51</v>
      </c>
      <c r="F38" s="200" t="s">
        <v>52</v>
      </c>
      <c r="G38" s="172" t="s">
        <v>647</v>
      </c>
      <c r="H38" s="172" t="s">
        <v>648</v>
      </c>
      <c r="I38" s="174">
        <v>34836286</v>
      </c>
      <c r="J38" s="174">
        <v>34884882</v>
      </c>
      <c r="K38" s="175">
        <v>6.1718700000000001E-2</v>
      </c>
      <c r="L38" s="175">
        <v>2.5648299999999999E-2</v>
      </c>
      <c r="M38" s="175">
        <v>1.6291834887441899E-2</v>
      </c>
      <c r="N38" s="175">
        <v>0.58052400000000004</v>
      </c>
      <c r="O38" s="172">
        <v>-871437</v>
      </c>
      <c r="P38" s="184"/>
    </row>
    <row r="39" spans="1:16">
      <c r="A39" s="143"/>
      <c r="D39" s="176"/>
      <c r="G39" s="22" t="s">
        <v>644</v>
      </c>
      <c r="H39" s="22" t="s">
        <v>645</v>
      </c>
      <c r="I39" s="177">
        <v>36156824</v>
      </c>
      <c r="J39" s="177">
        <v>36294274</v>
      </c>
      <c r="K39" s="178">
        <v>9.1254699999999994E-2</v>
      </c>
      <c r="L39" s="178">
        <v>3.8596100000000001E-2</v>
      </c>
      <c r="M39" s="178">
        <v>1.82498794474895E-2</v>
      </c>
      <c r="N39" s="178">
        <v>0.55439300000000002</v>
      </c>
      <c r="O39" s="22">
        <v>449101</v>
      </c>
      <c r="P39" s="185"/>
    </row>
    <row r="40" spans="1:16" ht="14.5" thickBot="1">
      <c r="A40" s="145"/>
      <c r="B40" s="179"/>
      <c r="C40" s="179"/>
      <c r="D40" s="180"/>
      <c r="E40" s="179"/>
      <c r="F40" s="179"/>
      <c r="G40" s="181"/>
      <c r="H40" s="181"/>
      <c r="I40" s="181"/>
      <c r="J40" s="181"/>
      <c r="K40" s="182"/>
      <c r="L40" s="182"/>
      <c r="M40" s="182"/>
      <c r="N40" s="182"/>
      <c r="O40" s="179"/>
      <c r="P40" s="183"/>
    </row>
    <row r="41" spans="1:16">
      <c r="A41" s="141" t="s">
        <v>90</v>
      </c>
      <c r="B41" s="172">
        <v>21</v>
      </c>
      <c r="C41" s="172">
        <v>37086668</v>
      </c>
      <c r="D41" s="173" t="s">
        <v>52</v>
      </c>
      <c r="E41" s="172" t="s">
        <v>51</v>
      </c>
      <c r="F41" s="172" t="s">
        <v>52</v>
      </c>
      <c r="G41" s="172" t="s">
        <v>644</v>
      </c>
      <c r="H41" s="172" t="s">
        <v>645</v>
      </c>
      <c r="I41" s="174">
        <v>34836286</v>
      </c>
      <c r="J41" s="174">
        <v>34884882</v>
      </c>
      <c r="K41" s="175">
        <v>9.3454300000000004E-2</v>
      </c>
      <c r="L41" s="175">
        <v>3.7995800000000003E-2</v>
      </c>
      <c r="M41" s="175">
        <v>1.4076024043833801E-2</v>
      </c>
      <c r="N41" s="175">
        <v>0.61494499999999996</v>
      </c>
      <c r="O41" s="172">
        <v>-878084</v>
      </c>
      <c r="P41" s="184"/>
    </row>
    <row r="42" spans="1:16">
      <c r="A42" s="143"/>
      <c r="D42" s="176"/>
      <c r="G42" s="22" t="s">
        <v>647</v>
      </c>
      <c r="H42" s="22" t="s">
        <v>648</v>
      </c>
      <c r="I42" s="177">
        <v>36156824</v>
      </c>
      <c r="J42" s="177">
        <v>36294274</v>
      </c>
      <c r="K42" s="178">
        <v>5.3623299999999999E-2</v>
      </c>
      <c r="L42" s="178">
        <v>2.5263399999999998E-2</v>
      </c>
      <c r="M42" s="178">
        <v>3.4032981684204197E-2</v>
      </c>
      <c r="N42" s="178">
        <v>0.42135899999999998</v>
      </c>
      <c r="O42" s="22">
        <v>442454</v>
      </c>
      <c r="P42" s="185"/>
    </row>
    <row r="43" spans="1:16" ht="14.5" thickBot="1">
      <c r="A43" s="145"/>
      <c r="B43" s="179"/>
      <c r="C43" s="179"/>
      <c r="D43" s="180"/>
      <c r="E43" s="179"/>
      <c r="F43" s="179"/>
      <c r="G43" s="181"/>
      <c r="H43" s="181"/>
      <c r="I43" s="181"/>
      <c r="J43" s="181"/>
      <c r="K43" s="182"/>
      <c r="L43" s="182"/>
      <c r="M43" s="182"/>
      <c r="N43" s="182"/>
      <c r="O43" s="179"/>
      <c r="P43" s="183"/>
    </row>
    <row r="44" spans="1:16">
      <c r="A44" s="141" t="s">
        <v>92</v>
      </c>
      <c r="B44" s="172">
        <v>21</v>
      </c>
      <c r="C44" s="172">
        <v>37117381</v>
      </c>
      <c r="D44" s="173" t="s">
        <v>52</v>
      </c>
      <c r="E44" s="172" t="s">
        <v>51</v>
      </c>
      <c r="F44" s="172" t="s">
        <v>52</v>
      </c>
      <c r="G44" s="172" t="s">
        <v>644</v>
      </c>
      <c r="H44" s="172" t="s">
        <v>645</v>
      </c>
      <c r="I44" s="174">
        <v>34836286</v>
      </c>
      <c r="J44" s="174">
        <v>34884882</v>
      </c>
      <c r="K44" s="175">
        <v>9.4510700000000003E-2</v>
      </c>
      <c r="L44" s="175">
        <v>3.7993199999999998E-2</v>
      </c>
      <c r="M44" s="175">
        <v>1.30220692335213E-2</v>
      </c>
      <c r="N44" s="175">
        <v>0.63375999999999999</v>
      </c>
      <c r="O44" s="172">
        <v>-908797</v>
      </c>
      <c r="P44" s="184"/>
    </row>
    <row r="45" spans="1:16">
      <c r="A45" s="143"/>
      <c r="D45" s="176"/>
      <c r="G45" s="22" t="s">
        <v>647</v>
      </c>
      <c r="H45" s="22" t="s">
        <v>648</v>
      </c>
      <c r="I45" s="177">
        <v>36156824</v>
      </c>
      <c r="J45" s="177">
        <v>36294274</v>
      </c>
      <c r="K45" s="178">
        <v>5.3346600000000001E-2</v>
      </c>
      <c r="L45" s="178">
        <v>2.5264600000000002E-2</v>
      </c>
      <c r="M45" s="178">
        <v>3.4973572731098197E-2</v>
      </c>
      <c r="N45" s="178">
        <v>0.41598200000000002</v>
      </c>
      <c r="O45" s="22">
        <v>411741</v>
      </c>
      <c r="P45" s="185"/>
    </row>
    <row r="46" spans="1:16" ht="14.5" thickBot="1">
      <c r="A46" s="145"/>
      <c r="B46" s="179"/>
      <c r="C46" s="179"/>
      <c r="D46" s="180"/>
      <c r="E46" s="179"/>
      <c r="F46" s="197"/>
      <c r="G46" s="181"/>
      <c r="H46" s="181"/>
      <c r="I46" s="181"/>
      <c r="J46" s="181"/>
      <c r="K46" s="182"/>
      <c r="L46" s="182"/>
      <c r="M46" s="182"/>
      <c r="N46" s="182"/>
      <c r="O46" s="179"/>
      <c r="P46" s="183"/>
    </row>
    <row r="47" spans="1:16">
      <c r="A47" s="141" t="s">
        <v>94</v>
      </c>
      <c r="B47" s="172">
        <v>21</v>
      </c>
      <c r="C47" s="172">
        <v>37123034</v>
      </c>
      <c r="D47" s="173" t="s">
        <v>60</v>
      </c>
      <c r="E47" s="172" t="s">
        <v>51</v>
      </c>
      <c r="F47" s="172" t="s">
        <v>60</v>
      </c>
      <c r="G47" s="172" t="s">
        <v>644</v>
      </c>
      <c r="H47" s="172" t="s">
        <v>645</v>
      </c>
      <c r="I47" s="174">
        <v>34836286</v>
      </c>
      <c r="J47" s="174">
        <v>34884882</v>
      </c>
      <c r="K47" s="175">
        <v>9.4510700000000003E-2</v>
      </c>
      <c r="L47" s="175">
        <v>3.7993199999999998E-2</v>
      </c>
      <c r="M47" s="175">
        <v>1.30220692335213E-2</v>
      </c>
      <c r="N47" s="175">
        <v>0.63375999999999999</v>
      </c>
      <c r="O47" s="172">
        <v>-914450</v>
      </c>
      <c r="P47" s="184"/>
    </row>
    <row r="48" spans="1:16">
      <c r="A48" s="143"/>
      <c r="D48" s="176"/>
      <c r="G48" s="22" t="s">
        <v>647</v>
      </c>
      <c r="H48" s="22" t="s">
        <v>648</v>
      </c>
      <c r="I48" s="177">
        <v>36156824</v>
      </c>
      <c r="J48" s="177">
        <v>36294274</v>
      </c>
      <c r="K48" s="178">
        <v>5.3346600000000001E-2</v>
      </c>
      <c r="L48" s="178">
        <v>2.5264600000000002E-2</v>
      </c>
      <c r="M48" s="178">
        <v>3.4973572731098197E-2</v>
      </c>
      <c r="N48" s="178">
        <v>0.41598200000000002</v>
      </c>
      <c r="O48" s="22">
        <v>406088</v>
      </c>
      <c r="P48" s="185"/>
    </row>
    <row r="49" spans="1:16" ht="14.5" thickBot="1">
      <c r="A49" s="145"/>
      <c r="B49" s="179"/>
      <c r="C49" s="179"/>
      <c r="D49" s="180"/>
      <c r="E49" s="179"/>
      <c r="F49" s="179"/>
      <c r="G49" s="181"/>
      <c r="H49" s="181"/>
      <c r="I49" s="181"/>
      <c r="J49" s="181"/>
      <c r="K49" s="182"/>
      <c r="L49" s="182"/>
      <c r="M49" s="182"/>
      <c r="N49" s="182"/>
      <c r="O49" s="179"/>
      <c r="P49" s="183"/>
    </row>
    <row r="50" spans="1:16">
      <c r="A50" s="141" t="s">
        <v>96</v>
      </c>
      <c r="B50" s="172">
        <v>21</v>
      </c>
      <c r="C50" s="172">
        <v>37137251</v>
      </c>
      <c r="D50" s="173" t="s">
        <v>52</v>
      </c>
      <c r="E50" s="172" t="s">
        <v>51</v>
      </c>
      <c r="F50" s="172" t="s">
        <v>52</v>
      </c>
      <c r="G50" s="172" t="s">
        <v>644</v>
      </c>
      <c r="H50" s="172" t="s">
        <v>645</v>
      </c>
      <c r="I50" s="174">
        <v>34836286</v>
      </c>
      <c r="J50" s="174">
        <v>34884882</v>
      </c>
      <c r="K50" s="175">
        <v>9.4510700000000003E-2</v>
      </c>
      <c r="L50" s="175">
        <v>3.7993199999999998E-2</v>
      </c>
      <c r="M50" s="175">
        <v>1.30220692335213E-2</v>
      </c>
      <c r="N50" s="175">
        <v>0.63375999999999999</v>
      </c>
      <c r="O50" s="172">
        <v>-928667</v>
      </c>
      <c r="P50" s="184"/>
    </row>
    <row r="51" spans="1:16">
      <c r="A51" s="143"/>
      <c r="G51" s="22" t="s">
        <v>647</v>
      </c>
      <c r="H51" s="22" t="s">
        <v>648</v>
      </c>
      <c r="I51" s="177">
        <v>36156824</v>
      </c>
      <c r="J51" s="177">
        <v>36294274</v>
      </c>
      <c r="K51" s="178">
        <v>5.3346600000000001E-2</v>
      </c>
      <c r="L51" s="178">
        <v>2.5264600000000002E-2</v>
      </c>
      <c r="M51" s="178">
        <v>3.4973572731098197E-2</v>
      </c>
      <c r="N51" s="178">
        <v>0.41598200000000002</v>
      </c>
      <c r="O51" s="22">
        <v>391871</v>
      </c>
      <c r="P51" s="185"/>
    </row>
    <row r="52" spans="1:16" ht="14.5" thickBot="1">
      <c r="A52" s="145"/>
      <c r="B52" s="179"/>
      <c r="C52" s="179"/>
      <c r="D52" s="179"/>
      <c r="E52" s="179"/>
      <c r="F52" s="179"/>
      <c r="G52" s="179"/>
      <c r="H52" s="179"/>
      <c r="I52" s="179"/>
      <c r="J52" s="179"/>
      <c r="K52" s="186"/>
      <c r="L52" s="186"/>
      <c r="M52" s="186"/>
      <c r="N52" s="186"/>
      <c r="O52" s="179"/>
      <c r="P52" s="183"/>
    </row>
    <row r="54" spans="1:16">
      <c r="A54" s="22" t="s">
        <v>429</v>
      </c>
    </row>
  </sheetData>
  <pageMargins left="0.7" right="0.7" top="0.75" bottom="0.75" header="0.3" footer="0.3"/>
  <pageSetup scale="49" orientation="landscape" r:id="rId1"/>
  <headerFooter>
    <oddHeader>&amp;L&amp;"-,Bold" Confidential&amp;C&amp;D&amp;RPage &amp;P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BD89C-A1EC-499D-871D-EDB441FAE23D}">
  <sheetPr>
    <pageSetUpPr fitToPage="1"/>
  </sheetPr>
  <dimension ref="A1:AF48"/>
  <sheetViews>
    <sheetView zoomScale="70" zoomScaleNormal="70" workbookViewId="0">
      <selection sqref="A1:AF1"/>
    </sheetView>
  </sheetViews>
  <sheetFormatPr defaultColWidth="19.453125" defaultRowHeight="14"/>
  <cols>
    <col min="1" max="1" width="15.26953125" style="263" customWidth="1"/>
    <col min="2" max="2" width="9.453125" style="255" customWidth="1"/>
    <col min="3" max="3" width="13" style="255" customWidth="1"/>
    <col min="4" max="4" width="5.81640625" style="255" customWidth="1"/>
    <col min="5" max="5" width="5.453125" style="255" customWidth="1"/>
    <col min="6" max="6" width="81.453125" style="255" customWidth="1"/>
    <col min="7" max="7" width="27.453125" style="262" customWidth="1"/>
    <col min="8" max="8" width="10.7265625" style="255" customWidth="1"/>
    <col min="9" max="9" width="19.453125" style="255"/>
    <col min="10" max="10" width="24.26953125" style="255" customWidth="1"/>
    <col min="11" max="11" width="9.453125" style="255" customWidth="1"/>
    <col min="12" max="12" width="15.81640625" style="255" customWidth="1"/>
    <col min="13" max="13" width="21.81640625" style="255" customWidth="1"/>
    <col min="14" max="14" width="17.7265625" style="258" customWidth="1"/>
    <col min="15" max="15" width="16.7265625" style="291" customWidth="1"/>
    <col min="16" max="16" width="15.26953125" style="258" customWidth="1"/>
    <col min="17" max="17" width="17.453125" style="258" customWidth="1"/>
    <col min="18" max="18" width="19.453125" style="258"/>
    <col min="19" max="19" width="19.453125" style="279"/>
    <col min="20" max="16384" width="19.453125" style="255"/>
  </cols>
  <sheetData>
    <row r="1" spans="1:32" s="298" customFormat="1" ht="18">
      <c r="A1" s="536" t="s">
        <v>979</v>
      </c>
      <c r="B1" s="536"/>
      <c r="C1" s="536"/>
      <c r="D1" s="536"/>
      <c r="E1" s="536"/>
      <c r="F1" s="536"/>
      <c r="G1" s="536"/>
      <c r="H1" s="536"/>
      <c r="I1" s="536"/>
      <c r="J1" s="536"/>
      <c r="K1" s="536"/>
      <c r="L1" s="536"/>
      <c r="M1" s="536"/>
      <c r="N1" s="536"/>
      <c r="O1" s="536"/>
      <c r="P1" s="536"/>
      <c r="Q1" s="536"/>
      <c r="R1" s="536"/>
      <c r="S1" s="536"/>
      <c r="T1" s="536"/>
      <c r="U1" s="536"/>
      <c r="V1" s="536"/>
      <c r="W1" s="536"/>
      <c r="X1" s="536"/>
      <c r="Y1" s="536"/>
      <c r="Z1" s="536"/>
      <c r="AA1" s="536"/>
      <c r="AB1" s="536"/>
      <c r="AC1" s="536"/>
      <c r="AD1" s="536"/>
      <c r="AE1" s="536"/>
      <c r="AF1" s="536"/>
    </row>
    <row r="2" spans="1:32">
      <c r="A2" s="296"/>
      <c r="B2" s="297"/>
      <c r="C2" s="297"/>
      <c r="D2" s="297"/>
      <c r="E2" s="297"/>
      <c r="F2" s="297"/>
      <c r="G2" s="297"/>
      <c r="H2" s="297"/>
      <c r="I2" s="297"/>
      <c r="J2" s="297"/>
      <c r="K2" s="297"/>
      <c r="L2" s="297"/>
      <c r="M2" s="297"/>
      <c r="N2" s="297"/>
      <c r="O2" s="297"/>
      <c r="P2" s="297"/>
      <c r="Q2" s="297"/>
      <c r="R2" s="297"/>
      <c r="S2" s="297"/>
      <c r="T2" s="297"/>
      <c r="U2" s="297"/>
      <c r="V2" s="297"/>
      <c r="W2" s="297"/>
      <c r="X2" s="297"/>
      <c r="Y2" s="297"/>
      <c r="Z2" s="297"/>
      <c r="AA2" s="297"/>
      <c r="AB2" s="297"/>
      <c r="AC2" s="297"/>
      <c r="AD2" s="297"/>
      <c r="AE2" s="297"/>
      <c r="AF2" s="297"/>
    </row>
    <row r="3" spans="1:32" s="263" customFormat="1">
      <c r="A3" s="272" t="s">
        <v>728</v>
      </c>
      <c r="B3" s="293" t="s">
        <v>242</v>
      </c>
      <c r="C3" s="293" t="s">
        <v>729</v>
      </c>
      <c r="D3" s="293" t="s">
        <v>730</v>
      </c>
      <c r="E3" s="293" t="s">
        <v>731</v>
      </c>
      <c r="F3" s="272" t="s">
        <v>732</v>
      </c>
      <c r="G3" s="294" t="s">
        <v>733</v>
      </c>
      <c r="H3" s="294" t="s">
        <v>734</v>
      </c>
      <c r="I3" s="294" t="s">
        <v>735</v>
      </c>
      <c r="J3" s="294" t="s">
        <v>736</v>
      </c>
      <c r="K3" s="294" t="s">
        <v>737</v>
      </c>
      <c r="L3" s="294" t="s">
        <v>738</v>
      </c>
      <c r="M3" s="294" t="s">
        <v>739</v>
      </c>
      <c r="N3" s="280" t="s">
        <v>740</v>
      </c>
      <c r="O3" s="290" t="s">
        <v>741</v>
      </c>
      <c r="P3" s="280" t="s">
        <v>742</v>
      </c>
      <c r="Q3" s="280" t="s">
        <v>743</v>
      </c>
      <c r="R3" s="280" t="s">
        <v>744</v>
      </c>
      <c r="S3" s="295" t="s">
        <v>745</v>
      </c>
    </row>
    <row r="4" spans="1:32">
      <c r="A4" s="537" t="s">
        <v>80</v>
      </c>
      <c r="B4" s="266">
        <v>21</v>
      </c>
      <c r="C4" s="266">
        <v>37075686</v>
      </c>
      <c r="D4" s="266" t="s">
        <v>57</v>
      </c>
      <c r="E4" s="266" t="s">
        <v>51</v>
      </c>
      <c r="F4" s="373" t="s">
        <v>746</v>
      </c>
      <c r="G4" s="267" t="s">
        <v>747</v>
      </c>
      <c r="H4" s="268">
        <v>-3</v>
      </c>
      <c r="I4" s="268" t="s">
        <v>748</v>
      </c>
      <c r="J4" s="268" t="s">
        <v>749</v>
      </c>
      <c r="K4" s="268">
        <v>-3</v>
      </c>
      <c r="L4" s="268" t="s">
        <v>748</v>
      </c>
      <c r="M4" s="268" t="s">
        <v>750</v>
      </c>
      <c r="N4" s="281" t="s">
        <v>751</v>
      </c>
      <c r="O4" s="282">
        <v>2.6238020000000002E-3</v>
      </c>
      <c r="P4" s="282">
        <v>6.0999999999999999E-5</v>
      </c>
      <c r="Q4" s="281">
        <v>42.99</v>
      </c>
      <c r="R4" s="281" t="s">
        <v>752</v>
      </c>
      <c r="S4" s="540" t="s">
        <v>753</v>
      </c>
      <c r="T4" s="292"/>
    </row>
    <row r="5" spans="1:32">
      <c r="A5" s="538"/>
      <c r="B5" s="265"/>
      <c r="C5" s="265"/>
      <c r="D5" s="265"/>
      <c r="E5" s="265"/>
      <c r="F5" s="374"/>
      <c r="G5" s="264" t="s">
        <v>754</v>
      </c>
      <c r="H5" s="256">
        <v>-4</v>
      </c>
      <c r="I5" s="256" t="s">
        <v>748</v>
      </c>
      <c r="J5" s="256" t="s">
        <v>755</v>
      </c>
      <c r="K5" s="256">
        <v>-4</v>
      </c>
      <c r="L5" s="256" t="s">
        <v>748</v>
      </c>
      <c r="M5" s="256" t="s">
        <v>756</v>
      </c>
      <c r="N5" s="283" t="s">
        <v>751</v>
      </c>
      <c r="O5" s="284">
        <v>6.728988E-3</v>
      </c>
      <c r="P5" s="284">
        <v>2.5399999999999999E-4</v>
      </c>
      <c r="Q5" s="283">
        <v>26.53</v>
      </c>
      <c r="R5" s="283" t="s">
        <v>752</v>
      </c>
      <c r="S5" s="541"/>
      <c r="T5" s="292"/>
    </row>
    <row r="6" spans="1:32">
      <c r="A6" s="538"/>
      <c r="B6" s="265"/>
      <c r="C6" s="265"/>
      <c r="D6" s="265"/>
      <c r="E6" s="265"/>
      <c r="F6" s="374"/>
      <c r="G6" s="264" t="s">
        <v>757</v>
      </c>
      <c r="H6" s="256">
        <v>-6</v>
      </c>
      <c r="I6" s="256" t="s">
        <v>748</v>
      </c>
      <c r="J6" s="256" t="s">
        <v>758</v>
      </c>
      <c r="K6" s="256">
        <v>-6</v>
      </c>
      <c r="L6" s="256" t="s">
        <v>748</v>
      </c>
      <c r="M6" s="256" t="s">
        <v>759</v>
      </c>
      <c r="N6" s="283" t="s">
        <v>751</v>
      </c>
      <c r="O6" s="284">
        <v>3.0830639999999999E-3</v>
      </c>
      <c r="P6" s="284">
        <v>1.17E-4</v>
      </c>
      <c r="Q6" s="283">
        <v>26.29</v>
      </c>
      <c r="R6" s="283" t="s">
        <v>752</v>
      </c>
      <c r="S6" s="541"/>
    </row>
    <row r="7" spans="1:32">
      <c r="A7" s="538"/>
      <c r="B7" s="265"/>
      <c r="C7" s="265"/>
      <c r="D7" s="265"/>
      <c r="E7" s="265"/>
      <c r="F7" s="374"/>
      <c r="G7" s="264" t="s">
        <v>760</v>
      </c>
      <c r="H7" s="256">
        <v>-6</v>
      </c>
      <c r="I7" s="256" t="s">
        <v>748</v>
      </c>
      <c r="J7" s="256" t="s">
        <v>758</v>
      </c>
      <c r="K7" s="256">
        <v>-6</v>
      </c>
      <c r="L7" s="256" t="s">
        <v>748</v>
      </c>
      <c r="M7" s="256" t="s">
        <v>759</v>
      </c>
      <c r="N7" s="283" t="s">
        <v>751</v>
      </c>
      <c r="O7" s="284">
        <v>3.5690140000000001E-3</v>
      </c>
      <c r="P7" s="284">
        <v>1.4300000000000001E-4</v>
      </c>
      <c r="Q7" s="283">
        <v>25.04</v>
      </c>
      <c r="R7" s="283" t="s">
        <v>752</v>
      </c>
      <c r="S7" s="541"/>
    </row>
    <row r="8" spans="1:32">
      <c r="A8" s="538"/>
      <c r="B8" s="265"/>
      <c r="C8" s="265"/>
      <c r="D8" s="265"/>
      <c r="E8" s="265"/>
      <c r="F8" s="374"/>
      <c r="G8" s="264" t="s">
        <v>761</v>
      </c>
      <c r="H8" s="256">
        <v>-6</v>
      </c>
      <c r="I8" s="256" t="s">
        <v>748</v>
      </c>
      <c r="J8" s="256" t="s">
        <v>762</v>
      </c>
      <c r="K8" s="256">
        <v>-6</v>
      </c>
      <c r="L8" s="256" t="s">
        <v>748</v>
      </c>
      <c r="M8" s="256" t="s">
        <v>763</v>
      </c>
      <c r="N8" s="283" t="s">
        <v>751</v>
      </c>
      <c r="O8" s="284">
        <v>4.7826709999999996E-3</v>
      </c>
      <c r="P8" s="284">
        <v>1.9100000000000001E-4</v>
      </c>
      <c r="Q8" s="283">
        <v>25.03</v>
      </c>
      <c r="R8" s="283" t="s">
        <v>752</v>
      </c>
      <c r="S8" s="541"/>
    </row>
    <row r="9" spans="1:32">
      <c r="A9" s="538"/>
      <c r="F9" s="375"/>
      <c r="G9" s="264" t="s">
        <v>764</v>
      </c>
      <c r="H9" s="256">
        <v>-2</v>
      </c>
      <c r="I9" s="256" t="s">
        <v>748</v>
      </c>
      <c r="J9" s="256" t="s">
        <v>765</v>
      </c>
      <c r="K9" s="256">
        <v>-2</v>
      </c>
      <c r="L9" s="256" t="s">
        <v>748</v>
      </c>
      <c r="M9" s="256" t="s">
        <v>766</v>
      </c>
      <c r="N9" s="283" t="s">
        <v>751</v>
      </c>
      <c r="O9" s="284">
        <v>7.1299999999999998E-4</v>
      </c>
      <c r="P9" s="284">
        <v>6.2199999999999994E-5</v>
      </c>
      <c r="Q9" s="283">
        <v>11.47</v>
      </c>
      <c r="R9" s="283" t="s">
        <v>752</v>
      </c>
      <c r="S9" s="541"/>
    </row>
    <row r="10" spans="1:32">
      <c r="A10" s="538"/>
      <c r="F10" s="375"/>
      <c r="G10" s="264" t="s">
        <v>767</v>
      </c>
      <c r="H10" s="256">
        <v>-2</v>
      </c>
      <c r="I10" s="256" t="s">
        <v>748</v>
      </c>
      <c r="J10" s="256" t="s">
        <v>768</v>
      </c>
      <c r="K10" s="256">
        <v>-2</v>
      </c>
      <c r="L10" s="256" t="s">
        <v>748</v>
      </c>
      <c r="M10" s="256" t="s">
        <v>769</v>
      </c>
      <c r="N10" s="283" t="s">
        <v>751</v>
      </c>
      <c r="O10" s="284">
        <v>8.7499999999999999E-5</v>
      </c>
      <c r="P10" s="284">
        <v>8.0099999999999995E-6</v>
      </c>
      <c r="Q10" s="283">
        <v>10.93</v>
      </c>
      <c r="R10" s="283" t="s">
        <v>752</v>
      </c>
      <c r="S10" s="541"/>
    </row>
    <row r="11" spans="1:32">
      <c r="A11" s="538"/>
      <c r="F11" s="375"/>
      <c r="G11" s="264" t="s">
        <v>770</v>
      </c>
      <c r="H11" s="256">
        <v>-2</v>
      </c>
      <c r="I11" s="256" t="s">
        <v>748</v>
      </c>
      <c r="J11" s="256" t="s">
        <v>771</v>
      </c>
      <c r="K11" s="256">
        <v>-3</v>
      </c>
      <c r="L11" s="256" t="s">
        <v>772</v>
      </c>
      <c r="M11" s="256" t="s">
        <v>773</v>
      </c>
      <c r="N11" s="283" t="s">
        <v>751</v>
      </c>
      <c r="O11" s="284">
        <v>9.5600000000000004E-4</v>
      </c>
      <c r="P11" s="284">
        <v>8.7499999999999999E-5</v>
      </c>
      <c r="Q11" s="283">
        <v>10.93</v>
      </c>
      <c r="R11" s="283" t="s">
        <v>752</v>
      </c>
      <c r="S11" s="541"/>
    </row>
    <row r="12" spans="1:32">
      <c r="A12" s="538"/>
      <c r="F12" s="375"/>
      <c r="G12" s="273" t="s">
        <v>774</v>
      </c>
      <c r="H12" s="257"/>
      <c r="I12" s="257"/>
      <c r="J12" s="257"/>
      <c r="K12" s="257"/>
      <c r="L12" s="257"/>
      <c r="M12" s="257"/>
      <c r="N12" s="283" t="s">
        <v>751</v>
      </c>
      <c r="O12" s="285">
        <v>0.245</v>
      </c>
      <c r="P12" s="285">
        <v>1.43E-2</v>
      </c>
      <c r="Q12" s="286"/>
      <c r="R12" s="286"/>
      <c r="S12" s="541" t="s">
        <v>775</v>
      </c>
    </row>
    <row r="13" spans="1:32">
      <c r="A13" s="539"/>
      <c r="B13" s="269"/>
      <c r="C13" s="269"/>
      <c r="D13" s="269"/>
      <c r="E13" s="269"/>
      <c r="F13" s="376"/>
      <c r="G13" s="274" t="s">
        <v>776</v>
      </c>
      <c r="H13" s="270"/>
      <c r="I13" s="270"/>
      <c r="J13" s="270"/>
      <c r="K13" s="270"/>
      <c r="L13" s="270"/>
      <c r="M13" s="270"/>
      <c r="N13" s="287" t="s">
        <v>751</v>
      </c>
      <c r="O13" s="288">
        <v>0.20200000000000001</v>
      </c>
      <c r="P13" s="288">
        <v>2.29E-2</v>
      </c>
      <c r="Q13" s="289"/>
      <c r="R13" s="289"/>
      <c r="S13" s="542"/>
    </row>
    <row r="14" spans="1:32">
      <c r="A14" s="543" t="s">
        <v>71</v>
      </c>
      <c r="B14" s="266">
        <v>21</v>
      </c>
      <c r="C14" s="266">
        <v>37071784</v>
      </c>
      <c r="D14" s="266" t="s">
        <v>52</v>
      </c>
      <c r="E14" s="266" t="s">
        <v>51</v>
      </c>
      <c r="F14" s="373" t="s">
        <v>777</v>
      </c>
      <c r="G14" s="267" t="s">
        <v>778</v>
      </c>
      <c r="H14" s="268">
        <v>-7</v>
      </c>
      <c r="I14" s="268" t="s">
        <v>748</v>
      </c>
      <c r="J14" s="268" t="s">
        <v>779</v>
      </c>
      <c r="K14" s="268">
        <v>-7</v>
      </c>
      <c r="L14" s="268" t="s">
        <v>748</v>
      </c>
      <c r="M14" s="268" t="s">
        <v>780</v>
      </c>
      <c r="N14" s="281" t="s">
        <v>781</v>
      </c>
      <c r="O14" s="282">
        <v>3.7800000000000003E-4</v>
      </c>
      <c r="P14" s="282">
        <v>1.1507259000000001E-2</v>
      </c>
      <c r="Q14" s="281">
        <v>30.43</v>
      </c>
      <c r="R14" s="281" t="s">
        <v>782</v>
      </c>
      <c r="S14" s="540" t="s">
        <v>753</v>
      </c>
    </row>
    <row r="15" spans="1:32">
      <c r="A15" s="544"/>
      <c r="F15" s="375"/>
      <c r="G15" s="264" t="s">
        <v>783</v>
      </c>
      <c r="H15" s="256">
        <v>-4</v>
      </c>
      <c r="I15" s="256" t="s">
        <v>748</v>
      </c>
      <c r="J15" s="256" t="s">
        <v>784</v>
      </c>
      <c r="K15" s="256">
        <v>-4</v>
      </c>
      <c r="L15" s="256" t="s">
        <v>748</v>
      </c>
      <c r="M15" s="256" t="s">
        <v>785</v>
      </c>
      <c r="N15" s="283" t="s">
        <v>781</v>
      </c>
      <c r="O15" s="284">
        <v>4.6000000000000001E-4</v>
      </c>
      <c r="P15" s="284">
        <v>9.0181930000000007E-3</v>
      </c>
      <c r="Q15" s="283">
        <v>19.61</v>
      </c>
      <c r="R15" s="283" t="s">
        <v>782</v>
      </c>
      <c r="S15" s="541"/>
    </row>
    <row r="16" spans="1:32">
      <c r="A16" s="544"/>
      <c r="F16" s="375"/>
      <c r="G16" s="264" t="s">
        <v>786</v>
      </c>
      <c r="H16" s="256">
        <v>-7</v>
      </c>
      <c r="I16" s="256" t="s">
        <v>748</v>
      </c>
      <c r="J16" s="256" t="s">
        <v>787</v>
      </c>
      <c r="K16" s="256">
        <v>-7</v>
      </c>
      <c r="L16" s="256" t="s">
        <v>748</v>
      </c>
      <c r="M16" s="256" t="s">
        <v>788</v>
      </c>
      <c r="N16" s="283" t="s">
        <v>781</v>
      </c>
      <c r="O16" s="284">
        <v>4.8299999999999998E-4</v>
      </c>
      <c r="P16" s="284">
        <v>8.5887540000000005E-3</v>
      </c>
      <c r="Q16" s="283">
        <v>17.79</v>
      </c>
      <c r="R16" s="283" t="s">
        <v>782</v>
      </c>
      <c r="S16" s="541"/>
    </row>
    <row r="17" spans="1:19">
      <c r="A17" s="544"/>
      <c r="F17" s="375"/>
      <c r="G17" s="264" t="s">
        <v>789</v>
      </c>
      <c r="H17" s="256">
        <v>-18</v>
      </c>
      <c r="I17" s="256" t="s">
        <v>772</v>
      </c>
      <c r="J17" s="256" t="s">
        <v>790</v>
      </c>
      <c r="K17" s="256">
        <v>-15</v>
      </c>
      <c r="L17" s="256" t="s">
        <v>772</v>
      </c>
      <c r="M17" s="256" t="s">
        <v>791</v>
      </c>
      <c r="N17" s="283" t="s">
        <v>781</v>
      </c>
      <c r="O17" s="284">
        <v>2.8200000000000002E-4</v>
      </c>
      <c r="P17" s="284">
        <v>6.5300000000000002E-5</v>
      </c>
      <c r="Q17" s="283">
        <v>4.32</v>
      </c>
      <c r="R17" s="283" t="s">
        <v>752</v>
      </c>
      <c r="S17" s="541"/>
    </row>
    <row r="18" spans="1:19">
      <c r="A18" s="544"/>
      <c r="F18" s="375"/>
      <c r="G18" s="275" t="s">
        <v>792</v>
      </c>
      <c r="H18" s="257"/>
      <c r="I18" s="257"/>
      <c r="J18" s="257"/>
      <c r="K18" s="257"/>
      <c r="L18" s="257"/>
      <c r="M18" s="257"/>
      <c r="N18" s="283" t="s">
        <v>781</v>
      </c>
      <c r="O18" s="285">
        <v>0.35099999999999998</v>
      </c>
      <c r="P18" s="285">
        <v>1.66E-2</v>
      </c>
      <c r="Q18" s="286"/>
      <c r="R18" s="286"/>
      <c r="S18" s="541" t="s">
        <v>775</v>
      </c>
    </row>
    <row r="19" spans="1:19">
      <c r="A19" s="545"/>
      <c r="B19" s="269"/>
      <c r="C19" s="269"/>
      <c r="D19" s="269"/>
      <c r="E19" s="269"/>
      <c r="F19" s="376"/>
      <c r="G19" s="276" t="s">
        <v>793</v>
      </c>
      <c r="H19" s="270"/>
      <c r="I19" s="270"/>
      <c r="J19" s="270"/>
      <c r="K19" s="270"/>
      <c r="L19" s="270"/>
      <c r="M19" s="270"/>
      <c r="N19" s="287" t="s">
        <v>781</v>
      </c>
      <c r="O19" s="288">
        <v>0.61599999999999999</v>
      </c>
      <c r="P19" s="288">
        <v>3.27E-2</v>
      </c>
      <c r="Q19" s="289"/>
      <c r="R19" s="289"/>
      <c r="S19" s="542"/>
    </row>
    <row r="20" spans="1:19">
      <c r="A20" s="529" t="s">
        <v>86</v>
      </c>
      <c r="B20" s="271">
        <v>21</v>
      </c>
      <c r="C20" s="271">
        <v>37080021</v>
      </c>
      <c r="D20" s="271" t="s">
        <v>52</v>
      </c>
      <c r="E20" s="271" t="s">
        <v>51</v>
      </c>
      <c r="F20" s="377" t="s">
        <v>794</v>
      </c>
      <c r="G20" s="267" t="s">
        <v>795</v>
      </c>
      <c r="H20" s="268">
        <v>-9</v>
      </c>
      <c r="I20" s="268" t="s">
        <v>772</v>
      </c>
      <c r="J20" s="268" t="s">
        <v>796</v>
      </c>
      <c r="K20" s="268">
        <v>-9</v>
      </c>
      <c r="L20" s="268" t="s">
        <v>772</v>
      </c>
      <c r="M20" s="268" t="s">
        <v>797</v>
      </c>
      <c r="N20" s="281" t="s">
        <v>798</v>
      </c>
      <c r="O20" s="282">
        <v>1.21999E-3</v>
      </c>
      <c r="P20" s="282">
        <v>8.3399999999999998E-6</v>
      </c>
      <c r="Q20" s="281">
        <v>146.26</v>
      </c>
      <c r="R20" s="281" t="s">
        <v>752</v>
      </c>
      <c r="S20" s="532" t="s">
        <v>753</v>
      </c>
    </row>
    <row r="21" spans="1:19">
      <c r="A21" s="530"/>
      <c r="F21" s="375"/>
      <c r="G21" s="264" t="s">
        <v>799</v>
      </c>
      <c r="H21" s="256">
        <v>-3</v>
      </c>
      <c r="I21" s="256" t="s">
        <v>748</v>
      </c>
      <c r="J21" s="256" t="s">
        <v>800</v>
      </c>
      <c r="K21" s="256">
        <v>-3</v>
      </c>
      <c r="L21" s="256" t="s">
        <v>748</v>
      </c>
      <c r="M21" s="256" t="s">
        <v>801</v>
      </c>
      <c r="N21" s="283" t="s">
        <v>802</v>
      </c>
      <c r="O21" s="284">
        <v>5.813698E-3</v>
      </c>
      <c r="P21" s="284">
        <v>2.1100000000000001E-4</v>
      </c>
      <c r="Q21" s="283">
        <v>27.6</v>
      </c>
      <c r="R21" s="283" t="s">
        <v>752</v>
      </c>
      <c r="S21" s="533"/>
    </row>
    <row r="22" spans="1:19">
      <c r="A22" s="530"/>
      <c r="F22" s="375"/>
      <c r="G22" s="264" t="s">
        <v>803</v>
      </c>
      <c r="H22" s="256">
        <v>-6</v>
      </c>
      <c r="I22" s="256" t="s">
        <v>748</v>
      </c>
      <c r="J22" s="256" t="s">
        <v>804</v>
      </c>
      <c r="K22" s="256">
        <v>-6</v>
      </c>
      <c r="L22" s="256" t="s">
        <v>748</v>
      </c>
      <c r="M22" s="256" t="s">
        <v>805</v>
      </c>
      <c r="N22" s="283" t="s">
        <v>802</v>
      </c>
      <c r="O22" s="284">
        <v>4.7827249999999998E-3</v>
      </c>
      <c r="P22" s="284">
        <v>3.7800000000000003E-4</v>
      </c>
      <c r="Q22" s="283">
        <v>12.64</v>
      </c>
      <c r="R22" s="283" t="s">
        <v>752</v>
      </c>
      <c r="S22" s="533"/>
    </row>
    <row r="23" spans="1:19">
      <c r="A23" s="530"/>
      <c r="F23" s="375"/>
      <c r="G23" s="264" t="s">
        <v>806</v>
      </c>
      <c r="H23" s="256">
        <v>-3</v>
      </c>
      <c r="I23" s="256" t="s">
        <v>748</v>
      </c>
      <c r="J23" s="256" t="s">
        <v>800</v>
      </c>
      <c r="K23" s="256">
        <v>-3</v>
      </c>
      <c r="L23" s="256" t="s">
        <v>748</v>
      </c>
      <c r="M23" s="256" t="s">
        <v>801</v>
      </c>
      <c r="N23" s="283" t="s">
        <v>802</v>
      </c>
      <c r="O23" s="284">
        <v>5.2710279999999997E-3</v>
      </c>
      <c r="P23" s="284">
        <v>4.3800000000000002E-4</v>
      </c>
      <c r="Q23" s="283">
        <v>12.04</v>
      </c>
      <c r="R23" s="283" t="s">
        <v>752</v>
      </c>
      <c r="S23" s="533"/>
    </row>
    <row r="24" spans="1:19">
      <c r="A24" s="530"/>
      <c r="F24" s="375"/>
      <c r="G24" s="264" t="s">
        <v>807</v>
      </c>
      <c r="H24" s="256">
        <v>-4</v>
      </c>
      <c r="I24" s="256" t="s">
        <v>748</v>
      </c>
      <c r="J24" s="256" t="s">
        <v>808</v>
      </c>
      <c r="K24" s="256">
        <v>-4</v>
      </c>
      <c r="L24" s="256" t="s">
        <v>748</v>
      </c>
      <c r="M24" s="256" t="s">
        <v>809</v>
      </c>
      <c r="N24" s="283" t="s">
        <v>802</v>
      </c>
      <c r="O24" s="284">
        <v>4.5554009999999997E-3</v>
      </c>
      <c r="P24" s="284">
        <v>3.97E-4</v>
      </c>
      <c r="Q24" s="283">
        <v>11.47</v>
      </c>
      <c r="R24" s="283" t="s">
        <v>752</v>
      </c>
      <c r="S24" s="533"/>
    </row>
    <row r="25" spans="1:19">
      <c r="A25" s="530"/>
      <c r="F25" s="375"/>
      <c r="G25" s="264" t="s">
        <v>810</v>
      </c>
      <c r="H25" s="256">
        <v>-8</v>
      </c>
      <c r="I25" s="256" t="s">
        <v>772</v>
      </c>
      <c r="J25" s="256" t="s">
        <v>811</v>
      </c>
      <c r="K25" s="256">
        <v>-8</v>
      </c>
      <c r="L25" s="256" t="s">
        <v>748</v>
      </c>
      <c r="M25" s="256" t="s">
        <v>812</v>
      </c>
      <c r="N25" s="283" t="s">
        <v>802</v>
      </c>
      <c r="O25" s="284">
        <v>3.1100000000000002E-4</v>
      </c>
      <c r="P25" s="284">
        <v>1.5570530000000001E-3</v>
      </c>
      <c r="Q25" s="283">
        <v>5</v>
      </c>
      <c r="R25" s="283" t="s">
        <v>782</v>
      </c>
      <c r="S25" s="533"/>
    </row>
    <row r="26" spans="1:19">
      <c r="A26" s="530"/>
      <c r="F26" s="375"/>
      <c r="G26" s="277" t="s">
        <v>813</v>
      </c>
      <c r="H26" s="257"/>
      <c r="I26" s="257"/>
      <c r="J26" s="257"/>
      <c r="K26" s="257"/>
      <c r="L26" s="257"/>
      <c r="M26" s="257"/>
      <c r="N26" s="283" t="s">
        <v>802</v>
      </c>
      <c r="O26" s="285">
        <v>2.4500000000000001E-2</v>
      </c>
      <c r="P26" s="285">
        <v>0.59699999999999998</v>
      </c>
      <c r="Q26" s="286"/>
      <c r="R26" s="286"/>
      <c r="S26" s="534" t="s">
        <v>775</v>
      </c>
    </row>
    <row r="27" spans="1:19">
      <c r="A27" s="531"/>
      <c r="B27" s="269"/>
      <c r="C27" s="269"/>
      <c r="D27" s="269"/>
      <c r="E27" s="269"/>
      <c r="F27" s="376"/>
      <c r="G27" s="278" t="s">
        <v>814</v>
      </c>
      <c r="H27" s="270"/>
      <c r="I27" s="270"/>
      <c r="J27" s="270"/>
      <c r="K27" s="270"/>
      <c r="L27" s="270"/>
      <c r="M27" s="270"/>
      <c r="N27" s="287" t="s">
        <v>802</v>
      </c>
      <c r="O27" s="288">
        <v>2.6499999999999999E-2</v>
      </c>
      <c r="P27" s="288">
        <v>0.58399999999999996</v>
      </c>
      <c r="Q27" s="289"/>
      <c r="R27" s="289"/>
      <c r="S27" s="535"/>
    </row>
    <row r="31" spans="1:19">
      <c r="A31" s="258"/>
      <c r="B31" s="258"/>
      <c r="C31" s="258"/>
      <c r="D31" s="258"/>
      <c r="E31" s="258"/>
      <c r="F31" s="258"/>
      <c r="G31" s="259"/>
      <c r="H31" s="260"/>
      <c r="I31" s="259"/>
    </row>
    <row r="32" spans="1:19">
      <c r="A32" s="258"/>
      <c r="B32" s="258"/>
      <c r="C32" s="258"/>
      <c r="D32" s="258"/>
      <c r="E32" s="258"/>
      <c r="F32" s="258"/>
      <c r="G32" s="259"/>
      <c r="H32" s="260"/>
      <c r="I32" s="259"/>
    </row>
    <row r="33" spans="1:9">
      <c r="A33" s="258"/>
      <c r="B33" s="258"/>
      <c r="C33" s="258"/>
      <c r="D33" s="258"/>
      <c r="E33" s="258"/>
      <c r="F33" s="258"/>
      <c r="G33" s="259"/>
      <c r="H33" s="260"/>
      <c r="I33" s="259"/>
    </row>
    <row r="34" spans="1:9">
      <c r="A34" s="258"/>
      <c r="B34" s="258"/>
      <c r="C34" s="258"/>
      <c r="D34" s="258"/>
      <c r="E34" s="258"/>
      <c r="F34" s="258"/>
      <c r="G34" s="259"/>
      <c r="H34" s="260"/>
      <c r="I34" s="259"/>
    </row>
    <row r="35" spans="1:9">
      <c r="A35" s="258"/>
      <c r="B35" s="258"/>
      <c r="C35" s="258"/>
      <c r="D35" s="258"/>
      <c r="E35" s="258"/>
      <c r="F35" s="258"/>
      <c r="G35" s="259"/>
      <c r="H35" s="261"/>
      <c r="I35" s="261"/>
    </row>
    <row r="36" spans="1:9">
      <c r="A36" s="258"/>
      <c r="B36" s="258"/>
      <c r="C36" s="258"/>
      <c r="D36" s="258"/>
      <c r="E36" s="258"/>
      <c r="F36" s="258"/>
      <c r="G36" s="259"/>
      <c r="H36" s="261"/>
      <c r="I36" s="261"/>
    </row>
    <row r="37" spans="1:9">
      <c r="A37" s="258"/>
      <c r="B37" s="258"/>
      <c r="C37" s="258"/>
      <c r="D37" s="258"/>
      <c r="E37" s="258"/>
      <c r="F37" s="258"/>
      <c r="G37" s="259"/>
      <c r="H37" s="260"/>
      <c r="I37" s="259"/>
    </row>
    <row r="38" spans="1:9">
      <c r="A38" s="258"/>
      <c r="B38" s="258"/>
      <c r="C38" s="258"/>
      <c r="D38" s="258"/>
      <c r="E38" s="258"/>
      <c r="F38" s="258"/>
      <c r="G38" s="259"/>
      <c r="H38" s="260"/>
      <c r="I38" s="259"/>
    </row>
    <row r="39" spans="1:9">
      <c r="A39" s="258"/>
      <c r="B39" s="258"/>
      <c r="C39" s="258"/>
      <c r="D39" s="258"/>
      <c r="E39" s="258"/>
      <c r="F39" s="258"/>
      <c r="G39" s="259"/>
      <c r="H39" s="260"/>
      <c r="I39" s="259"/>
    </row>
    <row r="40" spans="1:9">
      <c r="A40" s="258"/>
      <c r="B40" s="258"/>
      <c r="C40" s="258"/>
      <c r="D40" s="258"/>
      <c r="E40" s="258"/>
      <c r="F40" s="258"/>
      <c r="G40" s="259"/>
      <c r="H40" s="259"/>
      <c r="I40" s="259"/>
    </row>
    <row r="41" spans="1:9">
      <c r="A41" s="258"/>
      <c r="B41" s="258"/>
      <c r="C41" s="258"/>
      <c r="D41" s="258"/>
      <c r="E41" s="258"/>
      <c r="F41" s="258"/>
      <c r="G41" s="261"/>
      <c r="H41" s="259"/>
      <c r="I41" s="259"/>
    </row>
    <row r="42" spans="1:9">
      <c r="A42" s="258"/>
      <c r="B42" s="258"/>
      <c r="C42" s="258"/>
      <c r="D42" s="258"/>
      <c r="E42" s="258"/>
      <c r="F42" s="258"/>
      <c r="G42" s="261"/>
      <c r="H42" s="259"/>
      <c r="I42" s="259"/>
    </row>
    <row r="43" spans="1:9">
      <c r="A43" s="258"/>
      <c r="B43" s="258"/>
      <c r="C43" s="258"/>
      <c r="D43" s="258"/>
      <c r="E43" s="258"/>
      <c r="F43" s="258"/>
      <c r="G43" s="259"/>
      <c r="H43" s="259"/>
      <c r="I43" s="259"/>
    </row>
    <row r="44" spans="1:9">
      <c r="A44" s="258"/>
      <c r="B44" s="258"/>
      <c r="C44" s="258"/>
      <c r="D44" s="258"/>
      <c r="E44" s="258"/>
      <c r="F44" s="258"/>
      <c r="G44" s="259"/>
      <c r="H44" s="259"/>
      <c r="I44" s="259"/>
    </row>
    <row r="45" spans="1:9">
      <c r="A45" s="258"/>
      <c r="B45" s="258"/>
      <c r="C45" s="258"/>
      <c r="D45" s="258"/>
      <c r="E45" s="258"/>
      <c r="F45" s="258"/>
      <c r="H45" s="263"/>
      <c r="I45" s="262"/>
    </row>
    <row r="46" spans="1:9">
      <c r="A46" s="258"/>
      <c r="B46" s="258"/>
      <c r="C46" s="258"/>
      <c r="D46" s="258"/>
      <c r="E46" s="258"/>
      <c r="F46" s="258"/>
      <c r="G46" s="261"/>
      <c r="H46" s="260"/>
      <c r="I46" s="259"/>
    </row>
    <row r="47" spans="1:9">
      <c r="A47" s="258"/>
      <c r="B47" s="258"/>
      <c r="C47" s="258"/>
      <c r="D47" s="258"/>
      <c r="E47" s="258"/>
      <c r="F47" s="258"/>
      <c r="G47" s="261"/>
      <c r="H47" s="259"/>
      <c r="I47" s="259"/>
    </row>
    <row r="48" spans="1:9">
      <c r="A48" s="258"/>
      <c r="B48" s="258"/>
      <c r="C48" s="258"/>
      <c r="D48" s="258"/>
      <c r="E48" s="258"/>
      <c r="F48" s="258"/>
      <c r="G48" s="259"/>
      <c r="H48" s="259"/>
      <c r="I48" s="259"/>
    </row>
  </sheetData>
  <mergeCells count="10">
    <mergeCell ref="A20:A27"/>
    <mergeCell ref="S20:S25"/>
    <mergeCell ref="S26:S27"/>
    <mergeCell ref="A1:AF1"/>
    <mergeCell ref="A4:A13"/>
    <mergeCell ref="S4:S11"/>
    <mergeCell ref="S12:S13"/>
    <mergeCell ref="A14:A19"/>
    <mergeCell ref="S14:S17"/>
    <mergeCell ref="S18:S19"/>
  </mergeCells>
  <pageMargins left="0.7" right="0.7" top="0.75" bottom="0.75" header="0.3" footer="0.3"/>
  <pageSetup scale="19" orientation="landscape" r:id="rId1"/>
  <headerFooter>
    <oddHeader>&amp;L&amp;"-,Bold" Confidential&amp;C&amp;D&amp;RPage &amp;P</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E16E4-209A-46FD-94C3-C6AAA5ED87FB}">
  <sheetPr>
    <pageSetUpPr fitToPage="1"/>
  </sheetPr>
  <dimension ref="A1:J15"/>
  <sheetViews>
    <sheetView workbookViewId="0"/>
  </sheetViews>
  <sheetFormatPr defaultColWidth="8.81640625" defaultRowHeight="14"/>
  <cols>
    <col min="1" max="1" width="29.453125" style="22" customWidth="1"/>
    <col min="2" max="2" width="64.26953125" style="425" customWidth="1"/>
    <col min="3" max="3" width="65.26953125" style="425" customWidth="1"/>
    <col min="4" max="7" width="8.81640625" style="22"/>
    <col min="8" max="8" width="13.453125" style="425" customWidth="1"/>
    <col min="9" max="9" width="13.1796875" style="425" customWidth="1"/>
    <col min="10" max="10" width="10.1796875" style="425" customWidth="1"/>
    <col min="11" max="16384" width="8.81640625" style="22"/>
  </cols>
  <sheetData>
    <row r="1" spans="1:10" s="1" customFormat="1" ht="18">
      <c r="A1" s="1" t="s">
        <v>980</v>
      </c>
      <c r="B1" s="73"/>
      <c r="C1" s="73"/>
      <c r="H1" s="73"/>
      <c r="I1" s="73"/>
      <c r="J1" s="73"/>
    </row>
    <row r="2" spans="1:10" ht="14.5" thickBot="1"/>
    <row r="3" spans="1:10" ht="14.5">
      <c r="A3" s="426" t="s">
        <v>694</v>
      </c>
      <c r="B3" s="431" t="s">
        <v>695</v>
      </c>
      <c r="C3" s="436" t="s">
        <v>696</v>
      </c>
      <c r="D3" s="546" t="s">
        <v>697</v>
      </c>
      <c r="E3" s="547"/>
      <c r="F3" s="547"/>
      <c r="G3" s="548"/>
      <c r="H3" s="549" t="s">
        <v>698</v>
      </c>
      <c r="I3" s="547"/>
      <c r="J3" s="548"/>
    </row>
    <row r="4" spans="1:10" ht="14.5" thickBot="1">
      <c r="A4" s="427" t="s">
        <v>699</v>
      </c>
      <c r="B4" s="432" t="s">
        <v>700</v>
      </c>
      <c r="C4" s="437" t="s">
        <v>701</v>
      </c>
      <c r="D4" s="146" t="s">
        <v>702</v>
      </c>
      <c r="E4" s="146" t="s">
        <v>703</v>
      </c>
      <c r="F4" s="146" t="s">
        <v>704</v>
      </c>
      <c r="G4" s="147" t="s">
        <v>705</v>
      </c>
      <c r="H4" s="146" t="s">
        <v>706</v>
      </c>
      <c r="I4" s="146" t="s">
        <v>707</v>
      </c>
      <c r="J4" s="147" t="s">
        <v>708</v>
      </c>
    </row>
    <row r="5" spans="1:10">
      <c r="A5" s="428" t="s">
        <v>709</v>
      </c>
      <c r="B5" s="433"/>
      <c r="C5" s="438" t="s">
        <v>710</v>
      </c>
      <c r="D5" s="142">
        <v>3.26</v>
      </c>
      <c r="E5" s="142">
        <v>4.83</v>
      </c>
      <c r="F5" s="142">
        <v>3.78</v>
      </c>
      <c r="G5" s="138">
        <v>3.75</v>
      </c>
      <c r="H5" s="142">
        <v>3.75</v>
      </c>
      <c r="I5" s="142">
        <v>3.91</v>
      </c>
      <c r="J5" s="138">
        <v>3.5999999999999997E-2</v>
      </c>
    </row>
    <row r="6" spans="1:10" ht="14.5" thickBot="1">
      <c r="A6" s="430"/>
      <c r="B6" s="435"/>
      <c r="C6" s="442" t="s">
        <v>711</v>
      </c>
      <c r="D6" s="139"/>
      <c r="E6" s="139"/>
      <c r="F6" s="139"/>
      <c r="G6" s="140"/>
      <c r="H6" s="139"/>
      <c r="I6" s="139"/>
      <c r="J6" s="140"/>
    </row>
    <row r="7" spans="1:10">
      <c r="A7" s="429" t="s">
        <v>712</v>
      </c>
      <c r="B7" s="434" t="s">
        <v>713</v>
      </c>
      <c r="C7" s="439" t="s">
        <v>714</v>
      </c>
      <c r="D7" s="37">
        <v>0</v>
      </c>
      <c r="E7" s="37">
        <v>0.92</v>
      </c>
      <c r="F7" s="37">
        <v>0.39</v>
      </c>
      <c r="G7" s="144">
        <v>0.38</v>
      </c>
      <c r="H7" s="37">
        <v>0.37</v>
      </c>
      <c r="I7" s="37">
        <v>0.47</v>
      </c>
      <c r="J7" s="144">
        <v>3.3000000000000002E-2</v>
      </c>
    </row>
    <row r="8" spans="1:10">
      <c r="A8" s="429" t="s">
        <v>715</v>
      </c>
      <c r="B8" s="434" t="s">
        <v>716</v>
      </c>
      <c r="C8" s="439" t="s">
        <v>717</v>
      </c>
      <c r="D8" s="37">
        <v>0</v>
      </c>
      <c r="E8" s="37">
        <v>0.37</v>
      </c>
      <c r="F8" s="37">
        <v>0.03</v>
      </c>
      <c r="G8" s="144">
        <v>0</v>
      </c>
      <c r="H8" s="425">
        <v>4.1000000000000002E-2</v>
      </c>
      <c r="I8" s="425">
        <v>2.4E-2</v>
      </c>
      <c r="J8" s="144">
        <v>0.35</v>
      </c>
    </row>
    <row r="9" spans="1:10">
      <c r="A9" s="429" t="s">
        <v>718</v>
      </c>
      <c r="B9" s="434" t="s">
        <v>719</v>
      </c>
      <c r="C9" s="440" t="s">
        <v>720</v>
      </c>
      <c r="D9" s="37">
        <v>0</v>
      </c>
      <c r="E9" s="37">
        <v>0.23</v>
      </c>
      <c r="F9" s="37">
        <v>2.3999999999999998E-3</v>
      </c>
      <c r="G9" s="144">
        <v>0</v>
      </c>
      <c r="H9" s="37">
        <v>5.0000000000000001E-3</v>
      </c>
      <c r="I9" s="37">
        <v>6.0000000000000001E-3</v>
      </c>
      <c r="J9" s="144">
        <v>0.84</v>
      </c>
    </row>
    <row r="10" spans="1:10" ht="14.5" thickBot="1">
      <c r="A10" s="430" t="s">
        <v>721</v>
      </c>
      <c r="B10" s="435" t="s">
        <v>722</v>
      </c>
      <c r="C10" s="441" t="s">
        <v>723</v>
      </c>
      <c r="D10" s="139">
        <v>0</v>
      </c>
      <c r="E10" s="139">
        <v>0.6</v>
      </c>
      <c r="F10" s="139">
        <v>0.28999999999999998</v>
      </c>
      <c r="G10" s="140">
        <v>0.34</v>
      </c>
      <c r="H10" s="139">
        <v>0.28999999999999998</v>
      </c>
      <c r="I10" s="139">
        <v>0.32</v>
      </c>
      <c r="J10" s="140">
        <v>0.85</v>
      </c>
    </row>
    <row r="11" spans="1:10">
      <c r="D11" s="37"/>
      <c r="E11" s="37"/>
      <c r="F11" s="37"/>
      <c r="G11" s="37"/>
      <c r="H11" s="37"/>
      <c r="I11" s="37"/>
      <c r="J11" s="37"/>
    </row>
    <row r="12" spans="1:10">
      <c r="A12" s="22" t="s">
        <v>724</v>
      </c>
    </row>
    <row r="13" spans="1:10">
      <c r="A13" s="22" t="s">
        <v>725</v>
      </c>
    </row>
    <row r="14" spans="1:10">
      <c r="A14" s="22" t="s">
        <v>726</v>
      </c>
    </row>
    <row r="15" spans="1:10">
      <c r="A15" s="234" t="s">
        <v>727</v>
      </c>
    </row>
  </sheetData>
  <mergeCells count="2">
    <mergeCell ref="D3:G3"/>
    <mergeCell ref="H3:J3"/>
  </mergeCells>
  <pageMargins left="0.7" right="0.7" top="0.75" bottom="0.75" header="0.3" footer="0.3"/>
  <pageSetup orientation="landscape" r:id="rId1"/>
  <headerFooter>
    <oddHeader>&amp;L&amp;"-,Bold" Confidential&amp;C&amp;D&amp;RPage &amp;P</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4E05E-DEA6-4FD6-B714-0E3007E27C82}">
  <sheetPr>
    <pageSetUpPr fitToPage="1"/>
  </sheetPr>
  <dimension ref="A1:P30"/>
  <sheetViews>
    <sheetView zoomScale="70" zoomScaleNormal="70" workbookViewId="0"/>
  </sheetViews>
  <sheetFormatPr defaultColWidth="20.81640625" defaultRowHeight="15.5"/>
  <cols>
    <col min="1" max="1" width="15.26953125" style="5" customWidth="1"/>
    <col min="2" max="2" width="11.1796875" style="5" customWidth="1"/>
    <col min="3" max="3" width="17.7265625" style="5" customWidth="1"/>
    <col min="4" max="4" width="13.453125" style="5" customWidth="1"/>
    <col min="5" max="5" width="15.1796875" style="5" customWidth="1"/>
    <col min="6" max="6" width="13.453125" style="5" customWidth="1"/>
    <col min="7" max="7" width="17.7265625" style="5" customWidth="1"/>
    <col min="8" max="8" width="17.453125" style="5" customWidth="1"/>
    <col min="9" max="9" width="17.7265625" style="5" customWidth="1"/>
    <col min="10" max="10" width="17.453125" style="5" customWidth="1"/>
    <col min="11" max="11" width="14.453125" style="5" customWidth="1"/>
    <col min="12" max="12" width="24.453125" style="5" customWidth="1"/>
    <col min="13" max="13" width="19.453125" style="5" customWidth="1"/>
    <col min="14" max="14" width="26.81640625" style="5" customWidth="1"/>
    <col min="15" max="15" width="25.7265625" style="5" customWidth="1"/>
    <col min="16" max="16384" width="20.81640625" style="5"/>
  </cols>
  <sheetData>
    <row r="1" spans="1:16" ht="18">
      <c r="A1" s="235" t="s">
        <v>981</v>
      </c>
      <c r="B1" s="235"/>
      <c r="C1" s="235"/>
      <c r="D1" s="235"/>
      <c r="E1" s="235"/>
      <c r="F1" s="235"/>
      <c r="G1" s="235"/>
      <c r="H1" s="236"/>
      <c r="I1" s="236"/>
      <c r="J1" s="236"/>
      <c r="K1" s="236"/>
      <c r="L1" s="236"/>
      <c r="M1" s="236"/>
      <c r="N1" s="236"/>
      <c r="O1" s="236"/>
    </row>
    <row r="2" spans="1:16">
      <c r="A2" s="236"/>
      <c r="B2" s="236"/>
      <c r="C2" s="236"/>
      <c r="D2" s="236"/>
      <c r="E2" s="236"/>
      <c r="F2" s="236"/>
      <c r="G2" s="236"/>
      <c r="H2" s="236"/>
      <c r="I2" s="236"/>
      <c r="J2" s="236"/>
      <c r="K2" s="236"/>
      <c r="L2" s="236"/>
      <c r="M2" s="236"/>
      <c r="N2" s="236"/>
      <c r="O2" s="236"/>
    </row>
    <row r="3" spans="1:16" ht="66.75" customHeight="1">
      <c r="A3" s="237" t="s">
        <v>420</v>
      </c>
      <c r="B3" s="238" t="s">
        <v>420</v>
      </c>
      <c r="C3" s="238" t="s">
        <v>420</v>
      </c>
      <c r="D3" s="238" t="s">
        <v>420</v>
      </c>
      <c r="E3" s="238" t="s">
        <v>420</v>
      </c>
      <c r="F3" s="550" t="s">
        <v>421</v>
      </c>
      <c r="G3" s="551"/>
      <c r="H3" s="552"/>
      <c r="I3" s="553" t="s">
        <v>422</v>
      </c>
      <c r="J3" s="553"/>
      <c r="K3" s="554"/>
      <c r="L3" s="551" t="s">
        <v>423</v>
      </c>
      <c r="M3" s="551"/>
      <c r="N3" s="552"/>
      <c r="O3" s="390" t="s">
        <v>424</v>
      </c>
    </row>
    <row r="4" spans="1:16">
      <c r="A4" s="239" t="s">
        <v>30</v>
      </c>
      <c r="B4" s="240" t="s">
        <v>31</v>
      </c>
      <c r="C4" s="240" t="s">
        <v>32</v>
      </c>
      <c r="D4" s="240" t="s">
        <v>33</v>
      </c>
      <c r="E4" s="240" t="s">
        <v>34</v>
      </c>
      <c r="F4" s="241" t="s">
        <v>425</v>
      </c>
      <c r="G4" s="242" t="s">
        <v>426</v>
      </c>
      <c r="H4" s="242" t="s">
        <v>233</v>
      </c>
      <c r="I4" s="242" t="s">
        <v>425</v>
      </c>
      <c r="J4" s="242" t="s">
        <v>426</v>
      </c>
      <c r="K4" s="242" t="s">
        <v>233</v>
      </c>
      <c r="L4" s="242" t="s">
        <v>425</v>
      </c>
      <c r="M4" s="242" t="s">
        <v>426</v>
      </c>
      <c r="N4" s="242" t="s">
        <v>233</v>
      </c>
      <c r="O4" s="242" t="s">
        <v>427</v>
      </c>
    </row>
    <row r="5" spans="1:16" ht="15" customHeight="1">
      <c r="A5" s="243" t="s">
        <v>59</v>
      </c>
      <c r="B5" s="244">
        <v>21</v>
      </c>
      <c r="C5" s="244">
        <v>37060678</v>
      </c>
      <c r="D5" s="244" t="s">
        <v>52</v>
      </c>
      <c r="E5" s="244" t="s">
        <v>60</v>
      </c>
      <c r="F5" s="244">
        <v>-0.59</v>
      </c>
      <c r="G5" s="244">
        <v>0.55400000000000005</v>
      </c>
      <c r="H5" s="245">
        <v>3.03E-8</v>
      </c>
      <c r="I5" s="244">
        <v>-0.57499999999999996</v>
      </c>
      <c r="J5" s="244">
        <v>0.56200000000000006</v>
      </c>
      <c r="K5" s="245">
        <v>8.9099999999999995E-3</v>
      </c>
      <c r="L5" s="244">
        <v>-0.92600000000000005</v>
      </c>
      <c r="M5" s="244">
        <v>0.39600000000000002</v>
      </c>
      <c r="N5" s="245">
        <v>4.8900000000000003E-5</v>
      </c>
      <c r="O5" s="251">
        <v>0.372</v>
      </c>
      <c r="P5" s="18"/>
    </row>
    <row r="6" spans="1:16">
      <c r="A6" s="176" t="s">
        <v>62</v>
      </c>
      <c r="B6" s="243">
        <v>21</v>
      </c>
      <c r="C6" s="244">
        <v>37060786</v>
      </c>
      <c r="D6" s="176" t="s">
        <v>51</v>
      </c>
      <c r="E6" s="243" t="s">
        <v>52</v>
      </c>
      <c r="F6" s="244">
        <v>-0.59</v>
      </c>
      <c r="G6" s="244">
        <v>0.55400000000000005</v>
      </c>
      <c r="H6" s="245">
        <v>3.03E-8</v>
      </c>
      <c r="I6" s="244">
        <v>-0.57499999999999996</v>
      </c>
      <c r="J6" s="244">
        <v>0.56200000000000006</v>
      </c>
      <c r="K6" s="245">
        <v>8.9099999999999995E-3</v>
      </c>
      <c r="L6" s="244">
        <v>-0.92600000000000005</v>
      </c>
      <c r="M6" s="244">
        <v>0.39600000000000002</v>
      </c>
      <c r="N6" s="245">
        <v>4.8900000000000003E-5</v>
      </c>
      <c r="O6" s="251">
        <v>0.372</v>
      </c>
      <c r="P6" s="18"/>
    </row>
    <row r="7" spans="1:16">
      <c r="A7" s="246" t="s">
        <v>63</v>
      </c>
      <c r="B7" s="244">
        <v>21</v>
      </c>
      <c r="C7" s="244">
        <v>37062662</v>
      </c>
      <c r="D7" s="247" t="s">
        <v>52</v>
      </c>
      <c r="E7" s="244" t="s">
        <v>51</v>
      </c>
      <c r="F7" s="244">
        <v>-0.59299999999999997</v>
      </c>
      <c r="G7" s="244">
        <v>0.55200000000000005</v>
      </c>
      <c r="H7" s="245">
        <v>2.5300000000000002E-8</v>
      </c>
      <c r="I7" s="244">
        <v>-0.57299999999999995</v>
      </c>
      <c r="J7" s="244">
        <v>0.56399999999999995</v>
      </c>
      <c r="K7" s="245">
        <v>9.0699999999999999E-3</v>
      </c>
      <c r="L7" s="244">
        <v>-0.94699999999999995</v>
      </c>
      <c r="M7" s="244">
        <v>0.38800000000000001</v>
      </c>
      <c r="N7" s="245">
        <v>3.82E-5</v>
      </c>
      <c r="O7" s="251">
        <v>0.33700000000000002</v>
      </c>
      <c r="P7" s="18"/>
    </row>
    <row r="8" spans="1:16">
      <c r="A8" s="243" t="s">
        <v>67</v>
      </c>
      <c r="B8" s="244">
        <v>21</v>
      </c>
      <c r="C8" s="244">
        <v>37069540</v>
      </c>
      <c r="D8" s="244" t="s">
        <v>57</v>
      </c>
      <c r="E8" s="244" t="s">
        <v>52</v>
      </c>
      <c r="F8" s="244">
        <v>-0.59399999999999997</v>
      </c>
      <c r="G8" s="244">
        <v>0.55200000000000005</v>
      </c>
      <c r="H8" s="245">
        <v>1.99E-8</v>
      </c>
      <c r="I8" s="244">
        <v>-0.57599999999999996</v>
      </c>
      <c r="J8" s="244">
        <v>0.56200000000000006</v>
      </c>
      <c r="K8" s="245">
        <v>8.4899999999999993E-3</v>
      </c>
      <c r="L8" s="244">
        <v>-0.94899999999999995</v>
      </c>
      <c r="M8" s="244">
        <v>0.38700000000000001</v>
      </c>
      <c r="N8" s="245">
        <v>3.3699999999999999E-5</v>
      </c>
      <c r="O8" s="251">
        <v>0.33700000000000002</v>
      </c>
      <c r="P8" s="18"/>
    </row>
    <row r="9" spans="1:16">
      <c r="A9" s="243" t="s">
        <v>69</v>
      </c>
      <c r="B9" s="244">
        <v>21</v>
      </c>
      <c r="C9" s="244">
        <v>37071522</v>
      </c>
      <c r="D9" s="244" t="s">
        <v>51</v>
      </c>
      <c r="E9" s="244" t="s">
        <v>60</v>
      </c>
      <c r="F9" s="244">
        <v>-0.59099999999999997</v>
      </c>
      <c r="G9" s="244">
        <v>0.55400000000000005</v>
      </c>
      <c r="H9" s="245">
        <v>1.9700000000000001E-8</v>
      </c>
      <c r="I9" s="244">
        <v>-0.57599999999999996</v>
      </c>
      <c r="J9" s="244">
        <v>0.56200000000000006</v>
      </c>
      <c r="K9" s="245">
        <v>7.9900000000000006E-3</v>
      </c>
      <c r="L9" s="244">
        <v>-0.97499999999999998</v>
      </c>
      <c r="M9" s="244">
        <v>0.377</v>
      </c>
      <c r="N9" s="245">
        <v>2.1699999999999999E-5</v>
      </c>
      <c r="O9" s="251">
        <v>0.27800000000000002</v>
      </c>
      <c r="P9" s="18"/>
    </row>
    <row r="10" spans="1:16">
      <c r="A10" s="243" t="s">
        <v>71</v>
      </c>
      <c r="B10" s="244">
        <v>21</v>
      </c>
      <c r="C10" s="244">
        <v>37071784</v>
      </c>
      <c r="D10" s="244" t="s">
        <v>52</v>
      </c>
      <c r="E10" s="244" t="s">
        <v>51</v>
      </c>
      <c r="F10" s="244">
        <v>-0.59099999999999997</v>
      </c>
      <c r="G10" s="244">
        <v>0.55400000000000005</v>
      </c>
      <c r="H10" s="245">
        <v>2.0199999999999999E-8</v>
      </c>
      <c r="I10" s="244">
        <v>-0.59499999999999997</v>
      </c>
      <c r="J10" s="244">
        <v>0.55200000000000005</v>
      </c>
      <c r="K10" s="245">
        <v>6.6699999999999997E-3</v>
      </c>
      <c r="L10" s="244">
        <v>-0.96899999999999997</v>
      </c>
      <c r="M10" s="244">
        <v>0.379</v>
      </c>
      <c r="N10" s="245">
        <v>2.3600000000000001E-5</v>
      </c>
      <c r="O10" s="251">
        <v>0.33700000000000002</v>
      </c>
      <c r="P10" s="18"/>
    </row>
    <row r="11" spans="1:16">
      <c r="A11" s="243" t="s">
        <v>73</v>
      </c>
      <c r="B11" s="244">
        <v>21</v>
      </c>
      <c r="C11" s="244">
        <v>37073417</v>
      </c>
      <c r="D11" s="244" t="s">
        <v>51</v>
      </c>
      <c r="E11" s="244" t="s">
        <v>52</v>
      </c>
      <c r="F11" s="244">
        <v>-0.59</v>
      </c>
      <c r="G11" s="244">
        <v>0.55400000000000005</v>
      </c>
      <c r="H11" s="245">
        <v>2.0199999999999999E-8</v>
      </c>
      <c r="I11" s="244">
        <v>-0.58899999999999997</v>
      </c>
      <c r="J11" s="244">
        <v>0.55500000000000005</v>
      </c>
      <c r="K11" s="245">
        <v>7.0499999999999998E-3</v>
      </c>
      <c r="L11" s="244">
        <v>-0.97299999999999998</v>
      </c>
      <c r="M11" s="244">
        <v>0.378</v>
      </c>
      <c r="N11" s="245">
        <v>2.2500000000000001E-5</v>
      </c>
      <c r="O11" s="251">
        <v>0.32800000000000001</v>
      </c>
      <c r="P11" s="18"/>
    </row>
    <row r="12" spans="1:16">
      <c r="A12" s="243" t="s">
        <v>74</v>
      </c>
      <c r="B12" s="244">
        <v>21</v>
      </c>
      <c r="C12" s="244">
        <v>37073985</v>
      </c>
      <c r="D12" s="244" t="s">
        <v>57</v>
      </c>
      <c r="E12" s="244" t="s">
        <v>60</v>
      </c>
      <c r="F12" s="244">
        <v>-0.59199999999999997</v>
      </c>
      <c r="G12" s="244">
        <v>0.55300000000000005</v>
      </c>
      <c r="H12" s="245">
        <v>1.81E-8</v>
      </c>
      <c r="I12" s="244">
        <v>-0.59599999999999997</v>
      </c>
      <c r="J12" s="244">
        <v>0.55100000000000005</v>
      </c>
      <c r="K12" s="245">
        <v>6.5700000000000003E-3</v>
      </c>
      <c r="L12" s="244">
        <v>-0.97399999999999998</v>
      </c>
      <c r="M12" s="244">
        <v>0.378</v>
      </c>
      <c r="N12" s="245">
        <v>2.1999999999999999E-5</v>
      </c>
      <c r="O12" s="251">
        <v>0.33300000000000002</v>
      </c>
      <c r="P12" s="18"/>
    </row>
    <row r="13" spans="1:16" s="41" customFormat="1">
      <c r="A13" s="248" t="s">
        <v>76</v>
      </c>
      <c r="B13" s="249">
        <v>21</v>
      </c>
      <c r="C13" s="249">
        <v>37074899</v>
      </c>
      <c r="D13" s="249" t="s">
        <v>51</v>
      </c>
      <c r="E13" s="249" t="s">
        <v>52</v>
      </c>
      <c r="F13" s="249">
        <v>-0.57099999999999995</v>
      </c>
      <c r="G13" s="249">
        <v>0.56499999999999995</v>
      </c>
      <c r="H13" s="250">
        <v>5.6800000000000002E-9</v>
      </c>
      <c r="I13" s="249">
        <v>-0.61599999999999999</v>
      </c>
      <c r="J13" s="249">
        <v>0.54</v>
      </c>
      <c r="K13" s="250">
        <v>2.6800000000000001E-3</v>
      </c>
      <c r="L13" s="249">
        <v>-0.84299999999999997</v>
      </c>
      <c r="M13" s="249">
        <v>0.43099999999999999</v>
      </c>
      <c r="N13" s="250">
        <v>2.65E-5</v>
      </c>
      <c r="O13" s="252">
        <v>0.57099999999999995</v>
      </c>
      <c r="P13" s="149"/>
    </row>
    <row r="14" spans="1:16">
      <c r="A14" s="243" t="s">
        <v>78</v>
      </c>
      <c r="B14" s="244">
        <v>21</v>
      </c>
      <c r="C14" s="244">
        <v>37075391</v>
      </c>
      <c r="D14" s="244" t="s">
        <v>60</v>
      </c>
      <c r="E14" s="244" t="s">
        <v>52</v>
      </c>
      <c r="F14" s="244">
        <v>-0.42499999999999999</v>
      </c>
      <c r="G14" s="244">
        <v>0.65400000000000003</v>
      </c>
      <c r="H14" s="245">
        <v>5.76E-8</v>
      </c>
      <c r="I14" s="244">
        <v>-0.317</v>
      </c>
      <c r="J14" s="244">
        <v>0.72899999999999998</v>
      </c>
      <c r="K14" s="245">
        <v>3.0800000000000001E-2</v>
      </c>
      <c r="L14" s="244">
        <v>-0.56200000000000006</v>
      </c>
      <c r="M14" s="244">
        <v>0.56999999999999995</v>
      </c>
      <c r="N14" s="245">
        <v>1.1400000000000001E-4</v>
      </c>
      <c r="O14" s="251">
        <v>0.25700000000000001</v>
      </c>
      <c r="P14" s="18"/>
    </row>
    <row r="15" spans="1:16">
      <c r="A15" s="243" t="s">
        <v>80</v>
      </c>
      <c r="B15" s="244">
        <v>21</v>
      </c>
      <c r="C15" s="244">
        <v>37075686</v>
      </c>
      <c r="D15" s="244" t="s">
        <v>57</v>
      </c>
      <c r="E15" s="244" t="s">
        <v>51</v>
      </c>
      <c r="F15" s="244">
        <v>-0.47799999999999998</v>
      </c>
      <c r="G15" s="244">
        <v>0.62</v>
      </c>
      <c r="H15" s="245">
        <v>2.2399999999999999E-8</v>
      </c>
      <c r="I15" s="244">
        <v>-0.45</v>
      </c>
      <c r="J15" s="244">
        <v>0.63800000000000001</v>
      </c>
      <c r="K15" s="245">
        <v>6.9199999999999999E-3</v>
      </c>
      <c r="L15" s="244">
        <v>-0.60799999999999998</v>
      </c>
      <c r="M15" s="244">
        <v>0.54400000000000004</v>
      </c>
      <c r="N15" s="245">
        <v>1.5200000000000001E-4</v>
      </c>
      <c r="O15" s="251">
        <v>0.39300000000000002</v>
      </c>
      <c r="P15" s="18"/>
    </row>
    <row r="16" spans="1:16">
      <c r="A16" s="243" t="s">
        <v>84</v>
      </c>
      <c r="B16" s="244">
        <v>21</v>
      </c>
      <c r="C16" s="244">
        <v>37076838</v>
      </c>
      <c r="D16" s="244" t="s">
        <v>60</v>
      </c>
      <c r="E16" s="244" t="s">
        <v>51</v>
      </c>
      <c r="F16" s="244">
        <v>-0.59699999999999998</v>
      </c>
      <c r="G16" s="244">
        <v>0.55100000000000005</v>
      </c>
      <c r="H16" s="245">
        <v>5.39E-8</v>
      </c>
      <c r="I16" s="244">
        <v>-0.74</v>
      </c>
      <c r="J16" s="244">
        <v>0.47699999999999998</v>
      </c>
      <c r="K16" s="245">
        <v>2.7899999999999999E-3</v>
      </c>
      <c r="L16" s="244">
        <v>-0.96299999999999997</v>
      </c>
      <c r="M16" s="244">
        <v>0.38200000000000001</v>
      </c>
      <c r="N16" s="245">
        <v>6.5900000000000003E-5</v>
      </c>
      <c r="O16" s="251">
        <v>0.80700000000000005</v>
      </c>
      <c r="P16" s="18"/>
    </row>
    <row r="17" spans="1:16">
      <c r="A17" s="243" t="s">
        <v>86</v>
      </c>
      <c r="B17" s="244">
        <v>21</v>
      </c>
      <c r="C17" s="244">
        <v>37080021</v>
      </c>
      <c r="D17" s="244" t="s">
        <v>51</v>
      </c>
      <c r="E17" s="244" t="s">
        <v>52</v>
      </c>
      <c r="F17" s="244">
        <v>-0.60499999999999998</v>
      </c>
      <c r="G17" s="244">
        <v>0.54600000000000004</v>
      </c>
      <c r="H17" s="245">
        <v>3.8299999999999999E-8</v>
      </c>
      <c r="I17" s="244">
        <v>-0.75600000000000001</v>
      </c>
      <c r="J17" s="244">
        <v>0.46899999999999997</v>
      </c>
      <c r="K17" s="245">
        <v>2.4199999999999998E-3</v>
      </c>
      <c r="L17" s="244">
        <v>-0.97199999999999998</v>
      </c>
      <c r="M17" s="244">
        <v>0.378</v>
      </c>
      <c r="N17" s="245">
        <v>6.0999999999999999E-5</v>
      </c>
      <c r="O17" s="251">
        <v>0.82799999999999996</v>
      </c>
      <c r="P17" s="18"/>
    </row>
    <row r="18" spans="1:16">
      <c r="A18" s="243" t="s">
        <v>90</v>
      </c>
      <c r="B18" s="244">
        <v>21</v>
      </c>
      <c r="C18" s="244">
        <v>37086668</v>
      </c>
      <c r="D18" s="244" t="s">
        <v>51</v>
      </c>
      <c r="E18" s="244" t="s">
        <v>52</v>
      </c>
      <c r="F18" s="244">
        <v>-0.61099999999999999</v>
      </c>
      <c r="G18" s="244">
        <v>0.54300000000000004</v>
      </c>
      <c r="H18" s="245">
        <v>9.1100000000000002E-9</v>
      </c>
      <c r="I18" s="244">
        <v>-0.70199999999999996</v>
      </c>
      <c r="J18" s="244">
        <v>0.496</v>
      </c>
      <c r="K18" s="245">
        <v>2.4499999999999999E-3</v>
      </c>
      <c r="L18" s="244">
        <v>-0.96299999999999997</v>
      </c>
      <c r="M18" s="244">
        <v>0.38200000000000001</v>
      </c>
      <c r="N18" s="245">
        <v>2.8900000000000001E-5</v>
      </c>
      <c r="O18" s="251">
        <v>0.51700000000000002</v>
      </c>
      <c r="P18" s="18"/>
    </row>
    <row r="19" spans="1:16">
      <c r="A19" s="243" t="s">
        <v>92</v>
      </c>
      <c r="B19" s="244">
        <v>21</v>
      </c>
      <c r="C19" s="244">
        <v>37117381</v>
      </c>
      <c r="D19" s="244" t="s">
        <v>51</v>
      </c>
      <c r="E19" s="244" t="s">
        <v>52</v>
      </c>
      <c r="F19" s="244">
        <v>-0.59599999999999997</v>
      </c>
      <c r="G19" s="244">
        <v>0.55100000000000005</v>
      </c>
      <c r="H19" s="245">
        <v>2.1900000000000001E-8</v>
      </c>
      <c r="I19" s="244">
        <v>-0.69599999999999995</v>
      </c>
      <c r="J19" s="244">
        <v>0.499</v>
      </c>
      <c r="K19" s="245">
        <v>2.7200000000000002E-3</v>
      </c>
      <c r="L19" s="244">
        <v>-0.89700000000000002</v>
      </c>
      <c r="M19" s="244">
        <v>0.40799999999999997</v>
      </c>
      <c r="N19" s="245">
        <v>6.6199999999999996E-5</v>
      </c>
      <c r="O19" s="251">
        <v>0.65600000000000003</v>
      </c>
      <c r="P19" s="18"/>
    </row>
    <row r="20" spans="1:16">
      <c r="A20" s="243" t="s">
        <v>94</v>
      </c>
      <c r="B20" s="244">
        <v>21</v>
      </c>
      <c r="C20" s="244">
        <v>37123034</v>
      </c>
      <c r="D20" s="244" t="s">
        <v>51</v>
      </c>
      <c r="E20" s="244" t="s">
        <v>60</v>
      </c>
      <c r="F20" s="244">
        <v>-0.59099999999999997</v>
      </c>
      <c r="G20" s="244">
        <v>0.55400000000000005</v>
      </c>
      <c r="H20" s="245">
        <v>3.0199999999999999E-8</v>
      </c>
      <c r="I20" s="244">
        <v>-0.69699999999999995</v>
      </c>
      <c r="J20" s="244">
        <v>0.498</v>
      </c>
      <c r="K20" s="245">
        <v>2.81E-3</v>
      </c>
      <c r="L20" s="244">
        <v>-0.90500000000000003</v>
      </c>
      <c r="M20" s="244">
        <v>0.40400000000000003</v>
      </c>
      <c r="N20" s="245">
        <v>6.6600000000000006E-5</v>
      </c>
      <c r="O20" s="251">
        <v>0.65300000000000002</v>
      </c>
      <c r="P20" s="18"/>
    </row>
    <row r="21" spans="1:16">
      <c r="A21" s="243" t="s">
        <v>96</v>
      </c>
      <c r="B21" s="244">
        <v>21</v>
      </c>
      <c r="C21" s="244">
        <v>37137251</v>
      </c>
      <c r="D21" s="244" t="s">
        <v>51</v>
      </c>
      <c r="E21" s="244" t="s">
        <v>52</v>
      </c>
      <c r="F21" s="244">
        <v>-0.57499999999999996</v>
      </c>
      <c r="G21" s="244">
        <v>0.56299999999999994</v>
      </c>
      <c r="H21" s="245">
        <v>6.2600000000000005E-8</v>
      </c>
      <c r="I21" s="244">
        <v>-0.64800000000000002</v>
      </c>
      <c r="J21" s="244">
        <v>0.52300000000000002</v>
      </c>
      <c r="K21" s="245">
        <v>4.62E-3</v>
      </c>
      <c r="L21" s="244">
        <v>-0.89500000000000002</v>
      </c>
      <c r="M21" s="244">
        <v>0.40899999999999997</v>
      </c>
      <c r="N21" s="245">
        <v>7.36E-5</v>
      </c>
      <c r="O21" s="251">
        <v>0.55700000000000005</v>
      </c>
      <c r="P21" s="18"/>
    </row>
    <row r="22" spans="1:16">
      <c r="A22" s="236"/>
      <c r="B22" s="236"/>
      <c r="C22" s="236"/>
      <c r="D22" s="236"/>
      <c r="E22" s="236"/>
      <c r="F22" s="236"/>
      <c r="G22" s="236"/>
      <c r="H22" s="236"/>
      <c r="I22" s="236"/>
      <c r="J22" s="236"/>
      <c r="K22" s="236"/>
      <c r="L22" s="236"/>
      <c r="M22" s="236"/>
      <c r="N22" s="236"/>
      <c r="O22" s="236"/>
    </row>
    <row r="23" spans="1:16">
      <c r="A23" s="176" t="s">
        <v>428</v>
      </c>
      <c r="B23" s="236"/>
      <c r="C23" s="236"/>
      <c r="D23" s="236"/>
      <c r="E23" s="236"/>
      <c r="F23" s="236"/>
      <c r="G23" s="236"/>
      <c r="H23" s="236"/>
      <c r="I23" s="236"/>
      <c r="J23" s="236"/>
      <c r="K23" s="236"/>
      <c r="L23" s="236"/>
      <c r="M23" s="236"/>
      <c r="N23" s="236"/>
      <c r="O23" s="236"/>
    </row>
    <row r="24" spans="1:16">
      <c r="A24" s="176" t="s">
        <v>429</v>
      </c>
      <c r="B24" s="176"/>
      <c r="C24" s="236"/>
      <c r="D24" s="236"/>
      <c r="E24" s="236"/>
      <c r="F24" s="236"/>
      <c r="G24" s="236"/>
      <c r="H24" s="236"/>
      <c r="I24" s="236"/>
      <c r="J24" s="236"/>
      <c r="K24" s="236"/>
      <c r="L24" s="236"/>
      <c r="M24" s="236"/>
      <c r="N24" s="236"/>
      <c r="O24" s="236"/>
    </row>
    <row r="25" spans="1:16">
      <c r="A25" s="176" t="s">
        <v>430</v>
      </c>
      <c r="B25" s="176"/>
      <c r="C25" s="236"/>
      <c r="D25" s="236"/>
      <c r="E25" s="236"/>
      <c r="F25" s="236"/>
      <c r="G25" s="236"/>
      <c r="H25" s="236"/>
      <c r="I25" s="236"/>
      <c r="J25" s="236"/>
      <c r="K25" s="236"/>
      <c r="L25" s="236"/>
      <c r="M25" s="236"/>
      <c r="N25" s="236"/>
      <c r="O25" s="236"/>
    </row>
    <row r="26" spans="1:16">
      <c r="A26" s="399" t="s">
        <v>431</v>
      </c>
      <c r="B26" s="236"/>
      <c r="C26" s="236"/>
      <c r="D26" s="236"/>
      <c r="E26" s="236"/>
      <c r="F26" s="236"/>
      <c r="G26" s="236"/>
      <c r="H26" s="236"/>
      <c r="I26" s="236"/>
      <c r="J26" s="236"/>
      <c r="K26" s="236"/>
      <c r="L26" s="236"/>
      <c r="M26" s="236"/>
      <c r="N26" s="236"/>
      <c r="O26" s="236"/>
    </row>
    <row r="27" spans="1:16">
      <c r="A27" s="236"/>
      <c r="B27" s="236"/>
      <c r="C27" s="236"/>
      <c r="D27" s="236"/>
      <c r="E27" s="236"/>
      <c r="F27" s="236"/>
      <c r="G27" s="236"/>
      <c r="H27" s="236"/>
      <c r="I27" s="236"/>
      <c r="J27" s="236"/>
      <c r="K27" s="236"/>
      <c r="L27" s="236"/>
      <c r="M27" s="236"/>
      <c r="N27" s="236"/>
      <c r="O27" s="236"/>
    </row>
    <row r="28" spans="1:16">
      <c r="A28" s="176" t="s">
        <v>432</v>
      </c>
      <c r="B28" s="176"/>
      <c r="C28" s="176"/>
      <c r="D28" s="176"/>
      <c r="E28" s="176"/>
      <c r="F28" s="176"/>
      <c r="G28" s="176"/>
      <c r="H28" s="176"/>
      <c r="I28" s="176"/>
      <c r="J28" s="176"/>
      <c r="K28" s="176"/>
      <c r="L28" s="176"/>
      <c r="M28" s="176"/>
      <c r="N28" s="236"/>
      <c r="O28" s="236"/>
    </row>
    <row r="29" spans="1:16">
      <c r="A29" s="236" t="s">
        <v>433</v>
      </c>
      <c r="B29" s="236"/>
      <c r="C29" s="236"/>
      <c r="D29" s="236"/>
      <c r="E29" s="236"/>
      <c r="F29" s="236"/>
      <c r="G29" s="236"/>
      <c r="H29" s="236"/>
      <c r="I29" s="236"/>
      <c r="J29" s="236"/>
      <c r="K29" s="236"/>
      <c r="L29" s="236"/>
      <c r="M29" s="236"/>
      <c r="N29" s="236"/>
      <c r="O29" s="236"/>
    </row>
    <row r="30" spans="1:16">
      <c r="A30" s="236"/>
      <c r="B30" s="236"/>
      <c r="C30" s="236"/>
      <c r="D30" s="236"/>
      <c r="E30" s="236"/>
      <c r="F30" s="236"/>
      <c r="G30" s="236"/>
      <c r="H30" s="236"/>
      <c r="I30" s="236"/>
      <c r="J30" s="236"/>
      <c r="K30" s="236"/>
      <c r="L30" s="236"/>
      <c r="M30" s="236"/>
      <c r="N30" s="236"/>
      <c r="O30" s="236"/>
    </row>
  </sheetData>
  <mergeCells count="3">
    <mergeCell ref="F3:H3"/>
    <mergeCell ref="I3:K3"/>
    <mergeCell ref="L3:N3"/>
  </mergeCells>
  <pageMargins left="0.7" right="0.7" top="0.75" bottom="0.75" header="0.3" footer="0.3"/>
  <pageSetup scale="32" orientation="landscape" r:id="rId1"/>
  <headerFooter>
    <oddHeader>&amp;L&amp;"-,Bold" Confidential&amp;C&amp;D&amp;RPage &amp;P</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3345C-A094-504E-8D30-9326FEBAE588}">
  <sheetPr>
    <pageSetUpPr fitToPage="1"/>
  </sheetPr>
  <dimension ref="A1:H39"/>
  <sheetViews>
    <sheetView zoomScale="80" zoomScaleNormal="80" workbookViewId="0"/>
  </sheetViews>
  <sheetFormatPr defaultColWidth="11" defaultRowHeight="13.5" customHeight="1"/>
  <cols>
    <col min="1" max="1" width="24.453125" customWidth="1"/>
    <col min="2" max="2" width="24.26953125" customWidth="1"/>
    <col min="3" max="3" width="18" style="347" customWidth="1"/>
    <col min="4" max="4" width="12.7265625" style="347" customWidth="1"/>
    <col min="5" max="5" width="14.453125" style="347" customWidth="1"/>
    <col min="6" max="6" width="12.81640625" style="347" customWidth="1"/>
    <col min="7" max="7" width="14.81640625" style="347" customWidth="1"/>
    <col min="8" max="8" width="21.7265625" style="347" customWidth="1"/>
  </cols>
  <sheetData>
    <row r="1" spans="1:8" ht="18">
      <c r="A1" s="1" t="s">
        <v>983</v>
      </c>
    </row>
    <row r="2" spans="1:8" ht="14.5"/>
    <row r="3" spans="1:8" ht="14.5"/>
    <row r="4" spans="1:8" ht="14.5">
      <c r="A4" s="384" t="s">
        <v>815</v>
      </c>
      <c r="B4" s="36" t="s">
        <v>816</v>
      </c>
      <c r="C4" s="35" t="s">
        <v>817</v>
      </c>
      <c r="D4" s="35" t="s">
        <v>818</v>
      </c>
      <c r="E4" s="35" t="s">
        <v>819</v>
      </c>
      <c r="F4" s="35" t="s">
        <v>820</v>
      </c>
      <c r="G4" s="35" t="s">
        <v>821</v>
      </c>
      <c r="H4" s="35" t="s">
        <v>48</v>
      </c>
    </row>
    <row r="5" spans="1:8" ht="14.5">
      <c r="A5" s="253" t="s">
        <v>822</v>
      </c>
      <c r="B5" s="25"/>
      <c r="C5" s="469">
        <v>228</v>
      </c>
      <c r="D5" s="469">
        <v>7.8</v>
      </c>
      <c r="E5" s="386"/>
      <c r="F5" s="469">
        <v>8.1999999999999993</v>
      </c>
      <c r="G5" s="469"/>
      <c r="H5" s="469">
        <v>0.55100000000000005</v>
      </c>
    </row>
    <row r="6" spans="1:8" ht="14.5">
      <c r="A6" s="560" t="s">
        <v>823</v>
      </c>
      <c r="B6" s="25"/>
      <c r="C6" s="469"/>
      <c r="D6" s="469"/>
      <c r="E6" s="387"/>
      <c r="F6" s="469"/>
      <c r="G6" s="469"/>
      <c r="H6" s="469"/>
    </row>
    <row r="7" spans="1:8" ht="14.5">
      <c r="A7" s="561"/>
      <c r="B7" s="25" t="s">
        <v>578</v>
      </c>
      <c r="C7" s="469">
        <v>141</v>
      </c>
      <c r="D7" s="469">
        <v>74</v>
      </c>
      <c r="E7" s="387">
        <v>52.5</v>
      </c>
      <c r="F7" s="469">
        <v>67</v>
      </c>
      <c r="G7" s="387">
        <v>47.5</v>
      </c>
      <c r="H7" s="555">
        <v>0.79700000000000004</v>
      </c>
    </row>
    <row r="8" spans="1:8" ht="14.5">
      <c r="A8" s="562"/>
      <c r="B8" s="25" t="s">
        <v>574</v>
      </c>
      <c r="C8" s="469">
        <v>87</v>
      </c>
      <c r="D8" s="469">
        <v>48</v>
      </c>
      <c r="E8" s="387">
        <v>55.1</v>
      </c>
      <c r="F8" s="469">
        <v>39</v>
      </c>
      <c r="G8" s="387">
        <v>44.9</v>
      </c>
      <c r="H8" s="499"/>
    </row>
    <row r="9" spans="1:8" ht="14.5">
      <c r="A9" s="557" t="s">
        <v>824</v>
      </c>
      <c r="B9" s="25"/>
      <c r="C9" s="469"/>
      <c r="D9" s="469"/>
      <c r="E9" s="387"/>
      <c r="F9" s="469"/>
      <c r="G9" s="387"/>
      <c r="H9" s="469"/>
    </row>
    <row r="10" spans="1:8" ht="14.5">
      <c r="A10" s="558"/>
      <c r="B10" s="25" t="s">
        <v>825</v>
      </c>
      <c r="C10" s="469">
        <v>59</v>
      </c>
      <c r="D10" s="469">
        <v>41</v>
      </c>
      <c r="E10" s="387">
        <v>69.5</v>
      </c>
      <c r="F10" s="469">
        <v>18</v>
      </c>
      <c r="G10" s="387">
        <v>30.5</v>
      </c>
      <c r="H10" s="555">
        <v>2.5000000000000001E-2</v>
      </c>
    </row>
    <row r="11" spans="1:8" ht="14.5">
      <c r="A11" s="558"/>
      <c r="B11" s="25" t="s">
        <v>826</v>
      </c>
      <c r="C11" s="469">
        <v>106</v>
      </c>
      <c r="D11" s="469">
        <v>52</v>
      </c>
      <c r="E11" s="387">
        <v>49.1</v>
      </c>
      <c r="F11" s="469">
        <v>59</v>
      </c>
      <c r="G11" s="387">
        <v>50.9</v>
      </c>
      <c r="H11" s="556"/>
    </row>
    <row r="12" spans="1:8" ht="14.5">
      <c r="A12" s="558"/>
      <c r="B12" s="25" t="s">
        <v>827</v>
      </c>
      <c r="C12" s="469">
        <v>37</v>
      </c>
      <c r="D12" s="469">
        <v>19</v>
      </c>
      <c r="E12" s="387">
        <v>51.4</v>
      </c>
      <c r="F12" s="469">
        <v>18</v>
      </c>
      <c r="G12" s="387">
        <v>48.6</v>
      </c>
      <c r="H12" s="556"/>
    </row>
    <row r="13" spans="1:8" ht="14.5">
      <c r="A13" s="559"/>
      <c r="B13" s="25" t="s">
        <v>828</v>
      </c>
      <c r="C13" s="469">
        <v>26</v>
      </c>
      <c r="D13" s="469">
        <v>10</v>
      </c>
      <c r="E13" s="387">
        <v>38.5</v>
      </c>
      <c r="F13" s="469">
        <v>16</v>
      </c>
      <c r="G13" s="387">
        <v>61.5</v>
      </c>
      <c r="H13" s="499"/>
    </row>
    <row r="14" spans="1:8" ht="14.5">
      <c r="A14" s="557" t="s">
        <v>829</v>
      </c>
      <c r="B14" s="25"/>
      <c r="C14" s="469"/>
      <c r="D14" s="469"/>
      <c r="E14" s="387"/>
      <c r="F14" s="469"/>
      <c r="G14" s="387"/>
      <c r="H14" s="469"/>
    </row>
    <row r="15" spans="1:8" ht="14.5">
      <c r="A15" s="558"/>
      <c r="B15" s="25" t="s">
        <v>830</v>
      </c>
      <c r="C15" s="469">
        <v>191</v>
      </c>
      <c r="D15" s="469">
        <v>101</v>
      </c>
      <c r="E15" s="387">
        <v>52.9</v>
      </c>
      <c r="F15" s="469">
        <v>90</v>
      </c>
      <c r="G15" s="387">
        <v>47.1</v>
      </c>
      <c r="H15" s="555">
        <v>0.80100000000000005</v>
      </c>
    </row>
    <row r="16" spans="1:8" ht="14.5">
      <c r="A16" s="559"/>
      <c r="B16" s="25" t="s">
        <v>831</v>
      </c>
      <c r="C16" s="469">
        <v>37</v>
      </c>
      <c r="D16" s="469">
        <v>21</v>
      </c>
      <c r="E16" s="387">
        <v>56.8</v>
      </c>
      <c r="F16" s="469">
        <v>16</v>
      </c>
      <c r="G16" s="387">
        <v>43.2</v>
      </c>
      <c r="H16" s="499"/>
    </row>
    <row r="17" spans="1:8" ht="14.5">
      <c r="A17" s="557" t="s">
        <v>832</v>
      </c>
      <c r="B17" s="25"/>
      <c r="C17" s="469"/>
      <c r="D17" s="469"/>
      <c r="E17" s="387"/>
      <c r="F17" s="469"/>
      <c r="G17" s="387"/>
      <c r="H17" s="469"/>
    </row>
    <row r="18" spans="1:8" ht="14.5">
      <c r="A18" s="558"/>
      <c r="B18" s="25" t="s">
        <v>833</v>
      </c>
      <c r="C18" s="469">
        <v>79</v>
      </c>
      <c r="D18" s="469">
        <v>48</v>
      </c>
      <c r="E18" s="387">
        <v>61.8</v>
      </c>
      <c r="F18" s="469">
        <v>31</v>
      </c>
      <c r="G18" s="387">
        <v>38.200000000000003</v>
      </c>
      <c r="H18" s="555">
        <v>0.124</v>
      </c>
    </row>
    <row r="19" spans="1:8" ht="14.5">
      <c r="A19" s="559"/>
      <c r="B19" s="25" t="s">
        <v>834</v>
      </c>
      <c r="C19" s="469">
        <v>145</v>
      </c>
      <c r="D19" s="469">
        <v>72</v>
      </c>
      <c r="E19" s="387">
        <v>49.7</v>
      </c>
      <c r="F19" s="469">
        <v>73</v>
      </c>
      <c r="G19" s="387">
        <v>50.3</v>
      </c>
      <c r="H19" s="499"/>
    </row>
    <row r="20" spans="1:8" ht="14.5">
      <c r="A20" s="557" t="s">
        <v>835</v>
      </c>
      <c r="B20" s="25"/>
      <c r="C20" s="469"/>
      <c r="D20" s="469"/>
      <c r="E20" s="387"/>
      <c r="F20" s="469"/>
      <c r="G20" s="387"/>
      <c r="H20" s="468"/>
    </row>
    <row r="21" spans="1:8" ht="14.5">
      <c r="A21" s="558"/>
      <c r="B21" s="25" t="s">
        <v>833</v>
      </c>
      <c r="C21" s="258">
        <v>135</v>
      </c>
      <c r="D21" s="469">
        <v>79</v>
      </c>
      <c r="E21" s="387">
        <v>58.6</v>
      </c>
      <c r="F21" s="469">
        <v>59</v>
      </c>
      <c r="G21" s="387">
        <v>41.4</v>
      </c>
      <c r="H21" s="555">
        <v>0.122</v>
      </c>
    </row>
    <row r="22" spans="1:8" ht="14.5">
      <c r="A22" s="558"/>
      <c r="B22" s="25" t="s">
        <v>834</v>
      </c>
      <c r="C22" s="469">
        <v>28</v>
      </c>
      <c r="D22" s="469">
        <v>15</v>
      </c>
      <c r="E22" s="387">
        <v>53.6</v>
      </c>
      <c r="F22" s="469">
        <v>13</v>
      </c>
      <c r="G22" s="387">
        <v>46.7</v>
      </c>
      <c r="H22" s="556"/>
    </row>
    <row r="23" spans="1:8" ht="14.5">
      <c r="A23" s="559"/>
      <c r="B23" s="25" t="s">
        <v>836</v>
      </c>
      <c r="C23" s="469">
        <v>65</v>
      </c>
      <c r="D23" s="469">
        <v>28</v>
      </c>
      <c r="E23" s="387">
        <v>43.1</v>
      </c>
      <c r="F23" s="469">
        <v>37</v>
      </c>
      <c r="G23" s="387">
        <v>56.9</v>
      </c>
      <c r="H23" s="499"/>
    </row>
    <row r="24" spans="1:8" ht="14.5">
      <c r="A24" s="557" t="s">
        <v>837</v>
      </c>
      <c r="B24" s="25"/>
      <c r="C24" s="469"/>
      <c r="D24" s="469"/>
      <c r="E24" s="387"/>
      <c r="F24" s="469"/>
      <c r="G24" s="387"/>
      <c r="H24" s="469"/>
    </row>
    <row r="25" spans="1:8" ht="14.5">
      <c r="A25" s="558"/>
      <c r="B25" s="25" t="s">
        <v>838</v>
      </c>
      <c r="C25" s="469">
        <v>184</v>
      </c>
      <c r="D25" s="469">
        <v>106</v>
      </c>
      <c r="E25" s="387">
        <v>57.6</v>
      </c>
      <c r="F25" s="469">
        <v>78</v>
      </c>
      <c r="G25" s="387">
        <v>42.4</v>
      </c>
      <c r="H25" s="500">
        <v>1.7000000000000001E-2</v>
      </c>
    </row>
    <row r="26" spans="1:8" ht="14.5">
      <c r="A26" s="559"/>
      <c r="B26" s="25" t="s">
        <v>839</v>
      </c>
      <c r="C26" s="469">
        <v>44</v>
      </c>
      <c r="D26" s="469">
        <v>16</v>
      </c>
      <c r="E26" s="387">
        <v>36.299999999999997</v>
      </c>
      <c r="F26" s="469">
        <v>28</v>
      </c>
      <c r="G26" s="387">
        <v>63.7</v>
      </c>
      <c r="H26" s="500"/>
    </row>
    <row r="27" spans="1:8" ht="14.5">
      <c r="A27" s="557" t="s">
        <v>840</v>
      </c>
      <c r="B27" s="25"/>
      <c r="C27" s="469"/>
      <c r="D27" s="469"/>
      <c r="E27" s="387"/>
      <c r="F27" s="469"/>
      <c r="G27" s="387"/>
      <c r="H27" s="469"/>
    </row>
    <row r="28" spans="1:8" ht="14.5">
      <c r="A28" s="558"/>
      <c r="B28" s="253">
        <v>1</v>
      </c>
      <c r="C28" s="469">
        <v>159</v>
      </c>
      <c r="D28" s="469">
        <v>95</v>
      </c>
      <c r="E28" s="387">
        <v>59.7</v>
      </c>
      <c r="F28" s="469">
        <v>64</v>
      </c>
      <c r="G28" s="388">
        <v>40.299999999999997</v>
      </c>
      <c r="H28" s="563">
        <v>0.20599999999999999</v>
      </c>
    </row>
    <row r="29" spans="1:8" ht="14.5">
      <c r="A29" s="559"/>
      <c r="B29" s="253" t="s">
        <v>841</v>
      </c>
      <c r="C29" s="469">
        <v>25</v>
      </c>
      <c r="D29" s="469">
        <v>11</v>
      </c>
      <c r="E29" s="387">
        <v>44</v>
      </c>
      <c r="F29" s="469">
        <v>14</v>
      </c>
      <c r="G29" s="388">
        <v>56</v>
      </c>
      <c r="H29" s="563"/>
    </row>
    <row r="30" spans="1:8" ht="14.5">
      <c r="A30" s="557" t="s">
        <v>842</v>
      </c>
      <c r="B30" s="253"/>
      <c r="C30" s="469"/>
      <c r="D30" s="469"/>
      <c r="E30" s="387"/>
      <c r="F30" s="469"/>
      <c r="G30" s="387"/>
      <c r="H30" s="469"/>
    </row>
    <row r="31" spans="1:8" ht="14.5">
      <c r="A31" s="558"/>
      <c r="B31" s="25" t="s">
        <v>843</v>
      </c>
      <c r="C31" s="469">
        <v>48</v>
      </c>
      <c r="D31" s="469">
        <v>16</v>
      </c>
      <c r="E31" s="387">
        <v>33.299999999999997</v>
      </c>
      <c r="F31" s="469">
        <v>32</v>
      </c>
      <c r="G31" s="387">
        <v>66.7</v>
      </c>
      <c r="H31" s="500" t="s">
        <v>844</v>
      </c>
    </row>
    <row r="32" spans="1:8" ht="14.5">
      <c r="A32" s="559"/>
      <c r="B32" s="254" t="s">
        <v>845</v>
      </c>
      <c r="C32" s="469">
        <v>136</v>
      </c>
      <c r="D32" s="469">
        <v>90</v>
      </c>
      <c r="E32" s="387">
        <v>66.2</v>
      </c>
      <c r="F32" s="469">
        <v>46</v>
      </c>
      <c r="G32" s="387">
        <v>33.799999999999997</v>
      </c>
      <c r="H32" s="500"/>
    </row>
    <row r="33" spans="1:8" ht="14.5">
      <c r="A33" s="382"/>
      <c r="B33" s="383"/>
      <c r="C33" s="37"/>
      <c r="D33" s="37"/>
      <c r="E33" s="37"/>
      <c r="F33" s="37"/>
      <c r="G33" s="37"/>
      <c r="H33" s="37"/>
    </row>
    <row r="34" spans="1:8" ht="14.5">
      <c r="A34" s="233" t="s">
        <v>846</v>
      </c>
      <c r="B34" s="383"/>
      <c r="C34" s="37"/>
      <c r="D34" s="37"/>
      <c r="E34" s="37"/>
      <c r="F34" s="37"/>
      <c r="G34" s="37"/>
      <c r="H34" s="37"/>
    </row>
    <row r="35" spans="1:8" ht="14.5">
      <c r="A35" s="233" t="s">
        <v>847</v>
      </c>
      <c r="B35" s="383"/>
      <c r="C35" s="37"/>
      <c r="D35" s="37"/>
      <c r="E35" s="37"/>
      <c r="F35" s="37"/>
      <c r="G35" s="37"/>
      <c r="H35" s="37"/>
    </row>
    <row r="36" spans="1:8" ht="14.5">
      <c r="A36" s="233" t="s">
        <v>848</v>
      </c>
      <c r="B36" s="383"/>
      <c r="C36" s="37"/>
      <c r="D36" s="37"/>
      <c r="E36" s="37"/>
      <c r="F36" s="37"/>
      <c r="G36" s="37"/>
      <c r="H36" s="37"/>
    </row>
    <row r="37" spans="1:8" ht="14.5">
      <c r="A37" s="176" t="s">
        <v>849</v>
      </c>
      <c r="B37" s="383"/>
      <c r="C37" s="37"/>
      <c r="D37" s="37"/>
      <c r="E37" s="37"/>
      <c r="F37" s="37"/>
      <c r="G37" s="37"/>
      <c r="H37" s="37"/>
    </row>
    <row r="38" spans="1:8" ht="14.5">
      <c r="A38" s="233" t="s">
        <v>850</v>
      </c>
      <c r="B38" s="383"/>
      <c r="C38" s="37"/>
      <c r="D38" s="37"/>
      <c r="E38" s="37"/>
      <c r="F38" s="37"/>
      <c r="G38" s="37"/>
      <c r="H38" s="37"/>
    </row>
    <row r="39" spans="1:8" ht="13.5" customHeight="1">
      <c r="A39" s="22" t="s">
        <v>851</v>
      </c>
    </row>
  </sheetData>
  <mergeCells count="16">
    <mergeCell ref="H31:H32"/>
    <mergeCell ref="A24:A26"/>
    <mergeCell ref="A27:A29"/>
    <mergeCell ref="A30:A32"/>
    <mergeCell ref="A14:A16"/>
    <mergeCell ref="H15:H16"/>
    <mergeCell ref="H25:H26"/>
    <mergeCell ref="H28:H29"/>
    <mergeCell ref="A17:A19"/>
    <mergeCell ref="H18:H19"/>
    <mergeCell ref="H7:H8"/>
    <mergeCell ref="H21:H23"/>
    <mergeCell ref="A20:A23"/>
    <mergeCell ref="H10:H13"/>
    <mergeCell ref="A6:A8"/>
    <mergeCell ref="A9:A13"/>
  </mergeCells>
  <pageMargins left="0.7" right="0.7" top="0.75" bottom="0.75" header="0.3" footer="0.3"/>
  <pageSetup scale="85" orientation="landscape" r:id="rId1"/>
  <headerFooter>
    <oddHeader>&amp;L&amp;"-,Bold" Confidential&amp;C&amp;D&amp;RPage &amp;P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3D2B8-465E-9242-B159-610FB981830D}">
  <sheetPr>
    <pageSetUpPr fitToPage="1"/>
  </sheetPr>
  <dimension ref="A1:N36"/>
  <sheetViews>
    <sheetView zoomScale="80" zoomScaleNormal="80" workbookViewId="0"/>
  </sheetViews>
  <sheetFormatPr defaultColWidth="11" defaultRowHeight="14.5"/>
  <cols>
    <col min="1" max="1" width="18.453125" customWidth="1"/>
    <col min="2" max="2" width="19.81640625" style="347" customWidth="1"/>
    <col min="3" max="3" width="21.7265625" style="347" customWidth="1"/>
    <col min="4" max="4" width="20.26953125" style="347" customWidth="1"/>
    <col min="5" max="5" width="15.453125" style="347" customWidth="1"/>
    <col min="6" max="6" width="16" style="347" customWidth="1"/>
    <col min="7" max="7" width="24.81640625" style="347" customWidth="1"/>
    <col min="8" max="8" width="11" style="347"/>
    <col min="9" max="9" width="15" style="347" customWidth="1"/>
    <col min="10" max="10" width="17.1796875" style="347" customWidth="1"/>
    <col min="11" max="11" width="17.453125" style="347" customWidth="1"/>
    <col min="12" max="12" width="20.26953125" style="347" customWidth="1"/>
    <col min="13" max="13" width="15.7265625" style="347" customWidth="1"/>
    <col min="14" max="14" width="21" style="347" customWidth="1"/>
  </cols>
  <sheetData>
    <row r="1" spans="1:14" ht="18">
      <c r="A1" s="305" t="s">
        <v>985</v>
      </c>
    </row>
    <row r="3" spans="1:14" ht="15" customHeight="1">
      <c r="B3" s="568"/>
      <c r="C3" s="568"/>
      <c r="D3" s="568"/>
      <c r="E3" s="568"/>
      <c r="F3" s="568"/>
      <c r="G3" s="568"/>
    </row>
    <row r="4" spans="1:14" ht="42" customHeight="1">
      <c r="A4" s="299"/>
      <c r="B4" s="348"/>
      <c r="C4" s="348"/>
      <c r="D4" s="348"/>
      <c r="E4" s="348"/>
      <c r="F4" s="348"/>
      <c r="G4" s="569" t="s">
        <v>852</v>
      </c>
      <c r="H4" s="565"/>
      <c r="I4" s="564" t="s">
        <v>853</v>
      </c>
      <c r="J4" s="565"/>
      <c r="K4" s="564" t="s">
        <v>854</v>
      </c>
      <c r="L4" s="565"/>
      <c r="M4" s="566" t="s">
        <v>855</v>
      </c>
      <c r="N4" s="567"/>
    </row>
    <row r="5" spans="1:14" ht="15.5">
      <c r="A5" s="300" t="s">
        <v>30</v>
      </c>
      <c r="B5" s="349" t="s">
        <v>31</v>
      </c>
      <c r="C5" s="349" t="s">
        <v>32</v>
      </c>
      <c r="D5" s="349" t="s">
        <v>33</v>
      </c>
      <c r="E5" s="349" t="s">
        <v>34</v>
      </c>
      <c r="F5" s="349" t="s">
        <v>229</v>
      </c>
      <c r="G5" s="350" t="s">
        <v>856</v>
      </c>
      <c r="H5" s="351" t="s">
        <v>857</v>
      </c>
      <c r="I5" s="351" t="s">
        <v>858</v>
      </c>
      <c r="J5" s="351" t="s">
        <v>859</v>
      </c>
      <c r="K5" s="351" t="s">
        <v>858</v>
      </c>
      <c r="L5" s="352" t="s">
        <v>860</v>
      </c>
      <c r="M5" s="351" t="s">
        <v>858</v>
      </c>
      <c r="N5" s="352" t="s">
        <v>861</v>
      </c>
    </row>
    <row r="6" spans="1:14">
      <c r="A6" s="301" t="s">
        <v>59</v>
      </c>
      <c r="B6" s="353">
        <v>21</v>
      </c>
      <c r="C6" s="353">
        <v>37060678</v>
      </c>
      <c r="D6" s="353" t="s">
        <v>52</v>
      </c>
      <c r="E6" s="353" t="s">
        <v>60</v>
      </c>
      <c r="F6" s="353">
        <v>9.2100000000000001E-2</v>
      </c>
      <c r="G6" s="354">
        <v>0.91300000000000003</v>
      </c>
      <c r="H6" s="354">
        <v>0.8105</v>
      </c>
      <c r="I6" s="354">
        <v>4.1277999999999997</v>
      </c>
      <c r="J6" s="354">
        <v>9.8599999999999993E-2</v>
      </c>
      <c r="K6" s="354">
        <v>0.90620000000000001</v>
      </c>
      <c r="L6" s="354">
        <v>0.87150000000000005</v>
      </c>
      <c r="M6" s="354">
        <v>1.0412999999999999</v>
      </c>
      <c r="N6" s="354">
        <v>0.93240000000000001</v>
      </c>
    </row>
    <row r="7" spans="1:14">
      <c r="A7" s="243" t="s">
        <v>62</v>
      </c>
      <c r="B7" s="355">
        <v>21</v>
      </c>
      <c r="C7" s="355">
        <v>37060786</v>
      </c>
      <c r="D7" s="355" t="s">
        <v>51</v>
      </c>
      <c r="E7" s="355" t="s">
        <v>52</v>
      </c>
      <c r="F7" s="355">
        <v>9.2100000000000001E-2</v>
      </c>
      <c r="G7" s="356">
        <v>0.91300000000000003</v>
      </c>
      <c r="H7" s="356">
        <v>0.8105</v>
      </c>
      <c r="I7" s="356">
        <v>4.1277999999999997</v>
      </c>
      <c r="J7" s="356">
        <v>9.8599999999999993E-2</v>
      </c>
      <c r="K7" s="356">
        <v>0.90620000000000001</v>
      </c>
      <c r="L7" s="356">
        <v>0.87150000000000005</v>
      </c>
      <c r="M7" s="356">
        <v>1.0412999999999999</v>
      </c>
      <c r="N7" s="356">
        <v>0.93240000000000001</v>
      </c>
    </row>
    <row r="8" spans="1:14">
      <c r="A8" s="243" t="s">
        <v>63</v>
      </c>
      <c r="B8" s="355">
        <v>21</v>
      </c>
      <c r="C8" s="355">
        <v>37062662</v>
      </c>
      <c r="D8" s="355" t="s">
        <v>52</v>
      </c>
      <c r="E8" s="355" t="s">
        <v>51</v>
      </c>
      <c r="F8" s="355">
        <v>9.1600000000000001E-2</v>
      </c>
      <c r="G8" s="356">
        <v>0.91300000000000003</v>
      </c>
      <c r="H8" s="356">
        <v>0.8105</v>
      </c>
      <c r="I8" s="356">
        <v>4.1277999999999997</v>
      </c>
      <c r="J8" s="356">
        <v>9.8599999999999993E-2</v>
      </c>
      <c r="K8" s="356">
        <v>0.90620000000000001</v>
      </c>
      <c r="L8" s="356">
        <v>0.87150000000000005</v>
      </c>
      <c r="M8" s="356">
        <v>1.0412999999999999</v>
      </c>
      <c r="N8" s="356">
        <v>0.93240000000000001</v>
      </c>
    </row>
    <row r="9" spans="1:14">
      <c r="A9" s="243" t="s">
        <v>67</v>
      </c>
      <c r="B9" s="355">
        <v>21</v>
      </c>
      <c r="C9" s="355">
        <v>37069540</v>
      </c>
      <c r="D9" s="355" t="s">
        <v>57</v>
      </c>
      <c r="E9" s="355" t="s">
        <v>52</v>
      </c>
      <c r="F9" s="355">
        <v>9.2399999999999996E-2</v>
      </c>
      <c r="G9" s="356">
        <v>0.91300000000000003</v>
      </c>
      <c r="H9" s="356">
        <v>0.8105</v>
      </c>
      <c r="I9" s="356">
        <v>4.1277999999999997</v>
      </c>
      <c r="J9" s="356">
        <v>9.8599999999999993E-2</v>
      </c>
      <c r="K9" s="356">
        <v>0.90620000000000001</v>
      </c>
      <c r="L9" s="356">
        <v>0.87150000000000005</v>
      </c>
      <c r="M9" s="356">
        <v>1.0412999999999999</v>
      </c>
      <c r="N9" s="356">
        <v>0.93240000000000001</v>
      </c>
    </row>
    <row r="10" spans="1:14">
      <c r="A10" s="243" t="s">
        <v>69</v>
      </c>
      <c r="B10" s="355">
        <v>21</v>
      </c>
      <c r="C10" s="355">
        <v>37071522</v>
      </c>
      <c r="D10" s="355" t="s">
        <v>51</v>
      </c>
      <c r="E10" s="355" t="s">
        <v>60</v>
      </c>
      <c r="F10" s="355">
        <v>9.4100000000000003E-2</v>
      </c>
      <c r="G10" s="356">
        <v>0.91300000000000003</v>
      </c>
      <c r="H10" s="356">
        <v>0.8105</v>
      </c>
      <c r="I10" s="356">
        <v>4.1277999999999997</v>
      </c>
      <c r="J10" s="356">
        <v>9.8599999999999993E-2</v>
      </c>
      <c r="K10" s="356">
        <v>0.90620000000000001</v>
      </c>
      <c r="L10" s="356">
        <v>0.87150000000000005</v>
      </c>
      <c r="M10" s="356">
        <v>1.0412999999999999</v>
      </c>
      <c r="N10" s="356">
        <v>0.93240000000000001</v>
      </c>
    </row>
    <row r="11" spans="1:14">
      <c r="A11" s="243" t="s">
        <v>71</v>
      </c>
      <c r="B11" s="355">
        <v>21</v>
      </c>
      <c r="C11" s="355">
        <v>37071784</v>
      </c>
      <c r="D11" s="355" t="s">
        <v>52</v>
      </c>
      <c r="E11" s="355" t="s">
        <v>51</v>
      </c>
      <c r="F11" s="355">
        <v>9.3600000000000003E-2</v>
      </c>
      <c r="G11" s="356">
        <v>0.91300000000000003</v>
      </c>
      <c r="H11" s="356">
        <v>0.8105</v>
      </c>
      <c r="I11" s="356">
        <v>4.1277999999999997</v>
      </c>
      <c r="J11" s="356">
        <v>9.8599999999999993E-2</v>
      </c>
      <c r="K11" s="356">
        <v>0.90620000000000001</v>
      </c>
      <c r="L11" s="356">
        <v>0.87150000000000005</v>
      </c>
      <c r="M11" s="356">
        <v>1.0412999999999999</v>
      </c>
      <c r="N11" s="356">
        <v>0.93240000000000001</v>
      </c>
    </row>
    <row r="12" spans="1:14">
      <c r="A12" s="243" t="s">
        <v>73</v>
      </c>
      <c r="B12" s="355">
        <v>21</v>
      </c>
      <c r="C12" s="355">
        <v>37073417</v>
      </c>
      <c r="D12" s="355" t="s">
        <v>51</v>
      </c>
      <c r="E12" s="355" t="s">
        <v>52</v>
      </c>
      <c r="F12" s="355">
        <v>9.3799999999999994E-2</v>
      </c>
      <c r="G12" s="356">
        <v>0.91300000000000003</v>
      </c>
      <c r="H12" s="356">
        <v>0.8105</v>
      </c>
      <c r="I12" s="356">
        <v>4.1277999999999997</v>
      </c>
      <c r="J12" s="356">
        <v>9.8599999999999993E-2</v>
      </c>
      <c r="K12" s="356">
        <v>0.90620000000000001</v>
      </c>
      <c r="L12" s="356">
        <v>0.87150000000000005</v>
      </c>
      <c r="M12" s="356">
        <v>1.0412999999999999</v>
      </c>
      <c r="N12" s="356">
        <v>0.93240000000000001</v>
      </c>
    </row>
    <row r="13" spans="1:14">
      <c r="A13" s="243" t="s">
        <v>74</v>
      </c>
      <c r="B13" s="355">
        <v>21</v>
      </c>
      <c r="C13" s="355">
        <v>37073985</v>
      </c>
      <c r="D13" s="355" t="s">
        <v>57</v>
      </c>
      <c r="E13" s="355" t="s">
        <v>60</v>
      </c>
      <c r="F13" s="355">
        <v>9.4E-2</v>
      </c>
      <c r="G13" s="356">
        <v>0.91300000000000003</v>
      </c>
      <c r="H13" s="356">
        <v>0.8105</v>
      </c>
      <c r="I13" s="356">
        <v>4.1277999999999997</v>
      </c>
      <c r="J13" s="356">
        <v>9.8599999999999993E-2</v>
      </c>
      <c r="K13" s="356">
        <v>0.90620000000000001</v>
      </c>
      <c r="L13" s="356">
        <v>0.87150000000000005</v>
      </c>
      <c r="M13" s="356">
        <v>1.0412999999999999</v>
      </c>
      <c r="N13" s="356">
        <v>0.93240000000000001</v>
      </c>
    </row>
    <row r="14" spans="1:14">
      <c r="A14" s="302" t="s">
        <v>76</v>
      </c>
      <c r="B14" s="357">
        <v>21</v>
      </c>
      <c r="C14" s="357">
        <v>37074899</v>
      </c>
      <c r="D14" s="357" t="s">
        <v>51</v>
      </c>
      <c r="E14" s="357" t="s">
        <v>52</v>
      </c>
      <c r="F14" s="357">
        <v>0.11310000000000001</v>
      </c>
      <c r="G14" s="358">
        <v>0.92379999999999995</v>
      </c>
      <c r="H14" s="358">
        <v>0.81259999999999999</v>
      </c>
      <c r="I14" s="358">
        <v>3.8416000000000001</v>
      </c>
      <c r="J14" s="358">
        <v>7.2300000000000003E-2</v>
      </c>
      <c r="K14" s="358">
        <v>1.1024</v>
      </c>
      <c r="L14" s="358">
        <v>0.84279999999999999</v>
      </c>
      <c r="M14" s="358">
        <v>1.1051</v>
      </c>
      <c r="N14" s="358">
        <v>0.81310000000000004</v>
      </c>
    </row>
    <row r="15" spans="1:14">
      <c r="A15" s="243" t="s">
        <v>78</v>
      </c>
      <c r="B15" s="355">
        <v>21</v>
      </c>
      <c r="C15" s="355">
        <v>37075391</v>
      </c>
      <c r="D15" s="355" t="s">
        <v>60</v>
      </c>
      <c r="E15" s="355" t="s">
        <v>52</v>
      </c>
      <c r="F15" s="355">
        <v>0.18959999999999999</v>
      </c>
      <c r="G15" s="356">
        <v>0.78490000000000004</v>
      </c>
      <c r="H15" s="356">
        <v>0.34599999999999997</v>
      </c>
      <c r="I15" s="356">
        <v>1.3744000000000001</v>
      </c>
      <c r="J15" s="356">
        <v>0.59589999999999999</v>
      </c>
      <c r="K15" s="356">
        <v>0.4446</v>
      </c>
      <c r="L15" s="356">
        <v>5.6500000000000002E-2</v>
      </c>
      <c r="M15" s="356">
        <v>0.52300000000000002</v>
      </c>
      <c r="N15" s="356">
        <v>7.2800000000000004E-2</v>
      </c>
    </row>
    <row r="16" spans="1:14">
      <c r="A16" s="303" t="s">
        <v>80</v>
      </c>
      <c r="B16" s="359">
        <v>21</v>
      </c>
      <c r="C16" s="359">
        <v>37075686</v>
      </c>
      <c r="D16" s="359" t="s">
        <v>57</v>
      </c>
      <c r="E16" s="359" t="s">
        <v>51</v>
      </c>
      <c r="F16" s="359">
        <v>0.15140000000000001</v>
      </c>
      <c r="G16" s="360">
        <v>0.77400000000000002</v>
      </c>
      <c r="H16" s="360">
        <v>0.35210000000000002</v>
      </c>
      <c r="I16" s="360">
        <v>2.1307999999999998</v>
      </c>
      <c r="J16" s="360">
        <v>0.19670000000000001</v>
      </c>
      <c r="K16" s="360">
        <v>0.3901</v>
      </c>
      <c r="L16" s="360">
        <v>3.78E-2</v>
      </c>
      <c r="M16" s="360">
        <v>0.47520000000000001</v>
      </c>
      <c r="N16" s="360">
        <v>5.0599999999999999E-2</v>
      </c>
    </row>
    <row r="17" spans="1:14">
      <c r="A17" s="243" t="s">
        <v>84</v>
      </c>
      <c r="B17" s="355">
        <v>21</v>
      </c>
      <c r="C17" s="355">
        <v>37076838</v>
      </c>
      <c r="D17" s="355" t="s">
        <v>60</v>
      </c>
      <c r="E17" s="355" t="s">
        <v>51</v>
      </c>
      <c r="F17" s="355">
        <v>8.6699999999999999E-2</v>
      </c>
      <c r="G17" s="356">
        <v>0.91300000000000003</v>
      </c>
      <c r="H17" s="356">
        <v>0.8105</v>
      </c>
      <c r="I17" s="356">
        <v>4.1277999999999997</v>
      </c>
      <c r="J17" s="356">
        <v>9.8599999999999993E-2</v>
      </c>
      <c r="K17" s="356">
        <v>0.90620000000000001</v>
      </c>
      <c r="L17" s="356">
        <v>0.87150000000000005</v>
      </c>
      <c r="M17" s="356">
        <v>1.0412999999999999</v>
      </c>
      <c r="N17" s="356">
        <v>0.93240000000000001</v>
      </c>
    </row>
    <row r="18" spans="1:14">
      <c r="A18" s="243" t="s">
        <v>86</v>
      </c>
      <c r="B18" s="355">
        <v>21</v>
      </c>
      <c r="C18" s="355">
        <v>37080021</v>
      </c>
      <c r="D18" s="355" t="s">
        <v>51</v>
      </c>
      <c r="E18" s="355" t="s">
        <v>52</v>
      </c>
      <c r="F18" s="355">
        <v>8.6800000000000002E-2</v>
      </c>
      <c r="G18" s="356">
        <v>0.91300000000000003</v>
      </c>
      <c r="H18" s="356">
        <v>0.8105</v>
      </c>
      <c r="I18" s="356">
        <v>4.1277999999999997</v>
      </c>
      <c r="J18" s="356">
        <v>9.8599999999999993E-2</v>
      </c>
      <c r="K18" s="356">
        <v>0.90620000000000001</v>
      </c>
      <c r="L18" s="356">
        <v>0.87150000000000005</v>
      </c>
      <c r="M18" s="356">
        <v>1.0412999999999999</v>
      </c>
      <c r="N18" s="356">
        <v>0.93240000000000001</v>
      </c>
    </row>
    <row r="19" spans="1:14">
      <c r="A19" s="243" t="s">
        <v>90</v>
      </c>
      <c r="B19" s="355">
        <v>21</v>
      </c>
      <c r="C19" s="355">
        <v>37086668</v>
      </c>
      <c r="D19" s="355" t="s">
        <v>51</v>
      </c>
      <c r="E19" s="355" t="s">
        <v>52</v>
      </c>
      <c r="F19" s="355">
        <v>9.3299999999999994E-2</v>
      </c>
      <c r="G19" s="356">
        <v>0.91300000000000003</v>
      </c>
      <c r="H19" s="356">
        <v>0.8105</v>
      </c>
      <c r="I19" s="356">
        <v>4.1277999999999997</v>
      </c>
      <c r="J19" s="356">
        <v>9.8599999999999993E-2</v>
      </c>
      <c r="K19" s="356">
        <v>0.90620000000000001</v>
      </c>
      <c r="L19" s="356">
        <v>0.87150000000000005</v>
      </c>
      <c r="M19" s="356">
        <v>1.0412999999999999</v>
      </c>
      <c r="N19" s="356">
        <v>0.93240000000000001</v>
      </c>
    </row>
    <row r="20" spans="1:14">
      <c r="A20" s="243" t="s">
        <v>92</v>
      </c>
      <c r="B20" s="355">
        <v>21</v>
      </c>
      <c r="C20" s="355">
        <v>37117381</v>
      </c>
      <c r="D20" s="355" t="s">
        <v>51</v>
      </c>
      <c r="E20" s="355" t="s">
        <v>52</v>
      </c>
      <c r="F20" s="355">
        <v>9.2600000000000002E-2</v>
      </c>
      <c r="G20" s="356">
        <v>0.91300000000000003</v>
      </c>
      <c r="H20" s="356">
        <v>0.8105</v>
      </c>
      <c r="I20" s="356">
        <v>4.1277999999999997</v>
      </c>
      <c r="J20" s="356">
        <v>9.8599999999999993E-2</v>
      </c>
      <c r="K20" s="356">
        <v>0.90620000000000001</v>
      </c>
      <c r="L20" s="356">
        <v>0.87150000000000005</v>
      </c>
      <c r="M20" s="356">
        <v>1.0412999999999999</v>
      </c>
      <c r="N20" s="356">
        <v>0.93240000000000001</v>
      </c>
    </row>
    <row r="21" spans="1:14">
      <c r="A21" s="243" t="s">
        <v>94</v>
      </c>
      <c r="B21" s="355">
        <v>21</v>
      </c>
      <c r="C21" s="355">
        <v>37123034</v>
      </c>
      <c r="D21" s="355" t="s">
        <v>51</v>
      </c>
      <c r="E21" s="355" t="s">
        <v>60</v>
      </c>
      <c r="F21" s="355">
        <v>9.2100000000000001E-2</v>
      </c>
      <c r="G21" s="356">
        <v>0.91300000000000003</v>
      </c>
      <c r="H21" s="356">
        <v>0.8105</v>
      </c>
      <c r="I21" s="356">
        <v>4.1277999999999997</v>
      </c>
      <c r="J21" s="356">
        <v>9.8599999999999993E-2</v>
      </c>
      <c r="K21" s="356">
        <v>0.90620000000000001</v>
      </c>
      <c r="L21" s="356">
        <v>0.87150000000000005</v>
      </c>
      <c r="M21" s="356">
        <v>1.0412999999999999</v>
      </c>
      <c r="N21" s="356">
        <v>0.93240000000000001</v>
      </c>
    </row>
    <row r="22" spans="1:14">
      <c r="A22" s="304" t="s">
        <v>96</v>
      </c>
      <c r="B22" s="361">
        <v>21</v>
      </c>
      <c r="C22" s="361">
        <v>37137251</v>
      </c>
      <c r="D22" s="361" t="s">
        <v>51</v>
      </c>
      <c r="E22" s="361" t="s">
        <v>52</v>
      </c>
      <c r="F22" s="361">
        <v>9.2600000000000002E-2</v>
      </c>
      <c r="G22" s="362">
        <v>0.91300000000000003</v>
      </c>
      <c r="H22" s="362">
        <v>0.8105</v>
      </c>
      <c r="I22" s="362">
        <v>4.1277999999999997</v>
      </c>
      <c r="J22" s="362">
        <v>9.8599999999999993E-2</v>
      </c>
      <c r="K22" s="362">
        <v>0.90620000000000001</v>
      </c>
      <c r="L22" s="362">
        <v>0.87150000000000005</v>
      </c>
      <c r="M22" s="362">
        <v>1.0412999999999999</v>
      </c>
      <c r="N22" s="362">
        <v>0.93240000000000001</v>
      </c>
    </row>
    <row r="23" spans="1:14">
      <c r="A23" s="299"/>
      <c r="B23" s="348"/>
      <c r="C23" s="348"/>
      <c r="D23" s="348"/>
      <c r="E23" s="348"/>
      <c r="F23" s="348"/>
      <c r="G23" s="348"/>
      <c r="H23" s="348"/>
      <c r="I23" s="348"/>
      <c r="J23" s="348"/>
      <c r="K23" s="348"/>
      <c r="L23" s="348"/>
      <c r="M23" s="348"/>
      <c r="N23" s="348"/>
    </row>
    <row r="24" spans="1:14">
      <c r="A24" s="299"/>
      <c r="B24" s="348"/>
      <c r="C24" s="348"/>
      <c r="D24" s="348"/>
      <c r="E24" s="348"/>
      <c r="F24" s="348"/>
      <c r="G24" s="348"/>
      <c r="H24" s="348"/>
      <c r="I24" s="348"/>
      <c r="J24" s="348"/>
      <c r="K24" s="348"/>
      <c r="L24" s="348"/>
      <c r="M24" s="348"/>
      <c r="N24" s="348"/>
    </row>
    <row r="25" spans="1:14">
      <c r="A25" s="378" t="s">
        <v>862</v>
      </c>
      <c r="B25" s="363"/>
      <c r="C25" s="363"/>
      <c r="D25" s="363"/>
      <c r="E25" s="363"/>
      <c r="F25" s="363"/>
      <c r="G25" s="363"/>
      <c r="H25" s="363"/>
      <c r="I25" s="363"/>
      <c r="J25" s="363"/>
      <c r="K25" s="363"/>
      <c r="L25" s="363"/>
      <c r="M25" s="363"/>
      <c r="N25" s="363"/>
    </row>
    <row r="26" spans="1:14">
      <c r="A26" s="176" t="s">
        <v>863</v>
      </c>
      <c r="B26" s="363"/>
      <c r="C26" s="363"/>
      <c r="D26" s="363"/>
      <c r="E26" s="363"/>
      <c r="F26" s="363"/>
      <c r="G26" s="363"/>
      <c r="H26" s="363"/>
      <c r="I26" s="363"/>
      <c r="J26" s="363"/>
      <c r="K26" s="363"/>
      <c r="L26" s="348"/>
      <c r="M26" s="348"/>
      <c r="N26" s="348"/>
    </row>
    <row r="27" spans="1:14">
      <c r="A27" s="176" t="s">
        <v>864</v>
      </c>
      <c r="B27" s="363"/>
      <c r="C27" s="363"/>
      <c r="D27" s="363"/>
      <c r="E27" s="363"/>
      <c r="F27" s="363"/>
      <c r="G27" s="363"/>
      <c r="H27" s="363"/>
      <c r="I27" s="363"/>
      <c r="J27" s="363"/>
      <c r="K27" s="363"/>
      <c r="L27" s="363"/>
      <c r="M27" s="348"/>
      <c r="N27" s="348"/>
    </row>
    <row r="28" spans="1:14">
      <c r="A28" s="176" t="s">
        <v>865</v>
      </c>
      <c r="B28" s="363"/>
      <c r="C28" s="363"/>
      <c r="D28" s="363"/>
      <c r="E28" s="363"/>
      <c r="F28" s="363"/>
      <c r="G28" s="363"/>
      <c r="H28" s="363"/>
      <c r="I28" s="363"/>
      <c r="J28" s="363"/>
      <c r="K28" s="363"/>
      <c r="L28" s="363"/>
      <c r="M28" s="363"/>
      <c r="N28" s="363"/>
    </row>
    <row r="29" spans="1:14">
      <c r="A29" s="299"/>
      <c r="B29" s="348"/>
      <c r="C29" s="348"/>
      <c r="D29" s="348"/>
      <c r="E29" s="348"/>
      <c r="F29" s="348"/>
      <c r="G29" s="348"/>
      <c r="H29" s="348"/>
      <c r="I29" s="348"/>
      <c r="J29" s="348"/>
      <c r="K29" s="348"/>
      <c r="L29" s="348"/>
      <c r="M29" s="348"/>
      <c r="N29" s="348"/>
    </row>
    <row r="30" spans="1:14">
      <c r="A30" s="176" t="s">
        <v>866</v>
      </c>
      <c r="B30" s="363"/>
      <c r="C30" s="363"/>
      <c r="D30" s="363"/>
      <c r="E30" s="363"/>
      <c r="F30" s="363"/>
      <c r="G30" s="363"/>
      <c r="H30" s="363"/>
      <c r="I30" s="363"/>
      <c r="J30" s="348"/>
      <c r="K30" s="348"/>
      <c r="L30" s="348"/>
      <c r="M30" s="348"/>
      <c r="N30" s="348"/>
    </row>
    <row r="31" spans="1:14">
      <c r="A31" s="176" t="s">
        <v>867</v>
      </c>
      <c r="B31" s="363"/>
      <c r="C31" s="363"/>
      <c r="D31" s="363"/>
      <c r="E31" s="348"/>
      <c r="F31" s="348"/>
      <c r="G31" s="348"/>
      <c r="H31" s="348"/>
      <c r="I31" s="348"/>
      <c r="J31" s="348"/>
      <c r="K31" s="348"/>
      <c r="L31" s="348"/>
      <c r="M31" s="348"/>
      <c r="N31" s="348"/>
    </row>
    <row r="32" spans="1:14">
      <c r="A32" s="176"/>
      <c r="B32" s="348"/>
      <c r="C32" s="348"/>
      <c r="D32" s="348"/>
      <c r="E32" s="348"/>
      <c r="F32" s="348"/>
      <c r="G32" s="348"/>
      <c r="H32" s="348"/>
      <c r="I32" s="348"/>
      <c r="J32" s="348"/>
      <c r="K32" s="348"/>
      <c r="L32" s="348"/>
      <c r="M32" s="348"/>
      <c r="N32" s="348"/>
    </row>
    <row r="33" spans="1:14">
      <c r="A33" s="176" t="s">
        <v>868</v>
      </c>
      <c r="B33" s="363"/>
      <c r="C33" s="348"/>
      <c r="D33" s="348"/>
      <c r="E33" s="348"/>
      <c r="F33" s="348"/>
      <c r="G33" s="348"/>
      <c r="H33" s="348"/>
      <c r="I33" s="348"/>
      <c r="J33" s="348"/>
      <c r="K33" s="348"/>
      <c r="L33" s="348"/>
      <c r="M33" s="348"/>
      <c r="N33" s="348"/>
    </row>
    <row r="34" spans="1:14">
      <c r="A34" s="176" t="s">
        <v>869</v>
      </c>
      <c r="B34" s="363"/>
      <c r="C34" s="363"/>
      <c r="D34" s="363"/>
      <c r="E34" s="363"/>
      <c r="F34" s="348"/>
      <c r="G34" s="348"/>
      <c r="H34" s="348"/>
      <c r="I34" s="348"/>
      <c r="J34" s="348"/>
      <c r="K34" s="348"/>
      <c r="L34" s="348"/>
      <c r="M34" s="348"/>
      <c r="N34" s="348"/>
    </row>
    <row r="36" spans="1:14">
      <c r="A36" s="176"/>
    </row>
  </sheetData>
  <mergeCells count="7">
    <mergeCell ref="K4:L4"/>
    <mergeCell ref="M4:N4"/>
    <mergeCell ref="B3:C3"/>
    <mergeCell ref="D3:E3"/>
    <mergeCell ref="F3:G3"/>
    <mergeCell ref="G4:H4"/>
    <mergeCell ref="I4:J4"/>
  </mergeCells>
  <pageMargins left="0.7" right="0.7" top="0.75" bottom="0.75" header="0.3" footer="0.3"/>
  <pageSetup scale="48" orientation="landscape" r:id="rId1"/>
  <headerFooter>
    <oddHeader>&amp;L&amp;"-,Bold" Confidential&amp;C&amp;D&amp;RPage &amp;P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1D91E-175E-4050-B0F5-524C852B6BE4}">
  <sheetPr>
    <pageSetUpPr fitToPage="1"/>
  </sheetPr>
  <dimension ref="A1:O177"/>
  <sheetViews>
    <sheetView zoomScale="70" zoomScaleNormal="70" workbookViewId="0"/>
  </sheetViews>
  <sheetFormatPr defaultColWidth="11.453125" defaultRowHeight="14"/>
  <cols>
    <col min="1" max="1" width="32.1796875" style="37" customWidth="1"/>
    <col min="2" max="2" width="14" style="37" customWidth="1"/>
    <col min="3" max="3" width="25.81640625" style="37" customWidth="1"/>
    <col min="4" max="4" width="22.26953125" style="37" customWidth="1"/>
    <col min="5" max="5" width="35.1796875" style="37" customWidth="1"/>
    <col min="6" max="6" width="28.1796875" style="37" customWidth="1"/>
    <col min="7" max="7" width="18.453125" style="37" customWidth="1"/>
    <col min="8" max="8" width="18.453125" style="364" customWidth="1"/>
    <col min="9" max="9" width="26.1796875" style="233" customWidth="1"/>
    <col min="10" max="10" width="11.453125" style="233" customWidth="1"/>
    <col min="11" max="11" width="19.1796875" style="233" customWidth="1"/>
    <col min="12" max="12" width="24.453125" style="233" customWidth="1"/>
    <col min="13" max="13" width="26.1796875" style="22" customWidth="1"/>
    <col min="14" max="14" width="25.1796875" style="22" customWidth="1"/>
    <col min="15" max="15" width="23.81640625" style="22" customWidth="1"/>
    <col min="16" max="16384" width="11.453125" style="22"/>
  </cols>
  <sheetData>
    <row r="1" spans="1:15" ht="18">
      <c r="A1" s="232" t="s">
        <v>987</v>
      </c>
    </row>
    <row r="4" spans="1:15" s="73" customFormat="1" ht="18">
      <c r="A4" s="326" t="s">
        <v>30</v>
      </c>
      <c r="B4" s="326" t="s">
        <v>31</v>
      </c>
      <c r="C4" s="326" t="s">
        <v>32</v>
      </c>
      <c r="D4" s="326" t="s">
        <v>34</v>
      </c>
      <c r="E4" s="326" t="s">
        <v>651</v>
      </c>
      <c r="F4" s="326" t="s">
        <v>652</v>
      </c>
      <c r="G4" s="326" t="s">
        <v>653</v>
      </c>
      <c r="H4" s="365" t="s">
        <v>654</v>
      </c>
      <c r="I4" s="327" t="s">
        <v>655</v>
      </c>
      <c r="J4" s="327" t="s">
        <v>656</v>
      </c>
      <c r="K4" s="327" t="s">
        <v>239</v>
      </c>
      <c r="L4" s="327" t="s">
        <v>636</v>
      </c>
      <c r="M4" s="328" t="s">
        <v>657</v>
      </c>
      <c r="N4" s="328" t="s">
        <v>658</v>
      </c>
      <c r="O4" s="328" t="s">
        <v>659</v>
      </c>
    </row>
    <row r="5" spans="1:15" ht="15.5">
      <c r="A5" s="570" t="s">
        <v>128</v>
      </c>
      <c r="B5" s="471">
        <v>3</v>
      </c>
      <c r="C5" s="471">
        <v>161207344</v>
      </c>
      <c r="D5" s="471" t="s">
        <v>60</v>
      </c>
      <c r="E5" s="471" t="s">
        <v>57</v>
      </c>
      <c r="F5" s="311">
        <v>6.8132759831399998E-7</v>
      </c>
      <c r="G5" s="366">
        <v>3.331</v>
      </c>
      <c r="H5" s="367">
        <v>4</v>
      </c>
      <c r="I5" s="312" t="s">
        <v>660</v>
      </c>
      <c r="J5" s="312">
        <v>14263</v>
      </c>
      <c r="K5" s="312" t="s">
        <v>254</v>
      </c>
      <c r="L5" s="312" t="s">
        <v>661</v>
      </c>
      <c r="M5" s="313" t="s">
        <v>662</v>
      </c>
      <c r="N5" s="314">
        <v>6.5473999999999999E-21</v>
      </c>
      <c r="O5" s="325">
        <v>0.11899999999999999</v>
      </c>
    </row>
    <row r="6" spans="1:15" ht="15.5">
      <c r="A6" s="570"/>
      <c r="B6" s="471">
        <v>3</v>
      </c>
      <c r="C6" s="471">
        <v>161207344</v>
      </c>
      <c r="D6" s="471" t="s">
        <v>60</v>
      </c>
      <c r="E6" s="471" t="s">
        <v>57</v>
      </c>
      <c r="F6" s="311">
        <v>6.8132759831399998E-7</v>
      </c>
      <c r="G6" s="366">
        <v>3.331</v>
      </c>
      <c r="H6" s="367">
        <v>4</v>
      </c>
      <c r="I6" s="312" t="s">
        <v>660</v>
      </c>
      <c r="J6" s="312">
        <v>31355</v>
      </c>
      <c r="K6" s="312" t="s">
        <v>254</v>
      </c>
      <c r="L6" s="312" t="s">
        <v>663</v>
      </c>
      <c r="M6" s="313" t="s">
        <v>664</v>
      </c>
      <c r="N6" s="314">
        <v>4.9059000000000002E-29</v>
      </c>
      <c r="O6" s="325">
        <v>9.5000000000000001E-2</v>
      </c>
    </row>
    <row r="7" spans="1:15" ht="15.5">
      <c r="A7" s="570"/>
      <c r="B7" s="471">
        <v>3</v>
      </c>
      <c r="C7" s="471">
        <v>161207344</v>
      </c>
      <c r="D7" s="471" t="s">
        <v>60</v>
      </c>
      <c r="E7" s="471" t="s">
        <v>57</v>
      </c>
      <c r="F7" s="311">
        <v>6.8132759831399998E-7</v>
      </c>
      <c r="G7" s="366">
        <v>3.331</v>
      </c>
      <c r="H7" s="367">
        <v>4</v>
      </c>
      <c r="I7" s="312" t="s">
        <v>665</v>
      </c>
      <c r="J7" s="312">
        <v>856</v>
      </c>
      <c r="K7" s="312" t="s">
        <v>666</v>
      </c>
      <c r="L7" s="312" t="s">
        <v>663</v>
      </c>
      <c r="M7" s="313" t="s">
        <v>664</v>
      </c>
      <c r="N7" s="314">
        <v>1.291E-5</v>
      </c>
      <c r="O7" s="325">
        <v>8.7999999999999995E-2</v>
      </c>
    </row>
    <row r="8" spans="1:15" s="234" customFormat="1" ht="15.5">
      <c r="A8" s="573"/>
      <c r="B8" s="471">
        <v>3</v>
      </c>
      <c r="C8" s="471">
        <v>161207344</v>
      </c>
      <c r="D8" s="471" t="s">
        <v>60</v>
      </c>
      <c r="E8" s="471" t="s">
        <v>57</v>
      </c>
      <c r="F8" s="311">
        <v>6.8132759831399998E-7</v>
      </c>
      <c r="G8" s="366">
        <v>3.331</v>
      </c>
      <c r="H8" s="367">
        <v>4</v>
      </c>
      <c r="I8" s="306" t="s">
        <v>667</v>
      </c>
      <c r="J8" s="306">
        <v>1012</v>
      </c>
      <c r="K8" s="306" t="s">
        <v>254</v>
      </c>
      <c r="L8" s="306" t="s">
        <v>661</v>
      </c>
      <c r="M8" s="315" t="s">
        <v>662</v>
      </c>
      <c r="N8" s="316">
        <v>6.8000000000000005E-4</v>
      </c>
      <c r="O8" s="329">
        <v>2.7E-2</v>
      </c>
    </row>
    <row r="9" spans="1:15" ht="15.5">
      <c r="A9" s="570" t="s">
        <v>129</v>
      </c>
      <c r="B9" s="471">
        <v>3</v>
      </c>
      <c r="C9" s="471">
        <v>161207404</v>
      </c>
      <c r="D9" s="471" t="s">
        <v>57</v>
      </c>
      <c r="E9" s="471" t="s">
        <v>60</v>
      </c>
      <c r="F9" s="311">
        <v>6.7197123988499998E-7</v>
      </c>
      <c r="G9" s="366">
        <v>4.4050000000000002</v>
      </c>
      <c r="H9" s="367" t="s">
        <v>668</v>
      </c>
      <c r="I9" s="312" t="s">
        <v>660</v>
      </c>
      <c r="J9" s="312">
        <v>14263</v>
      </c>
      <c r="K9" s="312" t="s">
        <v>254</v>
      </c>
      <c r="L9" s="312" t="s">
        <v>661</v>
      </c>
      <c r="M9" s="313" t="s">
        <v>662</v>
      </c>
      <c r="N9" s="314">
        <v>6.5473999999999999E-21</v>
      </c>
      <c r="O9" s="325">
        <v>0.11899999999999999</v>
      </c>
    </row>
    <row r="10" spans="1:15" ht="15.5">
      <c r="A10" s="570"/>
      <c r="B10" s="471">
        <v>3</v>
      </c>
      <c r="C10" s="471">
        <v>161207404</v>
      </c>
      <c r="D10" s="471" t="s">
        <v>57</v>
      </c>
      <c r="E10" s="471" t="s">
        <v>60</v>
      </c>
      <c r="F10" s="311">
        <v>6.7197123988499998E-7</v>
      </c>
      <c r="G10" s="366">
        <v>4.4050000000000002</v>
      </c>
      <c r="H10" s="367" t="s">
        <v>668</v>
      </c>
      <c r="I10" s="312" t="s">
        <v>660</v>
      </c>
      <c r="J10" s="312">
        <v>31355</v>
      </c>
      <c r="K10" s="312" t="s">
        <v>254</v>
      </c>
      <c r="L10" s="312" t="s">
        <v>663</v>
      </c>
      <c r="M10" s="313" t="s">
        <v>664</v>
      </c>
      <c r="N10" s="314">
        <v>4.9059000000000002E-29</v>
      </c>
      <c r="O10" s="325">
        <v>9.5000000000000001E-2</v>
      </c>
    </row>
    <row r="11" spans="1:15" ht="15.5">
      <c r="A11" s="573"/>
      <c r="B11" s="471">
        <v>3</v>
      </c>
      <c r="C11" s="471">
        <v>161207404</v>
      </c>
      <c r="D11" s="471" t="s">
        <v>57</v>
      </c>
      <c r="E11" s="471" t="s">
        <v>60</v>
      </c>
      <c r="F11" s="311">
        <v>6.7197123988499998E-7</v>
      </c>
      <c r="G11" s="366">
        <v>4.4050000000000002</v>
      </c>
      <c r="H11" s="367" t="s">
        <v>668</v>
      </c>
      <c r="I11" s="306" t="s">
        <v>667</v>
      </c>
      <c r="J11" s="306">
        <v>1012</v>
      </c>
      <c r="K11" s="306" t="s">
        <v>254</v>
      </c>
      <c r="L11" s="306" t="s">
        <v>661</v>
      </c>
      <c r="M11" s="315" t="s">
        <v>662</v>
      </c>
      <c r="N11" s="316">
        <v>6.8000000000000005E-4</v>
      </c>
      <c r="O11" s="324">
        <v>2.7E-2</v>
      </c>
    </row>
    <row r="12" spans="1:15" ht="15.5">
      <c r="A12" s="570" t="s">
        <v>111</v>
      </c>
      <c r="B12" s="471">
        <v>3</v>
      </c>
      <c r="C12" s="471">
        <v>161201387</v>
      </c>
      <c r="D12" s="471" t="s">
        <v>52</v>
      </c>
      <c r="E12" s="471" t="s">
        <v>57</v>
      </c>
      <c r="F12" s="311">
        <v>6.75760928139E-7</v>
      </c>
      <c r="G12" s="366">
        <v>15.24</v>
      </c>
      <c r="H12" s="367">
        <v>7</v>
      </c>
      <c r="I12" s="312" t="s">
        <v>660</v>
      </c>
      <c r="J12" s="312">
        <v>14263</v>
      </c>
      <c r="K12" s="312" t="s">
        <v>254</v>
      </c>
      <c r="L12" s="312" t="s">
        <v>661</v>
      </c>
      <c r="M12" s="313" t="s">
        <v>662</v>
      </c>
      <c r="N12" s="314">
        <v>6.8134000000000001E-21</v>
      </c>
      <c r="O12" s="325">
        <v>0.11899999999999999</v>
      </c>
    </row>
    <row r="13" spans="1:15" ht="15.5">
      <c r="A13" s="570"/>
      <c r="B13" s="471">
        <v>3</v>
      </c>
      <c r="C13" s="471">
        <v>161201387</v>
      </c>
      <c r="D13" s="471" t="s">
        <v>52</v>
      </c>
      <c r="E13" s="471" t="s">
        <v>57</v>
      </c>
      <c r="F13" s="311">
        <v>6.75760928139E-7</v>
      </c>
      <c r="G13" s="366">
        <v>15.24</v>
      </c>
      <c r="H13" s="367">
        <v>7</v>
      </c>
      <c r="I13" s="312" t="s">
        <v>660</v>
      </c>
      <c r="J13" s="312">
        <v>31355</v>
      </c>
      <c r="K13" s="312" t="s">
        <v>254</v>
      </c>
      <c r="L13" s="312" t="s">
        <v>663</v>
      </c>
      <c r="M13" s="313" t="s">
        <v>664</v>
      </c>
      <c r="N13" s="314">
        <v>4.0302999999999999E-30</v>
      </c>
      <c r="O13" s="325">
        <v>9.5000000000000001E-2</v>
      </c>
    </row>
    <row r="14" spans="1:15" ht="15.5">
      <c r="A14" s="571"/>
      <c r="B14" s="471">
        <v>3</v>
      </c>
      <c r="C14" s="471">
        <v>161201387</v>
      </c>
      <c r="D14" s="471" t="s">
        <v>52</v>
      </c>
      <c r="E14" s="471" t="s">
        <v>57</v>
      </c>
      <c r="F14" s="311">
        <v>6.75760928139E-7</v>
      </c>
      <c r="G14" s="366">
        <v>15.24</v>
      </c>
      <c r="H14" s="367">
        <v>7</v>
      </c>
      <c r="I14" s="306" t="s">
        <v>667</v>
      </c>
      <c r="J14" s="306">
        <v>1012</v>
      </c>
      <c r="K14" s="306" t="s">
        <v>254</v>
      </c>
      <c r="L14" s="306" t="s">
        <v>661</v>
      </c>
      <c r="M14" s="315" t="s">
        <v>662</v>
      </c>
      <c r="N14" s="316">
        <v>6.8000000000000005E-4</v>
      </c>
      <c r="O14" s="330">
        <v>2.7E-2</v>
      </c>
    </row>
    <row r="15" spans="1:15" ht="15.5">
      <c r="A15" s="570" t="s">
        <v>113</v>
      </c>
      <c r="B15" s="471">
        <v>3</v>
      </c>
      <c r="C15" s="471">
        <v>161201464</v>
      </c>
      <c r="D15" s="471" t="s">
        <v>60</v>
      </c>
      <c r="E15" s="471" t="s">
        <v>57</v>
      </c>
      <c r="F15" s="311">
        <v>1.12899949251E-6</v>
      </c>
      <c r="G15" s="366">
        <v>1.556</v>
      </c>
      <c r="H15" s="367">
        <v>7</v>
      </c>
      <c r="I15" s="312" t="s">
        <v>660</v>
      </c>
      <c r="J15" s="312">
        <v>14263</v>
      </c>
      <c r="K15" s="312" t="s">
        <v>254</v>
      </c>
      <c r="L15" s="312" t="s">
        <v>661</v>
      </c>
      <c r="M15" s="313" t="s">
        <v>662</v>
      </c>
      <c r="N15" s="314">
        <v>6.1616000000000003E-21</v>
      </c>
      <c r="O15" s="325">
        <v>0.11899999999999999</v>
      </c>
    </row>
    <row r="16" spans="1:15" ht="15.5">
      <c r="A16" s="570"/>
      <c r="B16" s="471">
        <v>3</v>
      </c>
      <c r="C16" s="471">
        <v>161201464</v>
      </c>
      <c r="D16" s="471" t="s">
        <v>60</v>
      </c>
      <c r="E16" s="471" t="s">
        <v>57</v>
      </c>
      <c r="F16" s="311">
        <v>1.12899949251E-6</v>
      </c>
      <c r="G16" s="366">
        <v>1.556</v>
      </c>
      <c r="H16" s="367">
        <v>7</v>
      </c>
      <c r="I16" s="312" t="s">
        <v>660</v>
      </c>
      <c r="J16" s="312">
        <v>31355</v>
      </c>
      <c r="K16" s="312" t="s">
        <v>254</v>
      </c>
      <c r="L16" s="312" t="s">
        <v>663</v>
      </c>
      <c r="M16" s="313" t="s">
        <v>664</v>
      </c>
      <c r="N16" s="314">
        <v>4.5311999999999997E-30</v>
      </c>
      <c r="O16" s="325">
        <v>9.5000000000000001E-2</v>
      </c>
    </row>
    <row r="17" spans="1:15" ht="15.5">
      <c r="A17" s="570"/>
      <c r="B17" s="471">
        <v>3</v>
      </c>
      <c r="C17" s="471">
        <v>161201464</v>
      </c>
      <c r="D17" s="471" t="s">
        <v>60</v>
      </c>
      <c r="E17" s="471" t="s">
        <v>57</v>
      </c>
      <c r="F17" s="311">
        <v>1.12899949251E-6</v>
      </c>
      <c r="G17" s="366">
        <v>1.556</v>
      </c>
      <c r="H17" s="367">
        <v>7</v>
      </c>
      <c r="I17" s="312" t="s">
        <v>665</v>
      </c>
      <c r="J17" s="312">
        <v>856</v>
      </c>
      <c r="K17" s="312" t="s">
        <v>666</v>
      </c>
      <c r="L17" s="312" t="s">
        <v>663</v>
      </c>
      <c r="M17" s="313" t="s">
        <v>664</v>
      </c>
      <c r="N17" s="314">
        <v>1.296E-5</v>
      </c>
      <c r="O17" s="325">
        <v>0.09</v>
      </c>
    </row>
    <row r="18" spans="1:15" ht="15.5">
      <c r="A18" s="571"/>
      <c r="B18" s="471">
        <v>3</v>
      </c>
      <c r="C18" s="471">
        <v>161201464</v>
      </c>
      <c r="D18" s="471" t="s">
        <v>60</v>
      </c>
      <c r="E18" s="471" t="s">
        <v>57</v>
      </c>
      <c r="F18" s="311">
        <v>1.12899949251E-6</v>
      </c>
      <c r="G18" s="366">
        <v>1.556</v>
      </c>
      <c r="H18" s="367">
        <v>7</v>
      </c>
      <c r="I18" s="306" t="s">
        <v>667</v>
      </c>
      <c r="J18" s="306">
        <v>1012</v>
      </c>
      <c r="K18" s="306" t="s">
        <v>254</v>
      </c>
      <c r="L18" s="306" t="s">
        <v>661</v>
      </c>
      <c r="M18" s="315" t="s">
        <v>662</v>
      </c>
      <c r="N18" s="316">
        <v>6.4000000000000005E-4</v>
      </c>
      <c r="O18" s="324">
        <v>2.7E-2</v>
      </c>
    </row>
    <row r="19" spans="1:15" ht="15.5">
      <c r="A19" s="570" t="s">
        <v>115</v>
      </c>
      <c r="B19" s="471">
        <v>3</v>
      </c>
      <c r="C19" s="471">
        <v>161201495</v>
      </c>
      <c r="D19" s="471" t="s">
        <v>51</v>
      </c>
      <c r="E19" s="471" t="s">
        <v>52</v>
      </c>
      <c r="F19" s="311">
        <v>6.6441757618799998E-7</v>
      </c>
      <c r="G19" s="366">
        <v>12.5</v>
      </c>
      <c r="H19" s="367">
        <v>6</v>
      </c>
      <c r="I19" s="312" t="s">
        <v>660</v>
      </c>
      <c r="J19" s="312">
        <v>14263</v>
      </c>
      <c r="K19" s="312" t="s">
        <v>254</v>
      </c>
      <c r="L19" s="312" t="s">
        <v>661</v>
      </c>
      <c r="M19" s="313" t="s">
        <v>662</v>
      </c>
      <c r="N19" s="314">
        <v>4.8770999999999998E-21</v>
      </c>
      <c r="O19" s="325">
        <v>0.11700000000000001</v>
      </c>
    </row>
    <row r="20" spans="1:15" ht="15.5">
      <c r="A20" s="570"/>
      <c r="B20" s="471">
        <v>3</v>
      </c>
      <c r="C20" s="471">
        <v>161201495</v>
      </c>
      <c r="D20" s="471" t="s">
        <v>51</v>
      </c>
      <c r="E20" s="471" t="s">
        <v>52</v>
      </c>
      <c r="F20" s="311">
        <v>6.6441757618799998E-7</v>
      </c>
      <c r="G20" s="366">
        <v>12.5</v>
      </c>
      <c r="H20" s="367">
        <v>6</v>
      </c>
      <c r="I20" s="312" t="s">
        <v>660</v>
      </c>
      <c r="J20" s="312">
        <v>31355</v>
      </c>
      <c r="K20" s="312" t="s">
        <v>254</v>
      </c>
      <c r="L20" s="312" t="s">
        <v>663</v>
      </c>
      <c r="M20" s="313" t="s">
        <v>664</v>
      </c>
      <c r="N20" s="314">
        <v>4.7001000000000003E-29</v>
      </c>
      <c r="O20" s="325">
        <v>9.5000000000000001E-2</v>
      </c>
    </row>
    <row r="21" spans="1:15" ht="15.5">
      <c r="A21" s="570"/>
      <c r="B21" s="471">
        <v>3</v>
      </c>
      <c r="C21" s="471">
        <v>161201495</v>
      </c>
      <c r="D21" s="471" t="s">
        <v>51</v>
      </c>
      <c r="E21" s="471" t="s">
        <v>52</v>
      </c>
      <c r="F21" s="311">
        <v>6.6441757618799998E-7</v>
      </c>
      <c r="G21" s="366">
        <v>12.5</v>
      </c>
      <c r="H21" s="367">
        <v>6</v>
      </c>
      <c r="I21" s="312" t="s">
        <v>665</v>
      </c>
      <c r="J21" s="312">
        <v>856</v>
      </c>
      <c r="K21" s="312" t="s">
        <v>666</v>
      </c>
      <c r="L21" s="312" t="s">
        <v>663</v>
      </c>
      <c r="M21" s="313" t="s">
        <v>664</v>
      </c>
      <c r="N21" s="314">
        <v>1.2850000000000001E-5</v>
      </c>
      <c r="O21" s="325">
        <v>8.7999999999999995E-2</v>
      </c>
    </row>
    <row r="22" spans="1:15" ht="15.5">
      <c r="A22" s="571"/>
      <c r="B22" s="471">
        <v>3</v>
      </c>
      <c r="C22" s="471">
        <v>161201495</v>
      </c>
      <c r="D22" s="471" t="s">
        <v>51</v>
      </c>
      <c r="E22" s="471" t="s">
        <v>52</v>
      </c>
      <c r="F22" s="311">
        <v>6.6441757618799998E-7</v>
      </c>
      <c r="G22" s="366">
        <v>12.5</v>
      </c>
      <c r="H22" s="367">
        <v>6</v>
      </c>
      <c r="I22" s="306" t="s">
        <v>667</v>
      </c>
      <c r="J22" s="306">
        <v>1012</v>
      </c>
      <c r="K22" s="306" t="s">
        <v>254</v>
      </c>
      <c r="L22" s="306" t="s">
        <v>661</v>
      </c>
      <c r="M22" s="315" t="s">
        <v>662</v>
      </c>
      <c r="N22" s="316">
        <v>6.8999999999999997E-4</v>
      </c>
      <c r="O22" s="324">
        <v>2.7E-2</v>
      </c>
    </row>
    <row r="23" spans="1:15" ht="15.5">
      <c r="A23" s="570" t="s">
        <v>191</v>
      </c>
      <c r="B23" s="471">
        <v>3</v>
      </c>
      <c r="C23" s="471">
        <v>161219135</v>
      </c>
      <c r="D23" s="471" t="s">
        <v>52</v>
      </c>
      <c r="E23" s="471" t="s">
        <v>51</v>
      </c>
      <c r="F23" s="311">
        <v>6.6287547554700002E-7</v>
      </c>
      <c r="G23" s="366">
        <v>0.30299999999999999</v>
      </c>
      <c r="H23" s="367">
        <v>6</v>
      </c>
      <c r="I23" s="312" t="s">
        <v>660</v>
      </c>
      <c r="J23" s="312">
        <v>14263</v>
      </c>
      <c r="K23" s="312" t="s">
        <v>254</v>
      </c>
      <c r="L23" s="312" t="s">
        <v>661</v>
      </c>
      <c r="M23" s="313" t="s">
        <v>662</v>
      </c>
      <c r="N23" s="314">
        <v>4.9614000000000003E-21</v>
      </c>
      <c r="O23" s="325">
        <v>0.11700000000000001</v>
      </c>
    </row>
    <row r="24" spans="1:15" ht="15.5">
      <c r="A24" s="570"/>
      <c r="B24" s="471">
        <v>3</v>
      </c>
      <c r="C24" s="471">
        <v>161219135</v>
      </c>
      <c r="D24" s="471" t="s">
        <v>52</v>
      </c>
      <c r="E24" s="471" t="s">
        <v>51</v>
      </c>
      <c r="F24" s="311">
        <v>6.6287547554700002E-7</v>
      </c>
      <c r="G24" s="366">
        <v>0.30299999999999999</v>
      </c>
      <c r="H24" s="367">
        <v>6</v>
      </c>
      <c r="I24" s="312" t="s">
        <v>660</v>
      </c>
      <c r="J24" s="312">
        <v>31355</v>
      </c>
      <c r="K24" s="312" t="s">
        <v>254</v>
      </c>
      <c r="L24" s="312" t="s">
        <v>663</v>
      </c>
      <c r="M24" s="313" t="s">
        <v>664</v>
      </c>
      <c r="N24" s="314">
        <v>3.5596999999999997E-30</v>
      </c>
      <c r="O24" s="325">
        <v>9.5000000000000001E-2</v>
      </c>
    </row>
    <row r="25" spans="1:15" ht="15.5">
      <c r="A25" s="571"/>
      <c r="B25" s="471">
        <v>3</v>
      </c>
      <c r="C25" s="471">
        <v>161219135</v>
      </c>
      <c r="D25" s="471" t="s">
        <v>52</v>
      </c>
      <c r="E25" s="471" t="s">
        <v>51</v>
      </c>
      <c r="F25" s="311">
        <v>6.6287547554700002E-7</v>
      </c>
      <c r="G25" s="366">
        <v>0.30299999999999999</v>
      </c>
      <c r="H25" s="367">
        <v>6</v>
      </c>
      <c r="I25" s="306" t="s">
        <v>667</v>
      </c>
      <c r="J25" s="306">
        <v>1012</v>
      </c>
      <c r="K25" s="306" t="s">
        <v>254</v>
      </c>
      <c r="L25" s="306" t="s">
        <v>661</v>
      </c>
      <c r="M25" s="315" t="s">
        <v>662</v>
      </c>
      <c r="N25" s="316">
        <v>6.8999999999999997E-4</v>
      </c>
      <c r="O25" s="324">
        <v>2.7E-2</v>
      </c>
    </row>
    <row r="26" spans="1:15" ht="15.5">
      <c r="A26" s="570" t="s">
        <v>143</v>
      </c>
      <c r="B26" s="471">
        <v>3</v>
      </c>
      <c r="C26" s="471">
        <v>161210409</v>
      </c>
      <c r="D26" s="471" t="s">
        <v>51</v>
      </c>
      <c r="E26" s="471" t="s">
        <v>52</v>
      </c>
      <c r="F26" s="311">
        <v>6.9868968889899995E-7</v>
      </c>
      <c r="G26" s="366">
        <v>3.0030000000000001</v>
      </c>
      <c r="H26" s="367">
        <v>7</v>
      </c>
      <c r="I26" s="312" t="s">
        <v>660</v>
      </c>
      <c r="J26" s="312">
        <v>14263</v>
      </c>
      <c r="K26" s="312" t="s">
        <v>254</v>
      </c>
      <c r="L26" s="312" t="s">
        <v>661</v>
      </c>
      <c r="M26" s="313" t="s">
        <v>662</v>
      </c>
      <c r="N26" s="314">
        <v>5.8982999999999998E-21</v>
      </c>
      <c r="O26" s="325">
        <v>0.11700000000000001</v>
      </c>
    </row>
    <row r="27" spans="1:15" ht="15.5">
      <c r="A27" s="570"/>
      <c r="B27" s="471">
        <v>3</v>
      </c>
      <c r="C27" s="471">
        <v>161210409</v>
      </c>
      <c r="D27" s="471" t="s">
        <v>51</v>
      </c>
      <c r="E27" s="471" t="s">
        <v>52</v>
      </c>
      <c r="F27" s="311">
        <v>6.9868968889899995E-7</v>
      </c>
      <c r="G27" s="366">
        <v>3.0030000000000001</v>
      </c>
      <c r="H27" s="367">
        <v>7</v>
      </c>
      <c r="I27" s="312" t="s">
        <v>660</v>
      </c>
      <c r="J27" s="312">
        <v>31355</v>
      </c>
      <c r="K27" s="312" t="s">
        <v>254</v>
      </c>
      <c r="L27" s="312" t="s">
        <v>663</v>
      </c>
      <c r="M27" s="313" t="s">
        <v>664</v>
      </c>
      <c r="N27" s="314">
        <v>3.1656000000000003E-30</v>
      </c>
      <c r="O27" s="325">
        <v>9.5000000000000001E-2</v>
      </c>
    </row>
    <row r="28" spans="1:15" ht="15.5">
      <c r="A28" s="571"/>
      <c r="B28" s="471">
        <v>3</v>
      </c>
      <c r="C28" s="471">
        <v>161210409</v>
      </c>
      <c r="D28" s="471" t="s">
        <v>51</v>
      </c>
      <c r="E28" s="471" t="s">
        <v>52</v>
      </c>
      <c r="F28" s="311">
        <v>6.9868968889899995E-7</v>
      </c>
      <c r="G28" s="366">
        <v>3.0030000000000001</v>
      </c>
      <c r="H28" s="367">
        <v>7</v>
      </c>
      <c r="I28" s="306" t="s">
        <v>667</v>
      </c>
      <c r="J28" s="306">
        <v>1012</v>
      </c>
      <c r="K28" s="306" t="s">
        <v>254</v>
      </c>
      <c r="L28" s="306" t="s">
        <v>661</v>
      </c>
      <c r="M28" s="315" t="s">
        <v>662</v>
      </c>
      <c r="N28" s="316">
        <v>6.8999999999999997E-4</v>
      </c>
      <c r="O28" s="324">
        <v>2.7E-2</v>
      </c>
    </row>
    <row r="29" spans="1:15" ht="15.5">
      <c r="A29" s="570" t="s">
        <v>146</v>
      </c>
      <c r="B29" s="471">
        <v>3</v>
      </c>
      <c r="C29" s="471">
        <v>161211061</v>
      </c>
      <c r="D29" s="471" t="s">
        <v>51</v>
      </c>
      <c r="E29" s="471" t="s">
        <v>52</v>
      </c>
      <c r="F29" s="311">
        <v>6.0878942783099996E-7</v>
      </c>
      <c r="G29" s="366">
        <v>0.98799999999999999</v>
      </c>
      <c r="H29" s="367">
        <v>7</v>
      </c>
      <c r="I29" s="312" t="s">
        <v>660</v>
      </c>
      <c r="J29" s="312">
        <v>14263</v>
      </c>
      <c r="K29" s="312" t="s">
        <v>254</v>
      </c>
      <c r="L29" s="312" t="s">
        <v>661</v>
      </c>
      <c r="M29" s="313" t="s">
        <v>662</v>
      </c>
      <c r="N29" s="314">
        <v>6.7619999999999999E-21</v>
      </c>
      <c r="O29" s="325">
        <v>0.11899999999999999</v>
      </c>
    </row>
    <row r="30" spans="1:15" ht="15.5">
      <c r="A30" s="570"/>
      <c r="B30" s="471">
        <v>3</v>
      </c>
      <c r="C30" s="471">
        <v>161211061</v>
      </c>
      <c r="D30" s="471" t="s">
        <v>51</v>
      </c>
      <c r="E30" s="471" t="s">
        <v>52</v>
      </c>
      <c r="F30" s="311">
        <v>6.0878942783099996E-7</v>
      </c>
      <c r="G30" s="366">
        <v>0.98799999999999999</v>
      </c>
      <c r="H30" s="367">
        <v>7</v>
      </c>
      <c r="I30" s="312" t="s">
        <v>660</v>
      </c>
      <c r="J30" s="312">
        <v>31355</v>
      </c>
      <c r="K30" s="312" t="s">
        <v>254</v>
      </c>
      <c r="L30" s="312" t="s">
        <v>663</v>
      </c>
      <c r="M30" s="313" t="s">
        <v>664</v>
      </c>
      <c r="N30" s="314">
        <v>1.5388000000000001E-29</v>
      </c>
      <c r="O30" s="325">
        <v>9.5000000000000001E-2</v>
      </c>
    </row>
    <row r="31" spans="1:15" ht="15.5">
      <c r="A31" s="570"/>
      <c r="B31" s="471">
        <v>3</v>
      </c>
      <c r="C31" s="471">
        <v>161211061</v>
      </c>
      <c r="D31" s="471" t="s">
        <v>51</v>
      </c>
      <c r="E31" s="471" t="s">
        <v>52</v>
      </c>
      <c r="F31" s="311">
        <v>6.0878942783099996E-7</v>
      </c>
      <c r="G31" s="366">
        <v>0.98799999999999999</v>
      </c>
      <c r="H31" s="367">
        <v>7</v>
      </c>
      <c r="I31" s="312" t="s">
        <v>665</v>
      </c>
      <c r="J31" s="312">
        <v>856</v>
      </c>
      <c r="K31" s="312" t="s">
        <v>666</v>
      </c>
      <c r="L31" s="312" t="s">
        <v>663</v>
      </c>
      <c r="M31" s="313" t="s">
        <v>664</v>
      </c>
      <c r="N31" s="314">
        <v>1.296E-5</v>
      </c>
      <c r="O31" s="325">
        <v>8.7999999999999995E-2</v>
      </c>
    </row>
    <row r="32" spans="1:15" ht="15.5">
      <c r="A32" s="571"/>
      <c r="B32" s="471">
        <v>3</v>
      </c>
      <c r="C32" s="471">
        <v>161211061</v>
      </c>
      <c r="D32" s="471" t="s">
        <v>51</v>
      </c>
      <c r="E32" s="471" t="s">
        <v>52</v>
      </c>
      <c r="F32" s="311">
        <v>6.0878942783099996E-7</v>
      </c>
      <c r="G32" s="366">
        <v>0.98799999999999999</v>
      </c>
      <c r="H32" s="367">
        <v>7</v>
      </c>
      <c r="I32" s="306" t="s">
        <v>667</v>
      </c>
      <c r="J32" s="306">
        <v>1012</v>
      </c>
      <c r="K32" s="306" t="s">
        <v>254</v>
      </c>
      <c r="L32" s="306" t="s">
        <v>661</v>
      </c>
      <c r="M32" s="315" t="s">
        <v>662</v>
      </c>
      <c r="N32" s="316">
        <v>3.4000000000000002E-4</v>
      </c>
      <c r="O32" s="324">
        <v>2.9000000000000001E-2</v>
      </c>
    </row>
    <row r="33" spans="1:15" ht="15.5">
      <c r="A33" s="570" t="s">
        <v>182</v>
      </c>
      <c r="B33" s="471">
        <v>3</v>
      </c>
      <c r="C33" s="471">
        <v>161216912</v>
      </c>
      <c r="D33" s="471" t="s">
        <v>51</v>
      </c>
      <c r="E33" s="471" t="s">
        <v>52</v>
      </c>
      <c r="F33" s="311">
        <v>5.4391421317999999E-7</v>
      </c>
      <c r="G33" s="366">
        <v>11.46</v>
      </c>
      <c r="H33" s="367">
        <v>6</v>
      </c>
      <c r="I33" s="312" t="s">
        <v>660</v>
      </c>
      <c r="J33" s="312">
        <v>14263</v>
      </c>
      <c r="K33" s="312" t="s">
        <v>254</v>
      </c>
      <c r="L33" s="312" t="s">
        <v>661</v>
      </c>
      <c r="M33" s="313" t="s">
        <v>662</v>
      </c>
      <c r="N33" s="314">
        <v>7.0099999999999998E-21</v>
      </c>
      <c r="O33" s="325">
        <v>0.11700000000000001</v>
      </c>
    </row>
    <row r="34" spans="1:15" ht="15.5">
      <c r="A34" s="570"/>
      <c r="B34" s="471">
        <v>3</v>
      </c>
      <c r="C34" s="471">
        <v>161216912</v>
      </c>
      <c r="D34" s="471" t="s">
        <v>51</v>
      </c>
      <c r="E34" s="471" t="s">
        <v>52</v>
      </c>
      <c r="F34" s="311">
        <v>5.4391421317999999E-7</v>
      </c>
      <c r="G34" s="366">
        <v>11.46</v>
      </c>
      <c r="H34" s="367">
        <v>6</v>
      </c>
      <c r="I34" s="312" t="s">
        <v>660</v>
      </c>
      <c r="J34" s="312">
        <v>31355</v>
      </c>
      <c r="K34" s="312" t="s">
        <v>254</v>
      </c>
      <c r="L34" s="312" t="s">
        <v>663</v>
      </c>
      <c r="M34" s="313" t="s">
        <v>664</v>
      </c>
      <c r="N34" s="314">
        <v>9.4274999999999995E-30</v>
      </c>
      <c r="O34" s="325">
        <v>9.5000000000000001E-2</v>
      </c>
    </row>
    <row r="35" spans="1:15" ht="15.5">
      <c r="A35" s="571"/>
      <c r="B35" s="471">
        <v>3</v>
      </c>
      <c r="C35" s="471">
        <v>161216912</v>
      </c>
      <c r="D35" s="471" t="s">
        <v>51</v>
      </c>
      <c r="E35" s="471" t="s">
        <v>52</v>
      </c>
      <c r="F35" s="311">
        <v>5.4391421317999999E-7</v>
      </c>
      <c r="G35" s="366">
        <v>11.46</v>
      </c>
      <c r="H35" s="367">
        <v>6</v>
      </c>
      <c r="I35" s="306" t="s">
        <v>667</v>
      </c>
      <c r="J35" s="306">
        <v>1012</v>
      </c>
      <c r="K35" s="306" t="s">
        <v>254</v>
      </c>
      <c r="L35" s="306" t="s">
        <v>661</v>
      </c>
      <c r="M35" s="315" t="s">
        <v>662</v>
      </c>
      <c r="N35" s="316">
        <v>6.8999999999999997E-4</v>
      </c>
      <c r="O35" s="324">
        <v>2.7E-2</v>
      </c>
    </row>
    <row r="36" spans="1:15" ht="15.5">
      <c r="A36" s="570" t="s">
        <v>175</v>
      </c>
      <c r="B36" s="471">
        <v>3</v>
      </c>
      <c r="C36" s="471">
        <v>161215555</v>
      </c>
      <c r="D36" s="471" t="s">
        <v>57</v>
      </c>
      <c r="E36" s="471" t="s">
        <v>60</v>
      </c>
      <c r="F36" s="311">
        <v>2.1867071772499999E-6</v>
      </c>
      <c r="G36" s="366">
        <v>4.1520000000000001</v>
      </c>
      <c r="H36" s="367">
        <v>6</v>
      </c>
      <c r="I36" s="312" t="s">
        <v>660</v>
      </c>
      <c r="J36" s="312">
        <v>14263</v>
      </c>
      <c r="K36" s="312" t="s">
        <v>254</v>
      </c>
      <c r="L36" s="312" t="s">
        <v>661</v>
      </c>
      <c r="M36" s="313" t="s">
        <v>662</v>
      </c>
      <c r="N36" s="314">
        <v>1.0552E-16</v>
      </c>
      <c r="O36" s="325">
        <v>0.10100000000000001</v>
      </c>
    </row>
    <row r="37" spans="1:15" ht="15.5">
      <c r="A37" s="570"/>
      <c r="B37" s="471">
        <v>3</v>
      </c>
      <c r="C37" s="471">
        <v>161215555</v>
      </c>
      <c r="D37" s="471" t="s">
        <v>57</v>
      </c>
      <c r="E37" s="471" t="s">
        <v>60</v>
      </c>
      <c r="F37" s="311">
        <v>2.1867071772499999E-6</v>
      </c>
      <c r="G37" s="366">
        <v>4.1520000000000001</v>
      </c>
      <c r="H37" s="367">
        <v>6</v>
      </c>
      <c r="I37" s="312" t="s">
        <v>660</v>
      </c>
      <c r="J37" s="312">
        <v>31355</v>
      </c>
      <c r="K37" s="312" t="s">
        <v>254</v>
      </c>
      <c r="L37" s="312" t="s">
        <v>663</v>
      </c>
      <c r="M37" s="313" t="s">
        <v>664</v>
      </c>
      <c r="N37" s="314">
        <v>6.5702999999999998E-22</v>
      </c>
      <c r="O37" s="325">
        <v>7.9000000000000001E-2</v>
      </c>
    </row>
    <row r="38" spans="1:15" ht="15.5">
      <c r="A38" s="571"/>
      <c r="B38" s="471">
        <v>3</v>
      </c>
      <c r="C38" s="471">
        <v>161215555</v>
      </c>
      <c r="D38" s="471" t="s">
        <v>57</v>
      </c>
      <c r="E38" s="471" t="s">
        <v>60</v>
      </c>
      <c r="F38" s="311">
        <v>2.1867071772499999E-6</v>
      </c>
      <c r="G38" s="366">
        <v>4.1520000000000001</v>
      </c>
      <c r="H38" s="367">
        <v>6</v>
      </c>
      <c r="I38" s="306" t="s">
        <v>667</v>
      </c>
      <c r="J38" s="306">
        <v>1012</v>
      </c>
      <c r="K38" s="306" t="s">
        <v>254</v>
      </c>
      <c r="L38" s="306" t="s">
        <v>661</v>
      </c>
      <c r="M38" s="315" t="s">
        <v>662</v>
      </c>
      <c r="N38" s="316">
        <v>6.8999999999999997E-4</v>
      </c>
      <c r="O38" s="324">
        <v>2.7E-2</v>
      </c>
    </row>
    <row r="39" spans="1:15" ht="15.5">
      <c r="A39" s="570" t="s">
        <v>159</v>
      </c>
      <c r="B39" s="471">
        <v>3</v>
      </c>
      <c r="C39" s="471">
        <v>161212458</v>
      </c>
      <c r="D39" s="471" t="s">
        <v>57</v>
      </c>
      <c r="E39" s="471" t="s">
        <v>51</v>
      </c>
      <c r="F39" s="311">
        <v>5.7194412791300005E-7</v>
      </c>
      <c r="G39" s="366">
        <v>11.88</v>
      </c>
      <c r="H39" s="367">
        <v>6</v>
      </c>
      <c r="I39" s="312" t="s">
        <v>660</v>
      </c>
      <c r="J39" s="312">
        <v>14263</v>
      </c>
      <c r="K39" s="312" t="s">
        <v>254</v>
      </c>
      <c r="L39" s="312" t="s">
        <v>661</v>
      </c>
      <c r="M39" s="313" t="s">
        <v>662</v>
      </c>
      <c r="N39" s="314">
        <v>6.7619999999999999E-21</v>
      </c>
      <c r="O39" s="325">
        <v>0.11899999999999999</v>
      </c>
    </row>
    <row r="40" spans="1:15" ht="15.5">
      <c r="A40" s="570"/>
      <c r="B40" s="471">
        <v>3</v>
      </c>
      <c r="C40" s="471">
        <v>161212458</v>
      </c>
      <c r="D40" s="471" t="s">
        <v>57</v>
      </c>
      <c r="E40" s="471" t="s">
        <v>51</v>
      </c>
      <c r="F40" s="311">
        <v>5.7194412791300005E-7</v>
      </c>
      <c r="G40" s="366">
        <v>11.88</v>
      </c>
      <c r="H40" s="367">
        <v>6</v>
      </c>
      <c r="I40" s="312" t="s">
        <v>660</v>
      </c>
      <c r="J40" s="312">
        <v>31355</v>
      </c>
      <c r="K40" s="312" t="s">
        <v>254</v>
      </c>
      <c r="L40" s="312" t="s">
        <v>663</v>
      </c>
      <c r="M40" s="313" t="s">
        <v>664</v>
      </c>
      <c r="N40" s="314">
        <v>5.0064E-29</v>
      </c>
      <c r="O40" s="325">
        <v>9.5000000000000001E-2</v>
      </c>
    </row>
    <row r="41" spans="1:15" ht="15.5">
      <c r="A41" s="571"/>
      <c r="B41" s="471">
        <v>3</v>
      </c>
      <c r="C41" s="471">
        <v>161212458</v>
      </c>
      <c r="D41" s="471" t="s">
        <v>57</v>
      </c>
      <c r="E41" s="471" t="s">
        <v>51</v>
      </c>
      <c r="F41" s="311">
        <v>5.7194412791300005E-7</v>
      </c>
      <c r="G41" s="366">
        <v>11.88</v>
      </c>
      <c r="H41" s="367">
        <v>6</v>
      </c>
      <c r="I41" s="306" t="s">
        <v>667</v>
      </c>
      <c r="J41" s="306">
        <v>1012</v>
      </c>
      <c r="K41" s="306" t="s">
        <v>254</v>
      </c>
      <c r="L41" s="306" t="s">
        <v>661</v>
      </c>
      <c r="M41" s="315" t="s">
        <v>662</v>
      </c>
      <c r="N41" s="316">
        <v>6.8999999999999997E-4</v>
      </c>
      <c r="O41" s="324">
        <v>2.7E-2</v>
      </c>
    </row>
    <row r="42" spans="1:15" ht="15.5">
      <c r="A42" s="570" t="s">
        <v>152</v>
      </c>
      <c r="B42" s="471">
        <v>3</v>
      </c>
      <c r="C42" s="471">
        <v>161212078</v>
      </c>
      <c r="D42" s="471" t="s">
        <v>60</v>
      </c>
      <c r="E42" s="471" t="s">
        <v>57</v>
      </c>
      <c r="F42" s="311">
        <v>5.5812347377900002E-7</v>
      </c>
      <c r="G42" s="366">
        <v>1.522</v>
      </c>
      <c r="H42" s="367">
        <v>7</v>
      </c>
      <c r="I42" s="312" t="s">
        <v>660</v>
      </c>
      <c r="J42" s="312">
        <v>14263</v>
      </c>
      <c r="K42" s="312" t="s">
        <v>254</v>
      </c>
      <c r="L42" s="312" t="s">
        <v>661</v>
      </c>
      <c r="M42" s="313" t="s">
        <v>662</v>
      </c>
      <c r="N42" s="314">
        <v>7.7946000000000006E-21</v>
      </c>
      <c r="O42" s="325">
        <v>0.11700000000000001</v>
      </c>
    </row>
    <row r="43" spans="1:15" ht="15.5">
      <c r="A43" s="570"/>
      <c r="B43" s="471">
        <v>3</v>
      </c>
      <c r="C43" s="471">
        <v>161212078</v>
      </c>
      <c r="D43" s="471" t="s">
        <v>60</v>
      </c>
      <c r="E43" s="471" t="s">
        <v>57</v>
      </c>
      <c r="F43" s="311">
        <v>5.5812347377900002E-7</v>
      </c>
      <c r="G43" s="366">
        <v>1.522</v>
      </c>
      <c r="H43" s="367">
        <v>7</v>
      </c>
      <c r="I43" s="312" t="s">
        <v>660</v>
      </c>
      <c r="J43" s="312">
        <v>31355</v>
      </c>
      <c r="K43" s="312" t="s">
        <v>254</v>
      </c>
      <c r="L43" s="312" t="s">
        <v>663</v>
      </c>
      <c r="M43" s="313" t="s">
        <v>664</v>
      </c>
      <c r="N43" s="314">
        <v>6.0763999999999998E-29</v>
      </c>
      <c r="O43" s="325">
        <v>9.5000000000000001E-2</v>
      </c>
    </row>
    <row r="44" spans="1:15" ht="15.5">
      <c r="A44" s="571"/>
      <c r="B44" s="471">
        <v>3</v>
      </c>
      <c r="C44" s="471">
        <v>161212078</v>
      </c>
      <c r="D44" s="471" t="s">
        <v>60</v>
      </c>
      <c r="E44" s="471" t="s">
        <v>57</v>
      </c>
      <c r="F44" s="311">
        <v>5.5812347377900002E-7</v>
      </c>
      <c r="G44" s="366">
        <v>1.522</v>
      </c>
      <c r="H44" s="367">
        <v>7</v>
      </c>
      <c r="I44" s="306" t="s">
        <v>667</v>
      </c>
      <c r="J44" s="306">
        <v>1012</v>
      </c>
      <c r="K44" s="306" t="s">
        <v>254</v>
      </c>
      <c r="L44" s="306" t="s">
        <v>661</v>
      </c>
      <c r="M44" s="315" t="s">
        <v>662</v>
      </c>
      <c r="N44" s="316">
        <v>6.8999999999999997E-4</v>
      </c>
      <c r="O44" s="324">
        <v>2.7E-2</v>
      </c>
    </row>
    <row r="45" spans="1:15" ht="15.5">
      <c r="A45" s="570" t="s">
        <v>154</v>
      </c>
      <c r="B45" s="471">
        <v>3</v>
      </c>
      <c r="C45" s="471">
        <v>161212148</v>
      </c>
      <c r="D45" s="471" t="s">
        <v>51</v>
      </c>
      <c r="E45" s="471" t="s">
        <v>52</v>
      </c>
      <c r="F45" s="311">
        <v>5.7318586304599996E-7</v>
      </c>
      <c r="G45" s="366">
        <v>4.9539999999999997</v>
      </c>
      <c r="H45" s="367">
        <v>7</v>
      </c>
      <c r="I45" s="312" t="s">
        <v>660</v>
      </c>
      <c r="J45" s="312">
        <v>14263</v>
      </c>
      <c r="K45" s="312" t="s">
        <v>254</v>
      </c>
      <c r="L45" s="312" t="s">
        <v>661</v>
      </c>
      <c r="M45" s="313" t="s">
        <v>662</v>
      </c>
      <c r="N45" s="314">
        <v>7.3223000000000004E-21</v>
      </c>
      <c r="O45" s="325">
        <v>0.11700000000000001</v>
      </c>
    </row>
    <row r="46" spans="1:15" ht="15.5">
      <c r="A46" s="570"/>
      <c r="B46" s="471">
        <v>3</v>
      </c>
      <c r="C46" s="471">
        <v>161212148</v>
      </c>
      <c r="D46" s="471" t="s">
        <v>51</v>
      </c>
      <c r="E46" s="471" t="s">
        <v>52</v>
      </c>
      <c r="F46" s="311">
        <v>5.7318586304599996E-7</v>
      </c>
      <c r="G46" s="366">
        <v>4.9539999999999997</v>
      </c>
      <c r="H46" s="367">
        <v>7</v>
      </c>
      <c r="I46" s="312" t="s">
        <v>660</v>
      </c>
      <c r="J46" s="312">
        <v>31355</v>
      </c>
      <c r="K46" s="312" t="s">
        <v>254</v>
      </c>
      <c r="L46" s="312" t="s">
        <v>663</v>
      </c>
      <c r="M46" s="313" t="s">
        <v>664</v>
      </c>
      <c r="N46" s="314">
        <v>4.6896000000000001E-29</v>
      </c>
      <c r="O46" s="325">
        <v>9.5000000000000001E-2</v>
      </c>
    </row>
    <row r="47" spans="1:15" ht="15.5">
      <c r="A47" s="571"/>
      <c r="B47" s="471">
        <v>3</v>
      </c>
      <c r="C47" s="471">
        <v>161212148</v>
      </c>
      <c r="D47" s="471" t="s">
        <v>51</v>
      </c>
      <c r="E47" s="471" t="s">
        <v>52</v>
      </c>
      <c r="F47" s="311">
        <v>5.7318586304599996E-7</v>
      </c>
      <c r="G47" s="366">
        <v>4.9539999999999997</v>
      </c>
      <c r="H47" s="367">
        <v>7</v>
      </c>
      <c r="I47" s="306" t="s">
        <v>667</v>
      </c>
      <c r="J47" s="306">
        <v>1012</v>
      </c>
      <c r="K47" s="306" t="s">
        <v>254</v>
      </c>
      <c r="L47" s="306" t="s">
        <v>661</v>
      </c>
      <c r="M47" s="315" t="s">
        <v>662</v>
      </c>
      <c r="N47" s="316">
        <v>6.8999999999999997E-4</v>
      </c>
      <c r="O47" s="324">
        <v>2.7E-2</v>
      </c>
    </row>
    <row r="48" spans="1:15" ht="15.5">
      <c r="A48" s="570" t="s">
        <v>155</v>
      </c>
      <c r="B48" s="471">
        <v>3</v>
      </c>
      <c r="C48" s="471">
        <v>161212349</v>
      </c>
      <c r="D48" s="471" t="s">
        <v>60</v>
      </c>
      <c r="E48" s="471" t="s">
        <v>57</v>
      </c>
      <c r="F48" s="311">
        <v>5.5637858800199997E-7</v>
      </c>
      <c r="G48" s="366">
        <v>11.22</v>
      </c>
      <c r="H48" s="367">
        <v>7</v>
      </c>
      <c r="I48" s="312" t="s">
        <v>660</v>
      </c>
      <c r="J48" s="312">
        <v>14263</v>
      </c>
      <c r="K48" s="312" t="s">
        <v>254</v>
      </c>
      <c r="L48" s="312" t="s">
        <v>661</v>
      </c>
      <c r="M48" s="313" t="s">
        <v>662</v>
      </c>
      <c r="N48" s="314">
        <v>7.3223000000000004E-21</v>
      </c>
      <c r="O48" s="325">
        <v>0.11700000000000001</v>
      </c>
    </row>
    <row r="49" spans="1:15" ht="15.5">
      <c r="A49" s="570"/>
      <c r="B49" s="471">
        <v>3</v>
      </c>
      <c r="C49" s="471">
        <v>161212349</v>
      </c>
      <c r="D49" s="471" t="s">
        <v>60</v>
      </c>
      <c r="E49" s="471" t="s">
        <v>57</v>
      </c>
      <c r="F49" s="311">
        <v>5.5637858800199997E-7</v>
      </c>
      <c r="G49" s="366">
        <v>11.22</v>
      </c>
      <c r="H49" s="367">
        <v>7</v>
      </c>
      <c r="I49" s="312" t="s">
        <v>660</v>
      </c>
      <c r="J49" s="312">
        <v>31355</v>
      </c>
      <c r="K49" s="312" t="s">
        <v>254</v>
      </c>
      <c r="L49" s="312" t="s">
        <v>663</v>
      </c>
      <c r="M49" s="313" t="s">
        <v>664</v>
      </c>
      <c r="N49" s="314">
        <v>4.9280000000000001E-29</v>
      </c>
      <c r="O49" s="325">
        <v>9.5000000000000001E-2</v>
      </c>
    </row>
    <row r="50" spans="1:15" ht="15.5">
      <c r="A50" s="571"/>
      <c r="B50" s="471">
        <v>3</v>
      </c>
      <c r="C50" s="471">
        <v>161212349</v>
      </c>
      <c r="D50" s="471" t="s">
        <v>60</v>
      </c>
      <c r="E50" s="471" t="s">
        <v>57</v>
      </c>
      <c r="F50" s="311">
        <v>5.5637858800199997E-7</v>
      </c>
      <c r="G50" s="366">
        <v>11.22</v>
      </c>
      <c r="H50" s="367">
        <v>7</v>
      </c>
      <c r="I50" s="306" t="s">
        <v>667</v>
      </c>
      <c r="J50" s="306">
        <v>1012</v>
      </c>
      <c r="K50" s="306" t="s">
        <v>254</v>
      </c>
      <c r="L50" s="306" t="s">
        <v>661</v>
      </c>
      <c r="M50" s="315" t="s">
        <v>662</v>
      </c>
      <c r="N50" s="316">
        <v>6.8999999999999997E-4</v>
      </c>
      <c r="O50" s="324">
        <v>2.7E-2</v>
      </c>
    </row>
    <row r="51" spans="1:15" ht="15.5">
      <c r="A51" s="570" t="s">
        <v>156</v>
      </c>
      <c r="B51" s="471">
        <v>3</v>
      </c>
      <c r="C51" s="471">
        <v>161212364</v>
      </c>
      <c r="D51" s="471" t="s">
        <v>52</v>
      </c>
      <c r="E51" s="471" t="s">
        <v>51</v>
      </c>
      <c r="F51" s="311">
        <v>5.5637858800199997E-7</v>
      </c>
      <c r="G51" s="366">
        <v>5.9509999999999996</v>
      </c>
      <c r="H51" s="367">
        <v>7</v>
      </c>
      <c r="I51" s="312" t="s">
        <v>660</v>
      </c>
      <c r="J51" s="312">
        <v>14263</v>
      </c>
      <c r="K51" s="312" t="s">
        <v>254</v>
      </c>
      <c r="L51" s="312" t="s">
        <v>661</v>
      </c>
      <c r="M51" s="313" t="s">
        <v>662</v>
      </c>
      <c r="N51" s="314">
        <v>7.3223000000000004E-21</v>
      </c>
      <c r="O51" s="325">
        <v>0.11899999999999999</v>
      </c>
    </row>
    <row r="52" spans="1:15" ht="15.5">
      <c r="A52" s="570"/>
      <c r="B52" s="471">
        <v>3</v>
      </c>
      <c r="C52" s="471">
        <v>161212364</v>
      </c>
      <c r="D52" s="471" t="s">
        <v>52</v>
      </c>
      <c r="E52" s="471" t="s">
        <v>51</v>
      </c>
      <c r="F52" s="311">
        <v>5.5637858800199997E-7</v>
      </c>
      <c r="G52" s="366">
        <v>5.9509999999999996</v>
      </c>
      <c r="H52" s="367">
        <v>7</v>
      </c>
      <c r="I52" s="312" t="s">
        <v>660</v>
      </c>
      <c r="J52" s="312">
        <v>31355</v>
      </c>
      <c r="K52" s="312" t="s">
        <v>254</v>
      </c>
      <c r="L52" s="312" t="s">
        <v>663</v>
      </c>
      <c r="M52" s="313" t="s">
        <v>664</v>
      </c>
      <c r="N52" s="314">
        <v>5.3325000000000001E-29</v>
      </c>
      <c r="O52" s="325">
        <v>9.5000000000000001E-2</v>
      </c>
    </row>
    <row r="53" spans="1:15" ht="15.5">
      <c r="A53" s="571"/>
      <c r="B53" s="471">
        <v>3</v>
      </c>
      <c r="C53" s="471">
        <v>161212364</v>
      </c>
      <c r="D53" s="471" t="s">
        <v>52</v>
      </c>
      <c r="E53" s="471" t="s">
        <v>51</v>
      </c>
      <c r="F53" s="311">
        <v>5.5637858800199997E-7</v>
      </c>
      <c r="G53" s="366">
        <v>5.9509999999999996</v>
      </c>
      <c r="H53" s="367">
        <v>7</v>
      </c>
      <c r="I53" s="306" t="s">
        <v>667</v>
      </c>
      <c r="J53" s="306">
        <v>1012</v>
      </c>
      <c r="K53" s="306" t="s">
        <v>254</v>
      </c>
      <c r="L53" s="306" t="s">
        <v>661</v>
      </c>
      <c r="M53" s="315" t="s">
        <v>662</v>
      </c>
      <c r="N53" s="316">
        <v>6.8999999999999997E-4</v>
      </c>
      <c r="O53" s="324">
        <v>2.7E-2</v>
      </c>
    </row>
    <row r="54" spans="1:15" ht="15.5">
      <c r="A54" s="570" t="s">
        <v>162</v>
      </c>
      <c r="B54" s="471">
        <v>3</v>
      </c>
      <c r="C54" s="471">
        <v>161213636</v>
      </c>
      <c r="D54" s="471" t="s">
        <v>52</v>
      </c>
      <c r="E54" s="471" t="s">
        <v>51</v>
      </c>
      <c r="F54" s="311">
        <v>4.18480264072E-7</v>
      </c>
      <c r="G54" s="366">
        <v>0.14899999999999999</v>
      </c>
      <c r="H54" s="367">
        <v>6</v>
      </c>
      <c r="I54" s="312" t="s">
        <v>660</v>
      </c>
      <c r="J54" s="312">
        <v>14263</v>
      </c>
      <c r="K54" s="312" t="s">
        <v>254</v>
      </c>
      <c r="L54" s="312" t="s">
        <v>661</v>
      </c>
      <c r="M54" s="313" t="s">
        <v>662</v>
      </c>
      <c r="N54" s="314">
        <v>7.3223000000000004E-21</v>
      </c>
      <c r="O54" s="325">
        <v>0.11899999999999999</v>
      </c>
    </row>
    <row r="55" spans="1:15" ht="15.5">
      <c r="A55" s="570"/>
      <c r="B55" s="471">
        <v>3</v>
      </c>
      <c r="C55" s="471">
        <v>161213636</v>
      </c>
      <c r="D55" s="471" t="s">
        <v>52</v>
      </c>
      <c r="E55" s="471" t="s">
        <v>51</v>
      </c>
      <c r="F55" s="311">
        <v>4.18480264072E-7</v>
      </c>
      <c r="G55" s="366">
        <v>0.14899999999999999</v>
      </c>
      <c r="H55" s="367">
        <v>6</v>
      </c>
      <c r="I55" s="312" t="s">
        <v>660</v>
      </c>
      <c r="J55" s="312">
        <v>31355</v>
      </c>
      <c r="K55" s="312" t="s">
        <v>254</v>
      </c>
      <c r="L55" s="312" t="s">
        <v>663</v>
      </c>
      <c r="M55" s="313" t="s">
        <v>664</v>
      </c>
      <c r="N55" s="314">
        <v>1.6929999999999999E-29</v>
      </c>
      <c r="O55" s="325">
        <v>9.5000000000000001E-2</v>
      </c>
    </row>
    <row r="56" spans="1:15" ht="15.5">
      <c r="A56" s="571"/>
      <c r="B56" s="471">
        <v>3</v>
      </c>
      <c r="C56" s="471">
        <v>161213636</v>
      </c>
      <c r="D56" s="471" t="s">
        <v>52</v>
      </c>
      <c r="E56" s="471" t="s">
        <v>51</v>
      </c>
      <c r="F56" s="311">
        <v>4.18480264072E-7</v>
      </c>
      <c r="G56" s="366">
        <v>0.14899999999999999</v>
      </c>
      <c r="H56" s="367">
        <v>6</v>
      </c>
      <c r="I56" s="306" t="s">
        <v>667</v>
      </c>
      <c r="J56" s="306">
        <v>1012</v>
      </c>
      <c r="K56" s="306" t="s">
        <v>254</v>
      </c>
      <c r="L56" s="306" t="s">
        <v>661</v>
      </c>
      <c r="M56" s="315" t="s">
        <v>662</v>
      </c>
      <c r="N56" s="316">
        <v>6.8999999999999997E-4</v>
      </c>
      <c r="O56" s="324">
        <v>2.7E-2</v>
      </c>
    </row>
    <row r="57" spans="1:15" ht="15.5">
      <c r="A57" s="570" t="s">
        <v>164</v>
      </c>
      <c r="B57" s="471">
        <v>3</v>
      </c>
      <c r="C57" s="471">
        <v>161213718</v>
      </c>
      <c r="D57" s="471" t="s">
        <v>57</v>
      </c>
      <c r="E57" s="471" t="s">
        <v>60</v>
      </c>
      <c r="F57" s="311">
        <v>3.4367252575700002E-7</v>
      </c>
      <c r="G57" s="366">
        <v>3.375</v>
      </c>
      <c r="H57" s="367">
        <v>6</v>
      </c>
      <c r="I57" s="312" t="s">
        <v>660</v>
      </c>
      <c r="J57" s="312">
        <v>14263</v>
      </c>
      <c r="K57" s="312" t="s">
        <v>254</v>
      </c>
      <c r="L57" s="312" t="s">
        <v>661</v>
      </c>
      <c r="M57" s="313" t="s">
        <v>662</v>
      </c>
      <c r="N57" s="314">
        <v>7.3223000000000004E-21</v>
      </c>
      <c r="O57" s="325">
        <v>0.11899999999999999</v>
      </c>
    </row>
    <row r="58" spans="1:15" ht="15.5">
      <c r="A58" s="570"/>
      <c r="B58" s="471">
        <v>3</v>
      </c>
      <c r="C58" s="471">
        <v>161213718</v>
      </c>
      <c r="D58" s="471" t="s">
        <v>57</v>
      </c>
      <c r="E58" s="471" t="s">
        <v>60</v>
      </c>
      <c r="F58" s="311">
        <v>3.4367252575700002E-7</v>
      </c>
      <c r="G58" s="366">
        <v>3.375</v>
      </c>
      <c r="H58" s="367">
        <v>6</v>
      </c>
      <c r="I58" s="312" t="s">
        <v>660</v>
      </c>
      <c r="J58" s="312">
        <v>31355</v>
      </c>
      <c r="K58" s="312" t="s">
        <v>254</v>
      </c>
      <c r="L58" s="312" t="s">
        <v>663</v>
      </c>
      <c r="M58" s="313" t="s">
        <v>664</v>
      </c>
      <c r="N58" s="314">
        <v>6.3848000000000001E-29</v>
      </c>
      <c r="O58" s="325">
        <v>9.5000000000000001E-2</v>
      </c>
    </row>
    <row r="59" spans="1:15" ht="15.5">
      <c r="A59" s="571"/>
      <c r="B59" s="471">
        <v>3</v>
      </c>
      <c r="C59" s="471">
        <v>161213718</v>
      </c>
      <c r="D59" s="471" t="s">
        <v>57</v>
      </c>
      <c r="E59" s="471" t="s">
        <v>60</v>
      </c>
      <c r="F59" s="311">
        <v>3.4367252575700002E-7</v>
      </c>
      <c r="G59" s="366">
        <v>3.375</v>
      </c>
      <c r="H59" s="367">
        <v>6</v>
      </c>
      <c r="I59" s="306" t="s">
        <v>669</v>
      </c>
      <c r="J59" s="306">
        <v>1012</v>
      </c>
      <c r="K59" s="306" t="s">
        <v>670</v>
      </c>
      <c r="L59" s="306" t="s">
        <v>661</v>
      </c>
      <c r="M59" s="315" t="s">
        <v>662</v>
      </c>
      <c r="N59" s="316">
        <v>6.8999999999999997E-4</v>
      </c>
      <c r="O59" s="324">
        <v>2.7E-2</v>
      </c>
    </row>
    <row r="60" spans="1:15" ht="15.5">
      <c r="A60" s="570" t="s">
        <v>166</v>
      </c>
      <c r="B60" s="471">
        <v>3</v>
      </c>
      <c r="C60" s="471">
        <v>161213727</v>
      </c>
      <c r="D60" s="471" t="s">
        <v>51</v>
      </c>
      <c r="E60" s="471" t="s">
        <v>60</v>
      </c>
      <c r="F60" s="311">
        <v>3.4367252575700002E-7</v>
      </c>
      <c r="G60" s="366">
        <v>3.33</v>
      </c>
      <c r="H60" s="367">
        <v>6</v>
      </c>
      <c r="I60" s="312" t="s">
        <v>660</v>
      </c>
      <c r="J60" s="312">
        <v>14263</v>
      </c>
      <c r="K60" s="312" t="s">
        <v>254</v>
      </c>
      <c r="L60" s="312" t="s">
        <v>661</v>
      </c>
      <c r="M60" s="313" t="s">
        <v>662</v>
      </c>
      <c r="N60" s="314">
        <v>7.0901999999999996E-21</v>
      </c>
      <c r="O60" s="325">
        <v>0.11899999999999999</v>
      </c>
    </row>
    <row r="61" spans="1:15" ht="15.5">
      <c r="A61" s="570"/>
      <c r="B61" s="471">
        <v>3</v>
      </c>
      <c r="C61" s="471">
        <v>161213727</v>
      </c>
      <c r="D61" s="471" t="s">
        <v>51</v>
      </c>
      <c r="E61" s="471" t="s">
        <v>60</v>
      </c>
      <c r="F61" s="311">
        <v>3.4367252575700002E-7</v>
      </c>
      <c r="G61" s="366">
        <v>3.33</v>
      </c>
      <c r="H61" s="367">
        <v>6</v>
      </c>
      <c r="I61" s="312" t="s">
        <v>660</v>
      </c>
      <c r="J61" s="312">
        <v>31355</v>
      </c>
      <c r="K61" s="312" t="s">
        <v>254</v>
      </c>
      <c r="L61" s="312" t="s">
        <v>663</v>
      </c>
      <c r="M61" s="313" t="s">
        <v>664</v>
      </c>
      <c r="N61" s="314">
        <v>7.2091000000000004E-29</v>
      </c>
      <c r="O61" s="325">
        <v>9.5000000000000001E-2</v>
      </c>
    </row>
    <row r="62" spans="1:15" ht="15.5">
      <c r="A62" s="571"/>
      <c r="B62" s="471">
        <v>3</v>
      </c>
      <c r="C62" s="471">
        <v>161213727</v>
      </c>
      <c r="D62" s="471" t="s">
        <v>51</v>
      </c>
      <c r="E62" s="471" t="s">
        <v>60</v>
      </c>
      <c r="F62" s="311">
        <v>3.4367252575700002E-7</v>
      </c>
      <c r="G62" s="366">
        <v>3.33</v>
      </c>
      <c r="H62" s="367">
        <v>6</v>
      </c>
      <c r="I62" s="306" t="s">
        <v>667</v>
      </c>
      <c r="J62" s="306">
        <v>1012</v>
      </c>
      <c r="K62" s="306" t="s">
        <v>254</v>
      </c>
      <c r="L62" s="306" t="s">
        <v>661</v>
      </c>
      <c r="M62" s="315" t="s">
        <v>662</v>
      </c>
      <c r="N62" s="316">
        <v>6.8999999999999997E-4</v>
      </c>
      <c r="O62" s="324">
        <v>2.7E-2</v>
      </c>
    </row>
    <row r="63" spans="1:15" ht="15.5">
      <c r="A63" s="570" t="s">
        <v>149</v>
      </c>
      <c r="B63" s="471">
        <v>3</v>
      </c>
      <c r="C63" s="471">
        <v>161211729</v>
      </c>
      <c r="D63" s="471" t="s">
        <v>52</v>
      </c>
      <c r="E63" s="471" t="s">
        <v>51</v>
      </c>
      <c r="F63" s="311">
        <v>5.7318586304599996E-7</v>
      </c>
      <c r="G63" s="366">
        <v>2.7770000000000001</v>
      </c>
      <c r="H63" s="367">
        <v>7</v>
      </c>
      <c r="I63" s="312" t="s">
        <v>660</v>
      </c>
      <c r="J63" s="312">
        <v>14263</v>
      </c>
      <c r="K63" s="312" t="s">
        <v>254</v>
      </c>
      <c r="L63" s="312" t="s">
        <v>661</v>
      </c>
      <c r="M63" s="313" t="s">
        <v>662</v>
      </c>
      <c r="N63" s="314">
        <v>7.6339000000000005E-21</v>
      </c>
      <c r="O63" s="325">
        <v>0.11899999999999999</v>
      </c>
    </row>
    <row r="64" spans="1:15" ht="15.5">
      <c r="A64" s="570"/>
      <c r="B64" s="471">
        <v>3</v>
      </c>
      <c r="C64" s="471">
        <v>161211729</v>
      </c>
      <c r="D64" s="471" t="s">
        <v>52</v>
      </c>
      <c r="E64" s="471" t="s">
        <v>51</v>
      </c>
      <c r="F64" s="311">
        <v>5.7318586304599996E-7</v>
      </c>
      <c r="G64" s="366">
        <v>2.7770000000000001</v>
      </c>
      <c r="H64" s="367">
        <v>7</v>
      </c>
      <c r="I64" s="312" t="s">
        <v>660</v>
      </c>
      <c r="J64" s="312">
        <v>31355</v>
      </c>
      <c r="K64" s="312" t="s">
        <v>254</v>
      </c>
      <c r="L64" s="312" t="s">
        <v>663</v>
      </c>
      <c r="M64" s="313" t="s">
        <v>664</v>
      </c>
      <c r="N64" s="314">
        <v>4.9726999999999998E-29</v>
      </c>
      <c r="O64" s="325">
        <v>9.5000000000000001E-2</v>
      </c>
    </row>
    <row r="65" spans="1:15" ht="15.5">
      <c r="A65" s="570"/>
      <c r="B65" s="471">
        <v>3</v>
      </c>
      <c r="C65" s="471">
        <v>161211729</v>
      </c>
      <c r="D65" s="471" t="s">
        <v>52</v>
      </c>
      <c r="E65" s="471" t="s">
        <v>51</v>
      </c>
      <c r="F65" s="311">
        <v>5.7318586304599996E-7</v>
      </c>
      <c r="G65" s="366">
        <v>2.7770000000000001</v>
      </c>
      <c r="H65" s="367">
        <v>7</v>
      </c>
      <c r="I65" s="312" t="s">
        <v>665</v>
      </c>
      <c r="J65" s="312">
        <v>856</v>
      </c>
      <c r="K65" s="312" t="s">
        <v>666</v>
      </c>
      <c r="L65" s="312" t="s">
        <v>663</v>
      </c>
      <c r="M65" s="313" t="s">
        <v>664</v>
      </c>
      <c r="N65" s="314">
        <v>1.294E-5</v>
      </c>
      <c r="O65" s="325">
        <v>8.7999999999999995E-2</v>
      </c>
    </row>
    <row r="66" spans="1:15" ht="15.5">
      <c r="A66" s="571"/>
      <c r="B66" s="471">
        <v>3</v>
      </c>
      <c r="C66" s="471">
        <v>161211729</v>
      </c>
      <c r="D66" s="471" t="s">
        <v>52</v>
      </c>
      <c r="E66" s="471" t="s">
        <v>51</v>
      </c>
      <c r="F66" s="311">
        <v>5.7318586304599996E-7</v>
      </c>
      <c r="G66" s="366">
        <v>2.7770000000000001</v>
      </c>
      <c r="H66" s="367">
        <v>7</v>
      </c>
      <c r="I66" s="306" t="s">
        <v>667</v>
      </c>
      <c r="J66" s="306">
        <v>1012</v>
      </c>
      <c r="K66" s="306" t="s">
        <v>254</v>
      </c>
      <c r="L66" s="306" t="s">
        <v>661</v>
      </c>
      <c r="M66" s="315" t="s">
        <v>662</v>
      </c>
      <c r="N66" s="316">
        <v>7.1000000000000002E-4</v>
      </c>
      <c r="O66" s="324">
        <v>2.7E-2</v>
      </c>
    </row>
    <row r="67" spans="1:15" ht="15.5">
      <c r="A67" s="570" t="s">
        <v>160</v>
      </c>
      <c r="B67" s="471">
        <v>3</v>
      </c>
      <c r="C67" s="471">
        <v>161213475</v>
      </c>
      <c r="D67" s="471" t="s">
        <v>52</v>
      </c>
      <c r="E67" s="471" t="s">
        <v>51</v>
      </c>
      <c r="F67" s="311">
        <v>5.7318586304599996E-7</v>
      </c>
      <c r="G67" s="366">
        <v>3.3780000000000001</v>
      </c>
      <c r="H67" s="367">
        <v>7</v>
      </c>
      <c r="I67" s="312" t="s">
        <v>660</v>
      </c>
      <c r="J67" s="312">
        <v>14263</v>
      </c>
      <c r="K67" s="312" t="s">
        <v>254</v>
      </c>
      <c r="L67" s="312" t="s">
        <v>661</v>
      </c>
      <c r="M67" s="313" t="s">
        <v>662</v>
      </c>
      <c r="N67" s="314">
        <v>2.4105999999999999E-22</v>
      </c>
      <c r="O67" s="325">
        <v>0.11899999999999999</v>
      </c>
    </row>
    <row r="68" spans="1:15" ht="15.5">
      <c r="A68" s="570"/>
      <c r="B68" s="471">
        <v>3</v>
      </c>
      <c r="C68" s="471">
        <v>161213475</v>
      </c>
      <c r="D68" s="471" t="s">
        <v>52</v>
      </c>
      <c r="E68" s="471" t="s">
        <v>51</v>
      </c>
      <c r="F68" s="311">
        <v>5.7318586304599996E-7</v>
      </c>
      <c r="G68" s="366">
        <v>3.3780000000000001</v>
      </c>
      <c r="H68" s="367">
        <v>7</v>
      </c>
      <c r="I68" s="312" t="s">
        <v>660</v>
      </c>
      <c r="J68" s="312">
        <v>31355</v>
      </c>
      <c r="K68" s="312" t="s">
        <v>254</v>
      </c>
      <c r="L68" s="312" t="s">
        <v>663</v>
      </c>
      <c r="M68" s="313" t="s">
        <v>664</v>
      </c>
      <c r="N68" s="314">
        <v>1.9172000000000001E-27</v>
      </c>
      <c r="O68" s="325">
        <v>9.5000000000000001E-2</v>
      </c>
    </row>
    <row r="69" spans="1:15" ht="15.5">
      <c r="A69" s="571"/>
      <c r="B69" s="471">
        <v>3</v>
      </c>
      <c r="C69" s="471">
        <v>161213475</v>
      </c>
      <c r="D69" s="471" t="s">
        <v>52</v>
      </c>
      <c r="E69" s="471" t="s">
        <v>51</v>
      </c>
      <c r="F69" s="311">
        <v>5.7318586304599996E-7</v>
      </c>
      <c r="G69" s="366">
        <v>3.3780000000000001</v>
      </c>
      <c r="H69" s="367">
        <v>7</v>
      </c>
      <c r="I69" s="306" t="s">
        <v>667</v>
      </c>
      <c r="J69" s="306">
        <v>1012</v>
      </c>
      <c r="K69" s="306" t="s">
        <v>254</v>
      </c>
      <c r="L69" s="306" t="s">
        <v>661</v>
      </c>
      <c r="M69" s="315" t="s">
        <v>662</v>
      </c>
      <c r="N69" s="316">
        <v>6.8999999999999997E-4</v>
      </c>
      <c r="O69" s="324">
        <v>2.7E-2</v>
      </c>
    </row>
    <row r="70" spans="1:15" ht="15.5">
      <c r="A70" s="570" t="s">
        <v>121</v>
      </c>
      <c r="B70" s="471">
        <v>3</v>
      </c>
      <c r="C70" s="471">
        <v>161205343</v>
      </c>
      <c r="D70" s="471" t="s">
        <v>51</v>
      </c>
      <c r="E70" s="471" t="s">
        <v>52</v>
      </c>
      <c r="F70" s="311">
        <v>5.89736900181E-7</v>
      </c>
      <c r="G70" s="366">
        <v>0.25900000000000001</v>
      </c>
      <c r="H70" s="367">
        <v>6</v>
      </c>
      <c r="I70" s="312" t="s">
        <v>660</v>
      </c>
      <c r="J70" s="312">
        <v>14263</v>
      </c>
      <c r="K70" s="312" t="s">
        <v>254</v>
      </c>
      <c r="L70" s="312" t="s">
        <v>661</v>
      </c>
      <c r="M70" s="313" t="s">
        <v>662</v>
      </c>
      <c r="N70" s="314">
        <v>6.5473999999999999E-21</v>
      </c>
      <c r="O70" s="325">
        <v>0.11899999999999999</v>
      </c>
    </row>
    <row r="71" spans="1:15" ht="15.5">
      <c r="A71" s="570"/>
      <c r="B71" s="471">
        <v>3</v>
      </c>
      <c r="C71" s="471">
        <v>161205343</v>
      </c>
      <c r="D71" s="471" t="s">
        <v>51</v>
      </c>
      <c r="E71" s="471" t="s">
        <v>52</v>
      </c>
      <c r="F71" s="311">
        <v>5.89736900181E-7</v>
      </c>
      <c r="G71" s="366">
        <v>0.25900000000000001</v>
      </c>
      <c r="H71" s="367">
        <v>6</v>
      </c>
      <c r="I71" s="312" t="s">
        <v>660</v>
      </c>
      <c r="J71" s="312">
        <v>31355</v>
      </c>
      <c r="K71" s="312" t="s">
        <v>254</v>
      </c>
      <c r="L71" s="312" t="s">
        <v>663</v>
      </c>
      <c r="M71" s="313" t="s">
        <v>664</v>
      </c>
      <c r="N71" s="314">
        <v>4.6896000000000001E-29</v>
      </c>
      <c r="O71" s="325">
        <v>0.11899999999999999</v>
      </c>
    </row>
    <row r="72" spans="1:15" ht="15.5">
      <c r="A72" s="570"/>
      <c r="B72" s="471">
        <v>3</v>
      </c>
      <c r="C72" s="471">
        <v>161205343</v>
      </c>
      <c r="D72" s="471" t="s">
        <v>51</v>
      </c>
      <c r="E72" s="471" t="s">
        <v>52</v>
      </c>
      <c r="F72" s="311">
        <v>5.89736900181E-7</v>
      </c>
      <c r="G72" s="366">
        <v>0.25900000000000001</v>
      </c>
      <c r="H72" s="367">
        <v>6</v>
      </c>
      <c r="I72" s="312" t="s">
        <v>665</v>
      </c>
      <c r="J72" s="312">
        <v>856</v>
      </c>
      <c r="K72" s="312" t="s">
        <v>666</v>
      </c>
      <c r="L72" s="312" t="s">
        <v>663</v>
      </c>
      <c r="M72" s="313" t="s">
        <v>664</v>
      </c>
      <c r="N72" s="314">
        <v>1.288E-5</v>
      </c>
      <c r="O72" s="325">
        <v>9.5000000000000001E-2</v>
      </c>
    </row>
    <row r="73" spans="1:15" ht="15.5">
      <c r="A73" s="571"/>
      <c r="B73" s="471">
        <v>3</v>
      </c>
      <c r="C73" s="471">
        <v>161205343</v>
      </c>
      <c r="D73" s="471" t="s">
        <v>51</v>
      </c>
      <c r="E73" s="471" t="s">
        <v>52</v>
      </c>
      <c r="F73" s="311">
        <v>5.89736900181E-7</v>
      </c>
      <c r="G73" s="366">
        <v>0.25900000000000001</v>
      </c>
      <c r="H73" s="367">
        <v>6</v>
      </c>
      <c r="I73" s="306" t="s">
        <v>667</v>
      </c>
      <c r="J73" s="306">
        <v>1012</v>
      </c>
      <c r="K73" s="306" t="s">
        <v>254</v>
      </c>
      <c r="L73" s="306" t="s">
        <v>661</v>
      </c>
      <c r="M73" s="315" t="s">
        <v>662</v>
      </c>
      <c r="N73" s="316">
        <v>6.8999999999999997E-4</v>
      </c>
      <c r="O73" s="324">
        <v>2.7E-2</v>
      </c>
    </row>
    <row r="74" spans="1:15" ht="15.5">
      <c r="A74" s="570" t="s">
        <v>136</v>
      </c>
      <c r="B74" s="471">
        <v>3</v>
      </c>
      <c r="C74" s="471">
        <v>161208741</v>
      </c>
      <c r="D74" s="471" t="s">
        <v>51</v>
      </c>
      <c r="E74" s="471" t="s">
        <v>57</v>
      </c>
      <c r="F74" s="311">
        <v>6.8132759831399998E-7</v>
      </c>
      <c r="G74" s="366">
        <v>3.3109999999999999</v>
      </c>
      <c r="H74" s="367">
        <v>5</v>
      </c>
      <c r="I74" s="312" t="s">
        <v>660</v>
      </c>
      <c r="J74" s="312">
        <v>14263</v>
      </c>
      <c r="K74" s="312" t="s">
        <v>254</v>
      </c>
      <c r="L74" s="312" t="s">
        <v>661</v>
      </c>
      <c r="M74" s="313" t="s">
        <v>662</v>
      </c>
      <c r="N74" s="314">
        <v>9.3997000000000002E-21</v>
      </c>
      <c r="O74" s="325">
        <v>0.11899999999999999</v>
      </c>
    </row>
    <row r="75" spans="1:15" ht="15.5">
      <c r="A75" s="570"/>
      <c r="B75" s="471">
        <v>3</v>
      </c>
      <c r="C75" s="471">
        <v>161208741</v>
      </c>
      <c r="D75" s="471" t="s">
        <v>51</v>
      </c>
      <c r="E75" s="471" t="s">
        <v>57</v>
      </c>
      <c r="F75" s="311">
        <v>6.8132759831399998E-7</v>
      </c>
      <c r="G75" s="366">
        <v>3.3109999999999999</v>
      </c>
      <c r="H75" s="367">
        <v>5</v>
      </c>
      <c r="I75" s="312" t="s">
        <v>660</v>
      </c>
      <c r="J75" s="312">
        <v>31355</v>
      </c>
      <c r="K75" s="312" t="s">
        <v>254</v>
      </c>
      <c r="L75" s="312" t="s">
        <v>663</v>
      </c>
      <c r="M75" s="313" t="s">
        <v>664</v>
      </c>
      <c r="N75" s="314">
        <v>5.8088999999999995E-29</v>
      </c>
      <c r="O75" s="325">
        <v>9.5000000000000001E-2</v>
      </c>
    </row>
    <row r="76" spans="1:15" ht="15.5">
      <c r="A76" s="571"/>
      <c r="B76" s="471">
        <v>3</v>
      </c>
      <c r="C76" s="471">
        <v>161208741</v>
      </c>
      <c r="D76" s="471" t="s">
        <v>51</v>
      </c>
      <c r="E76" s="471" t="s">
        <v>57</v>
      </c>
      <c r="F76" s="311">
        <v>6.8132759831399998E-7</v>
      </c>
      <c r="G76" s="366">
        <v>3.3109999999999999</v>
      </c>
      <c r="H76" s="367">
        <v>5</v>
      </c>
      <c r="I76" s="306" t="s">
        <v>667</v>
      </c>
      <c r="J76" s="306">
        <v>1012</v>
      </c>
      <c r="K76" s="306" t="s">
        <v>254</v>
      </c>
      <c r="L76" s="306" t="s">
        <v>661</v>
      </c>
      <c r="M76" s="315" t="s">
        <v>662</v>
      </c>
      <c r="N76" s="316">
        <v>6.8999999999999997E-4</v>
      </c>
      <c r="O76" s="324">
        <v>2.7E-2</v>
      </c>
    </row>
    <row r="77" spans="1:15" ht="15.5">
      <c r="A77" s="570" t="s">
        <v>151</v>
      </c>
      <c r="B77" s="471">
        <v>3</v>
      </c>
      <c r="C77" s="471">
        <v>161211799</v>
      </c>
      <c r="D77" s="471" t="s">
        <v>57</v>
      </c>
      <c r="E77" s="471" t="s">
        <v>60</v>
      </c>
      <c r="F77" s="311">
        <v>5.7318586304599996E-7</v>
      </c>
      <c r="G77" s="366">
        <v>0.10100000000000001</v>
      </c>
      <c r="H77" s="367">
        <v>6</v>
      </c>
      <c r="I77" s="312" t="s">
        <v>660</v>
      </c>
      <c r="J77" s="312">
        <v>14263</v>
      </c>
      <c r="K77" s="312" t="s">
        <v>254</v>
      </c>
      <c r="L77" s="312" t="s">
        <v>661</v>
      </c>
      <c r="M77" s="313" t="s">
        <v>662</v>
      </c>
      <c r="N77" s="314">
        <v>7.6339000000000005E-21</v>
      </c>
      <c r="O77" s="325">
        <v>0.11899999999999999</v>
      </c>
    </row>
    <row r="78" spans="1:15" ht="15.5">
      <c r="A78" s="570"/>
      <c r="B78" s="471">
        <v>3</v>
      </c>
      <c r="C78" s="471">
        <v>161211799</v>
      </c>
      <c r="D78" s="471" t="s">
        <v>57</v>
      </c>
      <c r="E78" s="471" t="s">
        <v>60</v>
      </c>
      <c r="F78" s="311">
        <v>5.7318586304599996E-7</v>
      </c>
      <c r="G78" s="366">
        <v>0.10100000000000001</v>
      </c>
      <c r="H78" s="367">
        <v>6</v>
      </c>
      <c r="I78" s="312" t="s">
        <v>660</v>
      </c>
      <c r="J78" s="312">
        <v>31355</v>
      </c>
      <c r="K78" s="312" t="s">
        <v>254</v>
      </c>
      <c r="L78" s="312" t="s">
        <v>663</v>
      </c>
      <c r="M78" s="313" t="s">
        <v>664</v>
      </c>
      <c r="N78" s="314">
        <v>5.1784999999999997E-29</v>
      </c>
      <c r="O78" s="325">
        <v>9.5000000000000001E-2</v>
      </c>
    </row>
    <row r="79" spans="1:15" ht="15.5">
      <c r="A79" s="571"/>
      <c r="B79" s="471">
        <v>3</v>
      </c>
      <c r="C79" s="471">
        <v>161211799</v>
      </c>
      <c r="D79" s="471" t="s">
        <v>57</v>
      </c>
      <c r="E79" s="471" t="s">
        <v>60</v>
      </c>
      <c r="F79" s="311">
        <v>5.7318586304599996E-7</v>
      </c>
      <c r="G79" s="366">
        <v>0.10100000000000001</v>
      </c>
      <c r="H79" s="367">
        <v>6</v>
      </c>
      <c r="I79" s="306" t="s">
        <v>667</v>
      </c>
      <c r="J79" s="306">
        <v>1012</v>
      </c>
      <c r="K79" s="306" t="s">
        <v>254</v>
      </c>
      <c r="L79" s="306" t="s">
        <v>661</v>
      </c>
      <c r="M79" s="315" t="s">
        <v>662</v>
      </c>
      <c r="N79" s="316">
        <v>6.8999999999999997E-4</v>
      </c>
      <c r="O79" s="324">
        <v>2.7E-2</v>
      </c>
    </row>
    <row r="80" spans="1:15" ht="15.5">
      <c r="A80" s="570" t="s">
        <v>135</v>
      </c>
      <c r="B80" s="471">
        <v>3</v>
      </c>
      <c r="C80" s="471">
        <v>161208215</v>
      </c>
      <c r="D80" s="471" t="s">
        <v>52</v>
      </c>
      <c r="E80" s="471" t="s">
        <v>60</v>
      </c>
      <c r="F80" s="311">
        <v>6.8132759831399998E-7</v>
      </c>
      <c r="G80" s="366">
        <v>4.2350000000000003</v>
      </c>
      <c r="H80" s="367">
        <v>6</v>
      </c>
      <c r="I80" s="312" t="s">
        <v>660</v>
      </c>
      <c r="J80" s="312">
        <v>14263</v>
      </c>
      <c r="K80" s="312" t="s">
        <v>254</v>
      </c>
      <c r="L80" s="312" t="s">
        <v>661</v>
      </c>
      <c r="M80" s="313" t="s">
        <v>662</v>
      </c>
      <c r="N80" s="314">
        <v>6.9306999999999997E-21</v>
      </c>
      <c r="O80" s="325">
        <v>0.11899999999999999</v>
      </c>
    </row>
    <row r="81" spans="1:15" ht="15.5">
      <c r="A81" s="570"/>
      <c r="B81" s="471">
        <v>3</v>
      </c>
      <c r="C81" s="471">
        <v>161208215</v>
      </c>
      <c r="D81" s="471" t="s">
        <v>52</v>
      </c>
      <c r="E81" s="471" t="s">
        <v>60</v>
      </c>
      <c r="F81" s="311">
        <v>6.8132759831399998E-7</v>
      </c>
      <c r="G81" s="366">
        <v>4.2350000000000003</v>
      </c>
      <c r="H81" s="367">
        <v>6</v>
      </c>
      <c r="I81" s="312" t="s">
        <v>660</v>
      </c>
      <c r="J81" s="312">
        <v>31355</v>
      </c>
      <c r="K81" s="312" t="s">
        <v>254</v>
      </c>
      <c r="L81" s="312" t="s">
        <v>663</v>
      </c>
      <c r="M81" s="313" t="s">
        <v>664</v>
      </c>
      <c r="N81" s="314">
        <v>4.9059000000000002E-29</v>
      </c>
      <c r="O81" s="325">
        <v>0.11899999999999999</v>
      </c>
    </row>
    <row r="82" spans="1:15" ht="15.5">
      <c r="A82" s="570"/>
      <c r="B82" s="471">
        <v>3</v>
      </c>
      <c r="C82" s="471">
        <v>161208215</v>
      </c>
      <c r="D82" s="471" t="s">
        <v>52</v>
      </c>
      <c r="E82" s="471" t="s">
        <v>60</v>
      </c>
      <c r="F82" s="311">
        <v>6.8132759831399998E-7</v>
      </c>
      <c r="G82" s="366">
        <v>4.2350000000000003</v>
      </c>
      <c r="H82" s="367">
        <v>6</v>
      </c>
      <c r="I82" s="312" t="s">
        <v>665</v>
      </c>
      <c r="J82" s="312">
        <v>856</v>
      </c>
      <c r="K82" s="312" t="s">
        <v>666</v>
      </c>
      <c r="L82" s="312" t="s">
        <v>663</v>
      </c>
      <c r="M82" s="313" t="s">
        <v>664</v>
      </c>
      <c r="N82" s="314">
        <v>1.73E-5</v>
      </c>
      <c r="O82" s="325">
        <v>9.5000000000000001E-2</v>
      </c>
    </row>
    <row r="83" spans="1:15" ht="15.5">
      <c r="A83" s="571"/>
      <c r="B83" s="471">
        <v>3</v>
      </c>
      <c r="C83" s="471">
        <v>161208215</v>
      </c>
      <c r="D83" s="471" t="s">
        <v>52</v>
      </c>
      <c r="E83" s="471" t="s">
        <v>60</v>
      </c>
      <c r="F83" s="311">
        <v>6.8132759831399998E-7</v>
      </c>
      <c r="G83" s="366">
        <v>4.2350000000000003</v>
      </c>
      <c r="H83" s="367">
        <v>6</v>
      </c>
      <c r="I83" s="306" t="s">
        <v>667</v>
      </c>
      <c r="J83" s="306">
        <v>1012</v>
      </c>
      <c r="K83" s="306" t="s">
        <v>254</v>
      </c>
      <c r="L83" s="306" t="s">
        <v>661</v>
      </c>
      <c r="M83" s="315" t="s">
        <v>662</v>
      </c>
      <c r="N83" s="316">
        <v>6.8999999999999997E-4</v>
      </c>
      <c r="O83" s="324">
        <v>2.7E-2</v>
      </c>
    </row>
    <row r="84" spans="1:15" ht="15.5">
      <c r="A84" s="570" t="s">
        <v>119</v>
      </c>
      <c r="B84" s="471">
        <v>3</v>
      </c>
      <c r="C84" s="471">
        <v>161203453</v>
      </c>
      <c r="D84" s="471" t="s">
        <v>57</v>
      </c>
      <c r="E84" s="471" t="s">
        <v>52</v>
      </c>
      <c r="F84" s="311">
        <v>6.8340686239000002E-7</v>
      </c>
      <c r="G84" s="366">
        <v>0.64900000000000002</v>
      </c>
      <c r="H84" s="367">
        <v>5</v>
      </c>
      <c r="I84" s="312" t="s">
        <v>660</v>
      </c>
      <c r="J84" s="312">
        <v>14263</v>
      </c>
      <c r="K84" s="312" t="s">
        <v>254</v>
      </c>
      <c r="L84" s="312" t="s">
        <v>661</v>
      </c>
      <c r="M84" s="313" t="s">
        <v>662</v>
      </c>
      <c r="N84" s="314">
        <v>6.5473999999999999E-21</v>
      </c>
      <c r="O84" s="325">
        <v>0.11899999999999999</v>
      </c>
    </row>
    <row r="85" spans="1:15" ht="15.5">
      <c r="A85" s="570"/>
      <c r="B85" s="471">
        <v>3</v>
      </c>
      <c r="C85" s="471">
        <v>161203453</v>
      </c>
      <c r="D85" s="471" t="s">
        <v>57</v>
      </c>
      <c r="E85" s="471" t="s">
        <v>52</v>
      </c>
      <c r="F85" s="311">
        <v>6.8340686239000002E-7</v>
      </c>
      <c r="G85" s="366">
        <v>0.64900000000000002</v>
      </c>
      <c r="H85" s="367">
        <v>5</v>
      </c>
      <c r="I85" s="312" t="s">
        <v>660</v>
      </c>
      <c r="J85" s="312">
        <v>31355</v>
      </c>
      <c r="K85" s="312" t="s">
        <v>254</v>
      </c>
      <c r="L85" s="312" t="s">
        <v>663</v>
      </c>
      <c r="M85" s="313" t="s">
        <v>664</v>
      </c>
      <c r="N85" s="314">
        <v>5.0631000000000001E-29</v>
      </c>
      <c r="O85" s="325">
        <v>9.5000000000000001E-2</v>
      </c>
    </row>
    <row r="86" spans="1:15" ht="15.5">
      <c r="A86" s="570"/>
      <c r="B86" s="471">
        <v>3</v>
      </c>
      <c r="C86" s="471">
        <v>161203453</v>
      </c>
      <c r="D86" s="471" t="s">
        <v>57</v>
      </c>
      <c r="E86" s="471" t="s">
        <v>52</v>
      </c>
      <c r="F86" s="311">
        <v>6.8340686239000002E-7</v>
      </c>
      <c r="G86" s="366">
        <v>0.64900000000000002</v>
      </c>
      <c r="H86" s="367">
        <v>5</v>
      </c>
      <c r="I86" s="312" t="s">
        <v>665</v>
      </c>
      <c r="J86" s="312"/>
      <c r="K86" s="312" t="s">
        <v>666</v>
      </c>
      <c r="L86" s="312" t="s">
        <v>663</v>
      </c>
      <c r="M86" s="313" t="s">
        <v>664</v>
      </c>
      <c r="N86" s="314">
        <v>1.2860000000000001E-5</v>
      </c>
      <c r="O86" s="325">
        <v>8.7999999999999995E-2</v>
      </c>
    </row>
    <row r="87" spans="1:15" ht="15.5">
      <c r="A87" s="571"/>
      <c r="B87" s="471">
        <v>3</v>
      </c>
      <c r="C87" s="471">
        <v>161203453</v>
      </c>
      <c r="D87" s="471" t="s">
        <v>57</v>
      </c>
      <c r="E87" s="471" t="s">
        <v>52</v>
      </c>
      <c r="F87" s="311">
        <v>6.8340686239000002E-7</v>
      </c>
      <c r="G87" s="366">
        <v>0.64900000000000002</v>
      </c>
      <c r="H87" s="367">
        <v>5</v>
      </c>
      <c r="I87" s="306" t="s">
        <v>667</v>
      </c>
      <c r="J87" s="306">
        <v>1012</v>
      </c>
      <c r="K87" s="306" t="s">
        <v>254</v>
      </c>
      <c r="L87" s="306" t="s">
        <v>661</v>
      </c>
      <c r="M87" s="315" t="s">
        <v>662</v>
      </c>
      <c r="N87" s="316">
        <v>6.8999999999999997E-4</v>
      </c>
      <c r="O87" s="324">
        <v>2.7E-2</v>
      </c>
    </row>
    <row r="88" spans="1:15" ht="15.5">
      <c r="A88" s="570" t="s">
        <v>130</v>
      </c>
      <c r="B88" s="471">
        <v>3</v>
      </c>
      <c r="C88" s="471">
        <v>161207671</v>
      </c>
      <c r="D88" s="471" t="s">
        <v>52</v>
      </c>
      <c r="E88" s="471" t="s">
        <v>57</v>
      </c>
      <c r="F88" s="311">
        <v>6.4876869744199999E-7</v>
      </c>
      <c r="G88" s="366">
        <v>0.54400000000000004</v>
      </c>
      <c r="H88" s="367">
        <v>5</v>
      </c>
      <c r="I88" s="312" t="s">
        <v>660</v>
      </c>
      <c r="J88" s="312">
        <v>14263</v>
      </c>
      <c r="K88" s="312" t="s">
        <v>254</v>
      </c>
      <c r="L88" s="312" t="s">
        <v>661</v>
      </c>
      <c r="M88" s="313" t="s">
        <v>662</v>
      </c>
      <c r="N88" s="314">
        <v>6.9306999999999997E-21</v>
      </c>
      <c r="O88" s="325">
        <v>0.11899999999999999</v>
      </c>
    </row>
    <row r="89" spans="1:15" ht="15.5">
      <c r="A89" s="570"/>
      <c r="B89" s="471">
        <v>3</v>
      </c>
      <c r="C89" s="471">
        <v>161207671</v>
      </c>
      <c r="D89" s="471" t="s">
        <v>52</v>
      </c>
      <c r="E89" s="471" t="s">
        <v>57</v>
      </c>
      <c r="F89" s="311">
        <v>6.4876869744199999E-7</v>
      </c>
      <c r="G89" s="366">
        <v>0.54400000000000004</v>
      </c>
      <c r="H89" s="367">
        <v>5</v>
      </c>
      <c r="I89" s="312" t="s">
        <v>660</v>
      </c>
      <c r="J89" s="312">
        <v>31355</v>
      </c>
      <c r="K89" s="312" t="s">
        <v>254</v>
      </c>
      <c r="L89" s="312" t="s">
        <v>663</v>
      </c>
      <c r="M89" s="313" t="s">
        <v>664</v>
      </c>
      <c r="N89" s="314">
        <v>4.9059000000000002E-29</v>
      </c>
      <c r="O89" s="325">
        <v>9.5000000000000001E-2</v>
      </c>
    </row>
    <row r="90" spans="1:15" ht="15.5">
      <c r="A90" s="571"/>
      <c r="B90" s="471">
        <v>3</v>
      </c>
      <c r="C90" s="471">
        <v>161207671</v>
      </c>
      <c r="D90" s="471" t="s">
        <v>52</v>
      </c>
      <c r="E90" s="471" t="s">
        <v>57</v>
      </c>
      <c r="F90" s="311">
        <v>6.4876869744199999E-7</v>
      </c>
      <c r="G90" s="366">
        <v>0.54400000000000004</v>
      </c>
      <c r="H90" s="367">
        <v>5</v>
      </c>
      <c r="I90" s="306" t="s">
        <v>667</v>
      </c>
      <c r="J90" s="306">
        <v>1012</v>
      </c>
      <c r="K90" s="306" t="s">
        <v>254</v>
      </c>
      <c r="L90" s="306" t="s">
        <v>661</v>
      </c>
      <c r="M90" s="315" t="s">
        <v>662</v>
      </c>
      <c r="N90" s="316">
        <v>6.8999999999999997E-4</v>
      </c>
      <c r="O90" s="324">
        <v>2.7E-2</v>
      </c>
    </row>
    <row r="91" spans="1:15" ht="15.5">
      <c r="A91" s="570" t="s">
        <v>132</v>
      </c>
      <c r="B91" s="471">
        <v>3</v>
      </c>
      <c r="C91" s="471">
        <v>161207910</v>
      </c>
      <c r="D91" s="471" t="s">
        <v>52</v>
      </c>
      <c r="E91" s="471" t="s">
        <v>51</v>
      </c>
      <c r="F91" s="311">
        <v>6.8132759831399998E-7</v>
      </c>
      <c r="G91" s="366">
        <v>7.3360000000000003</v>
      </c>
      <c r="H91" s="367">
        <v>7</v>
      </c>
      <c r="I91" s="312" t="s">
        <v>660</v>
      </c>
      <c r="J91" s="312">
        <v>14263</v>
      </c>
      <c r="K91" s="312" t="s">
        <v>254</v>
      </c>
      <c r="L91" s="312" t="s">
        <v>661</v>
      </c>
      <c r="M91" s="313" t="s">
        <v>662</v>
      </c>
      <c r="N91" s="314">
        <v>6.9306999999999997E-21</v>
      </c>
      <c r="O91" s="325">
        <v>0.11899999999999999</v>
      </c>
    </row>
    <row r="92" spans="1:15" ht="15.5">
      <c r="A92" s="570"/>
      <c r="B92" s="471">
        <v>3</v>
      </c>
      <c r="C92" s="471">
        <v>161207910</v>
      </c>
      <c r="D92" s="471" t="s">
        <v>52</v>
      </c>
      <c r="E92" s="471" t="s">
        <v>51</v>
      </c>
      <c r="F92" s="311">
        <v>6.8132759831399998E-7</v>
      </c>
      <c r="G92" s="366">
        <v>7.3360000000000003</v>
      </c>
      <c r="H92" s="367">
        <v>7</v>
      </c>
      <c r="I92" s="312" t="s">
        <v>660</v>
      </c>
      <c r="J92" s="312">
        <v>31355</v>
      </c>
      <c r="K92" s="312" t="s">
        <v>254</v>
      </c>
      <c r="L92" s="312" t="s">
        <v>663</v>
      </c>
      <c r="M92" s="313" t="s">
        <v>664</v>
      </c>
      <c r="N92" s="314">
        <v>4.9059000000000002E-29</v>
      </c>
      <c r="O92" s="325">
        <v>9.5000000000000001E-2</v>
      </c>
    </row>
    <row r="93" spans="1:15" ht="15.5">
      <c r="A93" s="570"/>
      <c r="B93" s="471">
        <v>3</v>
      </c>
      <c r="C93" s="471">
        <v>161207910</v>
      </c>
      <c r="D93" s="471" t="s">
        <v>52</v>
      </c>
      <c r="E93" s="471" t="s">
        <v>51</v>
      </c>
      <c r="F93" s="311">
        <v>6.8132759831399998E-7</v>
      </c>
      <c r="G93" s="366">
        <v>7.3360000000000003</v>
      </c>
      <c r="H93" s="367">
        <v>7</v>
      </c>
      <c r="I93" s="312" t="s">
        <v>665</v>
      </c>
      <c r="J93" s="312">
        <v>856</v>
      </c>
      <c r="K93" s="312" t="s">
        <v>666</v>
      </c>
      <c r="L93" s="312" t="s">
        <v>663</v>
      </c>
      <c r="M93" s="313" t="s">
        <v>664</v>
      </c>
      <c r="N93" s="314">
        <v>1.288E-5</v>
      </c>
      <c r="O93" s="325">
        <v>8.7999999999999995E-2</v>
      </c>
    </row>
    <row r="94" spans="1:15" ht="15.5">
      <c r="A94" s="571"/>
      <c r="B94" s="471">
        <v>3</v>
      </c>
      <c r="C94" s="471">
        <v>161207910</v>
      </c>
      <c r="D94" s="471" t="s">
        <v>52</v>
      </c>
      <c r="E94" s="471" t="s">
        <v>51</v>
      </c>
      <c r="F94" s="311">
        <v>6.8132759831399998E-7</v>
      </c>
      <c r="G94" s="366">
        <v>7.3360000000000003</v>
      </c>
      <c r="H94" s="367">
        <v>7</v>
      </c>
      <c r="I94" s="306" t="s">
        <v>667</v>
      </c>
      <c r="J94" s="306">
        <v>1012</v>
      </c>
      <c r="K94" s="306" t="s">
        <v>254</v>
      </c>
      <c r="L94" s="306" t="s">
        <v>661</v>
      </c>
      <c r="M94" s="315" t="s">
        <v>662</v>
      </c>
      <c r="N94" s="316">
        <v>6.8999999999999997E-4</v>
      </c>
      <c r="O94" s="324">
        <v>2.7E-2</v>
      </c>
    </row>
    <row r="95" spans="1:15" ht="15.5">
      <c r="A95" s="570" t="s">
        <v>133</v>
      </c>
      <c r="B95" s="471">
        <v>3</v>
      </c>
      <c r="C95" s="471">
        <v>161207974</v>
      </c>
      <c r="D95" s="471" t="s">
        <v>57</v>
      </c>
      <c r="E95" s="471" t="s">
        <v>51</v>
      </c>
      <c r="F95" s="311">
        <v>6.8747924357500002E-7</v>
      </c>
      <c r="G95" s="366">
        <v>0.41899999999999998</v>
      </c>
      <c r="H95" s="367">
        <v>6</v>
      </c>
      <c r="I95" s="312" t="s">
        <v>660</v>
      </c>
      <c r="J95" s="312">
        <v>14263</v>
      </c>
      <c r="K95" s="312" t="s">
        <v>254</v>
      </c>
      <c r="L95" s="312" t="s">
        <v>661</v>
      </c>
      <c r="M95" s="313" t="s">
        <v>662</v>
      </c>
      <c r="N95" s="314">
        <v>6.5597999999999999E-21</v>
      </c>
      <c r="O95" s="325">
        <v>0.11899999999999999</v>
      </c>
    </row>
    <row r="96" spans="1:15" ht="15.5">
      <c r="A96" s="570"/>
      <c r="B96" s="471">
        <v>3</v>
      </c>
      <c r="C96" s="471">
        <v>161207974</v>
      </c>
      <c r="D96" s="471" t="s">
        <v>57</v>
      </c>
      <c r="E96" s="471" t="s">
        <v>51</v>
      </c>
      <c r="F96" s="311">
        <v>6.8747924357500002E-7</v>
      </c>
      <c r="G96" s="366">
        <v>0.41899999999999998</v>
      </c>
      <c r="H96" s="367">
        <v>6</v>
      </c>
      <c r="I96" s="312" t="s">
        <v>660</v>
      </c>
      <c r="J96" s="312">
        <v>31355</v>
      </c>
      <c r="K96" s="312" t="s">
        <v>254</v>
      </c>
      <c r="L96" s="312" t="s">
        <v>663</v>
      </c>
      <c r="M96" s="313" t="s">
        <v>664</v>
      </c>
      <c r="N96" s="314">
        <v>4.4487000000000002E-30</v>
      </c>
      <c r="O96" s="325">
        <v>9.5000000000000001E-2</v>
      </c>
    </row>
    <row r="97" spans="1:15" ht="15.5">
      <c r="A97" s="570"/>
      <c r="B97" s="471">
        <v>3</v>
      </c>
      <c r="C97" s="471">
        <v>161207974</v>
      </c>
      <c r="D97" s="471" t="s">
        <v>57</v>
      </c>
      <c r="E97" s="471" t="s">
        <v>51</v>
      </c>
      <c r="F97" s="311">
        <v>6.8747924357500002E-7</v>
      </c>
      <c r="G97" s="366">
        <v>0.41899999999999998</v>
      </c>
      <c r="H97" s="367">
        <v>6</v>
      </c>
      <c r="I97" s="312" t="s">
        <v>665</v>
      </c>
      <c r="J97" s="312">
        <v>856</v>
      </c>
      <c r="K97" s="312" t="s">
        <v>666</v>
      </c>
      <c r="L97" s="312" t="s">
        <v>663</v>
      </c>
      <c r="M97" s="313" t="s">
        <v>664</v>
      </c>
      <c r="N97" s="314">
        <v>1.29E-5</v>
      </c>
      <c r="O97" s="325">
        <v>8.7999999999999995E-2</v>
      </c>
    </row>
    <row r="98" spans="1:15" ht="15.5">
      <c r="A98" s="571"/>
      <c r="B98" s="471">
        <v>3</v>
      </c>
      <c r="C98" s="471">
        <v>161207974</v>
      </c>
      <c r="D98" s="471" t="s">
        <v>57</v>
      </c>
      <c r="E98" s="471" t="s">
        <v>51</v>
      </c>
      <c r="F98" s="311">
        <v>6.8747924357500002E-7</v>
      </c>
      <c r="G98" s="366">
        <v>0.41899999999999998</v>
      </c>
      <c r="H98" s="367">
        <v>6</v>
      </c>
      <c r="I98" s="306" t="s">
        <v>667</v>
      </c>
      <c r="J98" s="306">
        <v>1012</v>
      </c>
      <c r="K98" s="306" t="s">
        <v>254</v>
      </c>
      <c r="L98" s="306" t="s">
        <v>661</v>
      </c>
      <c r="M98" s="315" t="s">
        <v>662</v>
      </c>
      <c r="N98" s="316">
        <v>6.8999999999999997E-4</v>
      </c>
      <c r="O98" s="324">
        <v>2.7E-2</v>
      </c>
    </row>
    <row r="99" spans="1:15" ht="15.5">
      <c r="A99" s="570" t="s">
        <v>118</v>
      </c>
      <c r="B99" s="471">
        <v>3</v>
      </c>
      <c r="C99" s="471">
        <v>161203229</v>
      </c>
      <c r="D99" s="471" t="s">
        <v>57</v>
      </c>
      <c r="E99" s="471" t="s">
        <v>60</v>
      </c>
      <c r="F99" s="311">
        <v>6.8193403041400003E-7</v>
      </c>
      <c r="G99" s="366">
        <v>7.6999999999999999E-2</v>
      </c>
      <c r="H99" s="367">
        <v>6</v>
      </c>
      <c r="I99" s="312" t="s">
        <v>660</v>
      </c>
      <c r="J99" s="312">
        <v>14263</v>
      </c>
      <c r="K99" s="312" t="s">
        <v>254</v>
      </c>
      <c r="L99" s="312" t="s">
        <v>661</v>
      </c>
      <c r="M99" s="313" t="s">
        <v>662</v>
      </c>
      <c r="N99" s="314">
        <v>6.0343000000000001E-21</v>
      </c>
      <c r="O99" s="325">
        <v>0.11899999999999999</v>
      </c>
    </row>
    <row r="100" spans="1:15" ht="15.5">
      <c r="A100" s="570"/>
      <c r="B100" s="471">
        <v>3</v>
      </c>
      <c r="C100" s="471">
        <v>161203229</v>
      </c>
      <c r="D100" s="471" t="s">
        <v>57</v>
      </c>
      <c r="E100" s="471" t="s">
        <v>60</v>
      </c>
      <c r="F100" s="311">
        <v>6.8193403041400003E-7</v>
      </c>
      <c r="G100" s="366">
        <v>7.6999999999999999E-2</v>
      </c>
      <c r="H100" s="367">
        <v>6</v>
      </c>
      <c r="I100" s="312" t="s">
        <v>660</v>
      </c>
      <c r="J100" s="312">
        <v>31355</v>
      </c>
      <c r="K100" s="312" t="s">
        <v>254</v>
      </c>
      <c r="L100" s="312" t="s">
        <v>663</v>
      </c>
      <c r="M100" s="313" t="s">
        <v>664</v>
      </c>
      <c r="N100" s="314">
        <v>5.9145000000000002E-29</v>
      </c>
      <c r="O100" s="325">
        <v>9.5000000000000001E-2</v>
      </c>
    </row>
    <row r="101" spans="1:15" ht="15.5">
      <c r="A101" s="570"/>
      <c r="B101" s="471">
        <v>3</v>
      </c>
      <c r="C101" s="471">
        <v>161203229</v>
      </c>
      <c r="D101" s="471" t="s">
        <v>57</v>
      </c>
      <c r="E101" s="471" t="s">
        <v>60</v>
      </c>
      <c r="F101" s="311">
        <v>6.8193403041400003E-7</v>
      </c>
      <c r="G101" s="366">
        <v>7.6999999999999999E-2</v>
      </c>
      <c r="H101" s="367">
        <v>6</v>
      </c>
      <c r="I101" s="312" t="s">
        <v>665</v>
      </c>
      <c r="J101" s="312">
        <v>856</v>
      </c>
      <c r="K101" s="312" t="s">
        <v>666</v>
      </c>
      <c r="L101" s="312" t="s">
        <v>663</v>
      </c>
      <c r="M101" s="313" t="s">
        <v>664</v>
      </c>
      <c r="N101" s="314">
        <v>1.2850000000000001E-5</v>
      </c>
      <c r="O101" s="325">
        <v>8.7999999999999995E-2</v>
      </c>
    </row>
    <row r="102" spans="1:15" ht="15.5">
      <c r="A102" s="571"/>
      <c r="B102" s="471">
        <v>3</v>
      </c>
      <c r="C102" s="471">
        <v>161203229</v>
      </c>
      <c r="D102" s="471" t="s">
        <v>57</v>
      </c>
      <c r="E102" s="471" t="s">
        <v>60</v>
      </c>
      <c r="F102" s="311">
        <v>6.8193403041400003E-7</v>
      </c>
      <c r="G102" s="366">
        <v>7.6999999999999999E-2</v>
      </c>
      <c r="H102" s="367">
        <v>6</v>
      </c>
      <c r="I102" s="306" t="s">
        <v>667</v>
      </c>
      <c r="J102" s="306">
        <v>1012</v>
      </c>
      <c r="K102" s="306" t="s">
        <v>254</v>
      </c>
      <c r="L102" s="306" t="s">
        <v>661</v>
      </c>
      <c r="M102" s="315" t="s">
        <v>662</v>
      </c>
      <c r="N102" s="316">
        <v>6.8999999999999997E-4</v>
      </c>
      <c r="O102" s="324">
        <v>2.7E-2</v>
      </c>
    </row>
    <row r="103" spans="1:15" ht="15.5">
      <c r="A103" s="570" t="s">
        <v>134</v>
      </c>
      <c r="B103" s="471">
        <v>3</v>
      </c>
      <c r="C103" s="471">
        <v>161208014</v>
      </c>
      <c r="D103" s="471" t="s">
        <v>57</v>
      </c>
      <c r="E103" s="471" t="s">
        <v>52</v>
      </c>
      <c r="F103" s="311">
        <v>6.8747924357500002E-7</v>
      </c>
      <c r="G103" s="366">
        <v>2.3780000000000001</v>
      </c>
      <c r="H103" s="367">
        <v>6</v>
      </c>
      <c r="I103" s="312" t="s">
        <v>660</v>
      </c>
      <c r="J103" s="312">
        <v>14263</v>
      </c>
      <c r="K103" s="312" t="s">
        <v>254</v>
      </c>
      <c r="L103" s="312" t="s">
        <v>661</v>
      </c>
      <c r="M103" s="313" t="s">
        <v>662</v>
      </c>
      <c r="N103" s="314">
        <v>6.9306999999999997E-21</v>
      </c>
      <c r="O103" s="325">
        <v>0.11899999999999999</v>
      </c>
    </row>
    <row r="104" spans="1:15" ht="15.5">
      <c r="A104" s="570"/>
      <c r="B104" s="471">
        <v>3</v>
      </c>
      <c r="C104" s="471">
        <v>161208014</v>
      </c>
      <c r="D104" s="471" t="s">
        <v>57</v>
      </c>
      <c r="E104" s="471" t="s">
        <v>52</v>
      </c>
      <c r="F104" s="311">
        <v>6.8747924357500002E-7</v>
      </c>
      <c r="G104" s="366">
        <v>2.3780000000000001</v>
      </c>
      <c r="H104" s="367">
        <v>6</v>
      </c>
      <c r="I104" s="312" t="s">
        <v>660</v>
      </c>
      <c r="J104" s="312">
        <v>31355</v>
      </c>
      <c r="K104" s="312" t="s">
        <v>254</v>
      </c>
      <c r="L104" s="312" t="s">
        <v>663</v>
      </c>
      <c r="M104" s="313" t="s">
        <v>664</v>
      </c>
      <c r="N104" s="314">
        <v>4.9059000000000002E-29</v>
      </c>
      <c r="O104" s="325">
        <v>9.5000000000000001E-2</v>
      </c>
    </row>
    <row r="105" spans="1:15" ht="15.5">
      <c r="A105" s="570"/>
      <c r="B105" s="471">
        <v>3</v>
      </c>
      <c r="C105" s="471">
        <v>161208014</v>
      </c>
      <c r="D105" s="471" t="s">
        <v>57</v>
      </c>
      <c r="E105" s="471" t="s">
        <v>52</v>
      </c>
      <c r="F105" s="311">
        <v>6.8747924357500002E-7</v>
      </c>
      <c r="G105" s="366">
        <v>2.3780000000000001</v>
      </c>
      <c r="H105" s="367">
        <v>6</v>
      </c>
      <c r="I105" s="312" t="s">
        <v>665</v>
      </c>
      <c r="J105" s="312">
        <v>856</v>
      </c>
      <c r="K105" s="312" t="s">
        <v>666</v>
      </c>
      <c r="L105" s="312" t="s">
        <v>663</v>
      </c>
      <c r="M105" s="313" t="s">
        <v>664</v>
      </c>
      <c r="N105" s="314">
        <v>1.294E-5</v>
      </c>
      <c r="O105" s="325">
        <v>8.7999999999999995E-2</v>
      </c>
    </row>
    <row r="106" spans="1:15" ht="15.5">
      <c r="A106" s="571"/>
      <c r="B106" s="471">
        <v>3</v>
      </c>
      <c r="C106" s="471">
        <v>161208014</v>
      </c>
      <c r="D106" s="471" t="s">
        <v>57</v>
      </c>
      <c r="E106" s="471" t="s">
        <v>52</v>
      </c>
      <c r="F106" s="311">
        <v>6.8747924357500002E-7</v>
      </c>
      <c r="G106" s="366">
        <v>2.3780000000000001</v>
      </c>
      <c r="H106" s="367">
        <v>6</v>
      </c>
      <c r="I106" s="306" t="s">
        <v>667</v>
      </c>
      <c r="J106" s="306">
        <v>1012</v>
      </c>
      <c r="K106" s="306" t="s">
        <v>254</v>
      </c>
      <c r="L106" s="306" t="s">
        <v>661</v>
      </c>
      <c r="M106" s="315" t="s">
        <v>662</v>
      </c>
      <c r="N106" s="316">
        <v>6.8999999999999997E-4</v>
      </c>
      <c r="O106" s="324">
        <v>2.7E-2</v>
      </c>
    </row>
    <row r="107" spans="1:15" ht="15.5">
      <c r="A107" s="570" t="s">
        <v>131</v>
      </c>
      <c r="B107" s="471">
        <v>3</v>
      </c>
      <c r="C107" s="471">
        <v>161207825</v>
      </c>
      <c r="D107" s="471" t="s">
        <v>51</v>
      </c>
      <c r="E107" s="471" t="s">
        <v>60</v>
      </c>
      <c r="F107" s="311">
        <v>6.82184562977E-7</v>
      </c>
      <c r="G107" s="366">
        <v>2.5819999999999999</v>
      </c>
      <c r="H107" s="367">
        <v>7</v>
      </c>
      <c r="I107" s="312" t="s">
        <v>660</v>
      </c>
      <c r="J107" s="312">
        <v>14263</v>
      </c>
      <c r="K107" s="312" t="s">
        <v>254</v>
      </c>
      <c r="L107" s="312" t="s">
        <v>661</v>
      </c>
      <c r="M107" s="313" t="s">
        <v>662</v>
      </c>
      <c r="N107" s="314">
        <v>8.1413999999999999E-21</v>
      </c>
      <c r="O107" s="325">
        <v>0.11899999999999999</v>
      </c>
    </row>
    <row r="108" spans="1:15" ht="15.5">
      <c r="A108" s="570"/>
      <c r="B108" s="471">
        <v>3</v>
      </c>
      <c r="C108" s="471">
        <v>161207825</v>
      </c>
      <c r="D108" s="471" t="s">
        <v>51</v>
      </c>
      <c r="E108" s="471" t="s">
        <v>60</v>
      </c>
      <c r="F108" s="311">
        <v>6.82184562977E-7</v>
      </c>
      <c r="G108" s="366">
        <v>2.5819999999999999</v>
      </c>
      <c r="H108" s="367">
        <v>7</v>
      </c>
      <c r="I108" s="312" t="s">
        <v>660</v>
      </c>
      <c r="J108" s="312">
        <v>31355</v>
      </c>
      <c r="K108" s="312" t="s">
        <v>254</v>
      </c>
      <c r="L108" s="312" t="s">
        <v>663</v>
      </c>
      <c r="M108" s="313" t="s">
        <v>664</v>
      </c>
      <c r="N108" s="314">
        <v>4.8838000000000002E-29</v>
      </c>
      <c r="O108" s="325">
        <v>9.5000000000000001E-2</v>
      </c>
    </row>
    <row r="109" spans="1:15" ht="15.5">
      <c r="A109" s="571"/>
      <c r="B109" s="471">
        <v>3</v>
      </c>
      <c r="C109" s="471">
        <v>161207825</v>
      </c>
      <c r="D109" s="471" t="s">
        <v>51</v>
      </c>
      <c r="E109" s="471" t="s">
        <v>60</v>
      </c>
      <c r="F109" s="311">
        <v>6.82184562977E-7</v>
      </c>
      <c r="G109" s="366">
        <v>2.5819999999999999</v>
      </c>
      <c r="H109" s="367">
        <v>7</v>
      </c>
      <c r="I109" s="306" t="s">
        <v>667</v>
      </c>
      <c r="J109" s="306">
        <v>1012</v>
      </c>
      <c r="K109" s="306" t="s">
        <v>254</v>
      </c>
      <c r="L109" s="306" t="s">
        <v>661</v>
      </c>
      <c r="M109" s="315" t="s">
        <v>662</v>
      </c>
      <c r="N109" s="316">
        <v>6.8999999999999997E-4</v>
      </c>
      <c r="O109" s="324">
        <v>2.7E-2</v>
      </c>
    </row>
    <row r="110" spans="1:15" ht="15.5">
      <c r="A110" s="570" t="s">
        <v>167</v>
      </c>
      <c r="B110" s="471">
        <v>3</v>
      </c>
      <c r="C110" s="471">
        <v>161214049</v>
      </c>
      <c r="D110" s="471" t="s">
        <v>52</v>
      </c>
      <c r="E110" s="471" t="s">
        <v>60</v>
      </c>
      <c r="F110" s="311">
        <v>3.5606041703499999E-7</v>
      </c>
      <c r="G110" s="366">
        <v>13.18</v>
      </c>
      <c r="H110" s="367">
        <v>6</v>
      </c>
      <c r="I110" s="312" t="s">
        <v>660</v>
      </c>
      <c r="J110" s="312">
        <v>14263</v>
      </c>
      <c r="K110" s="312" t="s">
        <v>254</v>
      </c>
      <c r="L110" s="312" t="s">
        <v>661</v>
      </c>
      <c r="M110" s="313" t="s">
        <v>662</v>
      </c>
      <c r="N110" s="314">
        <v>7.3223000000000004E-21</v>
      </c>
      <c r="O110" s="325">
        <v>0.11899999999999999</v>
      </c>
    </row>
    <row r="111" spans="1:15" ht="15.5">
      <c r="A111" s="570"/>
      <c r="B111" s="471">
        <v>3</v>
      </c>
      <c r="C111" s="471">
        <v>161214049</v>
      </c>
      <c r="D111" s="471" t="s">
        <v>52</v>
      </c>
      <c r="E111" s="471" t="s">
        <v>60</v>
      </c>
      <c r="F111" s="311">
        <v>3.5606041703499999E-7</v>
      </c>
      <c r="G111" s="366">
        <v>13.18</v>
      </c>
      <c r="H111" s="367">
        <v>6</v>
      </c>
      <c r="I111" s="312" t="s">
        <v>660</v>
      </c>
      <c r="J111" s="312">
        <v>31355</v>
      </c>
      <c r="K111" s="312" t="s">
        <v>254</v>
      </c>
      <c r="L111" s="312" t="s">
        <v>663</v>
      </c>
      <c r="M111" s="313" t="s">
        <v>664</v>
      </c>
      <c r="N111" s="314">
        <v>4.6363999999999997E-30</v>
      </c>
      <c r="O111" s="325">
        <v>9.5000000000000001E-2</v>
      </c>
    </row>
    <row r="112" spans="1:15" ht="15.5">
      <c r="A112" s="570"/>
      <c r="B112" s="471">
        <v>3</v>
      </c>
      <c r="C112" s="471">
        <v>161214049</v>
      </c>
      <c r="D112" s="471" t="s">
        <v>52</v>
      </c>
      <c r="E112" s="471" t="s">
        <v>60</v>
      </c>
      <c r="F112" s="311">
        <v>3.5606041703499999E-7</v>
      </c>
      <c r="G112" s="366">
        <v>13.18</v>
      </c>
      <c r="H112" s="367">
        <v>6</v>
      </c>
      <c r="I112" s="312" t="s">
        <v>665</v>
      </c>
      <c r="J112" s="312">
        <v>856</v>
      </c>
      <c r="K112" s="312" t="s">
        <v>666</v>
      </c>
      <c r="L112" s="312" t="s">
        <v>663</v>
      </c>
      <c r="M112" s="313" t="s">
        <v>664</v>
      </c>
      <c r="N112" s="314">
        <v>1.295E-5</v>
      </c>
      <c r="O112" s="325">
        <v>8.7999999999999995E-2</v>
      </c>
    </row>
    <row r="113" spans="1:15" ht="15.5">
      <c r="A113" s="571"/>
      <c r="B113" s="471">
        <v>3</v>
      </c>
      <c r="C113" s="471">
        <v>161214049</v>
      </c>
      <c r="D113" s="471" t="s">
        <v>52</v>
      </c>
      <c r="E113" s="471" t="s">
        <v>60</v>
      </c>
      <c r="F113" s="311">
        <v>3.5606041703499999E-7</v>
      </c>
      <c r="G113" s="366">
        <v>13.18</v>
      </c>
      <c r="H113" s="367">
        <v>6</v>
      </c>
      <c r="I113" s="306" t="s">
        <v>667</v>
      </c>
      <c r="J113" s="306">
        <v>1012</v>
      </c>
      <c r="K113" s="306" t="s">
        <v>254</v>
      </c>
      <c r="L113" s="306" t="s">
        <v>661</v>
      </c>
      <c r="M113" s="315" t="s">
        <v>662</v>
      </c>
      <c r="N113" s="316">
        <v>6.8999999999999997E-4</v>
      </c>
      <c r="O113" s="324">
        <v>2.7E-2</v>
      </c>
    </row>
    <row r="114" spans="1:15" ht="15.5">
      <c r="A114" s="570" t="s">
        <v>117</v>
      </c>
      <c r="B114" s="471">
        <v>3</v>
      </c>
      <c r="C114" s="471">
        <v>161202892</v>
      </c>
      <c r="D114" s="471" t="s">
        <v>52</v>
      </c>
      <c r="E114" s="471" t="s">
        <v>57</v>
      </c>
      <c r="F114" s="311">
        <v>6.8340686239000002E-7</v>
      </c>
      <c r="G114" s="366">
        <v>1.502</v>
      </c>
      <c r="H114" s="367">
        <v>7</v>
      </c>
      <c r="I114" s="312" t="s">
        <v>660</v>
      </c>
      <c r="J114" s="312">
        <v>14263</v>
      </c>
      <c r="K114" s="312" t="s">
        <v>254</v>
      </c>
      <c r="L114" s="312" t="s">
        <v>661</v>
      </c>
      <c r="M114" s="313" t="s">
        <v>662</v>
      </c>
      <c r="N114" s="314">
        <v>6.5473999999999999E-21</v>
      </c>
      <c r="O114" s="325">
        <v>0.11899999999999999</v>
      </c>
    </row>
    <row r="115" spans="1:15" ht="15.5">
      <c r="A115" s="570"/>
      <c r="B115" s="471">
        <v>3</v>
      </c>
      <c r="C115" s="471">
        <v>161202892</v>
      </c>
      <c r="D115" s="471" t="s">
        <v>52</v>
      </c>
      <c r="E115" s="471" t="s">
        <v>57</v>
      </c>
      <c r="F115" s="311">
        <v>6.8340686239000002E-7</v>
      </c>
      <c r="G115" s="366">
        <v>1.502</v>
      </c>
      <c r="H115" s="367">
        <v>7</v>
      </c>
      <c r="I115" s="312" t="s">
        <v>660</v>
      </c>
      <c r="J115" s="312">
        <v>31355</v>
      </c>
      <c r="K115" s="312" t="s">
        <v>254</v>
      </c>
      <c r="L115" s="312" t="s">
        <v>663</v>
      </c>
      <c r="M115" s="313" t="s">
        <v>664</v>
      </c>
      <c r="N115" s="314">
        <v>4.4487000000000002E-30</v>
      </c>
      <c r="O115" s="325">
        <v>9.5000000000000001E-2</v>
      </c>
    </row>
    <row r="116" spans="1:15" ht="15.5">
      <c r="A116" s="571"/>
      <c r="B116" s="471">
        <v>3</v>
      </c>
      <c r="C116" s="471">
        <v>161202892</v>
      </c>
      <c r="D116" s="471" t="s">
        <v>52</v>
      </c>
      <c r="E116" s="471" t="s">
        <v>57</v>
      </c>
      <c r="F116" s="311">
        <v>6.8340686239000002E-7</v>
      </c>
      <c r="G116" s="366">
        <v>1.502</v>
      </c>
      <c r="H116" s="367">
        <v>7</v>
      </c>
      <c r="I116" s="306" t="s">
        <v>667</v>
      </c>
      <c r="J116" s="306">
        <v>1012</v>
      </c>
      <c r="K116" s="306" t="s">
        <v>254</v>
      </c>
      <c r="L116" s="306" t="s">
        <v>661</v>
      </c>
      <c r="M116" s="315" t="s">
        <v>662</v>
      </c>
      <c r="N116" s="316">
        <v>6.8999999999999997E-4</v>
      </c>
      <c r="O116" s="324">
        <v>2.7E-2</v>
      </c>
    </row>
    <row r="117" spans="1:15" ht="15.5">
      <c r="A117" s="570" t="s">
        <v>120</v>
      </c>
      <c r="B117" s="471">
        <v>3</v>
      </c>
      <c r="C117" s="471">
        <v>161203629</v>
      </c>
      <c r="D117" s="471" t="s">
        <v>57</v>
      </c>
      <c r="E117" s="471" t="s">
        <v>51</v>
      </c>
      <c r="F117" s="311">
        <v>6.7036890250500001E-7</v>
      </c>
      <c r="G117" s="366">
        <v>0.76200000000000001</v>
      </c>
      <c r="H117" s="367">
        <v>5</v>
      </c>
      <c r="I117" s="312" t="s">
        <v>660</v>
      </c>
      <c r="J117" s="312">
        <v>14263</v>
      </c>
      <c r="K117" s="312" t="s">
        <v>254</v>
      </c>
      <c r="L117" s="312" t="s">
        <v>661</v>
      </c>
      <c r="M117" s="313" t="s">
        <v>662</v>
      </c>
      <c r="N117" s="314">
        <v>6.2086000000000002E-21</v>
      </c>
      <c r="O117" s="325">
        <v>0.11899999999999999</v>
      </c>
    </row>
    <row r="118" spans="1:15" ht="15.5">
      <c r="A118" s="570"/>
      <c r="B118" s="471">
        <v>3</v>
      </c>
      <c r="C118" s="471">
        <v>161203629</v>
      </c>
      <c r="D118" s="471" t="s">
        <v>57</v>
      </c>
      <c r="E118" s="471" t="s">
        <v>51</v>
      </c>
      <c r="F118" s="311">
        <v>6.7036890250500001E-7</v>
      </c>
      <c r="G118" s="366">
        <v>0.76200000000000001</v>
      </c>
      <c r="H118" s="367">
        <v>5</v>
      </c>
      <c r="I118" s="312" t="s">
        <v>660</v>
      </c>
      <c r="J118" s="312">
        <v>31355</v>
      </c>
      <c r="K118" s="312" t="s">
        <v>254</v>
      </c>
      <c r="L118" s="312" t="s">
        <v>663</v>
      </c>
      <c r="M118" s="313" t="s">
        <v>664</v>
      </c>
      <c r="N118" s="314">
        <v>4.4794000000000002E-30</v>
      </c>
      <c r="O118" s="325">
        <v>9.5000000000000001E-2</v>
      </c>
    </row>
    <row r="119" spans="1:15" ht="15.5">
      <c r="A119" s="570"/>
      <c r="B119" s="471">
        <v>3</v>
      </c>
      <c r="C119" s="471">
        <v>161203629</v>
      </c>
      <c r="D119" s="471" t="s">
        <v>57</v>
      </c>
      <c r="E119" s="471" t="s">
        <v>51</v>
      </c>
      <c r="F119" s="311">
        <v>6.7036890250500001E-7</v>
      </c>
      <c r="G119" s="366">
        <v>0.76200000000000001</v>
      </c>
      <c r="H119" s="367">
        <v>5</v>
      </c>
      <c r="I119" s="312" t="s">
        <v>665</v>
      </c>
      <c r="J119" s="312">
        <v>856</v>
      </c>
      <c r="K119" s="312" t="s">
        <v>666</v>
      </c>
      <c r="L119" s="312" t="s">
        <v>663</v>
      </c>
      <c r="M119" s="313" t="s">
        <v>664</v>
      </c>
      <c r="N119" s="314">
        <v>1.29E-5</v>
      </c>
      <c r="O119" s="325">
        <v>8.7999999999999995E-2</v>
      </c>
    </row>
    <row r="120" spans="1:15" ht="15.5">
      <c r="A120" s="571"/>
      <c r="B120" s="471">
        <v>3</v>
      </c>
      <c r="C120" s="471">
        <v>161203629</v>
      </c>
      <c r="D120" s="471" t="s">
        <v>57</v>
      </c>
      <c r="E120" s="471" t="s">
        <v>51</v>
      </c>
      <c r="F120" s="311">
        <v>6.7036890250500001E-7</v>
      </c>
      <c r="G120" s="366">
        <v>0.76200000000000001</v>
      </c>
      <c r="H120" s="367">
        <v>5</v>
      </c>
      <c r="I120" s="306" t="s">
        <v>667</v>
      </c>
      <c r="J120" s="306">
        <v>1012</v>
      </c>
      <c r="K120" s="306" t="s">
        <v>254</v>
      </c>
      <c r="L120" s="306" t="s">
        <v>661</v>
      </c>
      <c r="M120" s="315" t="s">
        <v>662</v>
      </c>
      <c r="N120" s="316">
        <v>6.8999999999999997E-4</v>
      </c>
      <c r="O120" s="324">
        <v>2.7E-2</v>
      </c>
    </row>
    <row r="121" spans="1:15" ht="15.5">
      <c r="A121" s="570" t="s">
        <v>123</v>
      </c>
      <c r="B121" s="471">
        <v>3</v>
      </c>
      <c r="C121" s="471">
        <v>161206105</v>
      </c>
      <c r="D121" s="471" t="s">
        <v>60</v>
      </c>
      <c r="E121" s="471" t="s">
        <v>51</v>
      </c>
      <c r="F121" s="311">
        <v>6.9003408267599998E-7</v>
      </c>
      <c r="G121" s="366">
        <v>0.89200000000000002</v>
      </c>
      <c r="H121" s="367">
        <v>5</v>
      </c>
      <c r="I121" s="312" t="s">
        <v>660</v>
      </c>
      <c r="J121" s="312">
        <v>14263</v>
      </c>
      <c r="K121" s="312" t="s">
        <v>254</v>
      </c>
      <c r="L121" s="312" t="s">
        <v>661</v>
      </c>
      <c r="M121" s="313" t="s">
        <v>662</v>
      </c>
      <c r="N121" s="314">
        <v>4.7489E-21</v>
      </c>
      <c r="O121" s="325">
        <v>0.11899999999999999</v>
      </c>
    </row>
    <row r="122" spans="1:15" ht="15.5">
      <c r="A122" s="570"/>
      <c r="B122" s="471">
        <v>3</v>
      </c>
      <c r="C122" s="471">
        <v>161206105</v>
      </c>
      <c r="D122" s="471" t="s">
        <v>60</v>
      </c>
      <c r="E122" s="471" t="s">
        <v>51</v>
      </c>
      <c r="F122" s="311">
        <v>6.9003408267599998E-7</v>
      </c>
      <c r="G122" s="366">
        <v>0.89200000000000002</v>
      </c>
      <c r="H122" s="367">
        <v>5</v>
      </c>
      <c r="I122" s="312" t="s">
        <v>660</v>
      </c>
      <c r="J122" s="312">
        <v>31355</v>
      </c>
      <c r="K122" s="312" t="s">
        <v>254</v>
      </c>
      <c r="L122" s="312" t="s">
        <v>663</v>
      </c>
      <c r="M122" s="313" t="s">
        <v>664</v>
      </c>
      <c r="N122" s="314">
        <v>9.7173999999999999E-29</v>
      </c>
      <c r="O122" s="325">
        <v>9.5000000000000001E-2</v>
      </c>
    </row>
    <row r="123" spans="1:15" ht="15.5">
      <c r="A123" s="570"/>
      <c r="B123" s="471">
        <v>3</v>
      </c>
      <c r="C123" s="471">
        <v>161206105</v>
      </c>
      <c r="D123" s="471" t="s">
        <v>60</v>
      </c>
      <c r="E123" s="471" t="s">
        <v>51</v>
      </c>
      <c r="F123" s="311">
        <v>6.9003408267599998E-7</v>
      </c>
      <c r="G123" s="366">
        <v>0.89200000000000002</v>
      </c>
      <c r="H123" s="367">
        <v>5</v>
      </c>
      <c r="I123" s="312" t="s">
        <v>665</v>
      </c>
      <c r="J123" s="312">
        <v>856</v>
      </c>
      <c r="K123" s="312" t="s">
        <v>666</v>
      </c>
      <c r="L123" s="312" t="s">
        <v>663</v>
      </c>
      <c r="M123" s="313" t="s">
        <v>664</v>
      </c>
      <c r="N123" s="314">
        <v>1.291E-5</v>
      </c>
      <c r="O123" s="325">
        <v>8.7999999999999995E-2</v>
      </c>
    </row>
    <row r="124" spans="1:15" ht="15.5">
      <c r="A124" s="571"/>
      <c r="B124" s="471">
        <v>3</v>
      </c>
      <c r="C124" s="471">
        <v>161206105</v>
      </c>
      <c r="D124" s="471" t="s">
        <v>60</v>
      </c>
      <c r="E124" s="471" t="s">
        <v>51</v>
      </c>
      <c r="F124" s="311">
        <v>6.9003408267599998E-7</v>
      </c>
      <c r="G124" s="366">
        <v>0.89200000000000002</v>
      </c>
      <c r="H124" s="367">
        <v>5</v>
      </c>
      <c r="I124" s="306" t="s">
        <v>667</v>
      </c>
      <c r="J124" s="306">
        <v>1012</v>
      </c>
      <c r="K124" s="306" t="s">
        <v>254</v>
      </c>
      <c r="L124" s="306" t="s">
        <v>661</v>
      </c>
      <c r="M124" s="315" t="s">
        <v>662</v>
      </c>
      <c r="N124" s="316">
        <v>6.8999999999999997E-4</v>
      </c>
      <c r="O124" s="324">
        <v>2.7E-2</v>
      </c>
    </row>
    <row r="125" spans="1:15" ht="15.5">
      <c r="A125" s="570" t="s">
        <v>124</v>
      </c>
      <c r="B125" s="471">
        <v>3</v>
      </c>
      <c r="C125" s="471">
        <v>161206562</v>
      </c>
      <c r="D125" s="471" t="s">
        <v>60</v>
      </c>
      <c r="E125" s="471" t="s">
        <v>57</v>
      </c>
      <c r="F125" s="311">
        <v>6.7613390501599996E-7</v>
      </c>
      <c r="G125" s="366">
        <v>0.11600000000000001</v>
      </c>
      <c r="H125" s="367">
        <v>7</v>
      </c>
      <c r="I125" s="312" t="s">
        <v>660</v>
      </c>
      <c r="J125" s="312">
        <v>14263</v>
      </c>
      <c r="K125" s="312" t="s">
        <v>254</v>
      </c>
      <c r="L125" s="312" t="s">
        <v>661</v>
      </c>
      <c r="M125" s="313" t="s">
        <v>662</v>
      </c>
      <c r="N125" s="314">
        <v>2.7036E-21</v>
      </c>
      <c r="O125" s="325">
        <v>0.11899999999999999</v>
      </c>
    </row>
    <row r="126" spans="1:15" ht="15.5">
      <c r="A126" s="570"/>
      <c r="B126" s="471">
        <v>3</v>
      </c>
      <c r="C126" s="471">
        <v>161206562</v>
      </c>
      <c r="D126" s="471" t="s">
        <v>60</v>
      </c>
      <c r="E126" s="471" t="s">
        <v>57</v>
      </c>
      <c r="F126" s="311">
        <v>6.7613390501599996E-7</v>
      </c>
      <c r="G126" s="366">
        <v>0.11600000000000001</v>
      </c>
      <c r="H126" s="367">
        <v>7</v>
      </c>
      <c r="I126" s="312" t="s">
        <v>660</v>
      </c>
      <c r="J126" s="312">
        <v>31355</v>
      </c>
      <c r="K126" s="312" t="s">
        <v>254</v>
      </c>
      <c r="L126" s="312" t="s">
        <v>663</v>
      </c>
      <c r="M126" s="313" t="s">
        <v>664</v>
      </c>
      <c r="N126" s="314">
        <v>1.1888E-28</v>
      </c>
      <c r="O126" s="325">
        <v>9.5000000000000001E-2</v>
      </c>
    </row>
    <row r="127" spans="1:15" ht="15.5">
      <c r="A127" s="571"/>
      <c r="B127" s="471">
        <v>3</v>
      </c>
      <c r="C127" s="471">
        <v>161206562</v>
      </c>
      <c r="D127" s="471" t="s">
        <v>60</v>
      </c>
      <c r="E127" s="471" t="s">
        <v>57</v>
      </c>
      <c r="F127" s="311">
        <v>6.7613390501599996E-7</v>
      </c>
      <c r="G127" s="366">
        <v>0.11600000000000001</v>
      </c>
      <c r="H127" s="367">
        <v>7</v>
      </c>
      <c r="I127" s="306" t="s">
        <v>667</v>
      </c>
      <c r="J127" s="306">
        <v>1012</v>
      </c>
      <c r="K127" s="306" t="s">
        <v>254</v>
      </c>
      <c r="L127" s="306" t="s">
        <v>661</v>
      </c>
      <c r="M127" s="315" t="s">
        <v>662</v>
      </c>
      <c r="N127" s="316">
        <v>6.8999999999999997E-4</v>
      </c>
      <c r="O127" s="324">
        <v>2.7E-2</v>
      </c>
    </row>
    <row r="128" spans="1:15" ht="15.5">
      <c r="A128" s="570" t="s">
        <v>126</v>
      </c>
      <c r="B128" s="471">
        <v>3</v>
      </c>
      <c r="C128" s="471">
        <v>161206669</v>
      </c>
      <c r="D128" s="471" t="s">
        <v>60</v>
      </c>
      <c r="E128" s="471" t="s">
        <v>57</v>
      </c>
      <c r="F128" s="311">
        <v>6.7991439047800001E-7</v>
      </c>
      <c r="G128" s="366">
        <v>6.1630000000000003</v>
      </c>
      <c r="H128" s="367">
        <v>7</v>
      </c>
      <c r="I128" s="312" t="s">
        <v>660</v>
      </c>
      <c r="J128" s="312">
        <v>14263</v>
      </c>
      <c r="K128" s="312" t="s">
        <v>254</v>
      </c>
      <c r="L128" s="312" t="s">
        <v>661</v>
      </c>
      <c r="M128" s="313" t="s">
        <v>662</v>
      </c>
      <c r="N128" s="314">
        <v>1.4758999999999999E-21</v>
      </c>
      <c r="O128" s="325">
        <v>0.11899999999999999</v>
      </c>
    </row>
    <row r="129" spans="1:15" ht="15.5">
      <c r="A129" s="570"/>
      <c r="B129" s="471">
        <v>3</v>
      </c>
      <c r="C129" s="471">
        <v>161206669</v>
      </c>
      <c r="D129" s="471" t="s">
        <v>60</v>
      </c>
      <c r="E129" s="471" t="s">
        <v>57</v>
      </c>
      <c r="F129" s="311">
        <v>6.7991439047800001E-7</v>
      </c>
      <c r="G129" s="366">
        <v>6.1630000000000003</v>
      </c>
      <c r="H129" s="367">
        <v>7</v>
      </c>
      <c r="I129" s="312" t="s">
        <v>660</v>
      </c>
      <c r="J129" s="312">
        <v>31355</v>
      </c>
      <c r="K129" s="312" t="s">
        <v>254</v>
      </c>
      <c r="L129" s="312" t="s">
        <v>663</v>
      </c>
      <c r="M129" s="313" t="s">
        <v>664</v>
      </c>
      <c r="N129" s="314">
        <v>8.0842000000000005E-29</v>
      </c>
      <c r="O129" s="325">
        <v>9.5000000000000001E-2</v>
      </c>
    </row>
    <row r="130" spans="1:15" ht="15.5">
      <c r="A130" s="571"/>
      <c r="B130" s="471">
        <v>3</v>
      </c>
      <c r="C130" s="471">
        <v>161206669</v>
      </c>
      <c r="D130" s="471" t="s">
        <v>60</v>
      </c>
      <c r="E130" s="471" t="s">
        <v>57</v>
      </c>
      <c r="F130" s="311">
        <v>6.7991439047800001E-7</v>
      </c>
      <c r="G130" s="366">
        <v>6.1630000000000003</v>
      </c>
      <c r="H130" s="367">
        <v>7</v>
      </c>
      <c r="I130" s="306" t="s">
        <v>667</v>
      </c>
      <c r="J130" s="306">
        <v>1012</v>
      </c>
      <c r="K130" s="306" t="s">
        <v>254</v>
      </c>
      <c r="L130" s="306" t="s">
        <v>661</v>
      </c>
      <c r="M130" s="315" t="s">
        <v>662</v>
      </c>
      <c r="N130" s="316">
        <v>7.5000000000000002E-4</v>
      </c>
      <c r="O130" s="324">
        <v>2.7E-2</v>
      </c>
    </row>
    <row r="131" spans="1:15" ht="15.5">
      <c r="A131" s="570" t="s">
        <v>105</v>
      </c>
      <c r="B131" s="471">
        <v>3</v>
      </c>
      <c r="C131" s="471">
        <v>161197437</v>
      </c>
      <c r="D131" s="471" t="s">
        <v>52</v>
      </c>
      <c r="E131" s="471" t="s">
        <v>51</v>
      </c>
      <c r="F131" s="311">
        <v>1.08329818206E-6</v>
      </c>
      <c r="G131" s="366">
        <v>0.753</v>
      </c>
      <c r="H131" s="367">
        <v>6</v>
      </c>
      <c r="I131" s="312" t="s">
        <v>660</v>
      </c>
      <c r="J131" s="312">
        <v>14263</v>
      </c>
      <c r="K131" s="312" t="s">
        <v>254</v>
      </c>
      <c r="L131" s="312" t="s">
        <v>661</v>
      </c>
      <c r="M131" s="313" t="s">
        <v>662</v>
      </c>
      <c r="N131" s="314">
        <v>4.1166000000000002E-21</v>
      </c>
      <c r="O131" s="325">
        <v>0.11899999999999999</v>
      </c>
    </row>
    <row r="132" spans="1:15" ht="15.5">
      <c r="A132" s="570"/>
      <c r="B132" s="471">
        <v>3</v>
      </c>
      <c r="C132" s="471">
        <v>161197437</v>
      </c>
      <c r="D132" s="471" t="s">
        <v>52</v>
      </c>
      <c r="E132" s="471" t="s">
        <v>51</v>
      </c>
      <c r="F132" s="311">
        <v>1.08329818206E-6</v>
      </c>
      <c r="G132" s="366">
        <v>0.753</v>
      </c>
      <c r="H132" s="367">
        <v>6</v>
      </c>
      <c r="I132" s="312" t="s">
        <v>660</v>
      </c>
      <c r="J132" s="312">
        <v>31355</v>
      </c>
      <c r="K132" s="312" t="s">
        <v>254</v>
      </c>
      <c r="L132" s="312" t="s">
        <v>663</v>
      </c>
      <c r="M132" s="313" t="s">
        <v>664</v>
      </c>
      <c r="N132" s="314">
        <v>3.5524999999999999E-29</v>
      </c>
      <c r="O132" s="325">
        <v>9.5000000000000001E-2</v>
      </c>
    </row>
    <row r="133" spans="1:15" ht="15.5">
      <c r="A133" s="571"/>
      <c r="B133" s="471">
        <v>3</v>
      </c>
      <c r="C133" s="471">
        <v>161197437</v>
      </c>
      <c r="D133" s="471" t="s">
        <v>52</v>
      </c>
      <c r="E133" s="471" t="s">
        <v>51</v>
      </c>
      <c r="F133" s="311">
        <v>1.08329818206E-6</v>
      </c>
      <c r="G133" s="366">
        <v>0.753</v>
      </c>
      <c r="H133" s="367">
        <v>6</v>
      </c>
      <c r="I133" s="306" t="s">
        <v>667</v>
      </c>
      <c r="J133" s="306">
        <v>1012</v>
      </c>
      <c r="K133" s="306" t="s">
        <v>254</v>
      </c>
      <c r="L133" s="306" t="s">
        <v>661</v>
      </c>
      <c r="M133" s="315" t="s">
        <v>662</v>
      </c>
      <c r="N133" s="316">
        <v>5.9000000000000003E-4</v>
      </c>
      <c r="O133" s="324">
        <v>2.7E-2</v>
      </c>
    </row>
    <row r="134" spans="1:15" ht="15.5">
      <c r="A134" s="570" t="s">
        <v>137</v>
      </c>
      <c r="B134" s="471">
        <v>3</v>
      </c>
      <c r="C134" s="471">
        <v>161209015</v>
      </c>
      <c r="D134" s="471" t="s">
        <v>52</v>
      </c>
      <c r="E134" s="471" t="s">
        <v>51</v>
      </c>
      <c r="F134" s="311">
        <v>7.1493392964700005E-7</v>
      </c>
      <c r="G134" s="366">
        <v>0.22</v>
      </c>
      <c r="H134" s="367" t="s">
        <v>671</v>
      </c>
      <c r="I134" s="312" t="s">
        <v>660</v>
      </c>
      <c r="J134" s="312">
        <v>14263</v>
      </c>
      <c r="K134" s="312" t="s">
        <v>254</v>
      </c>
      <c r="L134" s="312" t="s">
        <v>661</v>
      </c>
      <c r="M134" s="313" t="s">
        <v>662</v>
      </c>
      <c r="N134" s="314">
        <v>6.9306999999999997E-21</v>
      </c>
      <c r="O134" s="325">
        <v>0.11899999999999999</v>
      </c>
    </row>
    <row r="135" spans="1:15" ht="15.5">
      <c r="A135" s="570"/>
      <c r="B135" s="471">
        <v>3</v>
      </c>
      <c r="C135" s="471">
        <v>161209015</v>
      </c>
      <c r="D135" s="471" t="s">
        <v>52</v>
      </c>
      <c r="E135" s="471" t="s">
        <v>51</v>
      </c>
      <c r="F135" s="311">
        <v>7.1493392964700005E-7</v>
      </c>
      <c r="G135" s="366">
        <v>0.22</v>
      </c>
      <c r="H135" s="367" t="s">
        <v>671</v>
      </c>
      <c r="I135" s="312" t="s">
        <v>660</v>
      </c>
      <c r="J135" s="312">
        <v>31355</v>
      </c>
      <c r="K135" s="312" t="s">
        <v>254</v>
      </c>
      <c r="L135" s="312" t="s">
        <v>663</v>
      </c>
      <c r="M135" s="313" t="s">
        <v>664</v>
      </c>
      <c r="N135" s="314">
        <v>4.9059000000000002E-29</v>
      </c>
      <c r="O135" s="325">
        <v>9.5000000000000001E-2</v>
      </c>
    </row>
    <row r="136" spans="1:15" ht="15.5">
      <c r="A136" s="571"/>
      <c r="B136" s="471">
        <v>3</v>
      </c>
      <c r="C136" s="471">
        <v>161209015</v>
      </c>
      <c r="D136" s="471" t="s">
        <v>52</v>
      </c>
      <c r="E136" s="471" t="s">
        <v>51</v>
      </c>
      <c r="F136" s="311">
        <v>7.1493392964700005E-7</v>
      </c>
      <c r="G136" s="366">
        <v>0.22</v>
      </c>
      <c r="H136" s="367" t="s">
        <v>671</v>
      </c>
      <c r="I136" s="306" t="s">
        <v>667</v>
      </c>
      <c r="J136" s="306">
        <v>1012</v>
      </c>
      <c r="K136" s="306" t="s">
        <v>254</v>
      </c>
      <c r="L136" s="306" t="s">
        <v>661</v>
      </c>
      <c r="M136" s="315" t="s">
        <v>662</v>
      </c>
      <c r="N136" s="316">
        <v>6.8999999999999997E-4</v>
      </c>
      <c r="O136" s="324">
        <v>2.7E-2</v>
      </c>
    </row>
    <row r="137" spans="1:15" ht="15.5">
      <c r="A137" s="570" t="s">
        <v>138</v>
      </c>
      <c r="B137" s="471">
        <v>3</v>
      </c>
      <c r="C137" s="471">
        <v>161209116</v>
      </c>
      <c r="D137" s="471" t="s">
        <v>52</v>
      </c>
      <c r="E137" s="471" t="s">
        <v>51</v>
      </c>
      <c r="F137" s="311">
        <v>7.1441370608699997E-7</v>
      </c>
      <c r="G137" s="366">
        <v>3.5019999999999998</v>
      </c>
      <c r="H137" s="367">
        <v>7</v>
      </c>
      <c r="I137" s="312" t="s">
        <v>660</v>
      </c>
      <c r="J137" s="312">
        <v>14263</v>
      </c>
      <c r="K137" s="312" t="s">
        <v>254</v>
      </c>
      <c r="L137" s="312" t="s">
        <v>661</v>
      </c>
      <c r="M137" s="313" t="s">
        <v>662</v>
      </c>
      <c r="N137" s="314">
        <v>6.9306999999999997E-21</v>
      </c>
      <c r="O137" s="325">
        <v>0.11899999999999999</v>
      </c>
    </row>
    <row r="138" spans="1:15" ht="15.5">
      <c r="A138" s="570"/>
      <c r="B138" s="471">
        <v>3</v>
      </c>
      <c r="C138" s="471">
        <v>161209116</v>
      </c>
      <c r="D138" s="471" t="s">
        <v>52</v>
      </c>
      <c r="E138" s="471" t="s">
        <v>51</v>
      </c>
      <c r="F138" s="311">
        <v>7.1441370608699997E-7</v>
      </c>
      <c r="G138" s="366">
        <v>3.5019999999999998</v>
      </c>
      <c r="H138" s="367">
        <v>7</v>
      </c>
      <c r="I138" s="312" t="s">
        <v>660</v>
      </c>
      <c r="J138" s="312">
        <v>31355</v>
      </c>
      <c r="K138" s="312" t="s">
        <v>254</v>
      </c>
      <c r="L138" s="312" t="s">
        <v>663</v>
      </c>
      <c r="M138" s="313" t="s">
        <v>664</v>
      </c>
      <c r="N138" s="314">
        <v>4.3140000000000002E-29</v>
      </c>
      <c r="O138" s="325">
        <v>9.5000000000000001E-2</v>
      </c>
    </row>
    <row r="139" spans="1:15" ht="15.5">
      <c r="A139" s="571"/>
      <c r="B139" s="471">
        <v>3</v>
      </c>
      <c r="C139" s="471">
        <v>161209116</v>
      </c>
      <c r="D139" s="471" t="s">
        <v>52</v>
      </c>
      <c r="E139" s="471" t="s">
        <v>51</v>
      </c>
      <c r="F139" s="311">
        <v>7.1441370608699997E-7</v>
      </c>
      <c r="G139" s="366">
        <v>3.5019999999999998</v>
      </c>
      <c r="H139" s="367">
        <v>7</v>
      </c>
      <c r="I139" s="306" t="s">
        <v>667</v>
      </c>
      <c r="J139" s="306">
        <v>1012</v>
      </c>
      <c r="K139" s="306" t="s">
        <v>254</v>
      </c>
      <c r="L139" s="306" t="s">
        <v>661</v>
      </c>
      <c r="M139" s="315" t="s">
        <v>662</v>
      </c>
      <c r="N139" s="316">
        <v>6.8999999999999997E-4</v>
      </c>
      <c r="O139" s="324">
        <v>2.7E-2</v>
      </c>
    </row>
    <row r="140" spans="1:15" ht="15.5">
      <c r="A140" s="570" t="s">
        <v>141</v>
      </c>
      <c r="B140" s="471">
        <v>3</v>
      </c>
      <c r="C140" s="471">
        <v>161209326</v>
      </c>
      <c r="D140" s="471" t="s">
        <v>57</v>
      </c>
      <c r="E140" s="471" t="s">
        <v>51</v>
      </c>
      <c r="F140" s="311">
        <v>7.3293073221400001E-7</v>
      </c>
      <c r="G140" s="366">
        <v>0.34599999999999997</v>
      </c>
      <c r="H140" s="367">
        <v>7</v>
      </c>
      <c r="I140" s="312" t="s">
        <v>660</v>
      </c>
      <c r="J140" s="312">
        <v>14263</v>
      </c>
      <c r="K140" s="312" t="s">
        <v>254</v>
      </c>
      <c r="L140" s="312" t="s">
        <v>661</v>
      </c>
      <c r="M140" s="313" t="s">
        <v>662</v>
      </c>
      <c r="N140" s="314">
        <v>2.7227000000000001E-22</v>
      </c>
      <c r="O140" s="325">
        <v>0.11899999999999999</v>
      </c>
    </row>
    <row r="141" spans="1:15" ht="15.5">
      <c r="A141" s="570"/>
      <c r="B141" s="471">
        <v>3</v>
      </c>
      <c r="C141" s="471">
        <v>161209326</v>
      </c>
      <c r="D141" s="471" t="s">
        <v>57</v>
      </c>
      <c r="E141" s="471" t="s">
        <v>51</v>
      </c>
      <c r="F141" s="311">
        <v>7.3293073221400001E-7</v>
      </c>
      <c r="G141" s="366">
        <v>0.34599999999999997</v>
      </c>
      <c r="H141" s="367">
        <v>7</v>
      </c>
      <c r="I141" s="312" t="s">
        <v>660</v>
      </c>
      <c r="J141" s="312">
        <v>31355</v>
      </c>
      <c r="K141" s="312" t="s">
        <v>254</v>
      </c>
      <c r="L141" s="312" t="s">
        <v>663</v>
      </c>
      <c r="M141" s="313" t="s">
        <v>664</v>
      </c>
      <c r="N141" s="314">
        <v>2.0697999999999998E-27</v>
      </c>
      <c r="O141" s="325">
        <v>9.5000000000000001E-2</v>
      </c>
    </row>
    <row r="142" spans="1:15" ht="15.5">
      <c r="A142" s="571"/>
      <c r="B142" s="471">
        <v>3</v>
      </c>
      <c r="C142" s="471">
        <v>161209326</v>
      </c>
      <c r="D142" s="471" t="s">
        <v>57</v>
      </c>
      <c r="E142" s="471" t="s">
        <v>51</v>
      </c>
      <c r="F142" s="311">
        <v>7.3293073221400001E-7</v>
      </c>
      <c r="G142" s="366">
        <v>0.34599999999999997</v>
      </c>
      <c r="H142" s="367">
        <v>7</v>
      </c>
      <c r="I142" s="306" t="s">
        <v>667</v>
      </c>
      <c r="J142" s="306">
        <v>1012</v>
      </c>
      <c r="K142" s="306" t="s">
        <v>254</v>
      </c>
      <c r="L142" s="306" t="s">
        <v>661</v>
      </c>
      <c r="M142" s="315" t="s">
        <v>662</v>
      </c>
      <c r="N142" s="316">
        <v>6.8999999999999997E-4</v>
      </c>
      <c r="O142" s="324">
        <v>2.7E-2</v>
      </c>
    </row>
    <row r="143" spans="1:15" ht="15.5">
      <c r="A143" s="570" t="s">
        <v>187</v>
      </c>
      <c r="B143" s="471">
        <v>3</v>
      </c>
      <c r="C143" s="471">
        <v>161217766</v>
      </c>
      <c r="D143" s="471" t="s">
        <v>52</v>
      </c>
      <c r="E143" s="471" t="s">
        <v>51</v>
      </c>
      <c r="F143" s="311">
        <v>4.0405722756300002E-7</v>
      </c>
      <c r="G143" s="366">
        <v>12.22</v>
      </c>
      <c r="H143" s="367">
        <v>7</v>
      </c>
      <c r="I143" s="312" t="s">
        <v>660</v>
      </c>
      <c r="J143" s="312">
        <v>14263</v>
      </c>
      <c r="K143" s="312" t="s">
        <v>254</v>
      </c>
      <c r="L143" s="312" t="s">
        <v>661</v>
      </c>
      <c r="M143" s="313" t="s">
        <v>662</v>
      </c>
      <c r="N143" s="314">
        <v>7.6050000000000006E-21</v>
      </c>
      <c r="O143" s="325">
        <v>0.11899999999999999</v>
      </c>
    </row>
    <row r="144" spans="1:15" ht="15.5">
      <c r="A144" s="570"/>
      <c r="B144" s="471">
        <v>3</v>
      </c>
      <c r="C144" s="471">
        <v>161217766</v>
      </c>
      <c r="D144" s="471" t="s">
        <v>52</v>
      </c>
      <c r="E144" s="471" t="s">
        <v>51</v>
      </c>
      <c r="F144" s="311">
        <v>4.0405722756300002E-7</v>
      </c>
      <c r="G144" s="366">
        <v>12.22</v>
      </c>
      <c r="H144" s="367">
        <v>7</v>
      </c>
      <c r="I144" s="312" t="s">
        <v>660</v>
      </c>
      <c r="J144" s="312">
        <v>31355</v>
      </c>
      <c r="K144" s="312" t="s">
        <v>254</v>
      </c>
      <c r="L144" s="312" t="s">
        <v>663</v>
      </c>
      <c r="M144" s="313" t="s">
        <v>664</v>
      </c>
      <c r="N144" s="314">
        <v>1.2034000000000001E-29</v>
      </c>
      <c r="O144" s="325">
        <v>9.5000000000000001E-2</v>
      </c>
    </row>
    <row r="145" spans="1:15" ht="15.5">
      <c r="A145" s="571"/>
      <c r="B145" s="471">
        <v>3</v>
      </c>
      <c r="C145" s="471">
        <v>161217766</v>
      </c>
      <c r="D145" s="471" t="s">
        <v>52</v>
      </c>
      <c r="E145" s="471" t="s">
        <v>51</v>
      </c>
      <c r="F145" s="311">
        <v>4.0405722756300002E-7</v>
      </c>
      <c r="G145" s="366">
        <v>12.22</v>
      </c>
      <c r="H145" s="367">
        <v>7</v>
      </c>
      <c r="I145" s="306" t="s">
        <v>667</v>
      </c>
      <c r="J145" s="306">
        <v>1012</v>
      </c>
      <c r="K145" s="306" t="s">
        <v>254</v>
      </c>
      <c r="L145" s="306" t="s">
        <v>661</v>
      </c>
      <c r="M145" s="315" t="s">
        <v>662</v>
      </c>
      <c r="N145" s="316">
        <v>6.8999999999999997E-4</v>
      </c>
      <c r="O145" s="324">
        <v>2.7E-2</v>
      </c>
    </row>
    <row r="146" spans="1:15" s="34" customFormat="1" ht="15.5">
      <c r="A146" s="572" t="s">
        <v>185</v>
      </c>
      <c r="B146" s="472">
        <v>3</v>
      </c>
      <c r="C146" s="472">
        <v>161217697</v>
      </c>
      <c r="D146" s="472" t="s">
        <v>51</v>
      </c>
      <c r="E146" s="472" t="s">
        <v>57</v>
      </c>
      <c r="F146" s="317">
        <v>6.2345651778399998E-8</v>
      </c>
      <c r="G146" s="318">
        <v>4.8</v>
      </c>
      <c r="H146" s="368">
        <v>6</v>
      </c>
      <c r="I146" s="319" t="s">
        <v>660</v>
      </c>
      <c r="J146" s="312">
        <v>14263</v>
      </c>
      <c r="K146" s="319" t="s">
        <v>254</v>
      </c>
      <c r="L146" s="319" t="s">
        <v>661</v>
      </c>
      <c r="M146" s="320" t="s">
        <v>662</v>
      </c>
      <c r="N146" s="317">
        <v>6.6600999999999998E-21</v>
      </c>
      <c r="O146" s="318">
        <v>0.11899999999999999</v>
      </c>
    </row>
    <row r="147" spans="1:15" s="34" customFormat="1" ht="15.5">
      <c r="A147" s="572"/>
      <c r="B147" s="472">
        <v>3</v>
      </c>
      <c r="C147" s="472">
        <v>161217697</v>
      </c>
      <c r="D147" s="472" t="s">
        <v>51</v>
      </c>
      <c r="E147" s="472" t="s">
        <v>57</v>
      </c>
      <c r="F147" s="317">
        <v>6.2345651778399998E-8</v>
      </c>
      <c r="G147" s="318">
        <v>4.8</v>
      </c>
      <c r="H147" s="368">
        <v>6</v>
      </c>
      <c r="I147" s="319" t="s">
        <v>660</v>
      </c>
      <c r="J147" s="312">
        <v>31355</v>
      </c>
      <c r="K147" s="319" t="s">
        <v>254</v>
      </c>
      <c r="L147" s="319" t="s">
        <v>663</v>
      </c>
      <c r="M147" s="320" t="s">
        <v>664</v>
      </c>
      <c r="N147" s="317">
        <v>2.0144999999999999E-30</v>
      </c>
      <c r="O147" s="318">
        <v>9.5000000000000001E-2</v>
      </c>
    </row>
    <row r="148" spans="1:15" s="34" customFormat="1" ht="15.5">
      <c r="A148" s="572"/>
      <c r="B148" s="472">
        <v>3</v>
      </c>
      <c r="C148" s="472">
        <v>161217697</v>
      </c>
      <c r="D148" s="472" t="s">
        <v>51</v>
      </c>
      <c r="E148" s="472" t="s">
        <v>57</v>
      </c>
      <c r="F148" s="317">
        <v>6.2345651778399998E-8</v>
      </c>
      <c r="G148" s="318">
        <v>4.8</v>
      </c>
      <c r="H148" s="368">
        <v>6</v>
      </c>
      <c r="I148" s="319" t="s">
        <v>665</v>
      </c>
      <c r="J148" s="319">
        <v>856</v>
      </c>
      <c r="K148" s="319" t="s">
        <v>666</v>
      </c>
      <c r="L148" s="319" t="s">
        <v>663</v>
      </c>
      <c r="M148" s="320" t="s">
        <v>664</v>
      </c>
      <c r="N148" s="317">
        <v>1.8479999999999999E-5</v>
      </c>
      <c r="O148" s="318">
        <v>8.7999999999999995E-2</v>
      </c>
    </row>
    <row r="149" spans="1:15" s="34" customFormat="1" ht="15.5">
      <c r="A149" s="573"/>
      <c r="B149" s="472">
        <v>3</v>
      </c>
      <c r="C149" s="472">
        <v>161217697</v>
      </c>
      <c r="D149" s="472" t="s">
        <v>51</v>
      </c>
      <c r="E149" s="472" t="s">
        <v>57</v>
      </c>
      <c r="F149" s="317">
        <v>6.2345651778399998E-8</v>
      </c>
      <c r="G149" s="318">
        <v>4.8</v>
      </c>
      <c r="H149" s="368">
        <v>6</v>
      </c>
      <c r="I149" s="321" t="s">
        <v>667</v>
      </c>
      <c r="J149" s="306">
        <v>1012</v>
      </c>
      <c r="K149" s="321" t="s">
        <v>254</v>
      </c>
      <c r="L149" s="321" t="s">
        <v>661</v>
      </c>
      <c r="M149" s="322" t="s">
        <v>662</v>
      </c>
      <c r="N149" s="323" t="s">
        <v>672</v>
      </c>
      <c r="O149" s="324">
        <v>2.4E-2</v>
      </c>
    </row>
    <row r="150" spans="1:15" s="34" customFormat="1" ht="15.5">
      <c r="A150" s="573"/>
      <c r="B150" s="472">
        <v>3</v>
      </c>
      <c r="C150" s="472">
        <v>161217697</v>
      </c>
      <c r="D150" s="472" t="s">
        <v>51</v>
      </c>
      <c r="E150" s="472" t="s">
        <v>57</v>
      </c>
      <c r="F150" s="317">
        <v>6.2345651778399998E-8</v>
      </c>
      <c r="G150" s="318">
        <v>4.8</v>
      </c>
      <c r="H150" s="368">
        <v>6</v>
      </c>
      <c r="I150" s="321" t="s">
        <v>667</v>
      </c>
      <c r="J150" s="306">
        <v>1012</v>
      </c>
      <c r="K150" s="321" t="s">
        <v>254</v>
      </c>
      <c r="L150" s="319" t="s">
        <v>673</v>
      </c>
      <c r="M150" s="322" t="s">
        <v>674</v>
      </c>
      <c r="N150" s="323">
        <v>1.12E-2</v>
      </c>
      <c r="O150" s="331">
        <v>5.6000000000000001E-2</v>
      </c>
    </row>
    <row r="151" spans="1:15" ht="15.5">
      <c r="A151" s="570" t="s">
        <v>125</v>
      </c>
      <c r="B151" s="471">
        <v>3</v>
      </c>
      <c r="C151" s="471">
        <v>161206574</v>
      </c>
      <c r="D151" s="471" t="s">
        <v>57</v>
      </c>
      <c r="E151" s="471" t="s">
        <v>60</v>
      </c>
      <c r="F151" s="311">
        <v>6.8235250830700001E-7</v>
      </c>
      <c r="G151" s="366">
        <v>4.1559999999999997</v>
      </c>
      <c r="H151" s="367">
        <v>6</v>
      </c>
      <c r="I151" s="312" t="s">
        <v>660</v>
      </c>
      <c r="J151" s="312">
        <v>14263</v>
      </c>
      <c r="K151" s="312" t="s">
        <v>254</v>
      </c>
      <c r="L151" s="312" t="s">
        <v>661</v>
      </c>
      <c r="M151" s="313" t="s">
        <v>662</v>
      </c>
      <c r="N151" s="314">
        <v>2.7036E-21</v>
      </c>
      <c r="O151" s="325">
        <v>0.11899999999999999</v>
      </c>
    </row>
    <row r="152" spans="1:15" ht="15.5">
      <c r="A152" s="570"/>
      <c r="B152" s="471">
        <v>3</v>
      </c>
      <c r="C152" s="471">
        <v>161206574</v>
      </c>
      <c r="D152" s="471" t="s">
        <v>57</v>
      </c>
      <c r="E152" s="471" t="s">
        <v>60</v>
      </c>
      <c r="F152" s="311">
        <v>6.8235250830700001E-7</v>
      </c>
      <c r="G152" s="366">
        <v>4.1559999999999997</v>
      </c>
      <c r="H152" s="367">
        <v>6</v>
      </c>
      <c r="I152" s="312" t="s">
        <v>660</v>
      </c>
      <c r="J152" s="312">
        <v>31355</v>
      </c>
      <c r="K152" s="312" t="s">
        <v>254</v>
      </c>
      <c r="L152" s="312" t="s">
        <v>663</v>
      </c>
      <c r="M152" s="313" t="s">
        <v>664</v>
      </c>
      <c r="N152" s="314">
        <v>1.1888E-28</v>
      </c>
      <c r="O152" s="325">
        <v>9.5000000000000001E-2</v>
      </c>
    </row>
    <row r="153" spans="1:15" ht="15.5">
      <c r="A153" s="571"/>
      <c r="B153" s="332">
        <v>3</v>
      </c>
      <c r="C153" s="332">
        <v>161206574</v>
      </c>
      <c r="D153" s="332" t="s">
        <v>57</v>
      </c>
      <c r="E153" s="332" t="s">
        <v>60</v>
      </c>
      <c r="F153" s="333">
        <v>6.8235250830700001E-7</v>
      </c>
      <c r="G153" s="369">
        <v>4.1559999999999997</v>
      </c>
      <c r="H153" s="370">
        <v>6</v>
      </c>
      <c r="I153" s="339" t="s">
        <v>667</v>
      </c>
      <c r="J153" s="339">
        <v>1012</v>
      </c>
      <c r="K153" s="339" t="s">
        <v>254</v>
      </c>
      <c r="L153" s="306" t="s">
        <v>661</v>
      </c>
      <c r="M153" s="315" t="s">
        <v>662</v>
      </c>
      <c r="N153" s="316">
        <v>6.8999999999999997E-4</v>
      </c>
      <c r="O153" s="324">
        <v>2.7E-2</v>
      </c>
    </row>
    <row r="154" spans="1:15" ht="15.5">
      <c r="A154" s="574" t="s">
        <v>127</v>
      </c>
      <c r="B154" s="332">
        <v>3</v>
      </c>
      <c r="C154" s="332">
        <v>161206716</v>
      </c>
      <c r="D154" s="471" t="s">
        <v>57</v>
      </c>
      <c r="E154" s="471" t="s">
        <v>60</v>
      </c>
      <c r="F154" s="311">
        <v>6.1044543099100002E-7</v>
      </c>
      <c r="G154" s="366">
        <v>2.8069999999999999</v>
      </c>
      <c r="H154" s="367">
        <v>7</v>
      </c>
      <c r="I154" s="312" t="s">
        <v>660</v>
      </c>
      <c r="J154" s="312">
        <v>14263</v>
      </c>
      <c r="K154" s="312" t="s">
        <v>254</v>
      </c>
      <c r="L154" s="312" t="s">
        <v>661</v>
      </c>
      <c r="M154" s="313" t="s">
        <v>662</v>
      </c>
      <c r="N154" s="314">
        <v>6.5473999999999999E-21</v>
      </c>
      <c r="O154" s="325">
        <v>0.11899999999999999</v>
      </c>
    </row>
    <row r="155" spans="1:15" ht="15.5">
      <c r="A155" s="575"/>
      <c r="B155" s="336">
        <v>3</v>
      </c>
      <c r="C155" s="336">
        <v>161206716</v>
      </c>
      <c r="D155" s="338" t="s">
        <v>57</v>
      </c>
      <c r="E155" s="471" t="s">
        <v>60</v>
      </c>
      <c r="F155" s="311">
        <v>6.1044543099100002E-7</v>
      </c>
      <c r="G155" s="366">
        <v>2.8069999999999999</v>
      </c>
      <c r="H155" s="367">
        <v>7</v>
      </c>
      <c r="I155" s="312" t="s">
        <v>660</v>
      </c>
      <c r="J155" s="312">
        <v>31355</v>
      </c>
      <c r="K155" s="312" t="s">
        <v>254</v>
      </c>
      <c r="L155" s="312" t="s">
        <v>663</v>
      </c>
      <c r="M155" s="313" t="s">
        <v>664</v>
      </c>
      <c r="N155" s="337">
        <v>5.3807E-29</v>
      </c>
      <c r="O155" s="325">
        <v>9.5000000000000001E-2</v>
      </c>
    </row>
    <row r="156" spans="1:15" ht="15.5">
      <c r="A156" s="576"/>
      <c r="B156" s="334">
        <v>3</v>
      </c>
      <c r="C156" s="334">
        <v>161206716</v>
      </c>
      <c r="D156" s="471" t="s">
        <v>57</v>
      </c>
      <c r="E156" s="471" t="s">
        <v>60</v>
      </c>
      <c r="F156" s="311">
        <v>6.1044543099100002E-7</v>
      </c>
      <c r="G156" s="366">
        <v>2.8069999999999999</v>
      </c>
      <c r="H156" s="367">
        <v>7</v>
      </c>
      <c r="I156" s="306" t="s">
        <v>667</v>
      </c>
      <c r="J156" s="306">
        <v>1012</v>
      </c>
      <c r="K156" s="306" t="s">
        <v>254</v>
      </c>
      <c r="L156" s="306" t="s">
        <v>661</v>
      </c>
      <c r="M156" s="315" t="s">
        <v>662</v>
      </c>
      <c r="N156" s="316">
        <v>6.8999999999999997E-4</v>
      </c>
      <c r="O156" s="324">
        <v>2.7E-2</v>
      </c>
    </row>
    <row r="157" spans="1:15" ht="15.5">
      <c r="A157" s="570" t="s">
        <v>107</v>
      </c>
      <c r="B157" s="334">
        <v>3</v>
      </c>
      <c r="C157" s="334">
        <v>161198586</v>
      </c>
      <c r="D157" s="334" t="s">
        <v>57</v>
      </c>
      <c r="E157" s="334" t="s">
        <v>60</v>
      </c>
      <c r="F157" s="335">
        <v>6.6255430412200002E-7</v>
      </c>
      <c r="G157" s="371">
        <v>1.599</v>
      </c>
      <c r="H157" s="372">
        <v>6</v>
      </c>
      <c r="I157" s="307" t="s">
        <v>660</v>
      </c>
      <c r="J157" s="307">
        <v>14263</v>
      </c>
      <c r="K157" s="307" t="s">
        <v>254</v>
      </c>
      <c r="L157" s="312" t="s">
        <v>661</v>
      </c>
      <c r="M157" s="313" t="s">
        <v>662</v>
      </c>
      <c r="N157" s="314">
        <v>5.1537999999999997E-21</v>
      </c>
      <c r="O157" s="325">
        <v>0.11899999999999999</v>
      </c>
    </row>
    <row r="158" spans="1:15" ht="15.5">
      <c r="A158" s="570"/>
      <c r="B158" s="471">
        <v>3</v>
      </c>
      <c r="C158" s="471">
        <v>161198586</v>
      </c>
      <c r="D158" s="471" t="s">
        <v>57</v>
      </c>
      <c r="E158" s="471" t="s">
        <v>60</v>
      </c>
      <c r="F158" s="311">
        <v>6.6255430412200002E-7</v>
      </c>
      <c r="G158" s="366">
        <v>1.599</v>
      </c>
      <c r="H158" s="367">
        <v>6</v>
      </c>
      <c r="I158" s="312" t="s">
        <v>660</v>
      </c>
      <c r="J158" s="312">
        <v>31355</v>
      </c>
      <c r="K158" s="312" t="s">
        <v>254</v>
      </c>
      <c r="L158" s="312" t="s">
        <v>663</v>
      </c>
      <c r="M158" s="313" t="s">
        <v>664</v>
      </c>
      <c r="N158" s="314">
        <v>1.1914999999999999E-28</v>
      </c>
      <c r="O158" s="325">
        <v>9.5000000000000001E-2</v>
      </c>
    </row>
    <row r="159" spans="1:15" ht="15.5">
      <c r="A159" s="571"/>
      <c r="B159" s="471">
        <v>3</v>
      </c>
      <c r="C159" s="471">
        <v>161198586</v>
      </c>
      <c r="D159" s="471" t="s">
        <v>57</v>
      </c>
      <c r="E159" s="471" t="s">
        <v>60</v>
      </c>
      <c r="F159" s="311">
        <v>6.6255430412200002E-7</v>
      </c>
      <c r="G159" s="366">
        <v>1.599</v>
      </c>
      <c r="H159" s="367">
        <v>6</v>
      </c>
      <c r="I159" s="306" t="s">
        <v>667</v>
      </c>
      <c r="J159" s="306">
        <v>1012</v>
      </c>
      <c r="K159" s="306" t="s">
        <v>254</v>
      </c>
      <c r="L159" s="306" t="s">
        <v>661</v>
      </c>
      <c r="M159" s="315" t="s">
        <v>662</v>
      </c>
      <c r="N159" s="316">
        <v>6.8999999999999997E-4</v>
      </c>
      <c r="O159" s="324">
        <v>2.7E-2</v>
      </c>
    </row>
    <row r="160" spans="1:15" ht="15.5">
      <c r="A160" s="570" t="s">
        <v>139</v>
      </c>
      <c r="B160" s="471">
        <v>3</v>
      </c>
      <c r="C160" s="471">
        <v>161209190</v>
      </c>
      <c r="D160" s="471" t="s">
        <v>57</v>
      </c>
      <c r="E160" s="471" t="s">
        <v>60</v>
      </c>
      <c r="F160" s="311">
        <v>1.1940967757600001E-6</v>
      </c>
      <c r="G160" s="366">
        <v>3.7330000000000001</v>
      </c>
      <c r="H160" s="367">
        <v>7</v>
      </c>
      <c r="I160" s="312" t="s">
        <v>660</v>
      </c>
      <c r="J160" s="312">
        <v>14263</v>
      </c>
      <c r="K160" s="312" t="s">
        <v>254</v>
      </c>
      <c r="L160" s="312" t="s">
        <v>661</v>
      </c>
      <c r="M160" s="313" t="s">
        <v>662</v>
      </c>
      <c r="N160" s="314">
        <v>6.9306999999999997E-21</v>
      </c>
      <c r="O160" s="325">
        <v>0.11899999999999999</v>
      </c>
    </row>
    <row r="161" spans="1:15" ht="15.5">
      <c r="A161" s="570"/>
      <c r="B161" s="471">
        <v>3</v>
      </c>
      <c r="C161" s="471">
        <v>161209190</v>
      </c>
      <c r="D161" s="471" t="s">
        <v>57</v>
      </c>
      <c r="E161" s="471" t="s">
        <v>60</v>
      </c>
      <c r="F161" s="311">
        <v>1.1940967757600001E-6</v>
      </c>
      <c r="G161" s="366">
        <v>3.7330000000000001</v>
      </c>
      <c r="H161" s="367">
        <v>7</v>
      </c>
      <c r="I161" s="312" t="s">
        <v>660</v>
      </c>
      <c r="J161" s="312">
        <v>31355</v>
      </c>
      <c r="K161" s="312" t="s">
        <v>254</v>
      </c>
      <c r="L161" s="312" t="s">
        <v>663</v>
      </c>
      <c r="M161" s="313" t="s">
        <v>664</v>
      </c>
      <c r="N161" s="314">
        <v>3.4468999999999999E-30</v>
      </c>
      <c r="O161" s="325">
        <v>8.7999999999999995E-2</v>
      </c>
    </row>
    <row r="162" spans="1:15" ht="15.5">
      <c r="A162" s="571"/>
      <c r="B162" s="471">
        <v>3</v>
      </c>
      <c r="C162" s="471">
        <v>161209190</v>
      </c>
      <c r="D162" s="471" t="s">
        <v>57</v>
      </c>
      <c r="E162" s="471" t="s">
        <v>60</v>
      </c>
      <c r="F162" s="311">
        <v>1.1940967757600001E-6</v>
      </c>
      <c r="G162" s="366">
        <v>3.7330000000000001</v>
      </c>
      <c r="H162" s="367">
        <v>7</v>
      </c>
      <c r="I162" s="306" t="s">
        <v>667</v>
      </c>
      <c r="J162" s="306">
        <v>1012</v>
      </c>
      <c r="K162" s="306" t="s">
        <v>254</v>
      </c>
      <c r="L162" s="306" t="s">
        <v>661</v>
      </c>
      <c r="M162" s="315" t="s">
        <v>662</v>
      </c>
      <c r="N162" s="316">
        <v>6.8999999999999997E-4</v>
      </c>
      <c r="O162" s="324">
        <v>2.7E-2</v>
      </c>
    </row>
    <row r="163" spans="1:15" ht="15.5">
      <c r="A163" s="570" t="s">
        <v>109</v>
      </c>
      <c r="B163" s="471">
        <v>3</v>
      </c>
      <c r="C163" s="471">
        <v>161199673</v>
      </c>
      <c r="D163" s="471" t="s">
        <v>51</v>
      </c>
      <c r="E163" s="471" t="s">
        <v>60</v>
      </c>
      <c r="F163" s="311">
        <v>6.9823955105699997E-7</v>
      </c>
      <c r="G163" s="366">
        <v>3.2440000000000002</v>
      </c>
      <c r="H163" s="367">
        <v>5</v>
      </c>
      <c r="I163" s="312" t="s">
        <v>660</v>
      </c>
      <c r="J163" s="312">
        <v>14263</v>
      </c>
      <c r="K163" s="312" t="s">
        <v>254</v>
      </c>
      <c r="L163" s="312" t="s">
        <v>661</v>
      </c>
      <c r="M163" s="313" t="s">
        <v>662</v>
      </c>
      <c r="N163" s="314">
        <v>6.1266999999999999E-21</v>
      </c>
      <c r="O163" s="325">
        <v>0.11899999999999999</v>
      </c>
    </row>
    <row r="164" spans="1:15" ht="15.5">
      <c r="A164" s="570"/>
      <c r="B164" s="471">
        <v>3</v>
      </c>
      <c r="C164" s="471">
        <v>161199673</v>
      </c>
      <c r="D164" s="471" t="s">
        <v>51</v>
      </c>
      <c r="E164" s="471" t="s">
        <v>60</v>
      </c>
      <c r="F164" s="311">
        <v>6.9823955105699997E-7</v>
      </c>
      <c r="G164" s="366">
        <v>3.2440000000000002</v>
      </c>
      <c r="H164" s="367">
        <v>5</v>
      </c>
      <c r="I164" s="312" t="s">
        <v>660</v>
      </c>
      <c r="J164" s="312">
        <v>31355</v>
      </c>
      <c r="K164" s="312" t="s">
        <v>254</v>
      </c>
      <c r="L164" s="312" t="s">
        <v>663</v>
      </c>
      <c r="M164" s="313" t="s">
        <v>664</v>
      </c>
      <c r="N164" s="314">
        <v>1.2363E-30</v>
      </c>
      <c r="O164" s="325">
        <v>9.5000000000000001E-2</v>
      </c>
    </row>
    <row r="165" spans="1:15" ht="15.5">
      <c r="A165" s="570"/>
      <c r="B165" s="471">
        <v>3</v>
      </c>
      <c r="C165" s="471">
        <v>161199673</v>
      </c>
      <c r="D165" s="471" t="s">
        <v>51</v>
      </c>
      <c r="E165" s="471" t="s">
        <v>60</v>
      </c>
      <c r="F165" s="311">
        <v>6.9823955105699997E-7</v>
      </c>
      <c r="G165" s="366">
        <v>3.2440000000000002</v>
      </c>
      <c r="H165" s="367">
        <v>5</v>
      </c>
      <c r="I165" s="312" t="s">
        <v>665</v>
      </c>
      <c r="J165" s="312">
        <v>856</v>
      </c>
      <c r="K165" s="312" t="s">
        <v>666</v>
      </c>
      <c r="L165" s="312" t="s">
        <v>663</v>
      </c>
      <c r="M165" s="313" t="s">
        <v>664</v>
      </c>
      <c r="N165" s="314">
        <v>7.2339999999999997E-6</v>
      </c>
      <c r="O165" s="325">
        <v>8.7999999999999995E-2</v>
      </c>
    </row>
    <row r="166" spans="1:15" ht="15.5">
      <c r="A166" s="571"/>
      <c r="B166" s="471">
        <v>3</v>
      </c>
      <c r="C166" s="471">
        <v>161199673</v>
      </c>
      <c r="D166" s="471" t="s">
        <v>51</v>
      </c>
      <c r="E166" s="471" t="s">
        <v>60</v>
      </c>
      <c r="F166" s="311">
        <v>6.9823955105699997E-7</v>
      </c>
      <c r="G166" s="366">
        <v>3.2440000000000002</v>
      </c>
      <c r="H166" s="367">
        <v>5</v>
      </c>
      <c r="I166" s="306" t="s">
        <v>667</v>
      </c>
      <c r="J166" s="306">
        <v>1012</v>
      </c>
      <c r="K166" s="306" t="s">
        <v>254</v>
      </c>
      <c r="L166" s="306" t="s">
        <v>661</v>
      </c>
      <c r="M166" s="315" t="s">
        <v>662</v>
      </c>
      <c r="N166" s="316">
        <v>6.8000000000000005E-4</v>
      </c>
      <c r="O166" s="324">
        <v>2.7E-2</v>
      </c>
    </row>
    <row r="168" spans="1:15">
      <c r="A168" s="310" t="s">
        <v>675</v>
      </c>
    </row>
    <row r="169" spans="1:15">
      <c r="A169" s="310" t="s">
        <v>676</v>
      </c>
    </row>
    <row r="170" spans="1:15">
      <c r="A170" s="233" t="s">
        <v>677</v>
      </c>
    </row>
    <row r="171" spans="1:15">
      <c r="A171" s="31" t="s">
        <v>429</v>
      </c>
    </row>
    <row r="172" spans="1:15">
      <c r="A172" s="31"/>
    </row>
    <row r="173" spans="1:15">
      <c r="A173" s="31"/>
    </row>
    <row r="174" spans="1:15">
      <c r="A174" s="340"/>
      <c r="B174" s="331" t="s">
        <v>678</v>
      </c>
      <c r="C174" s="331" t="s">
        <v>679</v>
      </c>
      <c r="D174" s="331" t="s">
        <v>680</v>
      </c>
      <c r="E174" s="331" t="s">
        <v>681</v>
      </c>
    </row>
    <row r="175" spans="1:15" ht="98">
      <c r="A175" s="334" t="s">
        <v>660</v>
      </c>
      <c r="B175" s="341" t="s">
        <v>682</v>
      </c>
      <c r="C175" s="308" t="s">
        <v>683</v>
      </c>
      <c r="D175" s="309" t="s">
        <v>684</v>
      </c>
      <c r="E175" s="343" t="s">
        <v>685</v>
      </c>
    </row>
    <row r="176" spans="1:15" ht="15.5">
      <c r="A176" s="307" t="s">
        <v>665</v>
      </c>
      <c r="B176" s="308" t="s">
        <v>686</v>
      </c>
      <c r="C176" s="308" t="s">
        <v>687</v>
      </c>
      <c r="D176" s="473" t="s">
        <v>688</v>
      </c>
      <c r="E176" s="342" t="s">
        <v>689</v>
      </c>
    </row>
    <row r="177" spans="1:5" ht="15.5">
      <c r="A177" s="306" t="s">
        <v>667</v>
      </c>
      <c r="B177" s="473" t="s">
        <v>690</v>
      </c>
      <c r="C177" s="473" t="s">
        <v>691</v>
      </c>
      <c r="D177" s="473" t="s">
        <v>692</v>
      </c>
      <c r="E177" s="342" t="s">
        <v>693</v>
      </c>
    </row>
  </sheetData>
  <mergeCells count="48">
    <mergeCell ref="A48:A50"/>
    <mergeCell ref="A51:A53"/>
    <mergeCell ref="A134:A136"/>
    <mergeCell ref="A110:A113"/>
    <mergeCell ref="A9:A11"/>
    <mergeCell ref="A107:A109"/>
    <mergeCell ref="A128:A130"/>
    <mergeCell ref="A131:A133"/>
    <mergeCell ref="A114:A116"/>
    <mergeCell ref="A117:A120"/>
    <mergeCell ref="A121:A124"/>
    <mergeCell ref="A125:A127"/>
    <mergeCell ref="A26:A28"/>
    <mergeCell ref="A29:A32"/>
    <mergeCell ref="A33:A35"/>
    <mergeCell ref="A36:A38"/>
    <mergeCell ref="A5:A8"/>
    <mergeCell ref="A95:A98"/>
    <mergeCell ref="A99:A102"/>
    <mergeCell ref="A103:A106"/>
    <mergeCell ref="A12:A14"/>
    <mergeCell ref="A15:A18"/>
    <mergeCell ref="A19:A22"/>
    <mergeCell ref="A54:A56"/>
    <mergeCell ref="A57:A59"/>
    <mergeCell ref="A60:A62"/>
    <mergeCell ref="A39:A41"/>
    <mergeCell ref="A42:A44"/>
    <mergeCell ref="A45:A47"/>
    <mergeCell ref="A88:A90"/>
    <mergeCell ref="A91:A94"/>
    <mergeCell ref="A23:A25"/>
    <mergeCell ref="A163:A166"/>
    <mergeCell ref="A137:A139"/>
    <mergeCell ref="A160:A162"/>
    <mergeCell ref="A146:A150"/>
    <mergeCell ref="A151:A153"/>
    <mergeCell ref="A154:A156"/>
    <mergeCell ref="A157:A159"/>
    <mergeCell ref="A140:A142"/>
    <mergeCell ref="A143:A145"/>
    <mergeCell ref="A80:A83"/>
    <mergeCell ref="A84:A87"/>
    <mergeCell ref="A63:A66"/>
    <mergeCell ref="A67:A69"/>
    <mergeCell ref="A70:A73"/>
    <mergeCell ref="A74:A76"/>
    <mergeCell ref="A77:A79"/>
  </mergeCells>
  <hyperlinks>
    <hyperlink ref="E176" r:id="rId1" xr:uid="{ADFFB227-7A50-4F4A-89C1-2877F6FD6856}"/>
    <hyperlink ref="E175" r:id="rId2" xr:uid="{3DCFAF1A-791A-4C1E-9724-C064DFD71256}"/>
    <hyperlink ref="E177" r:id="rId3" xr:uid="{C50B2A20-325E-42DF-A359-46B55909A630}"/>
  </hyperlinks>
  <pageMargins left="0.7" right="0.7" top="0.75" bottom="0.75" header="0.3" footer="0.3"/>
  <pageSetup scale="18" orientation="landscape" r:id="rId4"/>
  <headerFooter>
    <oddHeader>&amp;L&amp;"-,Bold" Confidential&amp;C&amp;D&amp;RPage &amp;P</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B312D-F663-41D4-A993-892955E8F4C8}">
  <sheetPr>
    <pageSetUpPr fitToPage="1"/>
  </sheetPr>
  <dimension ref="A1:J10"/>
  <sheetViews>
    <sheetView zoomScale="75" workbookViewId="0"/>
  </sheetViews>
  <sheetFormatPr defaultColWidth="11.81640625" defaultRowHeight="15.5"/>
  <cols>
    <col min="1" max="1" width="20" style="5" customWidth="1"/>
    <col min="2" max="2" width="22.453125" style="5" customWidth="1"/>
    <col min="3" max="3" width="33.453125" style="5" customWidth="1"/>
    <col min="4" max="4" width="19.453125" style="5" customWidth="1"/>
    <col min="5" max="5" width="12" style="5" bestFit="1" customWidth="1"/>
    <col min="6" max="6" width="16.1796875" style="5" customWidth="1"/>
    <col min="7" max="7" width="18.81640625" style="5" customWidth="1"/>
    <col min="8" max="8" width="12" style="5" bestFit="1" customWidth="1"/>
    <col min="9" max="9" width="16" style="5" customWidth="1"/>
    <col min="10" max="10" width="15.453125" style="5" customWidth="1"/>
    <col min="11" max="12" width="11.81640625" style="5"/>
    <col min="13" max="13" width="12" style="5" bestFit="1" customWidth="1"/>
    <col min="14" max="14" width="11.81640625" style="5"/>
    <col min="15" max="15" width="12" style="5" bestFit="1" customWidth="1"/>
    <col min="16" max="16" width="11.81640625" style="5"/>
    <col min="17" max="19" width="12" style="5" bestFit="1" customWidth="1"/>
    <col min="20" max="20" width="11.81640625" style="5"/>
    <col min="21" max="21" width="12" style="5" bestFit="1" customWidth="1"/>
    <col min="22" max="16384" width="11.81640625" style="5"/>
  </cols>
  <sheetData>
    <row r="1" spans="1:10" s="401" customFormat="1" ht="18">
      <c r="A1" s="400" t="s">
        <v>988</v>
      </c>
    </row>
    <row r="3" spans="1:10" s="7" customFormat="1" ht="18">
      <c r="A3" s="73" t="s">
        <v>238</v>
      </c>
      <c r="B3" s="73" t="s">
        <v>239</v>
      </c>
      <c r="C3" s="73" t="s">
        <v>240</v>
      </c>
      <c r="D3" s="73" t="s">
        <v>241</v>
      </c>
      <c r="E3" s="73" t="s">
        <v>242</v>
      </c>
      <c r="F3" s="73" t="s">
        <v>243</v>
      </c>
      <c r="G3" s="73" t="s">
        <v>244</v>
      </c>
      <c r="H3" s="73" t="s">
        <v>245</v>
      </c>
      <c r="I3" s="73" t="s">
        <v>246</v>
      </c>
      <c r="J3" s="73" t="s">
        <v>233</v>
      </c>
    </row>
    <row r="4" spans="1:10">
      <c r="A4" s="577" t="s">
        <v>247</v>
      </c>
      <c r="B4" s="579" t="s">
        <v>248</v>
      </c>
      <c r="C4" s="8" t="s">
        <v>249</v>
      </c>
      <c r="D4" s="9" t="s">
        <v>250</v>
      </c>
      <c r="E4" s="3">
        <v>3</v>
      </c>
      <c r="F4" s="3">
        <v>161214596</v>
      </c>
      <c r="G4" s="3">
        <v>161221730</v>
      </c>
      <c r="H4" s="3">
        <v>46</v>
      </c>
      <c r="I4" s="10">
        <v>5.0990000000000002</v>
      </c>
      <c r="J4" s="4">
        <v>1.7072000000000001E-7</v>
      </c>
    </row>
    <row r="5" spans="1:10">
      <c r="A5" s="578"/>
      <c r="B5" s="580"/>
      <c r="C5" s="11" t="s">
        <v>251</v>
      </c>
      <c r="D5" s="12" t="s">
        <v>252</v>
      </c>
      <c r="E5" s="13">
        <v>19</v>
      </c>
      <c r="F5" s="13">
        <v>9731967</v>
      </c>
      <c r="G5" s="13">
        <v>9756572</v>
      </c>
      <c r="H5" s="13">
        <v>113</v>
      </c>
      <c r="I5" s="14">
        <v>4.5838999999999999</v>
      </c>
      <c r="J5" s="15">
        <v>2.2815000000000001E-6</v>
      </c>
    </row>
    <row r="6" spans="1:10">
      <c r="A6" s="581" t="s">
        <v>253</v>
      </c>
      <c r="B6" s="8" t="s">
        <v>254</v>
      </c>
      <c r="C6" s="8" t="s">
        <v>255</v>
      </c>
      <c r="D6" s="9" t="s">
        <v>256</v>
      </c>
      <c r="E6" s="3">
        <v>19</v>
      </c>
      <c r="F6" s="3">
        <v>9827815</v>
      </c>
      <c r="G6" s="3">
        <v>9827816</v>
      </c>
      <c r="H6" s="3">
        <v>315</v>
      </c>
      <c r="I6" s="10">
        <v>4.7270000000000003</v>
      </c>
      <c r="J6" s="4">
        <v>2.2800000000000002E-6</v>
      </c>
    </row>
    <row r="7" spans="1:10">
      <c r="A7" s="582"/>
      <c r="B7" s="16" t="s">
        <v>257</v>
      </c>
      <c r="C7" s="16" t="s">
        <v>258</v>
      </c>
      <c r="D7" s="17" t="s">
        <v>259</v>
      </c>
      <c r="E7" s="5">
        <v>19</v>
      </c>
      <c r="F7" s="5">
        <v>9774496</v>
      </c>
      <c r="G7" s="5">
        <v>9774497</v>
      </c>
      <c r="H7" s="5">
        <v>308</v>
      </c>
      <c r="I7" s="18">
        <v>4.5469999999999997</v>
      </c>
      <c r="J7" s="6">
        <v>5.4399999999999996E-6</v>
      </c>
    </row>
    <row r="8" spans="1:10">
      <c r="A8" s="583"/>
      <c r="B8" s="11" t="s">
        <v>257</v>
      </c>
      <c r="C8" s="11" t="s">
        <v>260</v>
      </c>
      <c r="D8" s="12" t="s">
        <v>261</v>
      </c>
      <c r="E8" s="13">
        <v>19</v>
      </c>
      <c r="F8" s="13">
        <v>9730852</v>
      </c>
      <c r="G8" s="13">
        <v>9730853</v>
      </c>
      <c r="H8" s="13">
        <v>315</v>
      </c>
      <c r="I8" s="14">
        <v>4.4119999999999999</v>
      </c>
      <c r="J8" s="15">
        <v>9.9599999999999995E-6</v>
      </c>
    </row>
    <row r="10" spans="1:10">
      <c r="A10" s="5" t="s">
        <v>262</v>
      </c>
      <c r="B10" s="5" t="s">
        <v>263</v>
      </c>
    </row>
  </sheetData>
  <mergeCells count="3">
    <mergeCell ref="A4:A5"/>
    <mergeCell ref="B4:B5"/>
    <mergeCell ref="A6:A8"/>
  </mergeCells>
  <pageMargins left="0.7" right="0.7" top="0.75" bottom="0.75" header="0.3" footer="0.3"/>
  <pageSetup scale="65" orientation="landscape" r:id="rId1"/>
  <headerFooter>
    <oddHeader>&amp;L&amp;"-,Bold" Confidential&amp;C&amp;D&amp;RPage &amp;P</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410D2-5E7B-4BDA-B2C1-FD0F0E610E7F}">
  <sheetPr>
    <pageSetUpPr fitToPage="1"/>
  </sheetPr>
  <dimension ref="A1:E54"/>
  <sheetViews>
    <sheetView zoomScale="80" zoomScaleNormal="80" workbookViewId="0"/>
  </sheetViews>
  <sheetFormatPr defaultColWidth="8.81640625" defaultRowHeight="14"/>
  <cols>
    <col min="1" max="1" width="39.453125" style="22" customWidth="1"/>
    <col min="2" max="2" width="25.1796875" style="22" customWidth="1"/>
    <col min="3" max="3" width="14.453125" style="22" customWidth="1"/>
    <col min="4" max="4" width="20.453125" style="22" customWidth="1"/>
    <col min="5" max="5" width="23.1796875" style="22" customWidth="1"/>
    <col min="6" max="16384" width="8.81640625" style="22"/>
  </cols>
  <sheetData>
    <row r="1" spans="1:5" s="298" customFormat="1" ht="18">
      <c r="A1" s="400" t="s">
        <v>989</v>
      </c>
    </row>
    <row r="4" spans="1:5" ht="28">
      <c r="A4" s="150" t="s">
        <v>870</v>
      </c>
      <c r="B4" s="150" t="s">
        <v>871</v>
      </c>
      <c r="C4" s="151" t="s">
        <v>830</v>
      </c>
      <c r="D4" s="151" t="s">
        <v>872</v>
      </c>
      <c r="E4" s="151" t="s">
        <v>873</v>
      </c>
    </row>
    <row r="5" spans="1:5">
      <c r="A5" s="152" t="s">
        <v>874</v>
      </c>
      <c r="B5" s="152">
        <v>800</v>
      </c>
      <c r="C5" s="51">
        <v>762</v>
      </c>
      <c r="D5" s="51">
        <v>38</v>
      </c>
      <c r="E5" s="153"/>
    </row>
    <row r="6" spans="1:5">
      <c r="A6" s="154" t="s">
        <v>571</v>
      </c>
      <c r="B6" s="154"/>
      <c r="C6" s="30"/>
      <c r="D6" s="30"/>
      <c r="E6" s="153">
        <v>0.75900000000000001</v>
      </c>
    </row>
    <row r="7" spans="1:5">
      <c r="A7" s="155" t="s">
        <v>875</v>
      </c>
      <c r="B7" s="156" t="s">
        <v>876</v>
      </c>
      <c r="C7" s="30" t="s">
        <v>877</v>
      </c>
      <c r="D7" s="30" t="s">
        <v>878</v>
      </c>
      <c r="E7" s="153"/>
    </row>
    <row r="8" spans="1:5">
      <c r="A8" s="157" t="s">
        <v>879</v>
      </c>
      <c r="B8" s="153" t="s">
        <v>880</v>
      </c>
      <c r="C8" s="30" t="s">
        <v>881</v>
      </c>
      <c r="D8" s="30" t="s">
        <v>882</v>
      </c>
      <c r="E8" s="153"/>
    </row>
    <row r="9" spans="1:5">
      <c r="A9" s="154"/>
      <c r="B9" s="158"/>
      <c r="C9" s="153"/>
      <c r="D9" s="153"/>
      <c r="E9" s="153"/>
    </row>
    <row r="10" spans="1:5">
      <c r="A10" s="154" t="s">
        <v>883</v>
      </c>
      <c r="B10" s="158"/>
      <c r="C10" s="153" t="s">
        <v>884</v>
      </c>
      <c r="D10" s="153" t="s">
        <v>885</v>
      </c>
      <c r="E10" s="153">
        <v>0.60799999999999998</v>
      </c>
    </row>
    <row r="11" spans="1:5">
      <c r="A11" s="154"/>
      <c r="B11" s="158"/>
      <c r="C11" s="158"/>
      <c r="D11" s="158"/>
      <c r="E11" s="158"/>
    </row>
    <row r="12" spans="1:5">
      <c r="A12" s="154"/>
      <c r="B12" s="158"/>
      <c r="C12" s="158"/>
      <c r="D12" s="158"/>
      <c r="E12" s="158"/>
    </row>
    <row r="13" spans="1:5">
      <c r="A13" s="154" t="s">
        <v>886</v>
      </c>
      <c r="B13" s="158"/>
      <c r="C13" s="158"/>
      <c r="D13" s="153"/>
      <c r="E13" s="153">
        <v>0.248</v>
      </c>
    </row>
    <row r="14" spans="1:5">
      <c r="A14" s="157" t="s">
        <v>887</v>
      </c>
      <c r="B14" s="153" t="s">
        <v>888</v>
      </c>
      <c r="C14" s="153" t="s">
        <v>889</v>
      </c>
      <c r="D14" s="153" t="s">
        <v>890</v>
      </c>
      <c r="E14" s="153"/>
    </row>
    <row r="15" spans="1:5">
      <c r="A15" s="157" t="s">
        <v>891</v>
      </c>
      <c r="B15" s="153" t="s">
        <v>892</v>
      </c>
      <c r="C15" s="153" t="s">
        <v>893</v>
      </c>
      <c r="D15" s="153" t="s">
        <v>894</v>
      </c>
      <c r="E15" s="153"/>
    </row>
    <row r="16" spans="1:5">
      <c r="A16" s="157" t="s">
        <v>895</v>
      </c>
      <c r="B16" s="153" t="s">
        <v>896</v>
      </c>
      <c r="C16" s="153" t="s">
        <v>897</v>
      </c>
      <c r="D16" s="153" t="s">
        <v>898</v>
      </c>
      <c r="E16" s="153"/>
    </row>
    <row r="17" spans="1:5">
      <c r="A17" s="157" t="s">
        <v>899</v>
      </c>
      <c r="B17" s="153" t="s">
        <v>900</v>
      </c>
      <c r="C17" s="153" t="s">
        <v>901</v>
      </c>
      <c r="D17" s="153" t="s">
        <v>902</v>
      </c>
      <c r="E17" s="153"/>
    </row>
    <row r="18" spans="1:5">
      <c r="A18" s="154"/>
      <c r="B18" s="158"/>
      <c r="C18" s="153"/>
      <c r="D18" s="153"/>
      <c r="E18" s="153"/>
    </row>
    <row r="19" spans="1:5">
      <c r="A19" s="159" t="s">
        <v>903</v>
      </c>
      <c r="B19" s="160"/>
      <c r="C19" s="153"/>
      <c r="D19" s="153"/>
      <c r="E19" s="153">
        <v>0.26300000000000001</v>
      </c>
    </row>
    <row r="20" spans="1:5">
      <c r="A20" s="155" t="s">
        <v>904</v>
      </c>
      <c r="B20" s="156" t="s">
        <v>905</v>
      </c>
      <c r="C20" s="156" t="s">
        <v>906</v>
      </c>
      <c r="D20" s="156" t="s">
        <v>907</v>
      </c>
      <c r="E20" s="153"/>
    </row>
    <row r="21" spans="1:5">
      <c r="A21" s="157" t="s">
        <v>908</v>
      </c>
      <c r="B21" s="153" t="s">
        <v>909</v>
      </c>
      <c r="C21" s="153" t="s">
        <v>910</v>
      </c>
      <c r="D21" s="153" t="s">
        <v>911</v>
      </c>
      <c r="E21" s="153"/>
    </row>
    <row r="22" spans="1:5">
      <c r="A22" s="155" t="s">
        <v>912</v>
      </c>
      <c r="B22" s="156" t="s">
        <v>913</v>
      </c>
      <c r="C22" s="153"/>
      <c r="D22" s="156" t="s">
        <v>914</v>
      </c>
      <c r="E22" s="153"/>
    </row>
    <row r="23" spans="1:5">
      <c r="A23" s="154"/>
      <c r="B23" s="158"/>
      <c r="C23" s="153"/>
      <c r="D23" s="153"/>
      <c r="E23" s="153"/>
    </row>
    <row r="24" spans="1:5">
      <c r="A24" s="152" t="s">
        <v>915</v>
      </c>
      <c r="B24" s="161"/>
      <c r="C24" s="153"/>
      <c r="D24" s="153"/>
      <c r="E24" s="156">
        <v>0.26400000000000001</v>
      </c>
    </row>
    <row r="25" spans="1:5">
      <c r="A25" s="157" t="s">
        <v>916</v>
      </c>
      <c r="B25" s="153" t="s">
        <v>917</v>
      </c>
      <c r="C25" s="153" t="s">
        <v>918</v>
      </c>
      <c r="D25" s="153" t="s">
        <v>919</v>
      </c>
      <c r="E25" s="153"/>
    </row>
    <row r="26" spans="1:5">
      <c r="A26" s="155" t="s">
        <v>920</v>
      </c>
      <c r="B26" s="156" t="s">
        <v>921</v>
      </c>
      <c r="C26" s="156" t="s">
        <v>922</v>
      </c>
      <c r="D26" s="156" t="s">
        <v>923</v>
      </c>
      <c r="E26" s="153"/>
    </row>
    <row r="27" spans="1:5">
      <c r="A27" s="154"/>
      <c r="B27" s="158"/>
      <c r="C27" s="153"/>
      <c r="D27" s="153"/>
      <c r="E27" s="153"/>
    </row>
    <row r="28" spans="1:5">
      <c r="A28" s="152" t="s">
        <v>924</v>
      </c>
      <c r="B28" s="161"/>
      <c r="C28" s="153"/>
      <c r="D28" s="153"/>
      <c r="E28" s="156">
        <v>9.9000000000000005E-2</v>
      </c>
    </row>
    <row r="29" spans="1:5">
      <c r="A29" s="157" t="s">
        <v>925</v>
      </c>
      <c r="B29" s="153"/>
      <c r="C29" s="153" t="s">
        <v>926</v>
      </c>
      <c r="D29" s="153" t="s">
        <v>919</v>
      </c>
      <c r="E29" s="153"/>
    </row>
    <row r="30" spans="1:5">
      <c r="A30" s="155" t="s">
        <v>920</v>
      </c>
      <c r="B30" s="156"/>
      <c r="C30" s="156" t="s">
        <v>927</v>
      </c>
      <c r="D30" s="156" t="s">
        <v>923</v>
      </c>
      <c r="E30" s="153"/>
    </row>
    <row r="31" spans="1:5">
      <c r="A31" s="154"/>
      <c r="B31" s="158"/>
      <c r="C31" s="153"/>
      <c r="D31" s="153"/>
      <c r="E31" s="153"/>
    </row>
    <row r="32" spans="1:5" ht="28">
      <c r="A32" s="152" t="s">
        <v>928</v>
      </c>
      <c r="B32" s="161"/>
      <c r="C32" s="153"/>
      <c r="D32" s="153"/>
      <c r="E32" s="156">
        <v>0.27700000000000002</v>
      </c>
    </row>
    <row r="33" spans="1:5">
      <c r="A33" s="157" t="s">
        <v>916</v>
      </c>
      <c r="B33" s="153" t="s">
        <v>929</v>
      </c>
      <c r="C33" s="153" t="s">
        <v>930</v>
      </c>
      <c r="D33" s="153" t="s">
        <v>931</v>
      </c>
      <c r="E33" s="153"/>
    </row>
    <row r="34" spans="1:5">
      <c r="A34" s="155" t="s">
        <v>920</v>
      </c>
      <c r="B34" s="156" t="s">
        <v>932</v>
      </c>
      <c r="C34" s="156" t="s">
        <v>933</v>
      </c>
      <c r="D34" s="156" t="s">
        <v>934</v>
      </c>
      <c r="E34" s="153"/>
    </row>
    <row r="35" spans="1:5">
      <c r="A35" s="154"/>
      <c r="B35" s="158"/>
      <c r="C35" s="153"/>
      <c r="D35" s="153"/>
      <c r="E35" s="153"/>
    </row>
    <row r="36" spans="1:5">
      <c r="A36" s="152" t="s">
        <v>935</v>
      </c>
      <c r="B36" s="161"/>
      <c r="C36" s="153"/>
      <c r="D36" s="153"/>
      <c r="E36" s="156">
        <v>0.72899999999999998</v>
      </c>
    </row>
    <row r="37" spans="1:5">
      <c r="A37" s="157" t="s">
        <v>925</v>
      </c>
      <c r="B37" s="153" t="s">
        <v>936</v>
      </c>
      <c r="C37" s="153" t="s">
        <v>937</v>
      </c>
      <c r="D37" s="153" t="s">
        <v>938</v>
      </c>
      <c r="E37" s="153"/>
    </row>
    <row r="38" spans="1:5">
      <c r="A38" s="155" t="s">
        <v>920</v>
      </c>
      <c r="B38" s="156" t="s">
        <v>939</v>
      </c>
      <c r="C38" s="156" t="s">
        <v>940</v>
      </c>
      <c r="D38" s="156" t="s">
        <v>941</v>
      </c>
      <c r="E38" s="153"/>
    </row>
    <row r="39" spans="1:5">
      <c r="A39" s="154"/>
      <c r="B39" s="158"/>
      <c r="C39" s="153"/>
      <c r="D39" s="153"/>
      <c r="E39" s="153"/>
    </row>
    <row r="40" spans="1:5">
      <c r="A40" s="152" t="s">
        <v>942</v>
      </c>
      <c r="B40" s="161"/>
      <c r="C40" s="153"/>
      <c r="D40" s="153"/>
      <c r="E40" s="156">
        <v>0.20699999999999999</v>
      </c>
    </row>
    <row r="41" spans="1:5">
      <c r="A41" s="157" t="s">
        <v>943</v>
      </c>
      <c r="B41" s="153" t="s">
        <v>944</v>
      </c>
      <c r="C41" s="153" t="s">
        <v>945</v>
      </c>
      <c r="D41" s="153" t="s">
        <v>946</v>
      </c>
      <c r="E41" s="153"/>
    </row>
    <row r="42" spans="1:5">
      <c r="A42" s="155" t="s">
        <v>947</v>
      </c>
      <c r="B42" s="156" t="s">
        <v>948</v>
      </c>
      <c r="C42" s="156" t="s">
        <v>949</v>
      </c>
      <c r="D42" s="156" t="s">
        <v>950</v>
      </c>
      <c r="E42" s="153"/>
    </row>
    <row r="43" spans="1:5">
      <c r="A43" s="157" t="s">
        <v>951</v>
      </c>
      <c r="B43" s="153" t="s">
        <v>952</v>
      </c>
      <c r="C43" s="153" t="s">
        <v>953</v>
      </c>
      <c r="D43" s="153" t="s">
        <v>954</v>
      </c>
      <c r="E43" s="153"/>
    </row>
    <row r="44" spans="1:5">
      <c r="A44" s="154"/>
      <c r="B44" s="158"/>
      <c r="C44" s="153"/>
      <c r="D44" s="153"/>
      <c r="E44" s="153"/>
    </row>
    <row r="45" spans="1:5" ht="28">
      <c r="A45" s="154" t="s">
        <v>955</v>
      </c>
      <c r="B45" s="158"/>
      <c r="C45" s="153"/>
      <c r="D45" s="153"/>
      <c r="E45" s="158">
        <v>1E-3</v>
      </c>
    </row>
    <row r="46" spans="1:5">
      <c r="A46" s="155" t="s">
        <v>943</v>
      </c>
      <c r="B46" s="156" t="s">
        <v>956</v>
      </c>
      <c r="C46" s="156" t="s">
        <v>957</v>
      </c>
      <c r="D46" s="156" t="s">
        <v>941</v>
      </c>
      <c r="E46" s="153"/>
    </row>
    <row r="47" spans="1:5">
      <c r="A47" s="157" t="s">
        <v>947</v>
      </c>
      <c r="B47" s="153" t="s">
        <v>958</v>
      </c>
      <c r="C47" s="153" t="s">
        <v>959</v>
      </c>
      <c r="D47" s="153" t="s">
        <v>960</v>
      </c>
      <c r="E47" s="153"/>
    </row>
    <row r="48" spans="1:5">
      <c r="A48" s="162" t="s">
        <v>961</v>
      </c>
      <c r="B48" s="163" t="s">
        <v>962</v>
      </c>
      <c r="C48" s="163" t="s">
        <v>963</v>
      </c>
      <c r="D48" s="163" t="s">
        <v>964</v>
      </c>
      <c r="E48" s="164"/>
    </row>
    <row r="49" spans="1:5">
      <c r="A49" s="155"/>
      <c r="B49" s="155"/>
      <c r="C49" s="161"/>
      <c r="D49" s="161"/>
      <c r="E49" s="153"/>
    </row>
    <row r="51" spans="1:5">
      <c r="A51" s="389" t="s">
        <v>965</v>
      </c>
      <c r="B51" s="165"/>
      <c r="E51" s="153"/>
    </row>
    <row r="52" spans="1:5">
      <c r="A52" s="389" t="s">
        <v>966</v>
      </c>
      <c r="B52" s="165"/>
      <c r="E52" s="153"/>
    </row>
    <row r="53" spans="1:5" ht="14.5">
      <c r="A53" s="389" t="s">
        <v>967</v>
      </c>
      <c r="B53" s="165"/>
      <c r="E53" s="153"/>
    </row>
    <row r="54" spans="1:5">
      <c r="A54" s="389" t="s">
        <v>968</v>
      </c>
      <c r="B54" s="166"/>
      <c r="E54" s="153"/>
    </row>
  </sheetData>
  <pageMargins left="0.7" right="0.7" top="0.75" bottom="0.75" header="0.3" footer="0.3"/>
  <pageSetup scale="63" orientation="landscape" r:id="rId1"/>
  <headerFooter>
    <oddHeader>&amp;L&amp;"-,Bold" Confidential&amp;C&amp;D&amp;RPage &amp;P</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B1BDF-04FD-4462-8919-75E9F1910299}">
  <sheetPr>
    <pageSetUpPr fitToPage="1"/>
  </sheetPr>
  <dimension ref="A1:E62"/>
  <sheetViews>
    <sheetView workbookViewId="0">
      <selection activeCell="N39" sqref="N39"/>
    </sheetView>
  </sheetViews>
  <sheetFormatPr defaultColWidth="9.1796875" defaultRowHeight="14"/>
  <cols>
    <col min="1" max="1" width="9.1796875" style="37"/>
    <col min="2" max="2" width="14.453125" style="37" customWidth="1"/>
    <col min="3" max="3" width="13.7265625" style="37" customWidth="1"/>
    <col min="4" max="4" width="26.7265625" style="37" customWidth="1"/>
    <col min="5" max="5" width="9.1796875" style="37"/>
    <col min="6" max="16384" width="9.1796875" style="22"/>
  </cols>
  <sheetData>
    <row r="1" spans="1:5" s="298" customFormat="1" ht="18">
      <c r="A1" s="232" t="s">
        <v>990</v>
      </c>
      <c r="B1" s="403"/>
      <c r="C1" s="403"/>
      <c r="D1" s="403"/>
      <c r="E1" s="403"/>
    </row>
    <row r="3" spans="1:5">
      <c r="A3" s="391" t="s">
        <v>569</v>
      </c>
      <c r="B3" s="393" t="s">
        <v>570</v>
      </c>
      <c r="C3" s="393" t="s">
        <v>571</v>
      </c>
      <c r="D3" s="469" t="s">
        <v>572</v>
      </c>
    </row>
    <row r="4" spans="1:5">
      <c r="A4" s="394">
        <v>1</v>
      </c>
      <c r="B4" s="397" t="s">
        <v>573</v>
      </c>
      <c r="C4" s="397" t="s">
        <v>574</v>
      </c>
      <c r="D4" s="475" t="s">
        <v>470</v>
      </c>
    </row>
    <row r="5" spans="1:5">
      <c r="A5" s="394">
        <v>2</v>
      </c>
      <c r="B5" s="397" t="s">
        <v>575</v>
      </c>
      <c r="C5" s="397" t="s">
        <v>576</v>
      </c>
      <c r="D5" s="475" t="s">
        <v>470</v>
      </c>
    </row>
    <row r="6" spans="1:5">
      <c r="A6" s="394">
        <v>3</v>
      </c>
      <c r="B6" s="397" t="s">
        <v>577</v>
      </c>
      <c r="C6" s="397" t="s">
        <v>578</v>
      </c>
      <c r="D6" s="475" t="s">
        <v>470</v>
      </c>
    </row>
    <row r="7" spans="1:5">
      <c r="A7" s="394">
        <v>4</v>
      </c>
      <c r="B7" s="397" t="s">
        <v>579</v>
      </c>
      <c r="C7" s="397" t="s">
        <v>578</v>
      </c>
      <c r="D7" s="475" t="s">
        <v>470</v>
      </c>
    </row>
    <row r="8" spans="1:5">
      <c r="A8" s="394">
        <v>5</v>
      </c>
      <c r="B8" s="397" t="s">
        <v>580</v>
      </c>
      <c r="C8" s="397" t="s">
        <v>578</v>
      </c>
      <c r="D8" s="475" t="s">
        <v>470</v>
      </c>
    </row>
    <row r="9" spans="1:5">
      <c r="A9" s="394">
        <v>6</v>
      </c>
      <c r="B9" s="397" t="s">
        <v>581</v>
      </c>
      <c r="C9" s="397" t="s">
        <v>578</v>
      </c>
      <c r="D9" s="475" t="s">
        <v>470</v>
      </c>
    </row>
    <row r="10" spans="1:5">
      <c r="A10" s="394">
        <v>7</v>
      </c>
      <c r="B10" s="397" t="s">
        <v>582</v>
      </c>
      <c r="C10" s="397" t="s">
        <v>578</v>
      </c>
      <c r="D10" s="475" t="s">
        <v>470</v>
      </c>
    </row>
    <row r="11" spans="1:5">
      <c r="A11" s="394">
        <v>8</v>
      </c>
      <c r="B11" s="397" t="s">
        <v>583</v>
      </c>
      <c r="C11" s="397" t="s">
        <v>574</v>
      </c>
      <c r="D11" s="475" t="s">
        <v>470</v>
      </c>
    </row>
    <row r="12" spans="1:5">
      <c r="A12" s="394">
        <v>9</v>
      </c>
      <c r="B12" s="397" t="s">
        <v>584</v>
      </c>
      <c r="C12" s="397" t="s">
        <v>574</v>
      </c>
      <c r="D12" s="475" t="s">
        <v>470</v>
      </c>
    </row>
    <row r="13" spans="1:5">
      <c r="A13" s="394">
        <v>10</v>
      </c>
      <c r="B13" s="397" t="s">
        <v>585</v>
      </c>
      <c r="C13" s="397" t="s">
        <v>574</v>
      </c>
      <c r="D13" s="475" t="s">
        <v>470</v>
      </c>
    </row>
    <row r="14" spans="1:5">
      <c r="A14" s="394">
        <v>11</v>
      </c>
      <c r="B14" s="397" t="s">
        <v>586</v>
      </c>
      <c r="C14" s="397" t="s">
        <v>574</v>
      </c>
      <c r="D14" s="475" t="s">
        <v>470</v>
      </c>
    </row>
    <row r="15" spans="1:5">
      <c r="A15" s="394">
        <v>12</v>
      </c>
      <c r="B15" s="397" t="s">
        <v>587</v>
      </c>
      <c r="C15" s="397" t="s">
        <v>578</v>
      </c>
      <c r="D15" s="475" t="s">
        <v>470</v>
      </c>
    </row>
    <row r="16" spans="1:5">
      <c r="A16" s="394">
        <v>13</v>
      </c>
      <c r="B16" s="397" t="s">
        <v>588</v>
      </c>
      <c r="C16" s="397" t="s">
        <v>578</v>
      </c>
      <c r="D16" s="475" t="s">
        <v>470</v>
      </c>
    </row>
    <row r="17" spans="1:4">
      <c r="A17" s="394">
        <v>14</v>
      </c>
      <c r="B17" s="397" t="s">
        <v>589</v>
      </c>
      <c r="C17" s="397" t="s">
        <v>578</v>
      </c>
      <c r="D17" s="475" t="s">
        <v>470</v>
      </c>
    </row>
    <row r="18" spans="1:4">
      <c r="A18" s="394">
        <v>15</v>
      </c>
      <c r="B18" s="397" t="s">
        <v>590</v>
      </c>
      <c r="C18" s="397" t="s">
        <v>574</v>
      </c>
      <c r="D18" s="475" t="s">
        <v>470</v>
      </c>
    </row>
    <row r="19" spans="1:4">
      <c r="A19" s="394">
        <v>16</v>
      </c>
      <c r="B19" s="397" t="s">
        <v>591</v>
      </c>
      <c r="C19" s="397" t="s">
        <v>578</v>
      </c>
      <c r="D19" s="475" t="s">
        <v>470</v>
      </c>
    </row>
    <row r="20" spans="1:4">
      <c r="A20" s="394">
        <v>17</v>
      </c>
      <c r="B20" s="397" t="s">
        <v>592</v>
      </c>
      <c r="C20" s="397" t="s">
        <v>578</v>
      </c>
      <c r="D20" s="475" t="s">
        <v>470</v>
      </c>
    </row>
    <row r="21" spans="1:4">
      <c r="A21" s="394">
        <v>18</v>
      </c>
      <c r="B21" s="397" t="s">
        <v>593</v>
      </c>
      <c r="C21" s="397" t="s">
        <v>576</v>
      </c>
      <c r="D21" s="475" t="s">
        <v>470</v>
      </c>
    </row>
    <row r="22" spans="1:4">
      <c r="A22" s="394">
        <v>19</v>
      </c>
      <c r="B22" s="397" t="s">
        <v>594</v>
      </c>
      <c r="C22" s="397" t="s">
        <v>578</v>
      </c>
      <c r="D22" s="475" t="s">
        <v>470</v>
      </c>
    </row>
    <row r="23" spans="1:4">
      <c r="A23" s="394">
        <v>20</v>
      </c>
      <c r="B23" s="397" t="s">
        <v>595</v>
      </c>
      <c r="C23" s="397" t="s">
        <v>578</v>
      </c>
      <c r="D23" s="475" t="s">
        <v>470</v>
      </c>
    </row>
    <row r="24" spans="1:4">
      <c r="A24" s="394">
        <v>21</v>
      </c>
      <c r="B24" s="397" t="s">
        <v>596</v>
      </c>
      <c r="C24" s="397" t="s">
        <v>578</v>
      </c>
      <c r="D24" s="475" t="s">
        <v>470</v>
      </c>
    </row>
    <row r="25" spans="1:4">
      <c r="A25" s="394">
        <v>22</v>
      </c>
      <c r="B25" s="397" t="s">
        <v>597</v>
      </c>
      <c r="C25" s="397" t="s">
        <v>578</v>
      </c>
      <c r="D25" s="475" t="s">
        <v>470</v>
      </c>
    </row>
    <row r="26" spans="1:4">
      <c r="A26" s="394">
        <v>23</v>
      </c>
      <c r="B26" s="397" t="s">
        <v>598</v>
      </c>
      <c r="C26" s="397" t="s">
        <v>578</v>
      </c>
      <c r="D26" s="475" t="s">
        <v>470</v>
      </c>
    </row>
    <row r="27" spans="1:4">
      <c r="A27" s="394">
        <v>24</v>
      </c>
      <c r="B27" s="397" t="s">
        <v>599</v>
      </c>
      <c r="C27" s="397" t="s">
        <v>574</v>
      </c>
      <c r="D27" s="475" t="s">
        <v>470</v>
      </c>
    </row>
    <row r="28" spans="1:4">
      <c r="A28" s="394">
        <v>25</v>
      </c>
      <c r="B28" s="397" t="s">
        <v>600</v>
      </c>
      <c r="C28" s="397" t="s">
        <v>578</v>
      </c>
      <c r="D28" s="396" t="s">
        <v>471</v>
      </c>
    </row>
    <row r="29" spans="1:4">
      <c r="A29" s="394">
        <v>26</v>
      </c>
      <c r="B29" s="397" t="s">
        <v>601</v>
      </c>
      <c r="C29" s="397" t="s">
        <v>576</v>
      </c>
      <c r="D29" s="475" t="s">
        <v>470</v>
      </c>
    </row>
    <row r="30" spans="1:4">
      <c r="A30" s="394">
        <v>27</v>
      </c>
      <c r="B30" s="397" t="s">
        <v>602</v>
      </c>
      <c r="C30" s="397" t="s">
        <v>578</v>
      </c>
      <c r="D30" s="475" t="s">
        <v>470</v>
      </c>
    </row>
    <row r="31" spans="1:4">
      <c r="A31" s="394">
        <v>28</v>
      </c>
      <c r="B31" s="397" t="s">
        <v>603</v>
      </c>
      <c r="C31" s="397" t="s">
        <v>578</v>
      </c>
      <c r="D31" s="475" t="s">
        <v>470</v>
      </c>
    </row>
    <row r="32" spans="1:4">
      <c r="A32" s="394">
        <v>29</v>
      </c>
      <c r="B32" s="397" t="s">
        <v>604</v>
      </c>
      <c r="C32" s="397" t="s">
        <v>578</v>
      </c>
      <c r="D32" s="475" t="s">
        <v>470</v>
      </c>
    </row>
    <row r="33" spans="1:4">
      <c r="A33" s="394">
        <v>30</v>
      </c>
      <c r="B33" s="397" t="s">
        <v>605</v>
      </c>
      <c r="C33" s="397" t="s">
        <v>574</v>
      </c>
      <c r="D33" s="475" t="s">
        <v>470</v>
      </c>
    </row>
    <row r="34" spans="1:4">
      <c r="A34" s="394">
        <v>31</v>
      </c>
      <c r="B34" s="397" t="s">
        <v>606</v>
      </c>
      <c r="C34" s="397" t="s">
        <v>578</v>
      </c>
      <c r="D34" s="475" t="s">
        <v>470</v>
      </c>
    </row>
    <row r="35" spans="1:4">
      <c r="A35" s="394">
        <v>32</v>
      </c>
      <c r="B35" s="397" t="s">
        <v>607</v>
      </c>
      <c r="C35" s="397" t="s">
        <v>574</v>
      </c>
      <c r="D35" s="475" t="s">
        <v>470</v>
      </c>
    </row>
    <row r="36" spans="1:4">
      <c r="A36" s="394">
        <v>33</v>
      </c>
      <c r="B36" s="397" t="s">
        <v>608</v>
      </c>
      <c r="C36" s="397" t="s">
        <v>578</v>
      </c>
      <c r="D36" s="475" t="s">
        <v>470</v>
      </c>
    </row>
    <row r="37" spans="1:4">
      <c r="A37" s="394">
        <v>34</v>
      </c>
      <c r="B37" s="397" t="s">
        <v>609</v>
      </c>
      <c r="C37" s="397" t="s">
        <v>574</v>
      </c>
      <c r="D37" s="475" t="s">
        <v>470</v>
      </c>
    </row>
    <row r="38" spans="1:4">
      <c r="A38" s="394">
        <v>35</v>
      </c>
      <c r="B38" s="397" t="s">
        <v>610</v>
      </c>
      <c r="C38" s="397" t="s">
        <v>576</v>
      </c>
      <c r="D38" s="475" t="s">
        <v>470</v>
      </c>
    </row>
    <row r="39" spans="1:4">
      <c r="A39" s="394">
        <v>36</v>
      </c>
      <c r="B39" s="397" t="s">
        <v>611</v>
      </c>
      <c r="C39" s="397" t="s">
        <v>576</v>
      </c>
      <c r="D39" s="475" t="s">
        <v>470</v>
      </c>
    </row>
    <row r="40" spans="1:4">
      <c r="A40" s="394">
        <v>37</v>
      </c>
      <c r="B40" s="397" t="s">
        <v>612</v>
      </c>
      <c r="C40" s="397" t="s">
        <v>578</v>
      </c>
      <c r="D40" s="475" t="s">
        <v>470</v>
      </c>
    </row>
    <row r="41" spans="1:4">
      <c r="A41" s="394">
        <v>38</v>
      </c>
      <c r="B41" s="397" t="s">
        <v>613</v>
      </c>
      <c r="C41" s="397" t="s">
        <v>578</v>
      </c>
      <c r="D41" s="475" t="s">
        <v>470</v>
      </c>
    </row>
    <row r="42" spans="1:4">
      <c r="A42" s="394">
        <v>39</v>
      </c>
      <c r="B42" s="397" t="s">
        <v>614</v>
      </c>
      <c r="C42" s="397" t="s">
        <v>578</v>
      </c>
      <c r="D42" s="475" t="s">
        <v>470</v>
      </c>
    </row>
    <row r="43" spans="1:4">
      <c r="A43" s="394">
        <v>40</v>
      </c>
      <c r="B43" s="397" t="s">
        <v>615</v>
      </c>
      <c r="C43" s="397" t="s">
        <v>574</v>
      </c>
      <c r="D43" s="475" t="s">
        <v>470</v>
      </c>
    </row>
    <row r="44" spans="1:4">
      <c r="A44" s="394">
        <v>41</v>
      </c>
      <c r="B44" s="397" t="s">
        <v>616</v>
      </c>
      <c r="C44" s="397" t="s">
        <v>574</v>
      </c>
      <c r="D44" s="475" t="s">
        <v>470</v>
      </c>
    </row>
    <row r="45" spans="1:4">
      <c r="A45" s="394">
        <v>42</v>
      </c>
      <c r="B45" s="397" t="s">
        <v>617</v>
      </c>
      <c r="C45" s="397" t="s">
        <v>576</v>
      </c>
      <c r="D45" s="475" t="s">
        <v>470</v>
      </c>
    </row>
    <row r="46" spans="1:4">
      <c r="A46" s="394">
        <v>43</v>
      </c>
      <c r="B46" s="397" t="s">
        <v>618</v>
      </c>
      <c r="C46" s="397" t="s">
        <v>578</v>
      </c>
      <c r="D46" s="475" t="s">
        <v>470</v>
      </c>
    </row>
    <row r="47" spans="1:4">
      <c r="A47" s="394">
        <v>44</v>
      </c>
      <c r="B47" s="397" t="s">
        <v>619</v>
      </c>
      <c r="C47" s="397" t="s">
        <v>578</v>
      </c>
      <c r="D47" s="475" t="s">
        <v>470</v>
      </c>
    </row>
    <row r="48" spans="1:4">
      <c r="A48" s="394">
        <v>45</v>
      </c>
      <c r="B48" s="397" t="s">
        <v>620</v>
      </c>
      <c r="C48" s="397" t="s">
        <v>576</v>
      </c>
      <c r="D48" s="475" t="s">
        <v>470</v>
      </c>
    </row>
    <row r="49" spans="1:4">
      <c r="A49" s="394">
        <v>46</v>
      </c>
      <c r="B49" s="397" t="s">
        <v>621</v>
      </c>
      <c r="C49" s="397" t="s">
        <v>578</v>
      </c>
      <c r="D49" s="475" t="s">
        <v>470</v>
      </c>
    </row>
    <row r="50" spans="1:4">
      <c r="A50" s="394">
        <v>47</v>
      </c>
      <c r="B50" s="397" t="s">
        <v>622</v>
      </c>
      <c r="C50" s="397" t="s">
        <v>574</v>
      </c>
      <c r="D50" s="475" t="s">
        <v>470</v>
      </c>
    </row>
    <row r="51" spans="1:4">
      <c r="A51" s="394">
        <v>48</v>
      </c>
      <c r="B51" s="397" t="s">
        <v>623</v>
      </c>
      <c r="C51" s="397" t="s">
        <v>578</v>
      </c>
      <c r="D51" s="475" t="s">
        <v>470</v>
      </c>
    </row>
    <row r="52" spans="1:4">
      <c r="A52" s="394">
        <v>49</v>
      </c>
      <c r="B52" s="397" t="s">
        <v>624</v>
      </c>
      <c r="C52" s="397" t="s">
        <v>574</v>
      </c>
      <c r="D52" s="475" t="s">
        <v>470</v>
      </c>
    </row>
    <row r="53" spans="1:4">
      <c r="A53" s="394">
        <v>50</v>
      </c>
      <c r="B53" s="397" t="s">
        <v>625</v>
      </c>
      <c r="C53" s="397" t="s">
        <v>578</v>
      </c>
      <c r="D53" s="475" t="s">
        <v>470</v>
      </c>
    </row>
    <row r="54" spans="1:4">
      <c r="A54" s="394">
        <v>51</v>
      </c>
      <c r="B54" s="397" t="s">
        <v>626</v>
      </c>
      <c r="C54" s="397" t="s">
        <v>578</v>
      </c>
      <c r="D54" s="475" t="s">
        <v>470</v>
      </c>
    </row>
    <row r="55" spans="1:4">
      <c r="A55" s="394">
        <v>52</v>
      </c>
      <c r="B55" s="397" t="s">
        <v>627</v>
      </c>
      <c r="C55" s="397" t="s">
        <v>574</v>
      </c>
      <c r="D55" s="475" t="s">
        <v>470</v>
      </c>
    </row>
    <row r="56" spans="1:4">
      <c r="A56" s="394">
        <v>53</v>
      </c>
      <c r="B56" s="397" t="s">
        <v>628</v>
      </c>
      <c r="C56" s="397" t="s">
        <v>578</v>
      </c>
      <c r="D56" s="475" t="s">
        <v>470</v>
      </c>
    </row>
    <row r="57" spans="1:4">
      <c r="A57" s="394">
        <v>54</v>
      </c>
      <c r="B57" s="397" t="s">
        <v>629</v>
      </c>
      <c r="C57" s="397" t="s">
        <v>578</v>
      </c>
      <c r="D57" s="475" t="s">
        <v>470</v>
      </c>
    </row>
    <row r="58" spans="1:4">
      <c r="A58" s="395">
        <v>55</v>
      </c>
      <c r="B58" s="398" t="s">
        <v>630</v>
      </c>
      <c r="C58" s="398" t="s">
        <v>578</v>
      </c>
      <c r="D58" s="468" t="s">
        <v>470</v>
      </c>
    </row>
    <row r="59" spans="1:4">
      <c r="B59" s="392"/>
      <c r="C59" s="392"/>
    </row>
    <row r="60" spans="1:4">
      <c r="B60" s="392"/>
      <c r="C60" s="392"/>
    </row>
    <row r="61" spans="1:4">
      <c r="B61" s="392"/>
      <c r="C61" s="392"/>
    </row>
    <row r="62" spans="1:4">
      <c r="B62" s="392"/>
      <c r="C62" s="392"/>
    </row>
  </sheetData>
  <sortState xmlns:xlrd2="http://schemas.microsoft.com/office/spreadsheetml/2017/richdata2" ref="A4:D58">
    <sortCondition ref="B4:B58"/>
  </sortState>
  <conditionalFormatting sqref="B1:B1048576">
    <cfRule type="duplicateValues" dxfId="0" priority="1"/>
  </conditionalFormatting>
  <pageMargins left="0.7" right="0.7" top="0.75" bottom="0.75" header="0.3" footer="0.3"/>
  <pageSetup scale="61" orientation="landscape" r:id="rId1"/>
  <headerFooter>
    <oddHeader>&amp;L&amp;"-,Bold" Confidential&amp;C&amp;D&amp;RPage &amp;P</oddHeader>
  </headerFooter>
</worksheet>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Table of Contents</vt: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"Mbulaiteye, Sam (NIH/NCI) [E]"</dc:creator>
  <cp:keywords/>
  <dc:description/>
  <cp:lastModifiedBy>Mbulaiteye, Sam (NIH/NCI) [E]</cp:lastModifiedBy>
  <cp:revision/>
  <dcterms:created xsi:type="dcterms:W3CDTF">2022-09-02T01:10:00Z</dcterms:created>
  <dcterms:modified xsi:type="dcterms:W3CDTF">2025-05-21T21:27:50Z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F5E356C90822469387DB0F50B350D56D</vt:lpwstr>
  </property>
  <property fmtid="{D5CDD505-2E9C-101B-9397-08002B2CF9AE}" pid="3" name="KSOProductBuildVer">
    <vt:lpwstr>2052-11.1.0.12358</vt:lpwstr>
  </property>
</Properties>
</file>