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vankes/Desktop/"/>
    </mc:Choice>
  </mc:AlternateContent>
  <xr:revisionPtr revIDLastSave="0" documentId="13_ncr:1_{E5C1F8BB-CD97-314F-8E85-A89317E9403A}" xr6:coauthVersionLast="36" xr6:coauthVersionMax="36" xr10:uidLastSave="{00000000-0000-0000-0000-000000000000}"/>
  <bookViews>
    <workbookView xWindow="960" yWindow="460" windowWidth="33220" windowHeight="21340" xr2:uid="{88FF2916-1ED2-4B44-8319-C7A9047763DE}"/>
  </bookViews>
  <sheets>
    <sheet name="Supp. Table 1" sheetId="9" r:id="rId1"/>
    <sheet name="Supp. Table 2" sheetId="10" r:id="rId2"/>
    <sheet name="Supp. Table 3" sheetId="11" r:id="rId3"/>
    <sheet name="Supp. Table 4" sheetId="12" r:id="rId4"/>
    <sheet name="Supp. Table 5" sheetId="18" r:id="rId5"/>
    <sheet name="Supp. Table 6" sheetId="17" r:id="rId6"/>
    <sheet name="Supp. Table 7" sheetId="13" r:id="rId7"/>
    <sheet name="Supp. Table 8" sheetId="14" r:id="rId8"/>
    <sheet name="Supp. Table 9" sheetId="15" r:id="rId9"/>
    <sheet name="Supp. Table 10" sheetId="19" r:id="rId10"/>
    <sheet name="sEPSC 3-4moa" sheetId="3" state="hidden" r:id="rId11"/>
    <sheet name="sEPSC 3-4 rescue" sheetId="5" state="hidden" r:id="rId12"/>
    <sheet name="sEPSC 6 moa + rescue" sheetId="4" state="hidden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4" l="1"/>
  <c r="M50" i="5" l="1"/>
  <c r="L50" i="5"/>
  <c r="K50" i="5"/>
  <c r="J50" i="5"/>
  <c r="M49" i="5"/>
  <c r="L49" i="5"/>
  <c r="K49" i="5"/>
  <c r="J49" i="5"/>
  <c r="R38" i="5" s="1"/>
  <c r="E49" i="5"/>
  <c r="D49" i="5"/>
  <c r="C49" i="5"/>
  <c r="B49" i="5"/>
  <c r="A49" i="5"/>
  <c r="I36" i="5"/>
  <c r="M34" i="5"/>
  <c r="L34" i="5"/>
  <c r="K34" i="5"/>
  <c r="J34" i="5"/>
  <c r="E34" i="5"/>
  <c r="C34" i="5"/>
  <c r="M33" i="5"/>
  <c r="L33" i="5"/>
  <c r="K33" i="5"/>
  <c r="J33" i="5"/>
  <c r="E33" i="5"/>
  <c r="E50" i="5" s="1"/>
  <c r="D33" i="5"/>
  <c r="C33" i="5"/>
  <c r="C50" i="5" s="1"/>
  <c r="B33" i="5"/>
  <c r="I32" i="5"/>
  <c r="A32" i="5"/>
  <c r="R20" i="5"/>
  <c r="M17" i="5"/>
  <c r="L17" i="5"/>
  <c r="K17" i="5"/>
  <c r="J17" i="5"/>
  <c r="E17" i="5"/>
  <c r="D17" i="5"/>
  <c r="D34" i="5" s="1"/>
  <c r="C17" i="5"/>
  <c r="B17" i="5"/>
  <c r="B34" i="5" s="1"/>
  <c r="B50" i="5" s="1"/>
  <c r="M16" i="5"/>
  <c r="L16" i="5"/>
  <c r="K16" i="5"/>
  <c r="J16" i="5"/>
  <c r="R4" i="5" s="1"/>
  <c r="E16" i="5"/>
  <c r="D16" i="5"/>
  <c r="C16" i="5"/>
  <c r="B16" i="5"/>
  <c r="I15" i="5"/>
  <c r="A15" i="5"/>
  <c r="D50" i="5" l="1"/>
  <c r="F32" i="4" l="1"/>
  <c r="E32" i="4"/>
  <c r="D32" i="4"/>
  <c r="C32" i="4"/>
  <c r="F31" i="4"/>
  <c r="E31" i="4"/>
  <c r="D31" i="4"/>
  <c r="C31" i="4"/>
  <c r="F30" i="4"/>
  <c r="E30" i="4"/>
  <c r="D30" i="4"/>
  <c r="C30" i="4"/>
  <c r="X28" i="4"/>
  <c r="W28" i="4"/>
  <c r="V28" i="4"/>
  <c r="U28" i="4"/>
  <c r="T28" i="4"/>
  <c r="O28" i="4"/>
  <c r="N28" i="4"/>
  <c r="M28" i="4"/>
  <c r="L28" i="4"/>
  <c r="K28" i="4"/>
  <c r="G28" i="4"/>
  <c r="F28" i="4"/>
  <c r="E28" i="4"/>
  <c r="D28" i="4"/>
  <c r="C28" i="4"/>
  <c r="X27" i="4"/>
  <c r="W27" i="4"/>
  <c r="V27" i="4"/>
  <c r="U27" i="4"/>
  <c r="T27" i="4"/>
  <c r="O27" i="4"/>
  <c r="N27" i="4"/>
  <c r="M27" i="4"/>
  <c r="L27" i="4"/>
  <c r="K27" i="4"/>
  <c r="G27" i="4"/>
  <c r="F27" i="4"/>
  <c r="E27" i="4"/>
  <c r="D27" i="4"/>
  <c r="X25" i="4"/>
  <c r="O25" i="4"/>
  <c r="G25" i="4"/>
  <c r="Y23" i="4"/>
  <c r="Y22" i="4"/>
  <c r="P22" i="4"/>
  <c r="Y21" i="4"/>
  <c r="P21" i="4"/>
  <c r="H21" i="4"/>
  <c r="Y20" i="4"/>
  <c r="P20" i="4"/>
  <c r="H20" i="4"/>
  <c r="P19" i="4"/>
  <c r="H19" i="4"/>
  <c r="Y18" i="4"/>
  <c r="P18" i="4"/>
  <c r="H18" i="4"/>
  <c r="Y17" i="4"/>
  <c r="P17" i="4"/>
  <c r="H17" i="4"/>
  <c r="Y16" i="4"/>
  <c r="P16" i="4"/>
  <c r="H16" i="4"/>
  <c r="Y15" i="4"/>
  <c r="P15" i="4"/>
  <c r="H15" i="4"/>
  <c r="Y14" i="4"/>
  <c r="P14" i="4"/>
  <c r="H14" i="4"/>
  <c r="Y13" i="4"/>
  <c r="P13" i="4"/>
  <c r="H13" i="4"/>
  <c r="Y12" i="4"/>
  <c r="P12" i="4"/>
  <c r="H12" i="4"/>
  <c r="P11" i="4"/>
  <c r="H11" i="4"/>
  <c r="Y10" i="4"/>
  <c r="P10" i="4"/>
  <c r="H10" i="4"/>
  <c r="Y9" i="4"/>
  <c r="P9" i="4"/>
  <c r="H9" i="4"/>
  <c r="Y8" i="4"/>
  <c r="P8" i="4"/>
  <c r="H8" i="4"/>
  <c r="Y7" i="4"/>
  <c r="P7" i="4"/>
  <c r="H7" i="4"/>
  <c r="Y6" i="4"/>
  <c r="P6" i="4"/>
  <c r="H6" i="4"/>
  <c r="Y5" i="4"/>
  <c r="Y28" i="4" s="1"/>
  <c r="P5" i="4"/>
  <c r="H5" i="4"/>
  <c r="Y4" i="4"/>
  <c r="P4" i="4"/>
  <c r="P27" i="4" s="1"/>
  <c r="H4" i="4"/>
  <c r="Y3" i="4"/>
  <c r="Y27" i="4" s="1"/>
  <c r="P3" i="4"/>
  <c r="H32" i="4" s="1"/>
  <c r="H3" i="4"/>
  <c r="H31" i="4" s="1"/>
  <c r="H28" i="4" l="1"/>
  <c r="H30" i="4"/>
  <c r="H27" i="4"/>
  <c r="P28" i="4"/>
  <c r="I29" i="3" l="1"/>
  <c r="H29" i="3"/>
  <c r="D29" i="3"/>
  <c r="C29" i="3"/>
  <c r="I28" i="3"/>
  <c r="H28" i="3"/>
  <c r="D28" i="3"/>
  <c r="C28" i="3"/>
  <c r="I27" i="3"/>
  <c r="H27" i="3"/>
  <c r="D27" i="3"/>
  <c r="C27" i="3"/>
  <c r="K26" i="3"/>
  <c r="L26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I16" i="3"/>
  <c r="H16" i="3"/>
  <c r="D16" i="3"/>
  <c r="C16" i="3"/>
  <c r="I15" i="3"/>
  <c r="H15" i="3"/>
  <c r="D15" i="3"/>
  <c r="C15" i="3"/>
  <c r="K14" i="3"/>
  <c r="L14" i="3" s="1"/>
  <c r="K13" i="3"/>
  <c r="L13" i="3" s="1"/>
  <c r="K11" i="3"/>
  <c r="L11" i="3" s="1"/>
  <c r="K10" i="3"/>
  <c r="L10" i="3" s="1"/>
  <c r="K8" i="3"/>
  <c r="L8" i="3" s="1"/>
  <c r="K7" i="3"/>
  <c r="L7" i="3" s="1"/>
  <c r="K6" i="3"/>
  <c r="K15" i="3" s="1"/>
  <c r="L27" i="3" l="1"/>
  <c r="L28" i="3"/>
  <c r="K28" i="3"/>
  <c r="L6" i="3"/>
  <c r="K27" i="3"/>
  <c r="K29" i="3"/>
  <c r="K16" i="3"/>
  <c r="L29" i="3" l="1"/>
  <c r="L15" i="3"/>
  <c r="L16" i="3"/>
</calcChain>
</file>

<file path=xl/sharedStrings.xml><?xml version="1.0" encoding="utf-8"?>
<sst xmlns="http://schemas.openxmlformats.org/spreadsheetml/2006/main" count="645" uniqueCount="430">
  <si>
    <t>PV interneurons</t>
  </si>
  <si>
    <t>Pyramidal neurons</t>
  </si>
  <si>
    <t>p-value</t>
  </si>
  <si>
    <t>Properties</t>
  </si>
  <si>
    <t>(mean ± SEM)</t>
  </si>
  <si>
    <r>
      <t xml:space="preserve">(Student’s </t>
    </r>
    <r>
      <rPr>
        <i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-test)</t>
    </r>
  </si>
  <si>
    <t>Passive properties</t>
  </si>
  <si>
    <t xml:space="preserve">  Vm (mV)</t>
  </si>
  <si>
    <t xml:space="preserve">  sagV (mV)</t>
  </si>
  <si>
    <t xml:space="preserve">  taufit (ms)</t>
  </si>
  <si>
    <t xml:space="preserve">  Rinput (Mohm)</t>
  </si>
  <si>
    <t>Active properties</t>
  </si>
  <si>
    <t xml:space="preserve">  AP frequency at 250 pA (Hz)</t>
  </si>
  <si>
    <t xml:space="preserve">  AP threshold (mV)</t>
  </si>
  <si>
    <t xml:space="preserve">  AP amplitude (mV)</t>
  </si>
  <si>
    <t xml:space="preserve">  AP half-width (msec)</t>
  </si>
  <si>
    <t xml:space="preserve">  AHP (mV)</t>
  </si>
  <si>
    <t xml:space="preserve">  adaptation</t>
  </si>
  <si>
    <t>WT-PV-Cre</t>
  </si>
  <si>
    <t>APP/PS1-PV-Cre</t>
  </si>
  <si>
    <t>-63.9 ± 1.25</t>
  </si>
  <si>
    <t>-56.8 ± 1.88</t>
  </si>
  <si>
    <t>-67.1 ± 0.80</t>
  </si>
  <si>
    <t>-69.2 ± 0.68</t>
  </si>
  <si>
    <t>-1.97 ± 0.71</t>
  </si>
  <si>
    <t>-1.61 ± 0.75</t>
  </si>
  <si>
    <t>-2.37 ± 1.13</t>
  </si>
  <si>
    <t>-2.65 ± 0.37</t>
  </si>
  <si>
    <t>10.9 ± 0.67</t>
  </si>
  <si>
    <t>9.33 ± 0.96</t>
  </si>
  <si>
    <t>13.9 ± 0.66</t>
  </si>
  <si>
    <t>13.7 ± 0.74</t>
  </si>
  <si>
    <t>143.9 ± 11.7</t>
  </si>
  <si>
    <t>151.8 ± 19.0</t>
  </si>
  <si>
    <t>130.4 ± 11.6</t>
  </si>
  <si>
    <t>130.6 ± 12.8</t>
  </si>
  <si>
    <t>60.5 ± 7.63</t>
  </si>
  <si>
    <t>33.6 ± 5.12</t>
  </si>
  <si>
    <t>24.8 ± 1.35</t>
  </si>
  <si>
    <t>-41.2 ± 1.11</t>
  </si>
  <si>
    <t>-38.5 ± 2.11</t>
  </si>
  <si>
    <t>-49.3 ± 0.88</t>
  </si>
  <si>
    <t>-48.5 ± 1.32</t>
  </si>
  <si>
    <t>61.7 ± 3.29</t>
  </si>
  <si>
    <t>101.2 ± 1.72</t>
  </si>
  <si>
    <t>95.2 ± 4.39</t>
  </si>
  <si>
    <t>0.35 ± 0.03</t>
  </si>
  <si>
    <t>0.89 ± 0.03</t>
  </si>
  <si>
    <t>1.18 ± 0.08</t>
  </si>
  <si>
    <t>19.6 ± 1.43</t>
  </si>
  <si>
    <t>6.88 ± 0.50</t>
  </si>
  <si>
    <t>6.02 ± 1.00</t>
  </si>
  <si>
    <t>0.83 ± 0.04</t>
  </si>
  <si>
    <t>0.82 ± 0.04</t>
  </si>
  <si>
    <t>0.88 ± 0.05</t>
  </si>
  <si>
    <t>0.84 ± 0.07</t>
  </si>
  <si>
    <t>-67.8 ± 1.55</t>
  </si>
  <si>
    <t>-68.5 ± 1.67</t>
  </si>
  <si>
    <t>-1.60 ± 0.37</t>
  </si>
  <si>
    <t>-3.97 ± 0.87</t>
  </si>
  <si>
    <t>-2.59 ± 0.89</t>
  </si>
  <si>
    <t>10.4 ± 1.68</t>
  </si>
  <si>
    <t>10.3 ± 0.83</t>
  </si>
  <si>
    <t>22.3 ± 7.25</t>
  </si>
  <si>
    <t>18.4 ± 3.69</t>
  </si>
  <si>
    <t>166.5 ± 19.7</t>
  </si>
  <si>
    <t>189.8 ± 15.0</t>
  </si>
  <si>
    <t>154.9 ± 8.69</t>
  </si>
  <si>
    <t>152.8 ± 29.8</t>
  </si>
  <si>
    <t>29.0 ± 4.78</t>
  </si>
  <si>
    <t>23.6 ± 3.80</t>
  </si>
  <si>
    <t>-51.6 ± 1.54</t>
  </si>
  <si>
    <t>-52.2 ± 0.70</t>
  </si>
  <si>
    <t>83.8 ± 3.84</t>
  </si>
  <si>
    <t>104.8 ± 3.16</t>
  </si>
  <si>
    <t>99.0 ± 5.04</t>
  </si>
  <si>
    <t>0.59 ± 0.03</t>
  </si>
  <si>
    <t>1.56 ± 0.18</t>
  </si>
  <si>
    <t>1.81 ± 0.21</t>
  </si>
  <si>
    <t>11.9 ± 2.28</t>
  </si>
  <si>
    <t>14.9 ± 1.14</t>
  </si>
  <si>
    <t>4.65 ± 0.73</t>
  </si>
  <si>
    <t>3.84 ± 0.94</t>
  </si>
  <si>
    <t>0.99 ± 0.05</t>
  </si>
  <si>
    <t>1.11 ± 0.21</t>
  </si>
  <si>
    <t>0.86 ± 0.10</t>
  </si>
  <si>
    <t>0.78 ± 0.12</t>
  </si>
  <si>
    <t>WT</t>
  </si>
  <si>
    <t>TG</t>
  </si>
  <si>
    <t>69.8 ± 5.18</t>
  </si>
  <si>
    <t>0.48 ± 0.06</t>
  </si>
  <si>
    <t>18.3 ± 3.01</t>
  </si>
  <si>
    <t>0.2098</t>
  </si>
  <si>
    <t>0.1001</t>
  </si>
  <si>
    <t>0.0093</t>
  </si>
  <si>
    <t>0.5144</t>
  </si>
  <si>
    <t>0.9898</t>
  </si>
  <si>
    <t>-66.4 ± 1.62</t>
  </si>
  <si>
    <t>-1.89 ± 0.50</t>
  </si>
  <si>
    <t>-49.8 ± 1.26</t>
  </si>
  <si>
    <t>77.0 ± 3.18</t>
  </si>
  <si>
    <t>0.69 ± 0.02</t>
  </si>
  <si>
    <t>-68.3 ± 1.64</t>
  </si>
  <si>
    <t>91.9 ± 8.09</t>
  </si>
  <si>
    <t>90.5 ± 9.37</t>
  </si>
  <si>
    <t>110.7 ± 9.72</t>
  </si>
  <si>
    <t>0.0003</t>
  </si>
  <si>
    <t>mCherry + CNO</t>
  </si>
  <si>
    <t>hM4Di + CNO</t>
  </si>
  <si>
    <t>CNO</t>
  </si>
  <si>
    <t>-65.4 ± 1.25</t>
  </si>
  <si>
    <t>-3.57 ± 1.13</t>
  </si>
  <si>
    <t>11.6 ± 0.82</t>
  </si>
  <si>
    <t>151.1 ± 10.3</t>
  </si>
  <si>
    <t>-60.3 ± 0.82</t>
  </si>
  <si>
    <t>-1.51 ± 0.29</t>
  </si>
  <si>
    <t>13.9 ± 0.95</t>
  </si>
  <si>
    <t>164.3 ± 12.0</t>
  </si>
  <si>
    <t>-65.0 ± 1.13</t>
  </si>
  <si>
    <t>-2.25 ± 0.21</t>
  </si>
  <si>
    <t>11.0 ± 0.41</t>
  </si>
  <si>
    <t>192.9 ± 6.6</t>
  </si>
  <si>
    <t>-50.1 ± 1.17</t>
  </si>
  <si>
    <t>80.3 ± 2.39</t>
  </si>
  <si>
    <t>0.62 ± 0.05</t>
  </si>
  <si>
    <t>14.03 ± 1.17</t>
  </si>
  <si>
    <t>0.82 ± 0.15</t>
  </si>
  <si>
    <t>-48.3 ± 1.02</t>
  </si>
  <si>
    <t>78.5 ± 2.34</t>
  </si>
  <si>
    <t>0.50 ± 0.02</t>
  </si>
  <si>
    <t>16.8 ± 0.68</t>
  </si>
  <si>
    <t>0.73 ± 0.10</t>
  </si>
  <si>
    <t>-50.8 ± 1.12</t>
  </si>
  <si>
    <t>75.7 ± 1.66</t>
  </si>
  <si>
    <t>0.62 ± 0.03</t>
  </si>
  <si>
    <t>14.5 ± 0.64</t>
  </si>
  <si>
    <t>0.82 ± 0.07</t>
  </si>
  <si>
    <t>-47.8 ± 1.04</t>
  </si>
  <si>
    <t>-68.1 ± 0.66</t>
  </si>
  <si>
    <t>-2.78 ± 0.38</t>
  </si>
  <si>
    <t>13.9 ± 1.21</t>
  </si>
  <si>
    <t>124.5 ± 9.0</t>
  </si>
  <si>
    <t>-68.3 ± 0.85</t>
  </si>
  <si>
    <t>-3.65 ± 0.51</t>
  </si>
  <si>
    <t>19.6 ± 1.21</t>
  </si>
  <si>
    <t>163.8 ± 8.6</t>
  </si>
  <si>
    <t>-69.0 ± 0.52</t>
  </si>
  <si>
    <t>-3.06 ± 0.46</t>
  </si>
  <si>
    <t>12.4 ± 1.34</t>
  </si>
  <si>
    <t>123.6 ± 9.1</t>
  </si>
  <si>
    <t>-52.8 ± 1.12</t>
  </si>
  <si>
    <t>110.1 ± 1.43</t>
  </si>
  <si>
    <t>1.63 ± 0.04</t>
  </si>
  <si>
    <t>5.1 ± 0.38</t>
  </si>
  <si>
    <t>0.92 ± 0.03</t>
  </si>
  <si>
    <t>-53.7 ± 1.55</t>
  </si>
  <si>
    <t>107.4 ± 3.08</t>
  </si>
  <si>
    <t>2.06 ± 0.08</t>
  </si>
  <si>
    <t>3.6 ± 0.58</t>
  </si>
  <si>
    <t>0.95 ± 0.03</t>
  </si>
  <si>
    <t>-53.0 ± 2.18</t>
  </si>
  <si>
    <t>106.6 ± 3.32</t>
  </si>
  <si>
    <t>1.70 ± 0.09</t>
  </si>
  <si>
    <t>6.1 ± 1.04</t>
  </si>
  <si>
    <t>0.98 ± 0.08</t>
  </si>
  <si>
    <t>64.2 ± 6.31</t>
  </si>
  <si>
    <t>71.3 ± 3.29</t>
  </si>
  <si>
    <t>84.8 ± 6.27</t>
  </si>
  <si>
    <t>23.4 ± 1.67</t>
  </si>
  <si>
    <t>31.9 ± 2.55</t>
  </si>
  <si>
    <t>19.5 ± 1.60</t>
  </si>
  <si>
    <t>-61.7 ± 0.16</t>
  </si>
  <si>
    <t>-1.91 ± 0.26</t>
  </si>
  <si>
    <t>11.8 ± 0.33</t>
  </si>
  <si>
    <t>136.8 ± 2.4</t>
  </si>
  <si>
    <t>195.4 ± 8.6</t>
  </si>
  <si>
    <t>-64.6 ± 0.90</t>
  </si>
  <si>
    <t>-1.14 ± 0.23</t>
  </si>
  <si>
    <t>9.2 ± 0.62</t>
  </si>
  <si>
    <t>65.5 ± 2.29</t>
  </si>
  <si>
    <t>-44.0 ± 0.37</t>
  </si>
  <si>
    <t>64.4 ± 0.97</t>
  </si>
  <si>
    <t>0.45 ± 0.01</t>
  </si>
  <si>
    <t>17.3 ± 0.23</t>
  </si>
  <si>
    <t>0.72 ± 0.02</t>
  </si>
  <si>
    <t>123.1 ± 4.22</t>
  </si>
  <si>
    <t>-45.5 ± 1.24</t>
  </si>
  <si>
    <t>52.6 ± 2.09</t>
  </si>
  <si>
    <t>0.37 ± 0.01</t>
  </si>
  <si>
    <t>15.5 ± 0.86</t>
  </si>
  <si>
    <t>0.63 ± 0.05</t>
  </si>
  <si>
    <t>Control</t>
  </si>
  <si>
    <t>Aβ</t>
  </si>
  <si>
    <t>-69.0 ± 1.10</t>
  </si>
  <si>
    <t>-67.5 ± 1.44</t>
  </si>
  <si>
    <t>-2.25 ± 0.31</t>
  </si>
  <si>
    <t>-2.31 ± 0.35</t>
  </si>
  <si>
    <t>14.4 ± 1.15</t>
  </si>
  <si>
    <t>11.4 ± 0.97</t>
  </si>
  <si>
    <t>142.4 ± 14.2</t>
  </si>
  <si>
    <t>121.0 ± 8.84</t>
  </si>
  <si>
    <t>23.30 ± 2.36</t>
  </si>
  <si>
    <t>23.44 ± 1.60</t>
  </si>
  <si>
    <t>-57.7 ± 1.24</t>
  </si>
  <si>
    <t>-55.5 ± 1.11</t>
  </si>
  <si>
    <t>103.3 ± 3.80</t>
  </si>
  <si>
    <t>96.6 ± 3.77</t>
  </si>
  <si>
    <t>1.71 ± 0.14</t>
  </si>
  <si>
    <t>1.97 ± 0.16</t>
  </si>
  <si>
    <t>4.40 ± 0.43</t>
  </si>
  <si>
    <t>3.70 ± 0.75</t>
  </si>
  <si>
    <t>0.71 ± 0.12</t>
  </si>
  <si>
    <t>0.68 ± 0.11</t>
  </si>
  <si>
    <t>-67.9 ± 1.33</t>
  </si>
  <si>
    <t>-1.20 ± 1.11</t>
  </si>
  <si>
    <t>12.2 ± 1.55</t>
  </si>
  <si>
    <t>161.5 ± 27.5</t>
  </si>
  <si>
    <t>-47.9 ± 1.19</t>
  </si>
  <si>
    <t>71.7 ± 3.28</t>
  </si>
  <si>
    <t>0.52 ± 0.03</t>
  </si>
  <si>
    <t>14.5 ± 0.50</t>
  </si>
  <si>
    <t>0.89 ± 0.19</t>
  </si>
  <si>
    <t>67.9 ± 10.24</t>
  </si>
  <si>
    <t>sIPSCs</t>
  </si>
  <si>
    <t>sEPSCs</t>
  </si>
  <si>
    <t>freq</t>
  </si>
  <si>
    <t>amplitude</t>
  </si>
  <si>
    <t>cell #</t>
  </si>
  <si>
    <t>APP/PS1</t>
  </si>
  <si>
    <t>TG+CNO</t>
  </si>
  <si>
    <t>decay</t>
  </si>
  <si>
    <t>rise</t>
  </si>
  <si>
    <t>events</t>
  </si>
  <si>
    <t>e_2018_12_10_0003</t>
  </si>
  <si>
    <t>e_2018_12_12_0000</t>
  </si>
  <si>
    <t>e_2018_12_11_0003</t>
  </si>
  <si>
    <t>e_2018_12_10_00012</t>
  </si>
  <si>
    <t>e_2018_12_12_0003</t>
  </si>
  <si>
    <t>e_2018_12_11_0007</t>
  </si>
  <si>
    <t>e_2018_12_13_0001</t>
  </si>
  <si>
    <t>e_2018_12_12_00011</t>
  </si>
  <si>
    <t>e_2018_12_11_0011</t>
  </si>
  <si>
    <t>e_2018_12_13_0005</t>
  </si>
  <si>
    <t>e_2018_12_12_0014</t>
  </si>
  <si>
    <t>e_2018_12_11_0026</t>
  </si>
  <si>
    <t>e_2018_12_13_0007</t>
  </si>
  <si>
    <t>e_2018_12_17_0001</t>
  </si>
  <si>
    <t>e_2018_12_11_0027</t>
  </si>
  <si>
    <t>e_2018_12_13_0013</t>
  </si>
  <si>
    <t>e_2018_12_17_0004</t>
  </si>
  <si>
    <t>e_2018_12_11_0036</t>
  </si>
  <si>
    <t>e_2018_12_13_0018</t>
  </si>
  <si>
    <t>e_2018_12_17_0008</t>
  </si>
  <si>
    <t>e_2018_12_14_0000</t>
  </si>
  <si>
    <t>e_2018_12_13_0022</t>
  </si>
  <si>
    <t>e_2018_12_17_0012</t>
  </si>
  <si>
    <t>e_2018_12_14_0003</t>
  </si>
  <si>
    <t>e_2018_12_15_0000</t>
  </si>
  <si>
    <t>e_2018_12_17_0015</t>
  </si>
  <si>
    <t>e_2018_12_15_0003</t>
  </si>
  <si>
    <t>e_2018_12_17_0017</t>
  </si>
  <si>
    <t>e_2018_12_14_0009</t>
  </si>
  <si>
    <t>e_2018_12_15_0007</t>
  </si>
  <si>
    <t>e_2018_12_14_0015</t>
  </si>
  <si>
    <t>e_2018_12_15_0010</t>
  </si>
  <si>
    <t>e_2018_12_17_0020</t>
  </si>
  <si>
    <t>e_2018_12_18_0000</t>
  </si>
  <si>
    <t>e_2018_12_15_0015</t>
  </si>
  <si>
    <t>e_2018_12_17_0025</t>
  </si>
  <si>
    <t>e_2018_12_18_0003</t>
  </si>
  <si>
    <t>e_2018_12_19_0001</t>
  </si>
  <si>
    <t>e_2018_12_17_0029</t>
  </si>
  <si>
    <t>e_2018_12_18_0007</t>
  </si>
  <si>
    <t>e_2018_12_20_0003</t>
  </si>
  <si>
    <t>e_2018_12_18_0011</t>
  </si>
  <si>
    <t>e_2018_12_19_0004</t>
  </si>
  <si>
    <t>e_2018_12_20_0007</t>
  </si>
  <si>
    <t>e_2018_12_18_0014</t>
  </si>
  <si>
    <t>e_2018_12_19_0009</t>
  </si>
  <si>
    <t>e_2018_12_18_0017</t>
  </si>
  <si>
    <t>e_2018_12_19_0013</t>
  </si>
  <si>
    <t>e_2018_12_20_0011</t>
  </si>
  <si>
    <t>e_2018_12_28_0001</t>
  </si>
  <si>
    <t>e_2018_12_19_0016</t>
  </si>
  <si>
    <t>e_2018_12_20_0015</t>
  </si>
  <si>
    <t>e_2018_12_28_0004</t>
  </si>
  <si>
    <t>e_2018_12_20_0018</t>
  </si>
  <si>
    <t>e_2018_12_28_0007</t>
  </si>
  <si>
    <t>e_2018_12_28_0013</t>
  </si>
  <si>
    <t>average</t>
  </si>
  <si>
    <t>sem</t>
  </si>
  <si>
    <t>1 vs 0</t>
  </si>
  <si>
    <t>1 vs 2</t>
  </si>
  <si>
    <t>2 vs 0</t>
  </si>
  <si>
    <t>e_2017_08_24_010</t>
  </si>
  <si>
    <t>e_2017_08_24_011</t>
  </si>
  <si>
    <t>e_2017_08_24_023</t>
  </si>
  <si>
    <t>e_2017_08_24_024</t>
  </si>
  <si>
    <t>e_2017_08_24_025</t>
  </si>
  <si>
    <t>e_2017_08_24_026</t>
  </si>
  <si>
    <t>e_2017_08_30_032</t>
  </si>
  <si>
    <t>e_2017_08_30_033</t>
  </si>
  <si>
    <t>e_2017_08_30_040</t>
  </si>
  <si>
    <t>e_2017_08_30_041</t>
  </si>
  <si>
    <t>e_2017_09_01_020</t>
  </si>
  <si>
    <t>e_2017_09_01_021</t>
  </si>
  <si>
    <t>e_2017_08_28_0036</t>
  </si>
  <si>
    <t>e_2017_09_01_022</t>
  </si>
  <si>
    <t>e_2017_09_01_023</t>
  </si>
  <si>
    <t>e_2017_08_28_0014</t>
  </si>
  <si>
    <t>e_2017_09_01_034</t>
  </si>
  <si>
    <t>e_2017_09_01_035</t>
  </si>
  <si>
    <t>e_2017_09_01_037</t>
  </si>
  <si>
    <t>e_2017_09_01_038</t>
  </si>
  <si>
    <t>e_2017_09_01_040</t>
  </si>
  <si>
    <t>e_2017_09_01_041</t>
  </si>
  <si>
    <t>e_2017_08_22_0028</t>
  </si>
  <si>
    <t>e_2017_08_22_0029</t>
  </si>
  <si>
    <t>e_2017_08_22_0030</t>
  </si>
  <si>
    <t>e_2017_08_22_0032</t>
  </si>
  <si>
    <t>e_2017_08_22_0034</t>
  </si>
  <si>
    <t>e_2017_08_25_001</t>
  </si>
  <si>
    <t>e_2017_08_25_002</t>
  </si>
  <si>
    <t>e_2017_08_25_004</t>
  </si>
  <si>
    <t>e_2017_08_25_005</t>
  </si>
  <si>
    <t>e_2017_08_25_008</t>
  </si>
  <si>
    <t>e_2017_08_25_009</t>
  </si>
  <si>
    <t>e_2017_08_25_021</t>
  </si>
  <si>
    <t>e_2017_08_25_022</t>
  </si>
  <si>
    <t>e_2017_08_25_0025</t>
  </si>
  <si>
    <t>e_2017_08_25_0026</t>
  </si>
  <si>
    <t>e_2017_08_26_0024</t>
  </si>
  <si>
    <t>e_2017_08_26_0025</t>
  </si>
  <si>
    <t>e_2017_08_26_0026</t>
  </si>
  <si>
    <t>e_2017_08_26_0027</t>
  </si>
  <si>
    <t>e_2017_08_29_0036</t>
  </si>
  <si>
    <t>e_2017_08_29_0037</t>
  </si>
  <si>
    <t>e_2017_08_23_0015</t>
  </si>
  <si>
    <t>e_2017_08_23_0016</t>
  </si>
  <si>
    <t>e_2017_08_23_0018</t>
  </si>
  <si>
    <t>e_2017_08_23_0023</t>
  </si>
  <si>
    <t>e_2017_08_23_0024</t>
  </si>
  <si>
    <t>e_2017_08_23_0032</t>
  </si>
  <si>
    <t>e_2017_08_23_0033</t>
  </si>
  <si>
    <t>e_2017_08_28_0032</t>
  </si>
  <si>
    <t>e_2017_08_28_0033</t>
  </si>
  <si>
    <t>e_2017_08_31_0016</t>
  </si>
  <si>
    <t>e_2017_08_31_0015</t>
  </si>
  <si>
    <t>e_2017_08_31_0017</t>
  </si>
  <si>
    <t>e_2017_08_31_0024</t>
  </si>
  <si>
    <t>e_2017_08_31_0025</t>
  </si>
  <si>
    <t>e_2017_08_31_0036</t>
  </si>
  <si>
    <t>e_2017_08_31_0037</t>
  </si>
  <si>
    <t>experiment</t>
  </si>
  <si>
    <t>genotype
+ treatment</t>
  </si>
  <si>
    <t>avg velocity during all training sessions
(cm/s)</t>
  </si>
  <si>
    <t>SEM</t>
  </si>
  <si>
    <t>avg velocity during probe test
(cm/s)</t>
  </si>
  <si>
    <t>total track length during probe test
(cm)</t>
  </si>
  <si>
    <t>APP/PS1-PV-Cre+hDM4i+CNO</t>
  </si>
  <si>
    <t>APP/PS1-PV-Cre+mCherry+CNO</t>
  </si>
  <si>
    <t>APP/PS1-PV-Cre+hD4Mi+saline</t>
  </si>
  <si>
    <t>PV-Cre+hDM4i+saline</t>
  </si>
  <si>
    <t>PV-Cre+mCherry+CNO</t>
  </si>
  <si>
    <t>hM4Di prolonged
(Figure 6)</t>
  </si>
  <si>
    <t>WT vs APP/PS1
(Figure 4)</t>
  </si>
  <si>
    <t>hM4Di rescue
(Figure 5)</t>
  </si>
  <si>
    <t>hM4Di prolonged
(Figure 7)</t>
  </si>
  <si>
    <t>0.6678</t>
  </si>
  <si>
    <t>NB360</t>
  </si>
  <si>
    <t>-1.34 ± 0.16</t>
  </si>
  <si>
    <t>19.4 ± 1.05</t>
  </si>
  <si>
    <t>133.5 ± 6.4</t>
  </si>
  <si>
    <t>-58.0 ± 0.63</t>
  </si>
  <si>
    <t>-1.50 ± 0.30</t>
  </si>
  <si>
    <t>16.3 ± 1.21</t>
  </si>
  <si>
    <t>138.3 ± 9.0</t>
  </si>
  <si>
    <t>-62. ± 0.83</t>
  </si>
  <si>
    <t>-62.6 ± 1.50</t>
  </si>
  <si>
    <t>-1.26 ± 0.20</t>
  </si>
  <si>
    <t>15.8 ± 1.35</t>
  </si>
  <si>
    <t>127.0 ± 11.8</t>
  </si>
  <si>
    <t>-44.8 ± 2.41</t>
  </si>
  <si>
    <t>70.8 ± 3.64</t>
  </si>
  <si>
    <t>0.36 ± 0.01</t>
  </si>
  <si>
    <t>1.32 ± 0.12</t>
  </si>
  <si>
    <t>-43.6 ± 0.70</t>
  </si>
  <si>
    <t>67.1 ± 1.43</t>
  </si>
  <si>
    <t>0.34 ± 0.01</t>
  </si>
  <si>
    <t>17.6 ± 1.17</t>
  </si>
  <si>
    <t>17.5 ± 0.64</t>
  </si>
  <si>
    <t>0.95 ± 0.05</t>
  </si>
  <si>
    <t>-44.7 ± 1.02</t>
  </si>
  <si>
    <t>67.3 ± 1.84</t>
  </si>
  <si>
    <t>0.35 ± 0.02</t>
  </si>
  <si>
    <t>17.6 ± 0.96</t>
  </si>
  <si>
    <t>1.22 ± 0.19</t>
  </si>
  <si>
    <t>81.3 ± 7.99</t>
  </si>
  <si>
    <t>129.3 ± 8.12</t>
  </si>
  <si>
    <t>95.1 ± 8.80</t>
  </si>
  <si>
    <t>143.3
122.9
121.7
118.5
88.5
56.4
78.8
80.1</t>
  </si>
  <si>
    <t>59.9
53.7
50.0
44.2
39.1
19.2
25.7
27.7</t>
  </si>
  <si>
    <t>61.6
92.1
82.6
60.0
44.5
47.8
129
155</t>
  </si>
  <si>
    <t>19.1
39.1
35.8
20.5
15.0
15.7
55.4
74.9</t>
  </si>
  <si>
    <t xml:space="preserve"> APP/PS1 vs APP/PS1-PVCre
(Supp. Figure 1)</t>
  </si>
  <si>
    <t xml:space="preserve">APP/PS1-PV-Cre + NB-360 </t>
  </si>
  <si>
    <t>17.0
25.9
40.4
20.5
33.7
35.7</t>
  </si>
  <si>
    <t>5.90
8.66
13.8
7.28
10.2
12.7</t>
  </si>
  <si>
    <t>hM4Di prolonged (Figure 9)</t>
  </si>
  <si>
    <t>469.7
470.0
494.0
889.1
529.5
435.9
520.6
678.2
323.4</t>
  </si>
  <si>
    <t>1597
1597
1638
4678
1754
1217
1627
2456
750.2</t>
  </si>
  <si>
    <t>309.5
419.4
323.9
313.5
551.6
357.4
458.2
389.3
360.9</t>
  </si>
  <si>
    <t>800.3
1082
952.2
757.0
2020
827.8
1547
1324
879.0</t>
  </si>
  <si>
    <t>WT vs APP/PS1
(Figure 1)</t>
  </si>
  <si>
    <t>hM4Di prolonged at 16 weeks
(Figure 6)</t>
  </si>
  <si>
    <t>hM4Di prolonged at 24 weeks
(Figure 8)</t>
  </si>
  <si>
    <t>avg access resistance for sPSC
(MOhm)</t>
  </si>
  <si>
    <t>Supplementary Table 2. Passive and active membrane properties of hippocampal PV interneurons and pyramidal neurons in APP/PS1-PV-Cre and WT-PV-Cre mice at 15-17 weeks of age.</t>
  </si>
  <si>
    <t>Supplementary Table 3. Passive and active membrane properties of hippocampal PV interneurons and pyramidal neurons in APP/PS1-PV-Cre and WT-PV-Cre mice at 7-9 weeks of age.</t>
  </si>
  <si>
    <t>Supplementary Table 4. Passive and active membrane properties of hippocampal PV interneurons and pyramidal neurons after exogenous application of Aβ peptides.</t>
  </si>
  <si>
    <t>NB-360 Treatment ( Figure 3)</t>
  </si>
  <si>
    <t>Supplementary Table 7. Basic swim parameters for all MWM experiments.</t>
  </si>
  <si>
    <t>Supplementary Table 8. Passive and active membrane properties of hippocampal PV interneurons acutely after prolonged inhibition.</t>
  </si>
  <si>
    <t>Supplementary Table 9. Passive and active membrane properties of hippocampal pyramidal neurons after prolonged inhibition.</t>
  </si>
  <si>
    <t>Supplementary Table 1. Passive and active membrane properties of hippocampal PV interneurons.</t>
  </si>
  <si>
    <t>Supplementary Table 5. Aβ1–40 and Aβ1–42 concentrations.</t>
  </si>
  <si>
    <t>Aβ1–40
(pg/mL)</t>
  </si>
  <si>
    <t>Aβ1–42
(pg/mL)</t>
  </si>
  <si>
    <t>Supplementary Table 6. Passive and active membrane properties of hippocampal PV interneurons after NB360 treatment.</t>
  </si>
  <si>
    <t>Supplementary Table 10. Average access resistance for spontaneous postsynaptic currents.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</si>
</sst>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6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Times New Roman"/>
      <family val="1"/>
    </font>
    <font>
      <i/>
      <sz val="12"/>
      <color rgb="FF00000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216">
    <xf numFmtId="0" fontId="0" fillId="0" borderId="0" xfId="0"/>
    <xf numFmtId="49" fontId="2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justify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justify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3" fillId="0" borderId="0" xfId="1"/>
    <xf numFmtId="0" fontId="13" fillId="3" borderId="0" xfId="1" applyFill="1"/>
    <xf numFmtId="0" fontId="13" fillId="0" borderId="0" xfId="1" applyFill="1"/>
    <xf numFmtId="49" fontId="12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justify" vertical="center" wrapText="1"/>
    </xf>
    <xf numFmtId="16" fontId="13" fillId="0" borderId="0" xfId="1" applyNumberFormat="1"/>
    <xf numFmtId="0" fontId="13" fillId="4" borderId="0" xfId="1" applyFill="1"/>
    <xf numFmtId="16" fontId="13" fillId="4" borderId="0" xfId="1" applyNumberFormat="1" applyFill="1"/>
    <xf numFmtId="0" fontId="14" fillId="0" borderId="0" xfId="1" applyFont="1"/>
    <xf numFmtId="16" fontId="13" fillId="3" borderId="0" xfId="1" applyNumberFormat="1" applyFill="1"/>
    <xf numFmtId="0" fontId="13" fillId="2" borderId="0" xfId="1" applyFill="1"/>
    <xf numFmtId="0" fontId="16" fillId="0" borderId="0" xfId="1" applyFont="1" applyFill="1"/>
    <xf numFmtId="0" fontId="16" fillId="0" borderId="0" xfId="1" applyFont="1"/>
    <xf numFmtId="0" fontId="13" fillId="0" borderId="0" xfId="1" applyFont="1" applyFill="1"/>
    <xf numFmtId="0" fontId="17" fillId="0" borderId="0" xfId="1" applyFont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/>
    <xf numFmtId="164" fontId="18" fillId="0" borderId="0" xfId="1" applyNumberFormat="1" applyFont="1" applyFill="1"/>
    <xf numFmtId="0" fontId="15" fillId="0" borderId="0" xfId="1" applyFont="1" applyFill="1"/>
    <xf numFmtId="0" fontId="14" fillId="0" borderId="0" xfId="1" applyFont="1" applyFill="1"/>
    <xf numFmtId="164" fontId="15" fillId="0" borderId="0" xfId="1" applyNumberFormat="1" applyFont="1" applyFill="1"/>
    <xf numFmtId="2" fontId="15" fillId="0" borderId="0" xfId="1" applyNumberFormat="1" applyFont="1" applyFill="1"/>
    <xf numFmtId="0" fontId="1" fillId="0" borderId="0" xfId="1" applyFont="1"/>
    <xf numFmtId="0" fontId="20" fillId="0" borderId="0" xfId="1" applyFont="1"/>
    <xf numFmtId="0" fontId="13" fillId="0" borderId="0" xfId="1" applyFont="1"/>
    <xf numFmtId="0" fontId="15" fillId="0" borderId="0" xfId="1" applyFont="1"/>
    <xf numFmtId="0" fontId="19" fillId="0" borderId="0" xfId="1" applyFont="1"/>
    <xf numFmtId="0" fontId="14" fillId="0" borderId="3" xfId="1" applyFont="1" applyBorder="1"/>
    <xf numFmtId="0" fontId="13" fillId="0" borderId="4" xfId="1" applyBorder="1"/>
    <xf numFmtId="0" fontId="13" fillId="0" borderId="5" xfId="1" applyBorder="1"/>
    <xf numFmtId="0" fontId="13" fillId="0" borderId="3" xfId="1" applyBorder="1"/>
    <xf numFmtId="0" fontId="14" fillId="0" borderId="0" xfId="1" applyFont="1" applyBorder="1"/>
    <xf numFmtId="0" fontId="13" fillId="0" borderId="0" xfId="1" applyBorder="1"/>
    <xf numFmtId="0" fontId="13" fillId="0" borderId="7" xfId="1" applyBorder="1"/>
    <xf numFmtId="0" fontId="13" fillId="0" borderId="6" xfId="1" applyBorder="1"/>
    <xf numFmtId="0" fontId="14" fillId="0" borderId="6" xfId="1" applyFont="1" applyBorder="1"/>
    <xf numFmtId="0" fontId="13" fillId="0" borderId="8" xfId="1" applyBorder="1"/>
    <xf numFmtId="0" fontId="13" fillId="0" borderId="9" xfId="1" applyBorder="1"/>
    <xf numFmtId="0" fontId="13" fillId="0" borderId="10" xfId="1" applyBorder="1"/>
    <xf numFmtId="0" fontId="15" fillId="0" borderId="9" xfId="1" applyFont="1" applyBorder="1"/>
    <xf numFmtId="0" fontId="15" fillId="0" borderId="10" xfId="1" applyFont="1" applyBorder="1"/>
    <xf numFmtId="0" fontId="13" fillId="0" borderId="9" xfId="1" applyFont="1" applyBorder="1"/>
    <xf numFmtId="0" fontId="13" fillId="0" borderId="10" xfId="1" applyFont="1" applyBorder="1"/>
    <xf numFmtId="0" fontId="13" fillId="0" borderId="7" xfId="1" applyFill="1" applyBorder="1"/>
    <xf numFmtId="0" fontId="13" fillId="0" borderId="0" xfId="1" applyFill="1" applyBorder="1"/>
    <xf numFmtId="0" fontId="13" fillId="0" borderId="6" xfId="1" applyFill="1" applyBorder="1"/>
    <xf numFmtId="0" fontId="14" fillId="4" borderId="0" xfId="1" applyFont="1" applyFill="1"/>
    <xf numFmtId="0" fontId="13" fillId="4" borderId="0" xfId="1" applyFill="1" applyBorder="1"/>
    <xf numFmtId="0" fontId="13" fillId="4" borderId="6" xfId="1" applyFill="1" applyBorder="1"/>
    <xf numFmtId="0" fontId="13" fillId="0" borderId="0" xfId="1" applyNumberFormat="1"/>
    <xf numFmtId="0" fontId="14" fillId="4" borderId="0" xfId="1" applyFont="1" applyFill="1" applyBorder="1"/>
    <xf numFmtId="0" fontId="14" fillId="4" borderId="6" xfId="1" applyFont="1" applyFill="1" applyBorder="1"/>
    <xf numFmtId="0" fontId="13" fillId="0" borderId="7" xfId="1" applyFont="1" applyFill="1" applyBorder="1"/>
    <xf numFmtId="0" fontId="19" fillId="0" borderId="7" xfId="1" applyFont="1" applyFill="1" applyBorder="1"/>
    <xf numFmtId="0" fontId="19" fillId="0" borderId="0" xfId="1" applyFont="1" applyBorder="1"/>
    <xf numFmtId="0" fontId="19" fillId="0" borderId="6" xfId="1" applyFont="1" applyBorder="1"/>
    <xf numFmtId="0" fontId="13" fillId="0" borderId="0" xfId="1" applyFont="1" applyBorder="1"/>
    <xf numFmtId="0" fontId="13" fillId="0" borderId="6" xfId="1" applyFont="1" applyBorder="1"/>
    <xf numFmtId="49" fontId="11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" fillId="0" borderId="19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164" fontId="22" fillId="0" borderId="6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2" fontId="0" fillId="0" borderId="0" xfId="0" applyNumberFormat="1"/>
    <xf numFmtId="49" fontId="6" fillId="0" borderId="6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165" fontId="0" fillId="0" borderId="0" xfId="0" applyNumberFormat="1"/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24" fillId="0" borderId="0" xfId="0" applyFont="1"/>
    <xf numFmtId="1" fontId="0" fillId="0" borderId="0" xfId="0" applyNumberFormat="1"/>
    <xf numFmtId="0" fontId="25" fillId="0" borderId="0" xfId="0" applyFont="1"/>
    <xf numFmtId="2" fontId="6" fillId="0" borderId="2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left" vertical="center" wrapText="1"/>
    </xf>
    <xf numFmtId="49" fontId="9" fillId="0" borderId="30" xfId="0" applyNumberFormat="1" applyFont="1" applyBorder="1" applyAlignment="1">
      <alignment horizontal="left" vertical="center" wrapText="1"/>
    </xf>
    <xf numFmtId="49" fontId="9" fillId="0" borderId="31" xfId="0" applyNumberFormat="1" applyFont="1" applyBorder="1" applyAlignment="1">
      <alignment horizontal="left" vertical="center" wrapText="1"/>
    </xf>
    <xf numFmtId="49" fontId="9" fillId="0" borderId="32" xfId="0" applyNumberFormat="1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49" fontId="9" fillId="0" borderId="29" xfId="0" applyNumberFormat="1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left" vertical="center" wrapText="1"/>
    </xf>
    <xf numFmtId="2" fontId="4" fillId="0" borderId="2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9702C8A6-4F31-E343-90D0-A34CE3E65556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alignment horizontal="justify" vertical="center" textRotation="0" wrapText="1" indent="0" justifyLastLine="0" shrinkToFit="0" readingOrder="0"/>
    </dxf>
    <dxf>
      <border outline="0">
        <bottom style="medium">
          <color auto="1"/>
        </bottom>
      </border>
    </dxf>
    <dxf>
      <border outline="0">
        <bottom style="medium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EE-8548-BCFC-81F5CB79A537}"/>
              </c:ext>
            </c:extLst>
          </c:dPt>
          <c:errBars>
            <c:errBarType val="plus"/>
            <c:errValType val="cust"/>
            <c:noEndCap val="0"/>
            <c:plus>
              <c:numRef>
                <c:f>('sEPSC 3-4moa'!$C$16,'sEPSC 3-4moa'!$C$28)</c:f>
                <c:numCache>
                  <c:formatCode>General</c:formatCode>
                  <c:ptCount val="2"/>
                  <c:pt idx="0">
                    <c:v>3.1808953880508979E-2</c:v>
                  </c:pt>
                  <c:pt idx="1">
                    <c:v>0.10725231276850954</c:v>
                  </c:pt>
                </c:numCache>
              </c:numRef>
            </c:plus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errBars>
          <c:cat>
            <c:strRef>
              <c:f>('sEPSC 3-4moa'!$B$15,'sEPSC 3-4moa'!$B$27)</c:f>
              <c:strCache>
                <c:ptCount val="2"/>
                <c:pt idx="0">
                  <c:v>WT</c:v>
                </c:pt>
                <c:pt idx="1">
                  <c:v>APP/PS1</c:v>
                </c:pt>
              </c:strCache>
            </c:strRef>
          </c:cat>
          <c:val>
            <c:numRef>
              <c:f>('sEPSC 3-4moa'!$C$15,'sEPSC 3-4moa'!$C$27)</c:f>
              <c:numCache>
                <c:formatCode>General</c:formatCode>
                <c:ptCount val="2"/>
                <c:pt idx="0">
                  <c:v>0.20035628888888887</c:v>
                </c:pt>
                <c:pt idx="1">
                  <c:v>0.44513712499999997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EE-8548-BCFC-81F5CB79A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0540496"/>
        <c:axId val="1000542816"/>
      </c:barChart>
      <c:catAx>
        <c:axId val="100054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1000542816"/>
        <c:crosses val="autoZero"/>
        <c:auto val="1"/>
        <c:lblAlgn val="ctr"/>
        <c:lblOffset val="100"/>
        <c:noMultiLvlLbl val="0"/>
      </c:catAx>
      <c:valAx>
        <c:axId val="10005428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Frequency sIPSC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00540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sEPSC</a:t>
            </a:r>
            <a:r>
              <a:rPr lang="en-US" baseline="0"/>
              <a:t> Frequency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WT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6 moa + rescue'!$C$28</c:f>
                <c:numCache>
                  <c:formatCode>General</c:formatCode>
                  <c:ptCount val="1"/>
                  <c:pt idx="0">
                    <c:v>2.364028107700486E-2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'sEPSC 6 moa + rescue'!$H$53</c:f>
              <c:numCache>
                <c:formatCode>General</c:formatCode>
                <c:ptCount val="1"/>
              </c:numCache>
            </c:numRef>
          </c:cat>
          <c:val>
            <c:numRef>
              <c:f>'sEPSC 6 moa + rescue'!$K$27</c:f>
              <c:numCache>
                <c:formatCode>General</c:formatCode>
                <c:ptCount val="1"/>
                <c:pt idx="0">
                  <c:v>0.29260403000000001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6-EE49-8F5C-B4D6F99EE5C5}"/>
            </c:ext>
          </c:extLst>
        </c:ser>
        <c:ser>
          <c:idx val="4"/>
          <c:order val="1"/>
          <c:tx>
            <c:v>TG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6 moa + rescue'!$C$28</c:f>
                <c:numCache>
                  <c:formatCode>General</c:formatCode>
                  <c:ptCount val="1"/>
                  <c:pt idx="0">
                    <c:v>2.364028107700486E-2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'sEPSC 6 moa + rescue'!$H$53</c:f>
              <c:numCache>
                <c:formatCode>General</c:formatCode>
                <c:ptCount val="1"/>
              </c:numCache>
            </c:numRef>
          </c:cat>
          <c:val>
            <c:numRef>
              <c:f>'sEPSC 6 moa + rescue'!$C$27</c:f>
              <c:numCache>
                <c:formatCode>General</c:formatCode>
                <c:ptCount val="1"/>
                <c:pt idx="0">
                  <c:v>0.12547332245614032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26-EE49-8F5C-B4D6F99EE5C5}"/>
            </c:ext>
          </c:extLst>
        </c:ser>
        <c:ser>
          <c:idx val="5"/>
          <c:order val="2"/>
          <c:tx>
            <c:v>TG + CNO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6 moa + rescue'!$K$28</c:f>
                <c:numCache>
                  <c:formatCode>General</c:formatCode>
                  <c:ptCount val="1"/>
                  <c:pt idx="0">
                    <c:v>5.212509008541355E-2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'sEPSC 6 moa + rescue'!$H$53</c:f>
              <c:numCache>
                <c:formatCode>General</c:formatCode>
                <c:ptCount val="1"/>
              </c:numCache>
            </c:numRef>
          </c:cat>
          <c:val>
            <c:numRef>
              <c:f>'sEPSC 6 moa + rescue'!$T$27</c:f>
              <c:numCache>
                <c:formatCode>General</c:formatCode>
                <c:ptCount val="1"/>
                <c:pt idx="0">
                  <c:v>0.268304775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26-EE49-8F5C-B4D6F99EE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4154320"/>
        <c:axId val="521819232"/>
      </c:barChart>
      <c:catAx>
        <c:axId val="92415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819232"/>
        <c:crosses val="autoZero"/>
        <c:auto val="1"/>
        <c:lblAlgn val="ctr"/>
        <c:lblOffset val="100"/>
        <c:noMultiLvlLbl val="0"/>
      </c:catAx>
      <c:valAx>
        <c:axId val="5218192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415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sEPSC</a:t>
            </a:r>
            <a:r>
              <a:rPr lang="en-US" baseline="0"/>
              <a:t> Amplitude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WT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6 moa + rescue'!$L$28</c:f>
                <c:numCache>
                  <c:formatCode>General</c:formatCode>
                  <c:ptCount val="1"/>
                  <c:pt idx="0">
                    <c:v>1.7542849760454937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'sEPSC 6 moa + rescue'!$M$50</c:f>
              <c:numCache>
                <c:formatCode>General</c:formatCode>
                <c:ptCount val="1"/>
              </c:numCache>
            </c:numRef>
          </c:cat>
          <c:val>
            <c:numRef>
              <c:f>'sEPSC 6 moa + rescue'!$L$27</c:f>
              <c:numCache>
                <c:formatCode>General</c:formatCode>
                <c:ptCount val="1"/>
                <c:pt idx="0">
                  <c:v>42.292760000000001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E-E149-AA30-7045D0AC37AC}"/>
            </c:ext>
          </c:extLst>
        </c:ser>
        <c:ser>
          <c:idx val="0"/>
          <c:order val="1"/>
          <c:tx>
            <c:v>TG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6 moa + rescue'!$D$28</c:f>
                <c:numCache>
                  <c:formatCode>General</c:formatCode>
                  <c:ptCount val="1"/>
                  <c:pt idx="0">
                    <c:v>1.5127815636418434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'sEPSC 6 moa + rescue'!$M$50</c:f>
              <c:numCache>
                <c:formatCode>General</c:formatCode>
                <c:ptCount val="1"/>
              </c:numCache>
            </c:numRef>
          </c:cat>
          <c:val>
            <c:numRef>
              <c:f>'sEPSC 6 moa + rescue'!$D$27</c:f>
              <c:numCache>
                <c:formatCode>General</c:formatCode>
                <c:ptCount val="1"/>
                <c:pt idx="0">
                  <c:v>41.117381052631586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DE-E149-AA30-7045D0AC37AC}"/>
            </c:ext>
          </c:extLst>
        </c:ser>
        <c:ser>
          <c:idx val="2"/>
          <c:order val="2"/>
          <c:tx>
            <c:v>TG + CNO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6 moa + rescue'!$U$28</c:f>
                <c:numCache>
                  <c:formatCode>General</c:formatCode>
                  <c:ptCount val="1"/>
                  <c:pt idx="0">
                    <c:v>1.5226594842140873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'sEPSC 6 moa + rescue'!$M$50</c:f>
              <c:numCache>
                <c:formatCode>General</c:formatCode>
                <c:ptCount val="1"/>
              </c:numCache>
            </c:numRef>
          </c:cat>
          <c:val>
            <c:numRef>
              <c:f>'sEPSC 6 moa + rescue'!$U$27</c:f>
              <c:numCache>
                <c:formatCode>General</c:formatCode>
                <c:ptCount val="1"/>
                <c:pt idx="0">
                  <c:v>40.799404999999993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DE-E149-AA30-7045D0AC3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3495680"/>
        <c:axId val="923899968"/>
      </c:barChart>
      <c:catAx>
        <c:axId val="92349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3899968"/>
        <c:crosses val="autoZero"/>
        <c:auto val="1"/>
        <c:lblAlgn val="ctr"/>
        <c:lblOffset val="100"/>
        <c:noMultiLvlLbl val="0"/>
      </c:catAx>
      <c:valAx>
        <c:axId val="923899968"/>
        <c:scaling>
          <c:orientation val="minMax"/>
          <c:min val="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349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7D-7440-BFA1-8466DE30D7AD}"/>
              </c:ext>
            </c:extLst>
          </c:dPt>
          <c:errBars>
            <c:errBarType val="plus"/>
            <c:errValType val="cust"/>
            <c:noEndCap val="0"/>
            <c:plus>
              <c:numRef>
                <c:f>('sEPSC 3-4moa'!$D$16,'sEPSC 3-4moa'!$D$28)</c:f>
                <c:numCache>
                  <c:formatCode>General</c:formatCode>
                  <c:ptCount val="2"/>
                  <c:pt idx="0">
                    <c:v>1.775362508452786</c:v>
                  </c:pt>
                  <c:pt idx="1">
                    <c:v>3.6699171644505215</c:v>
                  </c:pt>
                </c:numCache>
              </c:numRef>
            </c:plus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errBars>
          <c:cat>
            <c:strRef>
              <c:f>('sEPSC 3-4moa'!$B$15,'sEPSC 3-4moa'!$B$27)</c:f>
              <c:strCache>
                <c:ptCount val="2"/>
                <c:pt idx="0">
                  <c:v>WT</c:v>
                </c:pt>
                <c:pt idx="1">
                  <c:v>APP/PS1</c:v>
                </c:pt>
              </c:strCache>
            </c:strRef>
          </c:cat>
          <c:val>
            <c:numRef>
              <c:f>('sEPSC 3-4moa'!$D$15,'sEPSC 3-4moa'!$D$27)</c:f>
              <c:numCache>
                <c:formatCode>General</c:formatCode>
                <c:ptCount val="2"/>
                <c:pt idx="0">
                  <c:v>47.216755555555558</c:v>
                </c:pt>
                <c:pt idx="1">
                  <c:v>51.969749999999998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7D-7440-BFA1-8466DE30D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0599728"/>
        <c:axId val="1000602048"/>
      </c:barChart>
      <c:catAx>
        <c:axId val="100059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1000602048"/>
        <c:crosses val="autoZero"/>
        <c:auto val="1"/>
        <c:lblAlgn val="ctr"/>
        <c:lblOffset val="100"/>
        <c:noMultiLvlLbl val="0"/>
      </c:catAx>
      <c:valAx>
        <c:axId val="1000602048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Amplitude sIPSC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00599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00-8948-9B99-55BA0533FCD2}"/>
              </c:ext>
            </c:extLst>
          </c:dPt>
          <c:errBars>
            <c:errBarType val="plus"/>
            <c:errValType val="cust"/>
            <c:noEndCap val="0"/>
            <c:plus>
              <c:numRef>
                <c:f>('sEPSC 3-4moa'!$H$16,'sEPSC 3-4moa'!$H$29)</c:f>
                <c:numCache>
                  <c:formatCode>General</c:formatCode>
                  <c:ptCount val="2"/>
                  <c:pt idx="0">
                    <c:v>7.2904549180662095E-2</c:v>
                  </c:pt>
                  <c:pt idx="1">
                    <c:v>7.9849892189859509E-2</c:v>
                  </c:pt>
                </c:numCache>
              </c:numRef>
            </c:plus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errBars>
          <c:cat>
            <c:strRef>
              <c:f>('sEPSC 3-4moa'!$B$15,'sEPSC 3-4moa'!$B$27)</c:f>
              <c:strCache>
                <c:ptCount val="2"/>
                <c:pt idx="0">
                  <c:v>WT</c:v>
                </c:pt>
                <c:pt idx="1">
                  <c:v>APP/PS1</c:v>
                </c:pt>
              </c:strCache>
            </c:strRef>
          </c:cat>
          <c:val>
            <c:numRef>
              <c:f>('sEPSC 3-4moa'!$H$15,'sEPSC 3-4moa'!$H$27)</c:f>
              <c:numCache>
                <c:formatCode>General</c:formatCode>
                <c:ptCount val="2"/>
                <c:pt idx="0">
                  <c:v>0.25572042857142857</c:v>
                </c:pt>
                <c:pt idx="1">
                  <c:v>0.47797500000000004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00-8948-9B99-55BA0533F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298512"/>
        <c:axId val="951664256"/>
      </c:barChart>
      <c:catAx>
        <c:axId val="95529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951664256"/>
        <c:crosses val="autoZero"/>
        <c:auto val="1"/>
        <c:lblAlgn val="ctr"/>
        <c:lblOffset val="100"/>
        <c:noMultiLvlLbl val="0"/>
      </c:catAx>
      <c:valAx>
        <c:axId val="951664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Frequency sEPSC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55298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>
                  <a:lumMod val="50000"/>
                  <a:lumOff val="50000"/>
                </a:sys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70-8D47-BD22-0A7D8EB117DC}"/>
              </c:ext>
            </c:extLst>
          </c:dPt>
          <c:errBars>
            <c:errBarType val="plus"/>
            <c:errValType val="cust"/>
            <c:noEndCap val="0"/>
            <c:plus>
              <c:numRef>
                <c:f>('sEPSC 3-4moa'!$I$16,'sEPSC 3-4moa'!$I$28)</c:f>
                <c:numCache>
                  <c:formatCode>General</c:formatCode>
                  <c:ptCount val="2"/>
                  <c:pt idx="0">
                    <c:v>1.9714618337083656</c:v>
                  </c:pt>
                  <c:pt idx="1">
                    <c:v>3.7181411763899672</c:v>
                  </c:pt>
                </c:numCache>
              </c:numRef>
            </c:plus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errBars>
          <c:cat>
            <c:strRef>
              <c:f>('sEPSC 3-4moa'!$B$15,'sEPSC 3-4moa'!$B$27)</c:f>
              <c:strCache>
                <c:ptCount val="2"/>
                <c:pt idx="0">
                  <c:v>WT</c:v>
                </c:pt>
                <c:pt idx="1">
                  <c:v>APP/PS1</c:v>
                </c:pt>
              </c:strCache>
            </c:strRef>
          </c:cat>
          <c:val>
            <c:numRef>
              <c:f>('sEPSC 3-4moa'!$I$15,'sEPSC 3-4moa'!$I$27)</c:f>
              <c:numCache>
                <c:formatCode>General</c:formatCode>
                <c:ptCount val="2"/>
                <c:pt idx="0">
                  <c:v>33.548671428571424</c:v>
                </c:pt>
                <c:pt idx="1">
                  <c:v>34.209313333333341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0-8D47-BD22-0A7D8EB11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9615280"/>
        <c:axId val="929617600"/>
      </c:barChart>
      <c:catAx>
        <c:axId val="92961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929617600"/>
        <c:crosses val="autoZero"/>
        <c:auto val="1"/>
        <c:lblAlgn val="ctr"/>
        <c:lblOffset val="100"/>
        <c:noMultiLvlLbl val="0"/>
      </c:catAx>
      <c:valAx>
        <c:axId val="92961760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Amplitude sEPSC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9615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v>WT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rescue'!$Z$17</c:f>
                <c:numCache>
                  <c:formatCode>General</c:formatCode>
                  <c:ptCount val="1"/>
                  <c:pt idx="0">
                    <c:v>7.4497859207262054E-2</c:v>
                  </c:pt>
                </c:numCache>
              </c:numRef>
            </c:plus>
            <c:minus>
              <c:numLit>
                <c:ptCount val="0"/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rescue'!$Z$16</c:f>
              <c:numCache>
                <c:formatCode>General</c:formatCode>
                <c:ptCount val="1"/>
                <c:pt idx="0">
                  <c:v>0.401078923333333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0-0B48-A8F2-EE0208652801}"/>
            </c:ext>
          </c:extLst>
        </c:ser>
        <c:ser>
          <c:idx val="4"/>
          <c:order val="1"/>
          <c:spPr>
            <a:solidFill>
              <a:srgbClr val="C0504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rescue'!$Z$51</c:f>
                <c:numCache>
                  <c:formatCode>General</c:formatCode>
                  <c:ptCount val="1"/>
                  <c:pt idx="0">
                    <c:v>0.17461165550026783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rescue'!$Z$50</c:f>
              <c:numCache>
                <c:formatCode>General</c:formatCode>
                <c:ptCount val="1"/>
                <c:pt idx="0">
                  <c:v>0.80553514285714289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0-0B48-A8F2-EE0208652801}"/>
            </c:ext>
          </c:extLst>
        </c:ser>
        <c:ser>
          <c:idx val="5"/>
          <c:order val="2"/>
          <c:spPr>
            <a:solidFill>
              <a:srgbClr val="4F81B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rescue'!$Z$34</c:f>
                <c:numCache>
                  <c:formatCode>General</c:formatCode>
                  <c:ptCount val="1"/>
                  <c:pt idx="0">
                    <c:v>0.10862429486619241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rescue'!$Z$33</c:f>
              <c:numCache>
                <c:formatCode>General</c:formatCode>
                <c:ptCount val="1"/>
                <c:pt idx="0">
                  <c:v>0.23199524050000001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B0-0B48-A8F2-EE0208652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1000612000"/>
        <c:axId val="925417984"/>
      </c:barChart>
      <c:catAx>
        <c:axId val="10006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925417984"/>
        <c:crosses val="autoZero"/>
        <c:auto val="1"/>
        <c:lblAlgn val="ctr"/>
        <c:lblOffset val="100"/>
        <c:noMultiLvlLbl val="0"/>
      </c:catAx>
      <c:valAx>
        <c:axId val="925417984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sIPSC Frequency</a:t>
                </a:r>
                <a:r>
                  <a:rPr lang="en-US" baseline="0"/>
                  <a:t> (Hz)</a:t>
                </a:r>
                <a:endParaRPr lang="en-US"/>
              </a:p>
            </c:rich>
          </c:tx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000612000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WT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2E-D141-B4F7-A1145F495929}"/>
              </c:ext>
            </c:extLst>
          </c:dPt>
          <c:errBars>
            <c:errBarType val="plus"/>
            <c:errValType val="cust"/>
            <c:noEndCap val="0"/>
            <c:plus>
              <c:numRef>
                <c:f>'sEPSC 3-4 rescue'!$J$17</c:f>
                <c:numCache>
                  <c:formatCode>General</c:formatCode>
                  <c:ptCount val="1"/>
                  <c:pt idx="0">
                    <c:v>0.11015869258228762</c:v>
                  </c:pt>
                </c:numCache>
              </c:numRef>
            </c:plus>
            <c:minus>
              <c:numLit>
                <c:ptCount val="0"/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rescue'!$J$16</c:f>
              <c:numCache>
                <c:formatCode>General</c:formatCode>
                <c:ptCount val="1"/>
                <c:pt idx="0">
                  <c:v>0.48880003100000008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2E-D141-B4F7-A1145F495929}"/>
            </c:ext>
          </c:extLst>
        </c:ser>
        <c:ser>
          <c:idx val="0"/>
          <c:order val="1"/>
          <c:tx>
            <c:v>TG</c:v>
          </c:tx>
          <c:spPr>
            <a:solidFill>
              <a:srgbClr val="C0504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rescue'!$J$50</c:f>
                <c:numCache>
                  <c:formatCode>General</c:formatCode>
                  <c:ptCount val="1"/>
                  <c:pt idx="0">
                    <c:v>0.3201604197155225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rescue'!$J$49</c:f>
              <c:numCache>
                <c:formatCode>General</c:formatCode>
                <c:ptCount val="1"/>
                <c:pt idx="0">
                  <c:v>1.0877332500000003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2E-D141-B4F7-A1145F495929}"/>
            </c:ext>
          </c:extLst>
        </c:ser>
        <c:ser>
          <c:idx val="2"/>
          <c:order val="2"/>
          <c:tx>
            <c:v>CNO</c:v>
          </c:tx>
          <c:spPr>
            <a:solidFill>
              <a:srgbClr val="4F81B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rescue'!$J$34</c:f>
                <c:numCache>
                  <c:formatCode>General</c:formatCode>
                  <c:ptCount val="1"/>
                  <c:pt idx="0">
                    <c:v>0.10862429486619241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rescue'!$J$33</c:f>
              <c:numCache>
                <c:formatCode>General</c:formatCode>
                <c:ptCount val="1"/>
                <c:pt idx="0">
                  <c:v>0.23199524050000001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2E-D141-B4F7-A1145F49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827506640"/>
        <c:axId val="955125440"/>
      </c:barChart>
      <c:catAx>
        <c:axId val="82750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955125440"/>
        <c:crosses val="autoZero"/>
        <c:auto val="1"/>
        <c:lblAlgn val="ctr"/>
        <c:lblOffset val="100"/>
        <c:noMultiLvlLbl val="0"/>
      </c:catAx>
      <c:valAx>
        <c:axId val="95512544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sIPSC Frequency</a:t>
                </a:r>
                <a:r>
                  <a:rPr lang="en-US" baseline="0"/>
                  <a:t> (Hz)</a:t>
                </a:r>
                <a:endParaRPr lang="en-US"/>
              </a:p>
            </c:rich>
          </c:tx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7506640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WT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AF4-8D42-A804-AE2B244BAE38}"/>
              </c:ext>
            </c:extLst>
          </c:dPt>
          <c:errBars>
            <c:errBarType val="plus"/>
            <c:errValType val="cust"/>
            <c:noEndCap val="0"/>
            <c:plus>
              <c:numRef>
                <c:f>'sEPSC 3-4 rescue'!$AA$17</c:f>
                <c:numCache>
                  <c:formatCode>General</c:formatCode>
                  <c:ptCount val="1"/>
                  <c:pt idx="0">
                    <c:v>3.869257228838201</c:v>
                  </c:pt>
                </c:numCache>
              </c:numRef>
            </c:plus>
            <c:minus>
              <c:numLit>
                <c:ptCount val="0"/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rescue'!$AA$16</c:f>
              <c:numCache>
                <c:formatCode>General</c:formatCode>
                <c:ptCount val="1"/>
                <c:pt idx="0">
                  <c:v>20.940750000000001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4-8D42-A804-AE2B244BAE38}"/>
            </c:ext>
          </c:extLst>
        </c:ser>
        <c:ser>
          <c:idx val="0"/>
          <c:order val="1"/>
          <c:tx>
            <c:v>TG</c:v>
          </c:tx>
          <c:spPr>
            <a:solidFill>
              <a:srgbClr val="C0504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rescue'!$AA$51</c:f>
                <c:numCache>
                  <c:formatCode>General</c:formatCode>
                  <c:ptCount val="1"/>
                  <c:pt idx="0">
                    <c:v>3.7858480118429862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rescue'!$AA$50</c:f>
              <c:numCache>
                <c:formatCode>General</c:formatCode>
                <c:ptCount val="1"/>
                <c:pt idx="0">
                  <c:v>17.523405714285715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4-8D42-A804-AE2B244BAE38}"/>
            </c:ext>
          </c:extLst>
        </c:ser>
        <c:ser>
          <c:idx val="2"/>
          <c:order val="2"/>
          <c:tx>
            <c:v>CNO</c:v>
          </c:tx>
          <c:spPr>
            <a:solidFill>
              <a:srgbClr val="4F81B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rescue'!$AA$34</c:f>
                <c:numCache>
                  <c:formatCode>General</c:formatCode>
                  <c:ptCount val="1"/>
                  <c:pt idx="0">
                    <c:v>4.4640264499914162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rescue'!$AA$33</c:f>
              <c:numCache>
                <c:formatCode>General</c:formatCode>
                <c:ptCount val="1"/>
                <c:pt idx="0">
                  <c:v>18.033178750000001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F4-8D42-A804-AE2B244B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954236352"/>
        <c:axId val="998312640"/>
      </c:barChart>
      <c:catAx>
        <c:axId val="95423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998312640"/>
        <c:crosses val="autoZero"/>
        <c:auto val="1"/>
        <c:lblAlgn val="ctr"/>
        <c:lblOffset val="100"/>
        <c:noMultiLvlLbl val="0"/>
      </c:catAx>
      <c:valAx>
        <c:axId val="99831264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sIPSC Amplitude</a:t>
                </a:r>
                <a:r>
                  <a:rPr lang="en-US" baseline="0"/>
                  <a:t> (pA)</a:t>
                </a:r>
                <a:endParaRPr lang="en-US"/>
              </a:p>
            </c:rich>
          </c:tx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54236352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ysClr val="windowText" lastClr="000000">
                <a:lumMod val="50000"/>
                <a:lumOff val="50000"/>
              </a:sysClr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rescue'!$Z$17</c:f>
                <c:numCache>
                  <c:formatCode>General</c:formatCode>
                  <c:ptCount val="1"/>
                  <c:pt idx="0">
                    <c:v>7.4497859207262054E-2</c:v>
                  </c:pt>
                </c:numCache>
              </c:numRef>
            </c:plus>
            <c:minus>
              <c:numLit>
                <c:ptCount val="0"/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rescue'!$R$16</c:f>
              <c:numCache>
                <c:formatCode>General</c:formatCode>
                <c:ptCount val="1"/>
                <c:pt idx="0">
                  <c:v>0.26642436666666669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A-9E4B-AD13-A8333F559EA0}"/>
            </c:ext>
          </c:extLst>
        </c:ser>
        <c:ser>
          <c:idx val="0"/>
          <c:order val="1"/>
          <c:spPr>
            <a:solidFill>
              <a:srgbClr val="C0504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rescue'!$R$51</c:f>
                <c:numCache>
                  <c:formatCode>General</c:formatCode>
                  <c:ptCount val="1"/>
                  <c:pt idx="0">
                    <c:v>0.10987859469929512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rescue'!$B$49</c:f>
              <c:numCache>
                <c:formatCode>General</c:formatCode>
                <c:ptCount val="1"/>
                <c:pt idx="0">
                  <c:v>0.38732383333333331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4A-9E4B-AD13-A8333F559EA0}"/>
            </c:ext>
          </c:extLst>
        </c:ser>
        <c:ser>
          <c:idx val="2"/>
          <c:order val="2"/>
          <c:spPr>
            <a:solidFill>
              <a:srgbClr val="4F81B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rescue'!$Z$34</c:f>
                <c:numCache>
                  <c:formatCode>General</c:formatCode>
                  <c:ptCount val="1"/>
                  <c:pt idx="0">
                    <c:v>0.10862429486619241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rescue'!$R$33</c:f>
              <c:numCache>
                <c:formatCode>General</c:formatCode>
                <c:ptCount val="1"/>
                <c:pt idx="0">
                  <c:v>0.2556454125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4A-9E4B-AD13-A8333F55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829787472"/>
        <c:axId val="508364912"/>
      </c:barChart>
      <c:catAx>
        <c:axId val="82978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08364912"/>
        <c:crosses val="autoZero"/>
        <c:auto val="1"/>
        <c:lblAlgn val="ctr"/>
        <c:lblOffset val="100"/>
        <c:noMultiLvlLbl val="0"/>
      </c:catAx>
      <c:valAx>
        <c:axId val="508364912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sEPSC Frequency (Hz)</a:t>
                </a:r>
              </a:p>
            </c:rich>
          </c:tx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978747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" charset="0"/>
          <a:ea typeface="Times" charset="0"/>
          <a:cs typeface="Times" charset="0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WT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07-924E-B13F-CE6567F80F39}"/>
              </c:ext>
            </c:extLst>
          </c:dPt>
          <c:errBars>
            <c:errBarType val="plus"/>
            <c:errValType val="cust"/>
            <c:noEndCap val="0"/>
            <c:plus>
              <c:numRef>
                <c:f>'sEPSC 3-4 rescue'!$AA$17</c:f>
                <c:numCache>
                  <c:formatCode>General</c:formatCode>
                  <c:ptCount val="1"/>
                  <c:pt idx="0">
                    <c:v>3.869257228838201</c:v>
                  </c:pt>
                </c:numCache>
              </c:numRef>
            </c:plus>
            <c:minus>
              <c:numLit>
                <c:ptCount val="0"/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rescue'!$S$16</c:f>
              <c:numCache>
                <c:formatCode>General</c:formatCode>
                <c:ptCount val="1"/>
                <c:pt idx="0">
                  <c:v>26.243794444444443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7-924E-B13F-CE6567F80F39}"/>
            </c:ext>
          </c:extLst>
        </c:ser>
        <c:ser>
          <c:idx val="0"/>
          <c:order val="1"/>
          <c:tx>
            <c:v>TG</c:v>
          </c:tx>
          <c:spPr>
            <a:solidFill>
              <a:srgbClr val="C0504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rescue'!$AA$51</c:f>
                <c:numCache>
                  <c:formatCode>General</c:formatCode>
                  <c:ptCount val="1"/>
                  <c:pt idx="0">
                    <c:v>3.7858480118429862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rescue'!$S$50</c:f>
              <c:numCache>
                <c:formatCode>General</c:formatCode>
                <c:ptCount val="1"/>
                <c:pt idx="0">
                  <c:v>25.787361428571433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7-924E-B13F-CE6567F80F39}"/>
            </c:ext>
          </c:extLst>
        </c:ser>
        <c:ser>
          <c:idx val="2"/>
          <c:order val="2"/>
          <c:tx>
            <c:v>CNO</c:v>
          </c:tx>
          <c:spPr>
            <a:solidFill>
              <a:srgbClr val="4F81BD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'sEPSC 3-4 rescue'!$AA$34</c:f>
                <c:numCache>
                  <c:formatCode>General</c:formatCode>
                  <c:ptCount val="1"/>
                  <c:pt idx="0">
                    <c:v>4.4640264499914162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'sEPSC 3-4 rescue'!$W$15</c:f>
              <c:numCache>
                <c:formatCode>General</c:formatCode>
                <c:ptCount val="1"/>
              </c:numCache>
            </c:numRef>
          </c:cat>
          <c:val>
            <c:numRef>
              <c:f>'sEPSC 3-4 rescue'!$S$33</c:f>
              <c:numCache>
                <c:formatCode>General</c:formatCode>
                <c:ptCount val="1"/>
                <c:pt idx="0">
                  <c:v>25.507175000000004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07-924E-B13F-CE6567F80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954236352"/>
        <c:axId val="998312640"/>
      </c:barChart>
      <c:catAx>
        <c:axId val="95423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998312640"/>
        <c:crosses val="autoZero"/>
        <c:auto val="1"/>
        <c:lblAlgn val="ctr"/>
        <c:lblOffset val="100"/>
        <c:noMultiLvlLbl val="0"/>
      </c:catAx>
      <c:valAx>
        <c:axId val="99831264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sEPSC Amplitude</a:t>
                </a:r>
                <a:r>
                  <a:rPr lang="en-US" baseline="0"/>
                  <a:t> (pA)</a:t>
                </a:r>
                <a:endParaRPr lang="en-US"/>
              </a:p>
            </c:rich>
          </c:tx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54236352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Arial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image" Target="../media/image3.png"/><Relationship Id="rId7" Type="http://schemas.openxmlformats.org/officeDocument/2006/relationships/chart" Target="../charts/chart7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4.png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508000</xdr:colOff>
      <xdr:row>32</xdr:row>
      <xdr:rowOff>95250</xdr:rowOff>
    </xdr:from>
    <xdr:to>
      <xdr:col>8</xdr:col>
      <xdr:colOff>127000</xdr:colOff>
      <xdr:row>47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ADF83E-F097-E340-913A-0534A2E44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15</xdr:col>
      <xdr:colOff>444500</xdr:colOff>
      <xdr:row>47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2F1242-9579-0847-86B2-9297EE8CD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52</xdr:row>
      <xdr:rowOff>0</xdr:rowOff>
    </xdr:from>
    <xdr:to>
      <xdr:col>8</xdr:col>
      <xdr:colOff>444500</xdr:colOff>
      <xdr:row>67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568E24C-B98C-3C44-B20F-0A39DA85A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127000</xdr:colOff>
      <xdr:row>51</xdr:row>
      <xdr:rowOff>114300</xdr:rowOff>
    </xdr:from>
    <xdr:to>
      <xdr:col>15</xdr:col>
      <xdr:colOff>571500</xdr:colOff>
      <xdr:row>67</xdr:row>
      <xdr:rowOff>12700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2FD21A4-6F83-D84E-97F6-BB234CED0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330200</xdr:colOff>
      <xdr:row>53</xdr:row>
      <xdr:rowOff>63500</xdr:rowOff>
    </xdr:from>
    <xdr:to>
      <xdr:col>15</xdr:col>
      <xdr:colOff>113771</xdr:colOff>
      <xdr:row>65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B27A8-8905-2E40-99A0-BC73F4F3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45200" y="3924300"/>
          <a:ext cx="6019271" cy="23749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66</xdr:row>
      <xdr:rowOff>52255</xdr:rowOff>
    </xdr:from>
    <xdr:to>
      <xdr:col>16</xdr:col>
      <xdr:colOff>584200</xdr:colOff>
      <xdr:row>100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116820-3E1B-9E45-9A85-B443AA2CF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6389555"/>
          <a:ext cx="9131300" cy="6589845"/>
        </a:xfrm>
        <a:prstGeom prst="rect">
          <a:avLst/>
        </a:prstGeom>
      </xdr:spPr>
    </xdr:pic>
    <xdr:clientData/>
  </xdr:twoCellAnchor>
  <xdr:twoCellAnchor editAs="oneCell">
    <xdr:from>
      <xdr:col>23</xdr:col>
      <xdr:colOff>660400</xdr:colOff>
      <xdr:row>54</xdr:row>
      <xdr:rowOff>38100</xdr:rowOff>
    </xdr:from>
    <xdr:to>
      <xdr:col>31</xdr:col>
      <xdr:colOff>283633</xdr:colOff>
      <xdr:row>64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3D45C9-2D74-374C-B1BE-971F676BA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46700" y="4089400"/>
          <a:ext cx="5008033" cy="1993900"/>
        </a:xfrm>
        <a:prstGeom prst="rect">
          <a:avLst/>
        </a:prstGeom>
      </xdr:spPr>
    </xdr:pic>
    <xdr:clientData/>
  </xdr:twoCellAnchor>
  <xdr:twoCellAnchor editAs="oneCell">
    <xdr:from>
      <xdr:col>20</xdr:col>
      <xdr:colOff>419100</xdr:colOff>
      <xdr:row>67</xdr:row>
      <xdr:rowOff>114300</xdr:rowOff>
    </xdr:from>
    <xdr:to>
      <xdr:col>34</xdr:col>
      <xdr:colOff>20828</xdr:colOff>
      <xdr:row>105</xdr:row>
      <xdr:rowOff>93980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269906-2855-DF4C-ACD7-AC472675C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709900" y="6642100"/>
          <a:ext cx="9101328" cy="7218680"/>
        </a:xfrm>
        <a:prstGeom prst="rect">
          <a:avLst/>
        </a:prstGeom>
      </xdr:spPr>
    </xdr:pic>
    <xdr:clientData/>
  </xdr:twoCellAnchor>
  <xdr:twoCellAnchor>
    <xdr:from>
      <xdr:col>30</xdr:col>
      <xdr:colOff>495300</xdr:colOff>
      <xdr:row>14</xdr:row>
      <xdr:rowOff>69850</xdr:rowOff>
    </xdr:from>
    <xdr:to>
      <xdr:col>37</xdr:col>
      <xdr:colOff>355600</xdr:colOff>
      <xdr:row>53</xdr:row>
      <xdr:rowOff>146050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6B1EE21-7D50-CB4C-AD3B-624F3F473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114300</xdr:colOff>
      <xdr:row>14</xdr:row>
      <xdr:rowOff>76200</xdr:rowOff>
    </xdr:from>
    <xdr:to>
      <xdr:col>44</xdr:col>
      <xdr:colOff>647700</xdr:colOff>
      <xdr:row>53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92CBBC4-87D1-8C4B-90CB-E8AB1209D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482600</xdr:colOff>
      <xdr:row>62</xdr:row>
      <xdr:rowOff>25400</xdr:rowOff>
    </xdr:from>
    <xdr:to>
      <xdr:col>41</xdr:col>
      <xdr:colOff>342900</xdr:colOff>
      <xdr:row>77</xdr:row>
      <xdr:rowOff>101600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BBDA003-A982-544D-8C15-C2EC5567D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508000</xdr:colOff>
      <xdr:row>55</xdr:row>
      <xdr:rowOff>38100</xdr:rowOff>
    </xdr:from>
    <xdr:to>
      <xdr:col>50</xdr:col>
      <xdr:colOff>596900</xdr:colOff>
      <xdr:row>72</xdr:row>
      <xdr:rowOff>52255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4A2CCD9-12C7-3643-AD31-FE2DC1287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0</xdr:colOff>
      <xdr:row>88</xdr:row>
      <xdr:rowOff>0</xdr:rowOff>
    </xdr:from>
    <xdr:to>
      <xdr:col>42</xdr:col>
      <xdr:colOff>533400</xdr:colOff>
      <xdr:row>103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D98B08B-FDFC-234D-8D61-11E11D3A0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34</xdr:row>
      <xdr:rowOff>63500</xdr:rowOff>
    </xdr:from>
    <xdr:to>
      <xdr:col>9</xdr:col>
      <xdr:colOff>762000</xdr:colOff>
      <xdr:row>48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FA20FD-D06D-9148-8CA4-E4C9FF36C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1270000</xdr:colOff>
      <xdr:row>34</xdr:row>
      <xdr:rowOff>12700</xdr:rowOff>
    </xdr:from>
    <xdr:to>
      <xdr:col>16</xdr:col>
      <xdr:colOff>279400</xdr:colOff>
      <xdr:row>48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038948-1F46-3E49-AE81-2848B3F50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2E3E35-84BC-6E4A-9292-8E85A79A7747}" name="Table32" displayName="Table32" ref="A4:B16" totalsRowShown="0" headerRowBorderDxfId="3" tableBorderDxfId="2">
  <tableColumns count="2">
    <tableColumn id="1" xr3:uid="{A7AEC5DB-400B-E04F-AA35-AD1EF6F3D93C}" name="Properties" dataDxfId="1"/>
    <tableColumn id="2" xr3:uid="{800381BE-DA3A-6742-AEB6-5DD8ECC2DA9A}" name="(mean ± SEM)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D73A-74AE-4A43-8F8E-09D840F38149}">
  <dimension ref="A2:B17"/>
  <sheetViews>
    <sheetView tabSelected="1" workbookViewId="0"/>
  </sheetViews>
  <sheetFormatPr baseColWidth="10" defaultRowHeight="16" x14ac:dyDescent="0.2"/>
  <cols>
    <col min="1" max="1" width="26.83203125" customWidth="1"/>
    <col min="2" max="2" width="21" customWidth="1"/>
    <col min="3" max="4" width="10.83203125" customWidth="1"/>
  </cols>
  <sheetData>
    <row r="2" spans="1:2" s="175" customFormat="1" ht="40" customHeight="1" thickBot="1" x14ac:dyDescent="0.25">
      <c r="A2" s="157" t="s">
        <v>424</v>
      </c>
      <c r="B2" s="159"/>
    </row>
    <row r="3" spans="1:2" ht="40" customHeight="1" x14ac:dyDescent="0.2">
      <c r="A3" s="210" t="s">
        <v>18</v>
      </c>
      <c r="B3" s="211"/>
    </row>
    <row r="4" spans="1:2" ht="35" customHeight="1" thickBot="1" x14ac:dyDescent="0.25">
      <c r="A4" s="2" t="s">
        <v>3</v>
      </c>
      <c r="B4" s="3" t="s">
        <v>4</v>
      </c>
    </row>
    <row r="5" spans="1:2" ht="21" customHeight="1" x14ac:dyDescent="0.2">
      <c r="A5" s="4" t="s">
        <v>6</v>
      </c>
      <c r="B5" s="5"/>
    </row>
    <row r="6" spans="1:2" ht="30" customHeight="1" x14ac:dyDescent="0.2">
      <c r="A6" s="6" t="s">
        <v>7</v>
      </c>
      <c r="B6" s="9" t="s">
        <v>213</v>
      </c>
    </row>
    <row r="7" spans="1:2" ht="30" customHeight="1" x14ac:dyDescent="0.2">
      <c r="A7" s="6" t="s">
        <v>8</v>
      </c>
      <c r="B7" s="9" t="s">
        <v>214</v>
      </c>
    </row>
    <row r="8" spans="1:2" ht="30" customHeight="1" x14ac:dyDescent="0.2">
      <c r="A8" s="6" t="s">
        <v>9</v>
      </c>
      <c r="B8" s="10" t="s">
        <v>215</v>
      </c>
    </row>
    <row r="9" spans="1:2" ht="30" customHeight="1" x14ac:dyDescent="0.2">
      <c r="A9" s="6" t="s">
        <v>10</v>
      </c>
      <c r="B9" s="10" t="s">
        <v>216</v>
      </c>
    </row>
    <row r="10" spans="1:2" ht="30" customHeight="1" x14ac:dyDescent="0.2">
      <c r="A10" s="4" t="s">
        <v>11</v>
      </c>
      <c r="B10" s="5"/>
    </row>
    <row r="11" spans="1:2" ht="30" customHeight="1" x14ac:dyDescent="0.2">
      <c r="A11" s="6" t="s">
        <v>12</v>
      </c>
      <c r="B11" s="9" t="s">
        <v>222</v>
      </c>
    </row>
    <row r="12" spans="1:2" ht="30" customHeight="1" x14ac:dyDescent="0.2">
      <c r="A12" s="6" t="s">
        <v>13</v>
      </c>
      <c r="B12" s="9" t="s">
        <v>217</v>
      </c>
    </row>
    <row r="13" spans="1:2" ht="30" customHeight="1" x14ac:dyDescent="0.2">
      <c r="A13" s="6" t="s">
        <v>14</v>
      </c>
      <c r="B13" s="9" t="s">
        <v>218</v>
      </c>
    </row>
    <row r="14" spans="1:2" ht="30" customHeight="1" x14ac:dyDescent="0.2">
      <c r="A14" s="6" t="s">
        <v>15</v>
      </c>
      <c r="B14" s="9" t="s">
        <v>219</v>
      </c>
    </row>
    <row r="15" spans="1:2" ht="30" customHeight="1" x14ac:dyDescent="0.2">
      <c r="A15" s="6" t="s">
        <v>16</v>
      </c>
      <c r="B15" s="9" t="s">
        <v>220</v>
      </c>
    </row>
    <row r="16" spans="1:2" ht="30" customHeight="1" x14ac:dyDescent="0.2">
      <c r="A16" s="15" t="s">
        <v>17</v>
      </c>
      <c r="B16" s="70" t="s">
        <v>221</v>
      </c>
    </row>
    <row r="17" ht="30" customHeight="1" x14ac:dyDescent="0.2"/>
  </sheetData>
  <mergeCells count="2">
    <mergeCell ref="A2:B2"/>
    <mergeCell ref="A3:B3"/>
  </mergeCells>
  <pageMargins left="0.7" right="0.7" top="0.75" bottom="0.75" header="0.3" footer="0.3"/>
  <pageSetup paperSize="9" orientation="landscape" horizontalDpi="0" verticalDpi="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EFB1-F399-684E-8EF7-AB6D85BBEBD9}">
  <dimension ref="A1:O43"/>
  <sheetViews>
    <sheetView zoomScale="96" zoomScaleNormal="96" workbookViewId="0"/>
  </sheetViews>
  <sheetFormatPr baseColWidth="10" defaultRowHeight="16" x14ac:dyDescent="0.2"/>
  <cols>
    <col min="1" max="1" width="25.83203125" customWidth="1"/>
    <col min="2" max="2" width="32" customWidth="1"/>
  </cols>
  <sheetData>
    <row r="1" spans="1:6" ht="20" customHeight="1" x14ac:dyDescent="0.2"/>
    <row r="2" spans="1:6" ht="39" customHeight="1" thickBot="1" x14ac:dyDescent="0.25">
      <c r="A2" s="157" t="s">
        <v>429</v>
      </c>
      <c r="B2" s="180"/>
      <c r="C2" s="180"/>
      <c r="D2" s="181"/>
    </row>
    <row r="3" spans="1:6" ht="69" thickBot="1" x14ac:dyDescent="0.25">
      <c r="A3" s="140" t="s">
        <v>353</v>
      </c>
      <c r="B3" s="72" t="s">
        <v>354</v>
      </c>
      <c r="C3" s="72" t="s">
        <v>416</v>
      </c>
      <c r="D3" s="141" t="s">
        <v>356</v>
      </c>
    </row>
    <row r="4" spans="1:6" ht="26" customHeight="1" x14ac:dyDescent="0.2">
      <c r="A4" s="160" t="s">
        <v>413</v>
      </c>
      <c r="B4" s="150" t="s">
        <v>87</v>
      </c>
      <c r="C4" s="152">
        <v>13.94</v>
      </c>
      <c r="D4" s="153">
        <v>1.4</v>
      </c>
      <c r="E4" s="133"/>
      <c r="F4" s="133"/>
    </row>
    <row r="5" spans="1:6" ht="26" customHeight="1" x14ac:dyDescent="0.2">
      <c r="A5" s="162"/>
      <c r="B5" s="150" t="s">
        <v>228</v>
      </c>
      <c r="C5" s="152">
        <v>14.63</v>
      </c>
      <c r="D5" s="153">
        <v>1.33</v>
      </c>
      <c r="E5" s="133"/>
      <c r="F5" s="133"/>
    </row>
    <row r="6" spans="1:6" ht="26" customHeight="1" x14ac:dyDescent="0.2">
      <c r="A6" s="168" t="s">
        <v>414</v>
      </c>
      <c r="B6" s="169" t="s">
        <v>362</v>
      </c>
      <c r="C6" s="171">
        <v>14.116666666666699</v>
      </c>
      <c r="D6" s="173">
        <v>1.02719339105461</v>
      </c>
      <c r="E6" s="133"/>
      <c r="F6" s="133"/>
    </row>
    <row r="7" spans="1:6" ht="26" customHeight="1" x14ac:dyDescent="0.2">
      <c r="A7" s="160"/>
      <c r="B7" s="170"/>
      <c r="C7" s="172"/>
      <c r="D7" s="174"/>
      <c r="E7" s="133"/>
      <c r="F7" s="133"/>
    </row>
    <row r="8" spans="1:6" ht="26" customHeight="1" x14ac:dyDescent="0.2">
      <c r="A8" s="160"/>
      <c r="B8" s="150" t="s">
        <v>360</v>
      </c>
      <c r="C8" s="152">
        <v>13.3555555555556</v>
      </c>
      <c r="D8" s="153">
        <v>1.2433278720960408</v>
      </c>
      <c r="E8" s="133"/>
      <c r="F8" s="133"/>
    </row>
    <row r="9" spans="1:6" ht="26" customHeight="1" x14ac:dyDescent="0.2">
      <c r="A9" s="163"/>
      <c r="B9" s="150" t="s">
        <v>359</v>
      </c>
      <c r="C9" s="77">
        <v>14.608333333333301</v>
      </c>
      <c r="D9" s="148">
        <v>0.78242613489431379</v>
      </c>
      <c r="E9" s="133"/>
      <c r="F9" s="133"/>
    </row>
    <row r="10" spans="1:6" ht="26" customHeight="1" x14ac:dyDescent="0.2">
      <c r="A10" s="168" t="s">
        <v>415</v>
      </c>
      <c r="B10" s="149" t="s">
        <v>363</v>
      </c>
      <c r="C10" s="204">
        <v>14.192307692307701</v>
      </c>
      <c r="D10" s="213">
        <v>1.1193783495969267</v>
      </c>
      <c r="E10" s="133"/>
      <c r="F10" s="133"/>
    </row>
    <row r="11" spans="1:6" ht="26" customHeight="1" x14ac:dyDescent="0.2">
      <c r="A11" s="160"/>
      <c r="B11" s="150" t="s">
        <v>360</v>
      </c>
      <c r="C11" s="204">
        <v>14.1625</v>
      </c>
      <c r="D11" s="213">
        <v>0.89860424177350706</v>
      </c>
      <c r="E11" s="133"/>
      <c r="F11" s="133"/>
    </row>
    <row r="12" spans="1:6" ht="26" customHeight="1" thickBot="1" x14ac:dyDescent="0.25">
      <c r="A12" s="161"/>
      <c r="B12" s="142" t="s">
        <v>359</v>
      </c>
      <c r="C12" s="214">
        <v>13.830769230769199</v>
      </c>
      <c r="D12" s="215">
        <v>1.1950959952530269</v>
      </c>
      <c r="E12" s="133"/>
      <c r="F12" s="133"/>
    </row>
    <row r="13" spans="1:6" x14ac:dyDescent="0.2">
      <c r="E13" s="147"/>
      <c r="F13" s="147"/>
    </row>
    <row r="14" spans="1:6" x14ac:dyDescent="0.2">
      <c r="B14" s="139"/>
      <c r="C14" s="139"/>
      <c r="D14" s="139"/>
      <c r="E14" s="139"/>
    </row>
    <row r="15" spans="1:6" x14ac:dyDescent="0.2">
      <c r="B15" s="75"/>
      <c r="C15" s="73"/>
      <c r="D15" s="73"/>
      <c r="E15" s="139"/>
    </row>
    <row r="18" spans="4:15" x14ac:dyDescent="0.2">
      <c r="D18" s="145"/>
      <c r="E18" s="146"/>
      <c r="F18" s="146"/>
      <c r="G18" s="133"/>
      <c r="H18" s="133"/>
      <c r="I18" s="133"/>
    </row>
    <row r="19" spans="4:15" x14ac:dyDescent="0.2">
      <c r="D19" s="145"/>
      <c r="E19" s="146"/>
      <c r="F19" s="146"/>
      <c r="G19" s="133"/>
      <c r="H19" s="133"/>
      <c r="I19" s="133"/>
    </row>
    <row r="20" spans="4:15" x14ac:dyDescent="0.2">
      <c r="D20" s="145"/>
      <c r="E20" s="146"/>
      <c r="F20" s="146"/>
      <c r="G20" s="133"/>
      <c r="H20" s="133"/>
      <c r="I20" s="133"/>
    </row>
    <row r="21" spans="4:15" x14ac:dyDescent="0.2">
      <c r="D21" s="145"/>
      <c r="E21" s="130"/>
      <c r="F21" s="130"/>
      <c r="G21" s="130"/>
      <c r="H21" s="133"/>
      <c r="I21" s="133"/>
    </row>
    <row r="22" spans="4:15" x14ac:dyDescent="0.2">
      <c r="D22" s="145"/>
      <c r="E22" s="130"/>
      <c r="F22" s="130"/>
      <c r="G22" s="130"/>
      <c r="H22" s="133"/>
    </row>
    <row r="23" spans="4:15" x14ac:dyDescent="0.2">
      <c r="D23" s="145"/>
      <c r="E23" s="146"/>
      <c r="F23" s="146"/>
      <c r="G23" s="133"/>
      <c r="H23" s="133"/>
      <c r="I23" s="147"/>
      <c r="J23" s="147"/>
      <c r="K23" s="147"/>
      <c r="L23" s="147"/>
      <c r="M23" s="147"/>
      <c r="N23" s="147"/>
      <c r="O23" s="147"/>
    </row>
    <row r="24" spans="4:15" x14ac:dyDescent="0.2">
      <c r="D24" s="145"/>
      <c r="E24" s="130"/>
      <c r="F24" s="130"/>
      <c r="G24" s="133"/>
      <c r="H24" s="133"/>
      <c r="I24" s="133"/>
      <c r="M24" s="133"/>
    </row>
    <row r="25" spans="4:15" x14ac:dyDescent="0.2">
      <c r="D25" s="145"/>
      <c r="E25" s="130"/>
      <c r="F25" s="130"/>
      <c r="G25" s="133"/>
      <c r="H25" s="133"/>
      <c r="I25" s="133"/>
    </row>
    <row r="26" spans="4:15" x14ac:dyDescent="0.2">
      <c r="D26" s="145"/>
      <c r="E26" s="130"/>
      <c r="F26" s="130"/>
      <c r="G26" s="133"/>
      <c r="H26" s="133"/>
      <c r="I26" s="133"/>
    </row>
    <row r="27" spans="4:15" x14ac:dyDescent="0.2">
      <c r="D27" s="145"/>
      <c r="E27" s="146"/>
      <c r="F27" s="146"/>
      <c r="G27" s="133"/>
      <c r="H27" s="133"/>
      <c r="I27" s="133"/>
    </row>
    <row r="28" spans="4:15" x14ac:dyDescent="0.2">
      <c r="D28" s="145"/>
      <c r="E28" s="146"/>
      <c r="F28" s="146"/>
      <c r="G28" s="133"/>
      <c r="H28" s="133"/>
      <c r="I28" s="133"/>
    </row>
    <row r="29" spans="4:15" x14ac:dyDescent="0.2">
      <c r="D29" s="145"/>
      <c r="E29" s="146"/>
      <c r="F29" s="146"/>
      <c r="G29" s="133"/>
      <c r="H29" s="133"/>
      <c r="I29" s="133"/>
    </row>
    <row r="30" spans="4:15" x14ac:dyDescent="0.2">
      <c r="D30" s="145"/>
      <c r="E30" s="146"/>
      <c r="F30" s="146"/>
      <c r="G30" s="133"/>
      <c r="H30" s="133"/>
      <c r="I30" s="133"/>
    </row>
    <row r="31" spans="4:15" x14ac:dyDescent="0.2">
      <c r="D31" s="145"/>
      <c r="E31" s="146"/>
      <c r="F31" s="146"/>
      <c r="G31" s="133"/>
      <c r="H31" s="133"/>
      <c r="I31" s="133"/>
    </row>
    <row r="32" spans="4:15" x14ac:dyDescent="0.2">
      <c r="D32" s="145"/>
      <c r="E32" s="145"/>
      <c r="F32" s="145"/>
      <c r="G32" s="133"/>
      <c r="H32" s="133"/>
      <c r="I32" s="133"/>
      <c r="J32" s="133"/>
      <c r="K32" s="133"/>
    </row>
    <row r="33" spans="4:11" x14ac:dyDescent="0.2">
      <c r="D33" s="145"/>
      <c r="E33" s="145"/>
      <c r="F33" s="145"/>
      <c r="G33" s="133"/>
      <c r="H33" s="133"/>
      <c r="I33" s="133"/>
      <c r="J33" s="133"/>
      <c r="K33" s="133"/>
    </row>
    <row r="34" spans="4:11" x14ac:dyDescent="0.2">
      <c r="D34" s="145"/>
      <c r="E34" s="145"/>
      <c r="F34" s="145"/>
      <c r="H34" s="133"/>
      <c r="I34" s="133"/>
      <c r="J34" s="133"/>
      <c r="K34" s="133"/>
    </row>
    <row r="35" spans="4:11" x14ac:dyDescent="0.2">
      <c r="D35" s="145"/>
      <c r="E35" s="145"/>
      <c r="F35" s="145"/>
      <c r="H35" s="133"/>
      <c r="I35" s="133"/>
      <c r="J35" s="133"/>
      <c r="K35" s="133"/>
    </row>
    <row r="36" spans="4:11" x14ac:dyDescent="0.2">
      <c r="D36" s="145"/>
      <c r="E36" s="145"/>
      <c r="F36" s="145"/>
      <c r="H36" s="133"/>
      <c r="I36" s="133"/>
      <c r="J36" s="133"/>
      <c r="K36" s="133"/>
    </row>
    <row r="37" spans="4:11" x14ac:dyDescent="0.2">
      <c r="D37" s="145"/>
      <c r="E37" s="145"/>
      <c r="F37" s="145"/>
      <c r="I37" s="133"/>
      <c r="J37" s="133"/>
      <c r="K37" s="133"/>
    </row>
    <row r="38" spans="4:11" x14ac:dyDescent="0.2">
      <c r="D38" s="145"/>
      <c r="E38" s="145"/>
      <c r="F38" s="145"/>
      <c r="I38" s="133"/>
      <c r="J38" s="133"/>
      <c r="K38" s="133"/>
    </row>
    <row r="39" spans="4:11" x14ac:dyDescent="0.2">
      <c r="E39" s="145"/>
      <c r="F39" s="145"/>
      <c r="I39" s="133"/>
      <c r="J39" s="133"/>
      <c r="K39" s="133"/>
    </row>
    <row r="40" spans="4:11" x14ac:dyDescent="0.2">
      <c r="E40" s="145"/>
      <c r="F40" s="145"/>
      <c r="I40" s="133"/>
      <c r="J40" s="133"/>
      <c r="K40" s="133"/>
    </row>
    <row r="41" spans="4:11" x14ac:dyDescent="0.2">
      <c r="F41" s="145"/>
      <c r="G41" s="133"/>
      <c r="H41" s="133"/>
      <c r="I41" s="133"/>
      <c r="K41" s="133"/>
    </row>
    <row r="42" spans="4:11" x14ac:dyDescent="0.2">
      <c r="E42" s="145"/>
      <c r="F42" s="145"/>
      <c r="I42" s="133"/>
      <c r="K42" s="133"/>
    </row>
    <row r="43" spans="4:11" x14ac:dyDescent="0.2">
      <c r="E43" s="145"/>
      <c r="F43" s="145"/>
      <c r="I43" s="133"/>
      <c r="K43" s="133"/>
    </row>
  </sheetData>
  <mergeCells count="7">
    <mergeCell ref="A2:D2"/>
    <mergeCell ref="A4:A5"/>
    <mergeCell ref="A6:A9"/>
    <mergeCell ref="A10:A12"/>
    <mergeCell ref="B6:B7"/>
    <mergeCell ref="C6:C7"/>
    <mergeCell ref="D6:D7"/>
  </mergeCells>
  <pageMargins left="0.7" right="0.7" top="0.75" bottom="0.75" header="0.3" footer="0.3"/>
  <pageSetup paperSize="9" orientation="landscape" horizontalDpi="0" verticalDpi="0" copies="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CD90-B8B9-8C44-9ABC-487FD8EED430}">
  <dimension ref="A3:L29"/>
  <sheetViews>
    <sheetView topLeftCell="A20" workbookViewId="0">
      <selection activeCell="O28" sqref="N28:O66"/>
    </sheetView>
  </sheetViews>
  <sheetFormatPr baseColWidth="10" defaultRowHeight="15" x14ac:dyDescent="0.2"/>
  <cols>
    <col min="1" max="16384" width="10.83203125" style="11"/>
  </cols>
  <sheetData>
    <row r="3" spans="1:12" x14ac:dyDescent="0.2">
      <c r="A3" s="11" t="s">
        <v>223</v>
      </c>
      <c r="F3" s="11" t="s">
        <v>224</v>
      </c>
    </row>
    <row r="4" spans="1:12" x14ac:dyDescent="0.2">
      <c r="C4" s="11" t="s">
        <v>225</v>
      </c>
      <c r="D4" s="11" t="s">
        <v>226</v>
      </c>
      <c r="H4" s="11" t="s">
        <v>225</v>
      </c>
      <c r="I4" s="11" t="s">
        <v>226</v>
      </c>
    </row>
    <row r="5" spans="1:12" x14ac:dyDescent="0.2">
      <c r="A5" s="11" t="s">
        <v>227</v>
      </c>
      <c r="F5" s="11" t="s">
        <v>227</v>
      </c>
    </row>
    <row r="6" spans="1:12" x14ac:dyDescent="0.2">
      <c r="A6" s="11">
        <v>5</v>
      </c>
      <c r="B6" s="16">
        <v>42327</v>
      </c>
      <c r="C6" s="11">
        <v>0.189308</v>
      </c>
      <c r="D6" s="11">
        <v>56.1248</v>
      </c>
      <c r="F6" s="11">
        <v>4</v>
      </c>
      <c r="G6" s="16">
        <v>42327</v>
      </c>
      <c r="H6" s="11">
        <v>0.157447</v>
      </c>
      <c r="I6" s="11">
        <v>23.902899999999999</v>
      </c>
      <c r="K6" s="11">
        <f>H6/C6</f>
        <v>0.83169755108077836</v>
      </c>
      <c r="L6" s="11">
        <f>LOG(K6,2)</f>
        <v>-0.26586911085347492</v>
      </c>
    </row>
    <row r="7" spans="1:12" x14ac:dyDescent="0.2">
      <c r="A7" s="11">
        <v>1</v>
      </c>
      <c r="B7" s="16">
        <v>42327</v>
      </c>
      <c r="C7" s="11">
        <v>0.17053699999999999</v>
      </c>
      <c r="D7" s="11">
        <v>42.828400000000002</v>
      </c>
      <c r="F7" s="11">
        <v>2</v>
      </c>
      <c r="G7" s="16">
        <v>42327</v>
      </c>
      <c r="H7" s="11">
        <v>7.4134699999999998E-2</v>
      </c>
      <c r="I7" s="11">
        <v>40.918399999999998</v>
      </c>
      <c r="K7" s="11">
        <f>H7/C7</f>
        <v>0.43471328802547249</v>
      </c>
      <c r="L7" s="11">
        <f>LOG(K7,2)</f>
        <v>-1.2018638992588202</v>
      </c>
    </row>
    <row r="8" spans="1:12" x14ac:dyDescent="0.2">
      <c r="A8" s="11">
        <v>6</v>
      </c>
      <c r="B8" s="16">
        <v>42331</v>
      </c>
      <c r="C8" s="13">
        <v>0.21982499999999999</v>
      </c>
      <c r="D8" s="11">
        <v>47.161000000000001</v>
      </c>
      <c r="F8" s="11">
        <v>7</v>
      </c>
      <c r="G8" s="16">
        <v>42331</v>
      </c>
      <c r="H8" s="11">
        <v>0.235293</v>
      </c>
      <c r="I8" s="11">
        <v>37.192100000000003</v>
      </c>
      <c r="K8" s="11">
        <f>H8/C8</f>
        <v>1.0703650631183896</v>
      </c>
      <c r="L8" s="11">
        <f>LOG(K8,2)</f>
        <v>9.8102932070692719E-2</v>
      </c>
    </row>
    <row r="9" spans="1:12" x14ac:dyDescent="0.2">
      <c r="A9" s="11">
        <v>2</v>
      </c>
      <c r="B9" s="16">
        <v>42331</v>
      </c>
      <c r="C9" s="11">
        <v>1.6183599999999999E-2</v>
      </c>
      <c r="D9" s="11">
        <v>41.207299999999996</v>
      </c>
    </row>
    <row r="10" spans="1:12" x14ac:dyDescent="0.2">
      <c r="A10" s="11">
        <v>0</v>
      </c>
      <c r="B10" s="16">
        <v>42333</v>
      </c>
      <c r="C10" s="11">
        <v>0.21029</v>
      </c>
      <c r="D10" s="11">
        <v>40.505899999999997</v>
      </c>
      <c r="F10" s="17">
        <v>5</v>
      </c>
      <c r="G10" s="18">
        <v>42333</v>
      </c>
      <c r="H10" s="17">
        <v>0.36289199999999999</v>
      </c>
      <c r="I10" s="17">
        <v>32.256</v>
      </c>
      <c r="J10" s="17"/>
      <c r="K10" s="17">
        <f t="shared" ref="K10" si="0">H10/C10</f>
        <v>1.7256740691426125</v>
      </c>
      <c r="L10" s="17">
        <f t="shared" ref="L10" si="1">LOG(K10,2)</f>
        <v>0.78716000609605308</v>
      </c>
    </row>
    <row r="11" spans="1:12" x14ac:dyDescent="0.2">
      <c r="A11" s="11">
        <v>11</v>
      </c>
      <c r="B11" s="16">
        <v>42333</v>
      </c>
      <c r="C11" s="11">
        <v>0.17594299999999999</v>
      </c>
      <c r="D11" s="11">
        <v>45.250500000000002</v>
      </c>
      <c r="F11" s="11">
        <v>9</v>
      </c>
      <c r="G11" s="16">
        <v>42333</v>
      </c>
      <c r="H11" s="11">
        <v>0.247114</v>
      </c>
      <c r="I11" s="11">
        <v>32.738799999999998</v>
      </c>
      <c r="K11" s="11">
        <f>H11/C11</f>
        <v>1.4045116884445532</v>
      </c>
      <c r="L11" s="11">
        <f>LOG(K11,2)</f>
        <v>0.49006863072335405</v>
      </c>
    </row>
    <row r="12" spans="1:12" x14ac:dyDescent="0.2">
      <c r="A12" s="11">
        <v>17</v>
      </c>
      <c r="B12" s="16">
        <v>42333</v>
      </c>
      <c r="C12" s="11">
        <v>0.314301</v>
      </c>
      <c r="D12" s="11">
        <v>50.188600000000001</v>
      </c>
    </row>
    <row r="13" spans="1:12" x14ac:dyDescent="0.2">
      <c r="A13" s="11">
        <v>6</v>
      </c>
      <c r="B13" s="16">
        <v>42346</v>
      </c>
      <c r="C13" s="13">
        <v>0.15792900000000001</v>
      </c>
      <c r="D13" s="11">
        <v>52.865699999999997</v>
      </c>
      <c r="F13" s="11">
        <v>7</v>
      </c>
      <c r="G13" s="16">
        <v>42346</v>
      </c>
      <c r="H13" s="11">
        <v>8.4295300000000004E-2</v>
      </c>
      <c r="I13" s="11">
        <v>34.000799999999998</v>
      </c>
      <c r="K13" s="11">
        <f>H13/C13</f>
        <v>0.53375440862666135</v>
      </c>
      <c r="L13" s="11">
        <f>LOG(K13,2)</f>
        <v>-0.90575201394335958</v>
      </c>
    </row>
    <row r="14" spans="1:12" x14ac:dyDescent="0.2">
      <c r="A14" s="11">
        <v>9</v>
      </c>
      <c r="B14" s="16">
        <v>42346</v>
      </c>
      <c r="C14" s="13">
        <v>0.34888999999999998</v>
      </c>
      <c r="D14" s="11">
        <v>48.818600000000004</v>
      </c>
      <c r="F14" s="11">
        <v>0</v>
      </c>
      <c r="G14" s="16">
        <v>42346</v>
      </c>
      <c r="H14" s="11">
        <v>0.62886699999999995</v>
      </c>
      <c r="I14" s="11">
        <v>33.831699999999998</v>
      </c>
      <c r="K14" s="11">
        <f>H14/C14</f>
        <v>1.8024792914672245</v>
      </c>
      <c r="L14" s="11">
        <f>LOG(K14,2)</f>
        <v>0.84998268455949</v>
      </c>
    </row>
    <row r="15" spans="1:12" x14ac:dyDescent="0.2">
      <c r="B15" s="11" t="s">
        <v>87</v>
      </c>
      <c r="C15" s="19">
        <f>AVERAGE(C6:C14)</f>
        <v>0.20035628888888887</v>
      </c>
      <c r="D15" s="19">
        <f>AVERAGE(D6:D14)</f>
        <v>47.216755555555558</v>
      </c>
      <c r="H15" s="19">
        <f>AVERAGE(H6:H14)</f>
        <v>0.25572042857142857</v>
      </c>
      <c r="I15" s="19">
        <f>AVERAGE(I6:I14)</f>
        <v>33.548671428571424</v>
      </c>
      <c r="K15" s="19">
        <f>AVERAGE(K6:K14)</f>
        <v>1.1147421942722417</v>
      </c>
      <c r="L15" s="19">
        <f>AVERAGE(L6:L14)</f>
        <v>-2.1167252943723552E-2</v>
      </c>
    </row>
    <row r="16" spans="1:12" x14ac:dyDescent="0.2">
      <c r="C16" s="19">
        <f>STDEV(C6:C14)/SQRT(COUNT(C6:C14))</f>
        <v>3.1808953880508979E-2</v>
      </c>
      <c r="D16" s="19">
        <f>STDEV(D6:D14)/SQRT(COUNT(D6:D14))</f>
        <v>1.775362508452786</v>
      </c>
      <c r="H16" s="19">
        <f>STDEV(H6:H14)/SQRT(COUNT(H6:H14))</f>
        <v>7.2904549180662095E-2</v>
      </c>
      <c r="I16" s="19">
        <f>STDEV(I6:I14)/SQRT(COUNT(I6:I14))</f>
        <v>1.9714618337083656</v>
      </c>
      <c r="K16" s="19">
        <f>STDEV(K6:K14)/SQRT(COUNT(K6:K14))</f>
        <v>0.20772326775195102</v>
      </c>
      <c r="L16" s="19">
        <f>STDEV(L6:L14)/SQRT(COUNT(L6:L14))</f>
        <v>0.30567242217063434</v>
      </c>
    </row>
    <row r="18" spans="1:12" x14ac:dyDescent="0.2">
      <c r="A18" s="11">
        <v>5</v>
      </c>
      <c r="B18" s="16">
        <v>42332</v>
      </c>
      <c r="C18" s="11">
        <v>0.17510800000000001</v>
      </c>
      <c r="D18" s="11">
        <v>46.433900000000001</v>
      </c>
      <c r="F18" s="11">
        <v>6</v>
      </c>
      <c r="G18" s="16">
        <v>42332</v>
      </c>
      <c r="H18" s="11">
        <v>0.193746</v>
      </c>
      <c r="I18" s="11">
        <v>36.592100000000002</v>
      </c>
      <c r="K18" s="11">
        <f t="shared" ref="K18:K24" si="2">H18/C18</f>
        <v>1.1064371702035314</v>
      </c>
      <c r="L18" s="11">
        <f t="shared" ref="L18:L24" si="3">LOG(K18,2)</f>
        <v>0.1459215290337422</v>
      </c>
    </row>
    <row r="19" spans="1:12" x14ac:dyDescent="0.2">
      <c r="A19" s="11">
        <v>3</v>
      </c>
      <c r="B19" s="16">
        <v>42332</v>
      </c>
      <c r="C19" s="11">
        <v>0.33048699999999998</v>
      </c>
      <c r="D19" s="11">
        <v>47.759799999999998</v>
      </c>
      <c r="F19" s="11">
        <v>4</v>
      </c>
      <c r="G19" s="16">
        <v>42332</v>
      </c>
      <c r="H19" s="11">
        <v>0.28887499999999999</v>
      </c>
      <c r="I19" s="11">
        <v>40.081499999999998</v>
      </c>
      <c r="K19" s="11">
        <f t="shared" si="2"/>
        <v>0.87408884464441872</v>
      </c>
      <c r="L19" s="11">
        <f t="shared" si="3"/>
        <v>-0.19414816846396474</v>
      </c>
    </row>
    <row r="20" spans="1:12" x14ac:dyDescent="0.2">
      <c r="A20" s="11">
        <v>8</v>
      </c>
      <c r="B20" s="16">
        <v>42332</v>
      </c>
      <c r="C20" s="11">
        <v>0.314525</v>
      </c>
      <c r="D20" s="11">
        <v>44.172699999999999</v>
      </c>
      <c r="F20" s="11">
        <v>10</v>
      </c>
      <c r="G20" s="16">
        <v>42332</v>
      </c>
      <c r="H20" s="11">
        <v>0.37226700000000001</v>
      </c>
      <c r="I20" s="11">
        <v>34.562399999999997</v>
      </c>
      <c r="K20" s="11">
        <f t="shared" si="2"/>
        <v>1.183584770685955</v>
      </c>
      <c r="L20" s="11">
        <f t="shared" si="3"/>
        <v>0.24316303844981038</v>
      </c>
    </row>
    <row r="21" spans="1:12" x14ac:dyDescent="0.2">
      <c r="A21" s="11">
        <v>9</v>
      </c>
      <c r="B21" s="16">
        <v>42332</v>
      </c>
      <c r="C21" s="11">
        <v>0.38575599999999999</v>
      </c>
      <c r="D21" s="11">
        <v>47.4758</v>
      </c>
      <c r="F21" s="11">
        <v>11</v>
      </c>
      <c r="G21" s="16">
        <v>42332</v>
      </c>
      <c r="H21" s="11">
        <v>0.255193</v>
      </c>
      <c r="I21" s="11">
        <v>33.773400000000002</v>
      </c>
      <c r="K21" s="11">
        <f t="shared" si="2"/>
        <v>0.66153993716235138</v>
      </c>
      <c r="L21" s="11">
        <f t="shared" si="3"/>
        <v>-0.59609984026268004</v>
      </c>
    </row>
    <row r="22" spans="1:12" x14ac:dyDescent="0.2">
      <c r="A22" s="11">
        <v>12</v>
      </c>
      <c r="B22" s="16">
        <v>42341</v>
      </c>
      <c r="C22" s="11">
        <v>0.30096699999999998</v>
      </c>
      <c r="D22" s="11">
        <v>45.672800000000002</v>
      </c>
      <c r="F22" s="11">
        <v>2</v>
      </c>
      <c r="G22" s="16">
        <v>42341</v>
      </c>
      <c r="H22" s="11">
        <v>0.43316500000000002</v>
      </c>
      <c r="I22" s="11">
        <v>48.441600000000001</v>
      </c>
      <c r="K22" s="11">
        <f t="shared" si="2"/>
        <v>1.4392441696265705</v>
      </c>
      <c r="L22" s="11">
        <f t="shared" si="3"/>
        <v>0.52531136791338939</v>
      </c>
    </row>
    <row r="23" spans="1:12" x14ac:dyDescent="0.2">
      <c r="A23" s="11">
        <v>4</v>
      </c>
      <c r="B23" s="16">
        <v>42341</v>
      </c>
      <c r="C23" s="11">
        <v>1.1535599999999999</v>
      </c>
      <c r="D23" s="11">
        <v>55.350299999999997</v>
      </c>
      <c r="F23" s="11">
        <v>5</v>
      </c>
      <c r="G23" s="16">
        <v>42341</v>
      </c>
      <c r="H23" s="12">
        <v>0.96289199999999997</v>
      </c>
      <c r="I23" s="12">
        <v>33.526000000000003</v>
      </c>
      <c r="K23" s="11">
        <f>H23/C23</f>
        <v>0.83471340892541357</v>
      </c>
      <c r="L23" s="11">
        <f>LOG(K23,2)</f>
        <v>-0.26064714819093787</v>
      </c>
    </row>
    <row r="24" spans="1:12" x14ac:dyDescent="0.2">
      <c r="A24" s="11">
        <v>13</v>
      </c>
      <c r="B24" s="16">
        <v>42341</v>
      </c>
      <c r="C24" s="11">
        <v>0.53643700000000005</v>
      </c>
      <c r="D24" s="11">
        <v>75.901799999999994</v>
      </c>
      <c r="F24" s="12">
        <v>3</v>
      </c>
      <c r="G24" s="20">
        <v>42341</v>
      </c>
      <c r="H24" s="11">
        <v>0.58288700000000004</v>
      </c>
      <c r="I24" s="12">
        <v>41.061399999999999</v>
      </c>
      <c r="K24" s="11">
        <f t="shared" si="2"/>
        <v>1.0865898511847616</v>
      </c>
      <c r="L24" s="11">
        <f t="shared" si="3"/>
        <v>0.11980747732545279</v>
      </c>
    </row>
    <row r="25" spans="1:12" x14ac:dyDescent="0.2">
      <c r="F25" s="11">
        <v>0</v>
      </c>
      <c r="G25" s="16">
        <v>42341</v>
      </c>
      <c r="H25" s="12">
        <v>0.40418799999999999</v>
      </c>
      <c r="I25" s="11">
        <v>32.102699999999999</v>
      </c>
    </row>
    <row r="26" spans="1:12" x14ac:dyDescent="0.2">
      <c r="A26" s="11">
        <v>2</v>
      </c>
      <c r="B26" s="16">
        <v>42347</v>
      </c>
      <c r="C26" s="11">
        <v>0.364257</v>
      </c>
      <c r="D26" s="11">
        <v>52.990900000000003</v>
      </c>
      <c r="F26" s="11">
        <v>1</v>
      </c>
      <c r="G26" s="16">
        <v>17</v>
      </c>
      <c r="H26" s="11">
        <v>0.808562</v>
      </c>
      <c r="I26" s="17">
        <v>7.7427200000000003</v>
      </c>
      <c r="K26" s="11">
        <f>H26/C26</f>
        <v>2.2197569298599613</v>
      </c>
      <c r="L26" s="11">
        <f>LOG(K26,2)</f>
        <v>1.1504017057262954</v>
      </c>
    </row>
    <row r="27" spans="1:12" x14ac:dyDescent="0.2">
      <c r="B27" s="11" t="s">
        <v>228</v>
      </c>
      <c r="C27" s="19">
        <f>AVERAGE(C18:C26)</f>
        <v>0.44513712499999997</v>
      </c>
      <c r="D27" s="19">
        <f>AVERAGE(D18:D26)</f>
        <v>51.969749999999998</v>
      </c>
      <c r="H27" s="19">
        <f>AVERAGE(H18:H26)</f>
        <v>0.47797500000000004</v>
      </c>
      <c r="I27" s="19">
        <f>AVERAGE(I18:I26)</f>
        <v>34.209313333333341</v>
      </c>
      <c r="K27" s="19">
        <f>AVERAGE(K18:K26)</f>
        <v>1.1757443852866205</v>
      </c>
      <c r="L27" s="19">
        <f>AVERAGE(L18:L26)</f>
        <v>0.14171374519138843</v>
      </c>
    </row>
    <row r="28" spans="1:12" x14ac:dyDescent="0.2">
      <c r="C28" s="19">
        <f>STDEV(C18:C26)/SQRT(COUNT(C18:C26))</f>
        <v>0.10725231276850954</v>
      </c>
      <c r="D28" s="19">
        <f>STDEV(D18:D26)/SQRT(COUNT(D18:D26))</f>
        <v>3.6699171644505215</v>
      </c>
      <c r="H28" s="19">
        <f>STDEV(H18:H26)/SQRT(COUNT(H18:H26))</f>
        <v>8.6621958171701485E-2</v>
      </c>
      <c r="I28" s="19">
        <f>STDEV(I18:I26)/SQRT(COUNT(I18:I26))</f>
        <v>3.7181411763899672</v>
      </c>
      <c r="K28" s="19">
        <f>STDEV(K18:K26)/SQRT(COUNT(K18:K26))</f>
        <v>0.17133468858698783</v>
      </c>
      <c r="L28" s="19">
        <f>STDEV(L18:L26)/SQRT(COUNT(L18:L26))</f>
        <v>0.18872005379537324</v>
      </c>
    </row>
    <row r="29" spans="1:12" x14ac:dyDescent="0.2">
      <c r="C29" s="21">
        <f>TTEST(C6:C14,C18:C26,2,2)</f>
        <v>3.5939267292851719E-2</v>
      </c>
      <c r="D29" s="21">
        <f>TTEST(D6:D14,D18:D26,2,2)</f>
        <v>0.24521142919017017</v>
      </c>
      <c r="H29" s="21">
        <f>TTEST(H6:H14,H17:H26,2,2)</f>
        <v>7.9849892189859509E-2</v>
      </c>
      <c r="I29" s="21">
        <f>TTEST(I6:I13,I17:I26,2,2)</f>
        <v>0.88905376924017143</v>
      </c>
      <c r="K29" s="21">
        <f>TTEST(K6:K14,K18:K26,2,2)</f>
        <v>0.82273981156256504</v>
      </c>
      <c r="L29" s="21">
        <f>TTEST(L6:L14,L18:L26,2,2)</f>
        <v>0.64863561152016647</v>
      </c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A27B-180B-E749-BF1D-F0A04674C2A0}">
  <dimension ref="A2:AD51"/>
  <sheetViews>
    <sheetView workbookViewId="0">
      <selection activeCell="Q59" sqref="Q59"/>
    </sheetView>
  </sheetViews>
  <sheetFormatPr baseColWidth="10" defaultColWidth="8.83203125" defaultRowHeight="15" x14ac:dyDescent="0.2"/>
  <cols>
    <col min="1" max="1" width="22" style="11" customWidth="1"/>
    <col min="2" max="8" width="8.83203125" style="11"/>
    <col min="9" max="9" width="20" style="11" customWidth="1"/>
    <col min="10" max="19" width="8.83203125" style="11"/>
    <col min="20" max="20" width="8.5" style="11" customWidth="1"/>
    <col min="21" max="23" width="9.1640625" style="11" customWidth="1"/>
    <col min="24" max="16384" width="8.83203125" style="11"/>
  </cols>
  <sheetData>
    <row r="2" spans="1:30" ht="19" x14ac:dyDescent="0.25">
      <c r="A2" s="35" t="s">
        <v>224</v>
      </c>
      <c r="I2" s="35" t="s">
        <v>223</v>
      </c>
      <c r="Q2" s="35" t="s">
        <v>224</v>
      </c>
      <c r="Y2" s="35" t="s">
        <v>223</v>
      </c>
    </row>
    <row r="3" spans="1:30" x14ac:dyDescent="0.2">
      <c r="B3" s="11" t="s">
        <v>225</v>
      </c>
      <c r="C3" s="11" t="s">
        <v>226</v>
      </c>
      <c r="D3" s="11" t="s">
        <v>230</v>
      </c>
      <c r="E3" s="11" t="s">
        <v>231</v>
      </c>
      <c r="J3" s="11" t="s">
        <v>225</v>
      </c>
      <c r="K3" s="11" t="s">
        <v>226</v>
      </c>
      <c r="L3" s="11" t="s">
        <v>230</v>
      </c>
      <c r="M3" s="11" t="s">
        <v>231</v>
      </c>
      <c r="R3" s="11" t="s">
        <v>225</v>
      </c>
      <c r="S3" s="11" t="s">
        <v>226</v>
      </c>
      <c r="T3" s="11" t="s">
        <v>230</v>
      </c>
      <c r="U3" s="11" t="s">
        <v>231</v>
      </c>
      <c r="Z3" s="11" t="s">
        <v>225</v>
      </c>
      <c r="AA3" s="11" t="s">
        <v>226</v>
      </c>
      <c r="AB3" s="11" t="s">
        <v>230</v>
      </c>
      <c r="AC3" s="11" t="s">
        <v>231</v>
      </c>
    </row>
    <row r="4" spans="1:30" hidden="1" x14ac:dyDescent="0.2">
      <c r="A4" s="11" t="s">
        <v>294</v>
      </c>
      <c r="B4" s="11">
        <v>0.21241299999999999</v>
      </c>
      <c r="C4" s="11">
        <v>19.750499999999999</v>
      </c>
      <c r="D4" s="11">
        <v>4.0369900000000003</v>
      </c>
      <c r="E4" s="11">
        <v>2.40802</v>
      </c>
      <c r="I4" s="11" t="s">
        <v>295</v>
      </c>
      <c r="J4" s="36">
        <v>0.216113</v>
      </c>
      <c r="K4" s="36">
        <v>22.6645</v>
      </c>
      <c r="L4" s="36">
        <v>0.379077</v>
      </c>
      <c r="M4" s="36">
        <v>5.44062</v>
      </c>
      <c r="N4" s="36"/>
      <c r="R4" s="11">
        <f>J16+2*STDEV(J4:J13)</f>
        <v>1.1855047762526487</v>
      </c>
    </row>
    <row r="5" spans="1:30" hidden="1" x14ac:dyDescent="0.2">
      <c r="A5" s="11" t="s">
        <v>296</v>
      </c>
      <c r="B5" s="11">
        <v>0.28297</v>
      </c>
      <c r="C5" s="11">
        <v>31.125599999999999</v>
      </c>
      <c r="D5" s="11">
        <v>6.0659000000000001</v>
      </c>
      <c r="E5" s="11">
        <v>2.50596</v>
      </c>
      <c r="I5" s="11" t="s">
        <v>297</v>
      </c>
      <c r="J5" s="37">
        <v>0.34354699999999999</v>
      </c>
      <c r="K5" s="11">
        <v>23.285399999999999</v>
      </c>
      <c r="L5" s="11">
        <v>9.5074799999999993</v>
      </c>
      <c r="M5" s="11">
        <v>2.0798299999999998</v>
      </c>
    </row>
    <row r="6" spans="1:30" hidden="1" x14ac:dyDescent="0.2">
      <c r="A6" s="11" t="s">
        <v>298</v>
      </c>
      <c r="B6" s="11">
        <v>0.31556699999999999</v>
      </c>
      <c r="C6" s="11">
        <v>31.4968</v>
      </c>
      <c r="D6" s="11">
        <v>2.7549199999999998</v>
      </c>
      <c r="E6" s="11">
        <v>2.4644200000000001</v>
      </c>
      <c r="I6" s="11" t="s">
        <v>299</v>
      </c>
      <c r="J6" s="11">
        <v>0.38054100000000002</v>
      </c>
      <c r="K6" s="11">
        <v>17.819800000000001</v>
      </c>
      <c r="L6" s="11">
        <v>8.4414200000000008</v>
      </c>
      <c r="M6" s="11">
        <v>1.3579000000000001</v>
      </c>
    </row>
    <row r="7" spans="1:30" hidden="1" x14ac:dyDescent="0.2">
      <c r="A7" s="11" t="s">
        <v>300</v>
      </c>
      <c r="B7" s="11">
        <v>0.27119500000000002</v>
      </c>
      <c r="C7" s="11">
        <v>12.430999999999999</v>
      </c>
      <c r="D7" s="11">
        <v>5.6916399999999996</v>
      </c>
      <c r="E7" s="11">
        <v>1.0082800000000001</v>
      </c>
      <c r="I7" s="11" t="s">
        <v>301</v>
      </c>
      <c r="J7" s="36">
        <v>0.68759199999999998</v>
      </c>
      <c r="K7" s="36">
        <v>3.8388499999999999</v>
      </c>
      <c r="L7" s="36">
        <v>11.2399</v>
      </c>
      <c r="M7" s="36">
        <v>1.1763600000000001</v>
      </c>
      <c r="N7" s="36"/>
    </row>
    <row r="8" spans="1:30" hidden="1" x14ac:dyDescent="0.2">
      <c r="A8" s="11" t="s">
        <v>302</v>
      </c>
      <c r="B8" s="11">
        <v>0.265735</v>
      </c>
      <c r="C8" s="11">
        <v>27.644200000000001</v>
      </c>
      <c r="D8" s="11">
        <v>3.3239800000000002</v>
      </c>
      <c r="E8" s="11">
        <v>2.6471900000000002</v>
      </c>
      <c r="I8" s="11" t="s">
        <v>303</v>
      </c>
      <c r="J8" s="36">
        <v>0.55386000000000002</v>
      </c>
      <c r="K8" s="36">
        <v>25.048500000000001</v>
      </c>
      <c r="L8" s="36">
        <v>8.5189599999999999</v>
      </c>
      <c r="M8" s="36">
        <v>1.6817599999999999</v>
      </c>
      <c r="N8" s="36"/>
    </row>
    <row r="9" spans="1:30" hidden="1" x14ac:dyDescent="0.2">
      <c r="A9" s="11" t="s">
        <v>304</v>
      </c>
      <c r="B9" s="11">
        <v>0.43775599999999998</v>
      </c>
      <c r="C9" s="11">
        <v>28.7943</v>
      </c>
      <c r="D9" s="11">
        <v>3.5080800000000001</v>
      </c>
      <c r="E9" s="11">
        <v>2.3804699999999999</v>
      </c>
      <c r="I9" s="11" t="s">
        <v>305</v>
      </c>
      <c r="J9" s="36">
        <v>0.23596700000000001</v>
      </c>
      <c r="K9" s="36">
        <v>28.2636</v>
      </c>
      <c r="L9" s="36">
        <v>0.71583300000000005</v>
      </c>
      <c r="M9" s="36">
        <v>2.34511</v>
      </c>
      <c r="N9" s="36"/>
      <c r="P9" s="13" t="s">
        <v>306</v>
      </c>
    </row>
    <row r="10" spans="1:30" hidden="1" x14ac:dyDescent="0.2">
      <c r="A10" s="11" t="s">
        <v>307</v>
      </c>
      <c r="B10" s="11">
        <v>6.9565299999999997E-2</v>
      </c>
      <c r="C10" s="11">
        <v>6.1447700000000003</v>
      </c>
      <c r="D10" s="11">
        <v>9.5942900000000009</v>
      </c>
      <c r="E10" s="11">
        <v>4.93011</v>
      </c>
      <c r="I10" s="11" t="s">
        <v>308</v>
      </c>
      <c r="J10" s="36">
        <v>6.7413100000000004E-3</v>
      </c>
      <c r="K10" s="36">
        <v>1.0795999999999999</v>
      </c>
      <c r="L10" s="36">
        <v>4.1614599999999999</v>
      </c>
      <c r="M10" s="36">
        <v>1.22228</v>
      </c>
      <c r="N10" s="36"/>
      <c r="P10" s="13" t="s">
        <v>309</v>
      </c>
    </row>
    <row r="11" spans="1:30" hidden="1" x14ac:dyDescent="0.2">
      <c r="A11" s="11" t="s">
        <v>310</v>
      </c>
      <c r="B11" s="11">
        <v>0.16692799999999999</v>
      </c>
      <c r="C11" s="11">
        <v>38.124000000000002</v>
      </c>
      <c r="D11" s="11">
        <v>3.7492999999999999</v>
      </c>
      <c r="E11" s="11">
        <v>1.9084000000000001</v>
      </c>
      <c r="I11" s="38" t="s">
        <v>311</v>
      </c>
      <c r="J11" s="38">
        <v>1.2782899999999999</v>
      </c>
      <c r="K11" s="38">
        <v>21.5931</v>
      </c>
      <c r="L11" s="38">
        <v>11.093500000000001</v>
      </c>
      <c r="M11" s="38">
        <v>1.4054800000000001</v>
      </c>
      <c r="N11" s="38"/>
    </row>
    <row r="12" spans="1:30" hidden="1" x14ac:dyDescent="0.2">
      <c r="A12" s="11" t="s">
        <v>312</v>
      </c>
      <c r="B12" s="11">
        <v>0.34205400000000002</v>
      </c>
      <c r="C12" s="11">
        <v>6.2077799999999996</v>
      </c>
      <c r="D12" s="11">
        <v>5.6769299999999996</v>
      </c>
      <c r="E12" s="11">
        <v>1.68435</v>
      </c>
      <c r="I12" s="11" t="s">
        <v>313</v>
      </c>
      <c r="J12" s="11">
        <v>0.59699199999999997</v>
      </c>
      <c r="K12" s="11">
        <v>33.413200000000003</v>
      </c>
      <c r="L12" s="11">
        <v>15.037599999999999</v>
      </c>
      <c r="M12" s="11">
        <v>2.25325</v>
      </c>
    </row>
    <row r="13" spans="1:30" hidden="1" x14ac:dyDescent="0.2">
      <c r="A13" s="11" t="s">
        <v>314</v>
      </c>
      <c r="B13" s="11">
        <v>0.20056399999999999</v>
      </c>
      <c r="C13" s="11">
        <v>12.5992</v>
      </c>
      <c r="D13" s="11">
        <v>5.1505599999999996</v>
      </c>
      <c r="E13" s="11">
        <v>1.5926199999999999</v>
      </c>
      <c r="I13" s="11" t="s">
        <v>315</v>
      </c>
      <c r="J13" s="36">
        <v>0.58835700000000002</v>
      </c>
      <c r="K13" s="36">
        <v>33.0533</v>
      </c>
      <c r="L13" s="36">
        <v>1.9241699999999999</v>
      </c>
      <c r="M13" s="36">
        <v>1.6235299999999999</v>
      </c>
      <c r="N13" s="36"/>
    </row>
    <row r="14" spans="1:30" x14ac:dyDescent="0.2">
      <c r="A14" s="39" t="s">
        <v>87</v>
      </c>
      <c r="B14" s="40"/>
      <c r="C14" s="40"/>
      <c r="D14" s="40"/>
      <c r="E14" s="40"/>
      <c r="F14" s="41"/>
      <c r="I14" s="42"/>
      <c r="J14" s="40"/>
      <c r="K14" s="40"/>
      <c r="L14" s="40"/>
      <c r="M14" s="40"/>
      <c r="N14" s="41"/>
      <c r="Q14" s="43" t="s">
        <v>87</v>
      </c>
      <c r="R14" s="44"/>
      <c r="S14" s="44"/>
      <c r="T14" s="44"/>
      <c r="U14" s="44"/>
      <c r="V14" s="44"/>
      <c r="Y14" s="19" t="s">
        <v>87</v>
      </c>
    </row>
    <row r="15" spans="1:30" x14ac:dyDescent="0.2">
      <c r="A15" s="45">
        <f>COUNT(B4:B14)</f>
        <v>10</v>
      </c>
      <c r="B15" s="44"/>
      <c r="C15" s="44"/>
      <c r="D15" s="44"/>
      <c r="E15" s="44"/>
      <c r="F15" s="46"/>
      <c r="I15" s="45">
        <f>COUNT(J4:J14)</f>
        <v>10</v>
      </c>
      <c r="J15" s="44"/>
      <c r="K15" s="44"/>
      <c r="L15" s="44"/>
      <c r="M15" s="44"/>
      <c r="N15" s="46"/>
      <c r="Q15" s="42">
        <v>9</v>
      </c>
      <c r="R15" s="40"/>
      <c r="S15" s="40"/>
      <c r="T15" s="40"/>
      <c r="U15" s="40"/>
      <c r="V15" s="41"/>
      <c r="Y15" s="42">
        <v>9</v>
      </c>
      <c r="Z15" s="40"/>
      <c r="AA15" s="40"/>
      <c r="AB15" s="40"/>
      <c r="AC15" s="40"/>
      <c r="AD15" s="41"/>
    </row>
    <row r="16" spans="1:30" x14ac:dyDescent="0.2">
      <c r="A16" s="45" t="s">
        <v>289</v>
      </c>
      <c r="B16" s="43">
        <f>AVERAGE(B4:B14)</f>
        <v>0.25647473000000004</v>
      </c>
      <c r="C16" s="43">
        <f>AVERAGE(C4:C14)</f>
        <v>21.431814999999993</v>
      </c>
      <c r="D16" s="43">
        <f>AVERAGE(D4:D14)</f>
        <v>4.9552589999999999</v>
      </c>
      <c r="E16" s="43">
        <f>AVERAGE(E4:E14)</f>
        <v>2.3529819999999999</v>
      </c>
      <c r="F16" s="47"/>
      <c r="I16" s="45"/>
      <c r="J16" s="43">
        <f>AVERAGE(J4:J14)</f>
        <v>0.48880003100000008</v>
      </c>
      <c r="K16" s="43">
        <f>AVERAGE(K4:K14)</f>
        <v>21.005985000000003</v>
      </c>
      <c r="L16" s="43">
        <f>AVERAGE(L4:L14)</f>
        <v>7.1019400000000008</v>
      </c>
      <c r="M16" s="43">
        <f>AVERAGE(M4:M14)</f>
        <v>2.0586120000000001</v>
      </c>
      <c r="N16" s="47"/>
      <c r="Q16" s="45" t="s">
        <v>289</v>
      </c>
      <c r="R16" s="43">
        <v>0.26642436666666669</v>
      </c>
      <c r="S16" s="43">
        <v>26.243794444444443</v>
      </c>
      <c r="T16" s="43">
        <v>5.0892544444444443</v>
      </c>
      <c r="U16" s="43">
        <v>2.40238</v>
      </c>
      <c r="V16" s="47"/>
      <c r="Y16" s="45"/>
      <c r="Z16" s="43">
        <v>0.401078923333333</v>
      </c>
      <c r="AA16" s="43">
        <v>20.940750000000001</v>
      </c>
      <c r="AB16" s="43">
        <v>6.658433333333333</v>
      </c>
      <c r="AC16" s="43">
        <v>2.1311822222222223</v>
      </c>
      <c r="AD16" s="47"/>
    </row>
    <row r="17" spans="1:30" x14ac:dyDescent="0.2">
      <c r="A17" s="48" t="s">
        <v>290</v>
      </c>
      <c r="B17" s="49">
        <f>STDEV(B4:B14)/SQRT(COUNT(B4:B14))</f>
        <v>3.209434748057681E-2</v>
      </c>
      <c r="C17" s="49">
        <f>STDEV(C4:C14)/SQRT(COUNT(C4:C14))</f>
        <v>3.642380034719443</v>
      </c>
      <c r="D17" s="49">
        <f>STDEV(D4:D14)/SQRT(COUNT(D4:D14))</f>
        <v>0.63025378975184021</v>
      </c>
      <c r="E17" s="49">
        <f>STDEV(E4:E14)/SQRT(COUNT(E4:E14))</f>
        <v>0.32996377393014242</v>
      </c>
      <c r="F17" s="50"/>
      <c r="I17" s="48"/>
      <c r="J17" s="51">
        <f>STDEV(J4:J14)/SQRT(COUNT(J4:J14))</f>
        <v>0.11015869258228762</v>
      </c>
      <c r="K17" s="51">
        <f>STDEV(K4:K14)/SQRT(COUNT(K4:K14))</f>
        <v>3.4613836550660388</v>
      </c>
      <c r="L17" s="51">
        <f>STDEV(L4:L14)/SQRT(COUNT(L4:L14))</f>
        <v>1.5883384512289636</v>
      </c>
      <c r="M17" s="51">
        <f>STDEV(M4:M14)/SQRT(COUNT(M4:M14))</f>
        <v>0.39840104960481987</v>
      </c>
      <c r="N17" s="52"/>
      <c r="Q17" s="48" t="s">
        <v>290</v>
      </c>
      <c r="R17" s="51">
        <v>3.4114730513469756E-2</v>
      </c>
      <c r="S17" s="51">
        <v>3.0648856987048174</v>
      </c>
      <c r="T17" s="51">
        <v>0.68853563847913168</v>
      </c>
      <c r="U17" s="51">
        <v>0.36475322086004652</v>
      </c>
      <c r="V17" s="52"/>
      <c r="Y17" s="48"/>
      <c r="Z17" s="53">
        <v>7.4497859207262054E-2</v>
      </c>
      <c r="AA17" s="53">
        <v>3.869257228838201</v>
      </c>
      <c r="AB17" s="53">
        <v>1.7051835943215343</v>
      </c>
      <c r="AC17" s="53">
        <v>0.43797397064899801</v>
      </c>
      <c r="AD17" s="54"/>
    </row>
    <row r="19" spans="1:30" x14ac:dyDescent="0.2">
      <c r="A19" s="39" t="s">
        <v>109</v>
      </c>
      <c r="B19" s="40"/>
      <c r="C19" s="40"/>
      <c r="D19" s="40"/>
      <c r="E19" s="40"/>
      <c r="F19" s="41"/>
      <c r="Q19" s="19" t="s">
        <v>109</v>
      </c>
    </row>
    <row r="20" spans="1:30" hidden="1" x14ac:dyDescent="0.2">
      <c r="A20" s="45"/>
      <c r="B20" s="44"/>
      <c r="C20" s="44"/>
      <c r="D20" s="44"/>
      <c r="E20" s="44"/>
      <c r="F20" s="46"/>
      <c r="I20" s="13" t="s">
        <v>316</v>
      </c>
      <c r="J20" s="24">
        <v>4.1958700000000002E-4</v>
      </c>
      <c r="K20" s="36">
        <v>12.6326</v>
      </c>
      <c r="L20" s="36">
        <v>1.33891</v>
      </c>
      <c r="M20" s="36">
        <v>2.6630600000000002</v>
      </c>
      <c r="N20" s="36"/>
      <c r="R20" s="11">
        <f>J33+2*STDEV(J20:J30)</f>
        <v>0.84646704451193389</v>
      </c>
    </row>
    <row r="21" spans="1:30" hidden="1" x14ac:dyDescent="0.2">
      <c r="A21" s="55" t="s">
        <v>317</v>
      </c>
      <c r="B21" s="56">
        <v>6.7635799999999996E-2</v>
      </c>
      <c r="C21" s="56">
        <v>19.8566</v>
      </c>
      <c r="D21" s="56">
        <v>7.72865</v>
      </c>
      <c r="E21" s="56">
        <v>2.7737599999999998</v>
      </c>
      <c r="F21" s="57"/>
      <c r="G21" s="13"/>
      <c r="I21" s="13" t="s">
        <v>318</v>
      </c>
      <c r="J21" s="11">
        <v>0.302815</v>
      </c>
      <c r="K21" s="11">
        <v>33.034799999999997</v>
      </c>
      <c r="L21" s="11">
        <v>9.63232</v>
      </c>
      <c r="M21" s="11">
        <v>3.8595299999999999</v>
      </c>
    </row>
    <row r="22" spans="1:30" hidden="1" x14ac:dyDescent="0.2">
      <c r="A22" s="55" t="s">
        <v>319</v>
      </c>
      <c r="B22" s="44">
        <v>0.907273</v>
      </c>
      <c r="C22" s="44">
        <v>20.420200000000001</v>
      </c>
      <c r="D22" s="44">
        <v>9.3666800000000006</v>
      </c>
      <c r="E22" s="44">
        <v>2.6877800000000001</v>
      </c>
      <c r="F22" s="46"/>
      <c r="I22" s="13" t="s">
        <v>320</v>
      </c>
      <c r="J22" s="19">
        <v>3.7529E-3</v>
      </c>
      <c r="K22" s="19">
        <v>3.7875399999999999</v>
      </c>
      <c r="L22" s="19">
        <v>5.2512800000000004</v>
      </c>
      <c r="M22" s="19">
        <v>7.1837499999999999</v>
      </c>
      <c r="N22" s="19"/>
    </row>
    <row r="23" spans="1:30" hidden="1" x14ac:dyDescent="0.2">
      <c r="A23" s="55" t="s">
        <v>321</v>
      </c>
      <c r="B23" s="44">
        <v>0.25333299999999997</v>
      </c>
      <c r="C23" s="44">
        <v>20.171600000000002</v>
      </c>
      <c r="D23" s="44">
        <v>1.5851299999999999</v>
      </c>
      <c r="E23" s="44">
        <v>4.2178699999999996</v>
      </c>
      <c r="F23" s="46"/>
      <c r="I23" s="24" t="s">
        <v>322</v>
      </c>
      <c r="J23" s="17"/>
      <c r="K23" s="58"/>
      <c r="L23" s="58"/>
      <c r="M23" s="58"/>
      <c r="N23" s="58"/>
    </row>
    <row r="24" spans="1:30" hidden="1" x14ac:dyDescent="0.2">
      <c r="A24" s="55" t="s">
        <v>323</v>
      </c>
      <c r="B24" s="43">
        <v>1.3532000000000001E-2</v>
      </c>
      <c r="C24" s="43">
        <v>12.08</v>
      </c>
      <c r="D24" s="43">
        <v>5.5954699999999997</v>
      </c>
      <c r="E24" s="43">
        <v>5.2968200000000003</v>
      </c>
      <c r="F24" s="47"/>
      <c r="I24" s="24" t="s">
        <v>324</v>
      </c>
      <c r="J24" s="17"/>
      <c r="K24" s="17"/>
      <c r="L24" s="17"/>
      <c r="M24" s="17"/>
      <c r="N24" s="17"/>
    </row>
    <row r="25" spans="1:30" hidden="1" x14ac:dyDescent="0.2">
      <c r="A25" s="55" t="s">
        <v>325</v>
      </c>
      <c r="B25" s="44">
        <v>0.12676999999999999</v>
      </c>
      <c r="C25" s="44">
        <v>27.212499999999999</v>
      </c>
      <c r="D25" s="44">
        <v>5.2316700000000003</v>
      </c>
      <c r="E25" s="44">
        <v>2.3229600000000001</v>
      </c>
      <c r="F25" s="46"/>
      <c r="I25" s="24" t="s">
        <v>326</v>
      </c>
      <c r="J25" s="11">
        <v>1.8843700000000001E-4</v>
      </c>
      <c r="K25" s="11">
        <v>30.983899999999998</v>
      </c>
      <c r="L25" s="11">
        <v>5.5167299999999999</v>
      </c>
      <c r="M25" s="11">
        <v>1.81897</v>
      </c>
    </row>
    <row r="26" spans="1:30" hidden="1" x14ac:dyDescent="0.2">
      <c r="A26" s="55" t="s">
        <v>327</v>
      </c>
      <c r="B26" s="59"/>
      <c r="C26" s="59"/>
      <c r="D26" s="59"/>
      <c r="E26" s="59"/>
      <c r="F26" s="60"/>
      <c r="I26" s="13" t="s">
        <v>328</v>
      </c>
      <c r="J26" s="38">
        <v>0.933033</v>
      </c>
      <c r="K26" s="38">
        <v>26.6509</v>
      </c>
      <c r="L26" s="38">
        <v>9.6445500000000006</v>
      </c>
      <c r="M26" s="38">
        <v>1.01529</v>
      </c>
      <c r="N26" s="38"/>
    </row>
    <row r="27" spans="1:30" hidden="1" x14ac:dyDescent="0.2">
      <c r="A27" s="55" t="s">
        <v>329</v>
      </c>
      <c r="B27" s="44">
        <v>8.1226499999999993E-2</v>
      </c>
      <c r="C27" s="44">
        <v>6.8836000000000004</v>
      </c>
      <c r="D27" s="44">
        <v>7.2580999999999998</v>
      </c>
      <c r="E27" s="44">
        <v>0.96496700000000002</v>
      </c>
      <c r="F27" s="46"/>
      <c r="I27" s="13" t="s">
        <v>330</v>
      </c>
      <c r="J27" s="11">
        <v>0.18296100000000001</v>
      </c>
      <c r="K27" s="11">
        <v>26.400700000000001</v>
      </c>
      <c r="L27" s="61">
        <v>1.50322</v>
      </c>
      <c r="M27" s="11">
        <v>1.3569500000000001</v>
      </c>
    </row>
    <row r="28" spans="1:30" hidden="1" x14ac:dyDescent="0.2">
      <c r="A28" s="55" t="s">
        <v>331</v>
      </c>
      <c r="B28" s="44">
        <v>0.22437199999999999</v>
      </c>
      <c r="C28" s="44">
        <v>30.119900000000001</v>
      </c>
      <c r="D28" s="44">
        <v>8.4261400000000002</v>
      </c>
      <c r="E28" s="44">
        <v>7.6438100000000002</v>
      </c>
      <c r="F28" s="46"/>
      <c r="I28" s="24" t="s">
        <v>332</v>
      </c>
      <c r="J28" s="36">
        <v>0.24754599999999999</v>
      </c>
      <c r="K28" s="36">
        <v>1.7159599999999999</v>
      </c>
      <c r="L28" s="36">
        <v>9.4564900000000005</v>
      </c>
      <c r="M28" s="36">
        <v>1.69306</v>
      </c>
      <c r="N28" s="36"/>
    </row>
    <row r="29" spans="1:30" hidden="1" x14ac:dyDescent="0.2">
      <c r="A29" s="55" t="s">
        <v>333</v>
      </c>
      <c r="B29" s="44">
        <v>0.37102099999999999</v>
      </c>
      <c r="C29" s="44">
        <v>17.312999999999999</v>
      </c>
      <c r="D29" s="44">
        <v>8.1891999999999996</v>
      </c>
      <c r="E29" s="44">
        <v>3.8799600000000001</v>
      </c>
      <c r="F29" s="46"/>
      <c r="I29" s="24" t="s">
        <v>334</v>
      </c>
      <c r="J29" s="17"/>
      <c r="K29" s="17"/>
      <c r="L29" s="17"/>
      <c r="M29" s="17"/>
      <c r="N29" s="17"/>
    </row>
    <row r="30" spans="1:30" hidden="1" x14ac:dyDescent="0.2">
      <c r="A30" s="55" t="s">
        <v>335</v>
      </c>
      <c r="B30" s="62"/>
      <c r="C30" s="62"/>
      <c r="D30" s="62"/>
      <c r="E30" s="62"/>
      <c r="F30" s="63"/>
      <c r="I30" s="13" t="s">
        <v>336</v>
      </c>
      <c r="J30" s="36">
        <v>0.18524599999999999</v>
      </c>
      <c r="K30" s="36">
        <v>9.0590299999999999</v>
      </c>
      <c r="L30" s="36">
        <v>11.3672</v>
      </c>
      <c r="M30" s="36">
        <v>1.16147</v>
      </c>
      <c r="N30" s="36"/>
    </row>
    <row r="31" spans="1:30" x14ac:dyDescent="0.2">
      <c r="A31" s="55"/>
      <c r="B31" s="43"/>
      <c r="C31" s="43"/>
      <c r="D31" s="43"/>
      <c r="E31" s="43"/>
      <c r="F31" s="47"/>
    </row>
    <row r="32" spans="1:30" x14ac:dyDescent="0.2">
      <c r="A32" s="45">
        <f>COUNT(B21:B32)</f>
        <v>8</v>
      </c>
      <c r="B32" s="44"/>
      <c r="C32" s="44"/>
      <c r="D32" s="44"/>
      <c r="E32" s="44"/>
      <c r="F32" s="46"/>
      <c r="I32" s="42">
        <f>COUNT(J20:J31)</f>
        <v>8</v>
      </c>
      <c r="J32" s="40"/>
      <c r="K32" s="40"/>
      <c r="L32" s="40"/>
      <c r="M32" s="40"/>
      <c r="N32" s="41"/>
      <c r="Q32" s="42">
        <v>8</v>
      </c>
      <c r="R32" s="40"/>
      <c r="S32" s="40"/>
      <c r="T32" s="40"/>
      <c r="U32" s="40"/>
      <c r="V32" s="41"/>
      <c r="Y32" s="42">
        <v>8</v>
      </c>
      <c r="Z32" s="40"/>
      <c r="AA32" s="40"/>
      <c r="AB32" s="40"/>
      <c r="AC32" s="40"/>
      <c r="AD32" s="41"/>
    </row>
    <row r="33" spans="1:30" x14ac:dyDescent="0.2">
      <c r="A33" s="45" t="s">
        <v>289</v>
      </c>
      <c r="B33" s="43">
        <f>AVERAGE(B21:B29)</f>
        <v>0.2556454125</v>
      </c>
      <c r="C33" s="43">
        <f>AVERAGE(C21:C29)</f>
        <v>19.257175</v>
      </c>
      <c r="D33" s="43">
        <f>AVERAGE(D21:D29)</f>
        <v>6.6726299999999998</v>
      </c>
      <c r="E33" s="43">
        <f>AVERAGE(E21:E29)</f>
        <v>3.723490875</v>
      </c>
      <c r="F33" s="47"/>
      <c r="I33" s="45"/>
      <c r="J33" s="43">
        <f>AVERAGE(J20:J30)</f>
        <v>0.23199524050000001</v>
      </c>
      <c r="K33" s="43">
        <f>AVERAGE(K20:K30)</f>
        <v>18.033178750000001</v>
      </c>
      <c r="L33" s="43">
        <f>AVERAGE(L20:L30)</f>
        <v>6.7138375000000003</v>
      </c>
      <c r="M33" s="43">
        <f>AVERAGE(M20:M30)</f>
        <v>2.5940100000000004</v>
      </c>
      <c r="N33" s="47"/>
      <c r="Q33" s="45" t="s">
        <v>289</v>
      </c>
      <c r="R33" s="43">
        <v>0.2556454125</v>
      </c>
      <c r="S33" s="43">
        <v>25.507175000000004</v>
      </c>
      <c r="T33" s="43">
        <v>6.6726299999999998</v>
      </c>
      <c r="U33" s="43">
        <v>3.723490875</v>
      </c>
      <c r="V33" s="47"/>
      <c r="Y33" s="45"/>
      <c r="Z33" s="43">
        <v>0.23199524050000001</v>
      </c>
      <c r="AA33" s="43">
        <v>18.033178750000001</v>
      </c>
      <c r="AB33" s="43">
        <v>6.7138374999999995</v>
      </c>
      <c r="AC33" s="43">
        <v>2.5940100000000004</v>
      </c>
      <c r="AD33" s="47"/>
    </row>
    <row r="34" spans="1:30" x14ac:dyDescent="0.2">
      <c r="A34" s="48" t="s">
        <v>290</v>
      </c>
      <c r="B34" s="49">
        <f>STDEV(B17:B29)/SQRT(COUNT(B17:B29))</f>
        <v>9.3119774469706748E-2</v>
      </c>
      <c r="C34" s="49">
        <f>STDEV(C17:C29)/SQRT(COUNT(C17:C29))</f>
        <v>2.9082297613089811</v>
      </c>
      <c r="D34" s="49">
        <f>STDEV(D17:D29)/SQRT(COUNT(D17:D29))</f>
        <v>1.0251256387192458</v>
      </c>
      <c r="E34" s="49">
        <f>STDEV(E17:E29)/SQRT(COUNT(E17:E29))</f>
        <v>0.74437944006177581</v>
      </c>
      <c r="F34" s="50"/>
      <c r="I34" s="48"/>
      <c r="J34" s="49">
        <f>STDEV(J20:J31)/SQRT(COUNT(J20:J31))</f>
        <v>0.10862429486619241</v>
      </c>
      <c r="K34" s="49">
        <f>STDEV(K20:K31)/SQRT(COUNT(K20:K31))</f>
        <v>4.4640264499914162</v>
      </c>
      <c r="L34" s="49">
        <f>STDEV(L20:L31)/SQRT(COUNT(L20:L31))</f>
        <v>1.37513026864438</v>
      </c>
      <c r="M34" s="49">
        <f>STDEV(M20:M31)/SQRT(COUNT(M20:M31))</f>
        <v>0.7338653180031447</v>
      </c>
      <c r="N34" s="50"/>
      <c r="Q34" s="48" t="s">
        <v>290</v>
      </c>
      <c r="R34" s="51">
        <v>9.30601457289464E-2</v>
      </c>
      <c r="S34" s="51">
        <v>3.7402542788136715</v>
      </c>
      <c r="T34" s="51">
        <v>1.0208962635135841</v>
      </c>
      <c r="U34" s="51">
        <v>0.74242889053316852</v>
      </c>
      <c r="V34" s="52"/>
      <c r="Y34" s="48"/>
      <c r="Z34" s="51">
        <v>0.10862429486619241</v>
      </c>
      <c r="AA34" s="51">
        <v>4.4640264499914162</v>
      </c>
      <c r="AB34" s="51">
        <v>1.37513026864438</v>
      </c>
      <c r="AC34" s="51">
        <v>0.7338653180031447</v>
      </c>
      <c r="AD34" s="52"/>
    </row>
    <row r="36" spans="1:30" x14ac:dyDescent="0.2">
      <c r="A36" s="39" t="s">
        <v>88</v>
      </c>
      <c r="B36" s="40"/>
      <c r="C36" s="40"/>
      <c r="D36" s="40"/>
      <c r="E36" s="40"/>
      <c r="F36" s="41"/>
      <c r="I36" s="42">
        <f>COUNT(J38:J46)</f>
        <v>8</v>
      </c>
      <c r="J36" s="40"/>
      <c r="K36" s="40"/>
      <c r="L36" s="40"/>
      <c r="M36" s="40"/>
      <c r="N36" s="41"/>
      <c r="Q36" s="19" t="s">
        <v>88</v>
      </c>
    </row>
    <row r="37" spans="1:30" hidden="1" x14ac:dyDescent="0.2">
      <c r="A37" s="45"/>
      <c r="B37" s="44"/>
      <c r="C37" s="44"/>
      <c r="D37" s="44"/>
      <c r="E37" s="44"/>
      <c r="F37" s="46"/>
      <c r="I37" s="45"/>
      <c r="J37" s="44"/>
      <c r="K37" s="44"/>
      <c r="L37" s="44"/>
      <c r="M37" s="44"/>
      <c r="N37" s="46"/>
    </row>
    <row r="38" spans="1:30" hidden="1" x14ac:dyDescent="0.2">
      <c r="A38" s="55" t="s">
        <v>337</v>
      </c>
      <c r="B38" s="44">
        <v>0.37101000000000001</v>
      </c>
      <c r="C38" s="44">
        <v>21.538499999999999</v>
      </c>
      <c r="D38" s="44">
        <v>5.7729200000000001</v>
      </c>
      <c r="E38" s="44">
        <v>1.71638</v>
      </c>
      <c r="F38" s="46"/>
      <c r="I38" s="55" t="s">
        <v>338</v>
      </c>
      <c r="J38" s="44">
        <v>1.0183599999999999</v>
      </c>
      <c r="K38" s="44">
        <v>26.014199999999999</v>
      </c>
      <c r="L38" s="44">
        <v>14.9229</v>
      </c>
      <c r="M38" s="44">
        <v>1.62879</v>
      </c>
      <c r="N38" s="46"/>
      <c r="R38" s="11">
        <f>J49+2*STDEV(J38:J48)</f>
        <v>2.8988340807870179</v>
      </c>
    </row>
    <row r="39" spans="1:30" hidden="1" x14ac:dyDescent="0.2">
      <c r="A39" s="55" t="s">
        <v>339</v>
      </c>
      <c r="B39" s="43">
        <v>0.26772000000000001</v>
      </c>
      <c r="C39" s="43">
        <v>15.191000000000001</v>
      </c>
      <c r="D39" s="43">
        <v>6.1770199999999997</v>
      </c>
      <c r="E39" s="43">
        <v>2.08589</v>
      </c>
      <c r="F39" s="47"/>
      <c r="I39" s="64" t="s">
        <v>339</v>
      </c>
      <c r="J39" s="44">
        <v>1.4624699999999999</v>
      </c>
      <c r="K39" s="44">
        <v>29.151399999999999</v>
      </c>
      <c r="L39" s="44">
        <v>9.1105800000000006</v>
      </c>
      <c r="M39" s="44">
        <v>2.2686799999999998</v>
      </c>
      <c r="N39" s="46"/>
      <c r="P39" s="24" t="s">
        <v>334</v>
      </c>
    </row>
    <row r="40" spans="1:30" hidden="1" x14ac:dyDescent="0.2">
      <c r="A40" s="55" t="s">
        <v>340</v>
      </c>
      <c r="B40" s="44">
        <v>0.14335300000000001</v>
      </c>
      <c r="C40" s="44">
        <v>22.9695</v>
      </c>
      <c r="D40" s="44">
        <v>6.2105499999999996</v>
      </c>
      <c r="E40" s="44">
        <v>1.24888</v>
      </c>
      <c r="F40" s="46"/>
      <c r="I40" s="65" t="s">
        <v>341</v>
      </c>
      <c r="J40" s="66">
        <v>3.0631200000000001</v>
      </c>
      <c r="K40" s="66">
        <v>10.4916</v>
      </c>
      <c r="L40" s="66">
        <v>3.3054100000000002</v>
      </c>
      <c r="M40" s="66">
        <v>3.32361</v>
      </c>
      <c r="N40" s="67"/>
    </row>
    <row r="41" spans="1:30" hidden="1" x14ac:dyDescent="0.2">
      <c r="A41" s="55" t="s">
        <v>342</v>
      </c>
      <c r="B41" s="44">
        <v>0.15940299999999999</v>
      </c>
      <c r="C41" s="44">
        <v>10.436999999999999</v>
      </c>
      <c r="D41" s="44">
        <v>4.0705299999999998</v>
      </c>
      <c r="E41" s="44">
        <v>1.1378699999999999</v>
      </c>
      <c r="F41" s="46"/>
      <c r="I41" s="55" t="s">
        <v>343</v>
      </c>
      <c r="J41" s="44">
        <v>0.28322900000000001</v>
      </c>
      <c r="K41" s="44">
        <v>28.973199999999999</v>
      </c>
      <c r="L41" s="44">
        <v>3.4070999999999998</v>
      </c>
      <c r="M41" s="44">
        <v>1.42574</v>
      </c>
      <c r="N41" s="46"/>
    </row>
    <row r="42" spans="1:30" hidden="1" x14ac:dyDescent="0.2">
      <c r="A42" s="55" t="s">
        <v>344</v>
      </c>
      <c r="B42" s="44">
        <v>0.41136800000000001</v>
      </c>
      <c r="C42" s="44">
        <v>8.6670599999999993</v>
      </c>
      <c r="D42" s="44">
        <v>5.5938999999999997</v>
      </c>
      <c r="E42" s="44">
        <v>1.39836</v>
      </c>
      <c r="F42" s="46"/>
      <c r="I42" s="55" t="s">
        <v>345</v>
      </c>
      <c r="J42" s="68">
        <v>0.448513</v>
      </c>
      <c r="K42" s="68">
        <v>10.992000000000001</v>
      </c>
      <c r="L42" s="68">
        <v>10.0289</v>
      </c>
      <c r="M42" s="68">
        <v>1.5203100000000001</v>
      </c>
      <c r="N42" s="69"/>
    </row>
    <row r="43" spans="1:30" hidden="1" x14ac:dyDescent="0.2">
      <c r="A43" s="55" t="s">
        <v>346</v>
      </c>
      <c r="B43" s="68">
        <v>0.97108899999999998</v>
      </c>
      <c r="C43" s="68">
        <v>3.4245700000000001</v>
      </c>
      <c r="D43" s="68">
        <v>6.0653100000000002</v>
      </c>
      <c r="E43" s="68">
        <v>1.9543600000000001</v>
      </c>
      <c r="F43" s="69"/>
      <c r="I43" s="55" t="s">
        <v>347</v>
      </c>
      <c r="J43" s="68">
        <v>0.505911</v>
      </c>
      <c r="K43" s="68">
        <v>11.6975</v>
      </c>
      <c r="L43" s="68">
        <v>5.96136</v>
      </c>
      <c r="M43" s="68">
        <v>1.20295</v>
      </c>
      <c r="N43" s="69"/>
    </row>
    <row r="44" spans="1:30" hidden="1" x14ac:dyDescent="0.2">
      <c r="A44" s="55" t="s">
        <v>348</v>
      </c>
      <c r="B44" s="43"/>
      <c r="C44" s="43"/>
      <c r="D44" s="43"/>
      <c r="E44" s="43"/>
      <c r="F44" s="47"/>
      <c r="I44" s="55"/>
      <c r="J44" s="44"/>
      <c r="K44" s="44"/>
      <c r="L44" s="44"/>
      <c r="M44" s="44"/>
      <c r="N44" s="46"/>
    </row>
    <row r="45" spans="1:30" hidden="1" x14ac:dyDescent="0.2">
      <c r="A45" s="55" t="s">
        <v>349</v>
      </c>
      <c r="B45" s="44">
        <v>0.62340700000000004</v>
      </c>
      <c r="C45" s="44">
        <v>33.1541</v>
      </c>
      <c r="D45" s="44">
        <v>7.7281500000000003</v>
      </c>
      <c r="E45" s="44">
        <v>3.0436899999999998</v>
      </c>
      <c r="F45" s="46"/>
      <c r="I45" s="55" t="s">
        <v>350</v>
      </c>
      <c r="J45" s="68">
        <v>0.59554499999999999</v>
      </c>
      <c r="K45" s="68">
        <v>6.8149199999999999</v>
      </c>
      <c r="L45" s="68">
        <v>11.377599999999999</v>
      </c>
      <c r="M45" s="68">
        <v>1.73132</v>
      </c>
      <c r="N45" s="69"/>
    </row>
    <row r="46" spans="1:30" hidden="1" x14ac:dyDescent="0.2">
      <c r="A46" s="55" t="s">
        <v>351</v>
      </c>
      <c r="B46" s="44">
        <v>0.26486100000000001</v>
      </c>
      <c r="C46" s="44">
        <v>8.0992999999999995</v>
      </c>
      <c r="D46" s="44">
        <v>8.4314900000000002</v>
      </c>
      <c r="E46" s="44">
        <v>2.0489199999999999</v>
      </c>
      <c r="F46" s="46"/>
      <c r="I46" s="55" t="s">
        <v>352</v>
      </c>
      <c r="J46" s="68">
        <v>1.3247180000000001</v>
      </c>
      <c r="K46" s="68">
        <v>9.0206199999999992</v>
      </c>
      <c r="L46" s="68">
        <v>2.6881200000000001</v>
      </c>
      <c r="M46" s="68">
        <v>2.9209399999999999</v>
      </c>
      <c r="N46" s="69"/>
    </row>
    <row r="47" spans="1:30" hidden="1" x14ac:dyDescent="0.2">
      <c r="A47" s="45"/>
      <c r="B47" s="44"/>
      <c r="C47" s="44"/>
      <c r="D47" s="44"/>
      <c r="E47" s="44"/>
      <c r="F47" s="46"/>
      <c r="I47" s="45"/>
      <c r="J47" s="44"/>
      <c r="K47" s="44"/>
      <c r="L47" s="44"/>
      <c r="M47" s="44"/>
      <c r="N47" s="46"/>
    </row>
    <row r="48" spans="1:30" hidden="1" x14ac:dyDescent="0.2">
      <c r="A48" s="45"/>
      <c r="B48" s="44"/>
      <c r="C48" s="44"/>
      <c r="D48" s="44"/>
      <c r="E48" s="44"/>
      <c r="F48" s="46"/>
      <c r="I48" s="45"/>
      <c r="J48" s="44"/>
      <c r="K48" s="44"/>
      <c r="L48" s="44"/>
      <c r="M48" s="44"/>
      <c r="N48" s="46"/>
    </row>
    <row r="49" spans="1:30" x14ac:dyDescent="0.2">
      <c r="A49" s="45">
        <f>COUNT(B38:B47)</f>
        <v>8</v>
      </c>
      <c r="B49" s="43">
        <f>AVERAGE(B37:B44)</f>
        <v>0.38732383333333331</v>
      </c>
      <c r="C49" s="43">
        <f>AVERAGE(C37:C44)</f>
        <v>13.704604999999999</v>
      </c>
      <c r="D49" s="43">
        <f>AVERAGE(D37:D44)</f>
        <v>5.6483716666666668</v>
      </c>
      <c r="E49" s="43">
        <f>AVERAGE(E37:E44)</f>
        <v>1.5902899999999998</v>
      </c>
      <c r="F49" s="47"/>
      <c r="I49" s="45"/>
      <c r="J49" s="43">
        <f>AVERAGE(J37:J46)</f>
        <v>1.0877332500000003</v>
      </c>
      <c r="K49" s="43">
        <f>AVERAGE(K37:K46)</f>
        <v>16.644430000000003</v>
      </c>
      <c r="L49" s="43">
        <f>AVERAGE(L37:L46)</f>
        <v>7.6002462499999996</v>
      </c>
      <c r="M49" s="43">
        <f>AVERAGE(M37:M46)</f>
        <v>2.0027925</v>
      </c>
      <c r="N49" s="47"/>
      <c r="Q49" s="42">
        <v>7</v>
      </c>
      <c r="R49" s="40"/>
      <c r="S49" s="40"/>
      <c r="T49" s="40"/>
      <c r="U49" s="40"/>
      <c r="V49" s="41"/>
      <c r="Y49" s="42">
        <v>7</v>
      </c>
      <c r="Z49" s="40"/>
      <c r="AA49" s="40"/>
      <c r="AB49" s="40"/>
      <c r="AC49" s="40"/>
      <c r="AD49" s="41"/>
    </row>
    <row r="50" spans="1:30" x14ac:dyDescent="0.2">
      <c r="A50" s="48"/>
      <c r="B50" s="49">
        <f>STDEV(B33:B44)/SQRT(COUNT(B33:B44))</f>
        <v>9.8979077208782754E-2</v>
      </c>
      <c r="C50" s="49">
        <f>STDEV(C33:C44)/SQRT(COUNT(C33:C44))</f>
        <v>2.7874282412903386</v>
      </c>
      <c r="D50" s="49">
        <f>STDEV(D33:D44)/SQRT(COUNT(D33:D44))</f>
        <v>0.65576883452296097</v>
      </c>
      <c r="E50" s="49">
        <f>STDEV(E33:E44)/SQRT(COUNT(E33:E44))</f>
        <v>0.32213345411350014</v>
      </c>
      <c r="F50" s="50"/>
      <c r="I50" s="48"/>
      <c r="J50" s="49">
        <f>STDEV(J37:J48)/SQRT(COUNT(J37:J48))</f>
        <v>0.3201604197155225</v>
      </c>
      <c r="K50" s="49">
        <f>STDEV(K37:K48)/SQRT(COUNT(K37:K48))</f>
        <v>3.3944192703444411</v>
      </c>
      <c r="L50" s="49">
        <f>STDEV(L37:L48)/SQRT(COUNT(L37:L48))</f>
        <v>1.5749838587233409</v>
      </c>
      <c r="M50" s="49">
        <f>STDEV(M37:M48)/SQRT(COUNT(M37:M48))</f>
        <v>0.26983301801927978</v>
      </c>
      <c r="N50" s="50"/>
      <c r="Q50" s="45"/>
      <c r="R50" s="43">
        <v>0.43840828571428564</v>
      </c>
      <c r="S50" s="43">
        <v>25.787361428571433</v>
      </c>
      <c r="T50" s="43">
        <v>5.5359360000000004</v>
      </c>
      <c r="U50" s="43">
        <v>1.6585719999999999</v>
      </c>
      <c r="V50" s="47"/>
      <c r="Y50" s="45"/>
      <c r="Z50" s="43">
        <v>0.80553514285714289</v>
      </c>
      <c r="AA50" s="43">
        <v>17.523405714285715</v>
      </c>
      <c r="AB50" s="43">
        <v>8.213794285714286</v>
      </c>
      <c r="AC50" s="43">
        <v>1.8141042857142857</v>
      </c>
      <c r="AD50" s="47"/>
    </row>
    <row r="51" spans="1:30" x14ac:dyDescent="0.2">
      <c r="Q51" s="48"/>
      <c r="R51" s="51">
        <v>0.10987859469929512</v>
      </c>
      <c r="S51" s="51">
        <v>3.9841074101577805</v>
      </c>
      <c r="T51" s="51">
        <v>0.73913331803951743</v>
      </c>
      <c r="U51" s="51">
        <v>0.36275911779971576</v>
      </c>
      <c r="V51" s="52"/>
      <c r="Y51" s="48"/>
      <c r="Z51" s="51">
        <v>0.17461165550026783</v>
      </c>
      <c r="AA51" s="51">
        <v>3.7858480118429862</v>
      </c>
      <c r="AB51" s="51">
        <v>1.674965855616249</v>
      </c>
      <c r="AC51" s="51">
        <v>0.22273037632396503</v>
      </c>
      <c r="AD51" s="52"/>
    </row>
  </sheetData>
  <pageMargins left="0.7" right="0.7" top="0.75" bottom="0.75" header="0.3" footer="0.3"/>
  <pageSetup paperSize="9"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7F13-A863-4248-9A3D-ADDA82C6BFF0}">
  <dimension ref="A1:AI32"/>
  <sheetViews>
    <sheetView workbookViewId="0">
      <selection activeCell="U3" sqref="U3:U23"/>
    </sheetView>
  </sheetViews>
  <sheetFormatPr baseColWidth="10" defaultColWidth="8.83203125" defaultRowHeight="15" x14ac:dyDescent="0.2"/>
  <cols>
    <col min="1" max="1" width="8.83203125" style="11"/>
    <col min="2" max="2" width="20.6640625" style="24" bestFit="1" customWidth="1"/>
    <col min="3" max="9" width="8.83203125" style="24"/>
    <col min="10" max="10" width="20" style="24" customWidth="1"/>
    <col min="11" max="18" width="8.83203125" style="24"/>
    <col min="19" max="19" width="19.6640625" style="24" bestFit="1" customWidth="1"/>
    <col min="20" max="31" width="8.83203125" style="24"/>
    <col min="32" max="32" width="8.5" style="24" customWidth="1"/>
    <col min="33" max="35" width="9.1640625" style="24" hidden="1" customWidth="1"/>
    <col min="36" max="16384" width="8.83203125" style="11"/>
  </cols>
  <sheetData>
    <row r="1" spans="2:35" s="23" customFormat="1" ht="21" x14ac:dyDescent="0.25">
      <c r="B1" s="22" t="s">
        <v>88</v>
      </c>
      <c r="C1" s="22"/>
      <c r="D1" s="22"/>
      <c r="E1" s="22"/>
      <c r="F1" s="22"/>
      <c r="G1" s="22"/>
      <c r="H1" s="22"/>
      <c r="I1" s="22"/>
      <c r="J1" s="22" t="s">
        <v>87</v>
      </c>
      <c r="K1" s="22"/>
      <c r="L1" s="22"/>
      <c r="M1" s="22"/>
      <c r="N1" s="22"/>
      <c r="O1" s="22"/>
      <c r="P1" s="22"/>
      <c r="Q1" s="22"/>
      <c r="R1" s="22"/>
      <c r="S1" s="22" t="s">
        <v>229</v>
      </c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2:35" x14ac:dyDescent="0.2">
      <c r="C2" s="11" t="s">
        <v>225</v>
      </c>
      <c r="D2" s="11" t="s">
        <v>226</v>
      </c>
      <c r="E2" s="11" t="s">
        <v>230</v>
      </c>
      <c r="F2" s="11" t="s">
        <v>231</v>
      </c>
      <c r="G2" s="11" t="s">
        <v>232</v>
      </c>
      <c r="H2" s="11"/>
      <c r="K2" s="11" t="s">
        <v>225</v>
      </c>
      <c r="L2" s="11" t="s">
        <v>226</v>
      </c>
      <c r="M2" s="11" t="s">
        <v>230</v>
      </c>
      <c r="N2" s="11" t="s">
        <v>231</v>
      </c>
      <c r="O2" s="11" t="s">
        <v>232</v>
      </c>
      <c r="P2" s="11"/>
      <c r="T2" s="11" t="s">
        <v>225</v>
      </c>
      <c r="U2" s="11" t="s">
        <v>226</v>
      </c>
      <c r="V2" s="11" t="s">
        <v>230</v>
      </c>
      <c r="W2" s="11" t="s">
        <v>231</v>
      </c>
      <c r="X2" s="11" t="s">
        <v>232</v>
      </c>
      <c r="Y2" s="11"/>
    </row>
    <row r="3" spans="2:35" x14ac:dyDescent="0.2">
      <c r="B3" s="25" t="s">
        <v>233</v>
      </c>
      <c r="C3" s="26">
        <v>0.21038899999999999</v>
      </c>
      <c r="D3" s="26">
        <v>38.847000000000001</v>
      </c>
      <c r="E3" s="27">
        <v>2.6114899999999999</v>
      </c>
      <c r="F3" s="27">
        <v>6.3562000000000003</v>
      </c>
      <c r="G3" s="27">
        <v>30</v>
      </c>
      <c r="H3" s="27">
        <f>G3/600</f>
        <v>0.05</v>
      </c>
      <c r="J3" s="25" t="s">
        <v>234</v>
      </c>
      <c r="K3" s="27">
        <v>0.87533099999999997</v>
      </c>
      <c r="L3" s="27">
        <v>55.383400000000002</v>
      </c>
      <c r="M3" s="27">
        <v>3.4944299999999999</v>
      </c>
      <c r="N3" s="27">
        <v>2.4634299999999998</v>
      </c>
      <c r="O3" s="27">
        <v>68</v>
      </c>
      <c r="P3" s="28">
        <f>O3/600</f>
        <v>0.11333333333333333</v>
      </c>
      <c r="S3" s="28" t="s">
        <v>235</v>
      </c>
      <c r="T3" s="27">
        <v>0.14771899999999999</v>
      </c>
      <c r="U3" s="27">
        <v>38.3857</v>
      </c>
      <c r="V3" s="27">
        <v>3.9748899999999998</v>
      </c>
      <c r="W3" s="27">
        <v>1.7053199999999999</v>
      </c>
      <c r="X3" s="27">
        <v>70</v>
      </c>
      <c r="Y3" s="28">
        <f>X3/600</f>
        <v>0.11666666666666667</v>
      </c>
    </row>
    <row r="4" spans="2:35" x14ac:dyDescent="0.2">
      <c r="B4" s="25" t="s">
        <v>236</v>
      </c>
      <c r="C4" s="27">
        <v>5.8799299999999999E-2</v>
      </c>
      <c r="D4" s="26">
        <v>45.0974</v>
      </c>
      <c r="E4" s="27">
        <v>2.3538299999999999</v>
      </c>
      <c r="F4" s="27">
        <v>4.0968600000000004</v>
      </c>
      <c r="G4" s="27">
        <v>22</v>
      </c>
      <c r="H4" s="27">
        <f t="shared" ref="H4:H21" si="0">G4/600</f>
        <v>3.6666666666666667E-2</v>
      </c>
      <c r="J4" s="25" t="s">
        <v>237</v>
      </c>
      <c r="K4" s="27">
        <v>0.16092699999999999</v>
      </c>
      <c r="L4" s="27">
        <v>45.6995</v>
      </c>
      <c r="M4" s="27">
        <v>3.2518400000000001</v>
      </c>
      <c r="N4" s="27">
        <v>2.4384899999999998</v>
      </c>
      <c r="O4" s="27">
        <v>86</v>
      </c>
      <c r="P4" s="28">
        <f>O4/Q4</f>
        <v>9.555555555555556E-2</v>
      </c>
      <c r="Q4" s="24">
        <v>900</v>
      </c>
      <c r="S4" s="28" t="s">
        <v>238</v>
      </c>
      <c r="T4" s="27">
        <v>0.33819700000000003</v>
      </c>
      <c r="U4" s="26">
        <v>39.200000000000003</v>
      </c>
      <c r="V4" s="27">
        <v>5.1342699999999999</v>
      </c>
      <c r="W4" s="27">
        <v>2.0119199999999999</v>
      </c>
      <c r="X4" s="27">
        <v>85</v>
      </c>
      <c r="Y4" s="28">
        <f t="shared" ref="Y4:Y23" si="1">X4/600</f>
        <v>0.14166666666666666</v>
      </c>
    </row>
    <row r="5" spans="2:35" x14ac:dyDescent="0.2">
      <c r="B5" s="19" t="s">
        <v>239</v>
      </c>
      <c r="C5" s="24">
        <v>6.8779999999999994E-2</v>
      </c>
      <c r="D5" s="24">
        <v>46.579900000000002</v>
      </c>
      <c r="E5" s="24">
        <v>0.42732900000000001</v>
      </c>
      <c r="F5" s="24">
        <v>5.0479200000000004</v>
      </c>
      <c r="G5" s="24">
        <v>27</v>
      </c>
      <c r="H5" s="24">
        <f t="shared" si="0"/>
        <v>4.4999999999999998E-2</v>
      </c>
      <c r="J5" s="25" t="s">
        <v>240</v>
      </c>
      <c r="K5" s="27">
        <v>0.22586899999999999</v>
      </c>
      <c r="L5" s="27">
        <v>50.894399999999997</v>
      </c>
      <c r="M5" s="27">
        <v>3.7332900000000002</v>
      </c>
      <c r="N5" s="27">
        <v>2.38612</v>
      </c>
      <c r="O5" s="27">
        <v>68</v>
      </c>
      <c r="P5" s="28">
        <f t="shared" ref="P5:P22" si="2">O5/600</f>
        <v>0.11333333333333333</v>
      </c>
      <c r="S5" s="28" t="s">
        <v>241</v>
      </c>
      <c r="T5" s="27">
        <v>0.242284</v>
      </c>
      <c r="U5" s="29">
        <v>40.213000000000001</v>
      </c>
      <c r="V5" s="27">
        <v>5.8685</v>
      </c>
      <c r="W5" s="27">
        <v>2.1111399999999998</v>
      </c>
      <c r="X5" s="27">
        <v>75</v>
      </c>
      <c r="Y5" s="28">
        <f t="shared" si="1"/>
        <v>0.125</v>
      </c>
    </row>
    <row r="6" spans="2:35" x14ac:dyDescent="0.2">
      <c r="B6" s="19" t="s">
        <v>242</v>
      </c>
      <c r="C6" s="24">
        <v>1.3559999999999999E-2</v>
      </c>
      <c r="D6" s="24">
        <v>57.731000000000002</v>
      </c>
      <c r="E6" s="24">
        <v>4.6101700000000001</v>
      </c>
      <c r="F6" s="24">
        <v>1.45099</v>
      </c>
      <c r="G6" s="24">
        <v>38</v>
      </c>
      <c r="H6" s="24">
        <f t="shared" si="0"/>
        <v>6.3333333333333339E-2</v>
      </c>
      <c r="J6" s="25" t="s">
        <v>243</v>
      </c>
      <c r="K6" s="27">
        <v>0.24410999999999999</v>
      </c>
      <c r="L6" s="27">
        <v>48.223799999999997</v>
      </c>
      <c r="M6" s="27">
        <v>3.97723</v>
      </c>
      <c r="N6" s="27">
        <v>2.2651599999999998</v>
      </c>
      <c r="O6" s="27">
        <v>68</v>
      </c>
      <c r="P6" s="28">
        <f t="shared" si="2"/>
        <v>0.11333333333333333</v>
      </c>
      <c r="S6" s="28" t="s">
        <v>244</v>
      </c>
      <c r="T6" s="27">
        <v>0.53269599999999995</v>
      </c>
      <c r="U6" s="27">
        <v>45.056100000000001</v>
      </c>
      <c r="V6" s="27">
        <v>2.1890499999999999</v>
      </c>
      <c r="W6" s="27">
        <v>0.36676199999999998</v>
      </c>
      <c r="X6" s="27">
        <v>75</v>
      </c>
      <c r="Y6" s="28">
        <f>X6/Z6</f>
        <v>0.25</v>
      </c>
      <c r="Z6" s="24">
        <v>300</v>
      </c>
    </row>
    <row r="7" spans="2:35" x14ac:dyDescent="0.2">
      <c r="B7" s="19" t="s">
        <v>245</v>
      </c>
      <c r="C7" s="24">
        <v>0.25631399999999999</v>
      </c>
      <c r="D7" s="24">
        <v>49.0822</v>
      </c>
      <c r="E7" s="24">
        <v>4.2425800000000002</v>
      </c>
      <c r="F7" s="24">
        <v>1.2353099999999999</v>
      </c>
      <c r="G7" s="24">
        <v>126</v>
      </c>
      <c r="H7" s="24">
        <f>G7/I7</f>
        <v>0.26250000000000001</v>
      </c>
      <c r="I7" s="24">
        <v>480</v>
      </c>
      <c r="J7" s="19" t="s">
        <v>246</v>
      </c>
      <c r="K7" s="30">
        <v>0.24560199999999999</v>
      </c>
      <c r="L7" s="13">
        <v>34.453699999999998</v>
      </c>
      <c r="M7" s="13">
        <v>3.23996</v>
      </c>
      <c r="N7" s="13">
        <v>1.6991699999999998E-2</v>
      </c>
      <c r="O7" s="13">
        <v>10</v>
      </c>
      <c r="P7" s="31">
        <f t="shared" si="2"/>
        <v>1.6666666666666666E-2</v>
      </c>
      <c r="S7" s="28" t="s">
        <v>247</v>
      </c>
      <c r="T7" s="27">
        <v>0.326015</v>
      </c>
      <c r="U7" s="27">
        <v>38.202199999999998</v>
      </c>
      <c r="V7" s="27">
        <v>2.8832599999999999</v>
      </c>
      <c r="W7" s="27">
        <v>1.59226</v>
      </c>
      <c r="X7" s="27">
        <v>156</v>
      </c>
      <c r="Y7" s="28">
        <f>X7/Z7</f>
        <v>0.32500000000000001</v>
      </c>
      <c r="Z7" s="24">
        <v>480</v>
      </c>
    </row>
    <row r="8" spans="2:35" x14ac:dyDescent="0.2">
      <c r="B8" s="19" t="s">
        <v>248</v>
      </c>
      <c r="C8" s="24">
        <v>0.153197</v>
      </c>
      <c r="D8" s="24">
        <v>35.882800000000003</v>
      </c>
      <c r="E8" s="24">
        <v>6.6037600000000003</v>
      </c>
      <c r="F8" s="24">
        <v>1.6920500000000001</v>
      </c>
      <c r="G8" s="24">
        <v>107</v>
      </c>
      <c r="H8" s="24">
        <f t="shared" si="0"/>
        <v>0.17833333333333334</v>
      </c>
      <c r="J8" s="19" t="s">
        <v>249</v>
      </c>
      <c r="K8" s="24">
        <v>0.12742400000000001</v>
      </c>
      <c r="L8" s="24">
        <v>40.966700000000003</v>
      </c>
      <c r="M8" s="24">
        <v>2.8580399999999999</v>
      </c>
      <c r="N8" s="24">
        <v>4.3361799999999997</v>
      </c>
      <c r="O8" s="24">
        <v>73</v>
      </c>
      <c r="P8" s="31">
        <f t="shared" si="2"/>
        <v>0.12166666666666667</v>
      </c>
      <c r="S8" s="28" t="s">
        <v>250</v>
      </c>
      <c r="T8" s="27">
        <v>4.9161700000000003E-2</v>
      </c>
      <c r="U8" s="27">
        <v>36.0152</v>
      </c>
      <c r="V8" s="27">
        <v>4.6342100000000004</v>
      </c>
      <c r="W8" s="27">
        <v>3.0316800000000002</v>
      </c>
      <c r="X8" s="27">
        <v>40</v>
      </c>
      <c r="Y8" s="28">
        <f t="shared" si="1"/>
        <v>6.6666666666666666E-2</v>
      </c>
    </row>
    <row r="9" spans="2:35" x14ac:dyDescent="0.2">
      <c r="B9" s="19" t="s">
        <v>251</v>
      </c>
      <c r="C9" s="24">
        <v>1.478E-2</v>
      </c>
      <c r="D9" s="24">
        <v>49.7027</v>
      </c>
      <c r="E9" s="24">
        <v>2.6494599999999999</v>
      </c>
      <c r="F9" s="24">
        <v>5.7645099999999998E-2</v>
      </c>
      <c r="G9" s="24">
        <v>17</v>
      </c>
      <c r="H9" s="24">
        <f t="shared" si="0"/>
        <v>2.8333333333333332E-2</v>
      </c>
      <c r="J9" s="19" t="s">
        <v>252</v>
      </c>
      <c r="K9" s="30">
        <v>0.221273</v>
      </c>
      <c r="L9" s="24">
        <v>43.310400000000001</v>
      </c>
      <c r="M9" s="24">
        <v>1.7685599999999999</v>
      </c>
      <c r="N9" s="24">
        <v>4.7317099999999996</v>
      </c>
      <c r="O9" s="24">
        <v>10</v>
      </c>
      <c r="P9" s="31">
        <f t="shared" si="2"/>
        <v>1.6666666666666666E-2</v>
      </c>
      <c r="S9" s="31" t="s">
        <v>253</v>
      </c>
      <c r="T9" s="30">
        <v>0.23455000000000001</v>
      </c>
      <c r="U9" s="24">
        <v>40.7224</v>
      </c>
      <c r="V9" s="24">
        <v>2.3581799999999999</v>
      </c>
      <c r="W9" s="24">
        <v>2.8902899999999998</v>
      </c>
      <c r="X9" s="24">
        <v>24</v>
      </c>
      <c r="Y9" s="31">
        <f t="shared" si="1"/>
        <v>0.04</v>
      </c>
    </row>
    <row r="10" spans="2:35" x14ac:dyDescent="0.2">
      <c r="B10" s="19" t="s">
        <v>254</v>
      </c>
      <c r="C10" s="24">
        <v>2.4544E-2</v>
      </c>
      <c r="D10" s="24">
        <v>41.752600000000001</v>
      </c>
      <c r="E10" s="24">
        <v>3.6900900000000001</v>
      </c>
      <c r="F10" s="24">
        <v>1.7407499999999999E-2</v>
      </c>
      <c r="G10" s="24">
        <v>17</v>
      </c>
      <c r="H10" s="24">
        <f t="shared" si="0"/>
        <v>2.8333333333333332E-2</v>
      </c>
      <c r="J10" s="19" t="s">
        <v>255</v>
      </c>
      <c r="K10" s="30">
        <v>0.18937399999999999</v>
      </c>
      <c r="L10" s="24">
        <v>36.712400000000002</v>
      </c>
      <c r="M10" s="24">
        <v>5.2934000000000001</v>
      </c>
      <c r="N10" s="24">
        <v>2.63442</v>
      </c>
      <c r="O10" s="24">
        <v>34</v>
      </c>
      <c r="P10" s="31">
        <f t="shared" si="2"/>
        <v>5.6666666666666664E-2</v>
      </c>
      <c r="S10" s="31" t="s">
        <v>256</v>
      </c>
      <c r="T10" s="13">
        <v>0.25148599999999999</v>
      </c>
      <c r="U10" s="13">
        <v>57.939599999999999</v>
      </c>
      <c r="V10" s="13">
        <v>4.1595199999999997</v>
      </c>
      <c r="W10" s="13">
        <v>2.2111999999999998</v>
      </c>
      <c r="X10" s="13">
        <v>134</v>
      </c>
      <c r="Y10" s="31">
        <f t="shared" si="1"/>
        <v>0.22333333333333333</v>
      </c>
    </row>
    <row r="11" spans="2:35" x14ac:dyDescent="0.2">
      <c r="B11" s="25" t="s">
        <v>257</v>
      </c>
      <c r="C11" s="27">
        <v>0.184479</v>
      </c>
      <c r="D11" s="27">
        <v>38.866500000000002</v>
      </c>
      <c r="E11" s="27">
        <v>5.2931900000000001</v>
      </c>
      <c r="F11" s="27">
        <v>2.0293000000000001</v>
      </c>
      <c r="G11" s="27">
        <v>71</v>
      </c>
      <c r="H11" s="27">
        <f t="shared" si="0"/>
        <v>0.11833333333333333</v>
      </c>
      <c r="J11" s="19" t="s">
        <v>258</v>
      </c>
      <c r="K11" s="13">
        <v>0.115497</v>
      </c>
      <c r="L11" s="13">
        <v>41.804299999999998</v>
      </c>
      <c r="M11" s="13">
        <v>2.2892899999999998</v>
      </c>
      <c r="N11" s="13">
        <v>2.87954</v>
      </c>
      <c r="O11" s="13">
        <v>21</v>
      </c>
      <c r="P11" s="31">
        <f>O11/Q11</f>
        <v>5.8333333333333334E-2</v>
      </c>
      <c r="Q11" s="24">
        <v>360</v>
      </c>
      <c r="S11" s="31"/>
      <c r="T11" s="31"/>
      <c r="U11" s="31"/>
      <c r="V11" s="31"/>
      <c r="W11" s="31"/>
      <c r="X11" s="31"/>
      <c r="Y11" s="31"/>
    </row>
    <row r="12" spans="2:35" x14ac:dyDescent="0.2">
      <c r="B12" s="25" t="s">
        <v>259</v>
      </c>
      <c r="C12" s="27">
        <v>0.19464300000000001</v>
      </c>
      <c r="D12" s="26">
        <v>39.987400000000001</v>
      </c>
      <c r="E12" s="27">
        <v>5.06494</v>
      </c>
      <c r="F12" s="27">
        <v>1.61277</v>
      </c>
      <c r="G12" s="27">
        <v>54</v>
      </c>
      <c r="H12" s="27">
        <f t="shared" si="0"/>
        <v>0.09</v>
      </c>
      <c r="J12" s="19" t="s">
        <v>260</v>
      </c>
      <c r="K12" s="13">
        <v>0.25954700000000003</v>
      </c>
      <c r="L12" s="13">
        <v>46.834000000000003</v>
      </c>
      <c r="M12" s="13">
        <v>4.7281000000000004</v>
      </c>
      <c r="N12" s="13">
        <v>2.3424299999999998</v>
      </c>
      <c r="O12" s="13">
        <v>107</v>
      </c>
      <c r="P12" s="31">
        <f t="shared" si="2"/>
        <v>0.17833333333333334</v>
      </c>
      <c r="S12" s="31" t="s">
        <v>261</v>
      </c>
      <c r="T12" s="13">
        <v>0.66013200000000005</v>
      </c>
      <c r="U12" s="13">
        <v>35.905099999999997</v>
      </c>
      <c r="V12" s="13">
        <v>0.71590399999999998</v>
      </c>
      <c r="W12" s="13">
        <v>7.7079700000000004</v>
      </c>
      <c r="X12" s="13">
        <v>19</v>
      </c>
      <c r="Y12" s="31">
        <f t="shared" si="1"/>
        <v>3.1666666666666669E-2</v>
      </c>
    </row>
    <row r="13" spans="2:35" x14ac:dyDescent="0.2">
      <c r="B13" s="25" t="s">
        <v>262</v>
      </c>
      <c r="C13" s="27">
        <v>0.189327</v>
      </c>
      <c r="D13" s="27">
        <v>45.161299999999997</v>
      </c>
      <c r="E13" s="27">
        <v>3.9539300000000002</v>
      </c>
      <c r="F13" s="27">
        <v>2.0495299999999999</v>
      </c>
      <c r="G13" s="27">
        <v>50</v>
      </c>
      <c r="H13" s="27">
        <f t="shared" si="0"/>
        <v>8.3333333333333329E-2</v>
      </c>
      <c r="J13" s="19"/>
      <c r="K13" s="13">
        <v>7.9111600000000004E-2</v>
      </c>
      <c r="L13" s="13">
        <v>60.351700000000001</v>
      </c>
      <c r="M13" s="13">
        <v>5.7834199999999996</v>
      </c>
      <c r="N13" s="13">
        <v>3.2216999999999998</v>
      </c>
      <c r="O13" s="13">
        <v>55</v>
      </c>
      <c r="P13" s="31">
        <f t="shared" si="2"/>
        <v>9.166666666666666E-2</v>
      </c>
      <c r="S13" s="31" t="s">
        <v>263</v>
      </c>
      <c r="T13" s="13">
        <v>5.3420000000000002E-2</v>
      </c>
      <c r="U13" s="13">
        <v>43.023899999999998</v>
      </c>
      <c r="V13" s="13">
        <v>2.1698400000000002</v>
      </c>
      <c r="W13" s="13">
        <v>1.7186399999999999</v>
      </c>
      <c r="X13" s="13">
        <v>44</v>
      </c>
      <c r="Y13" s="31">
        <f t="shared" si="1"/>
        <v>7.3333333333333334E-2</v>
      </c>
    </row>
    <row r="14" spans="2:35" x14ac:dyDescent="0.2">
      <c r="B14" s="25" t="s">
        <v>264</v>
      </c>
      <c r="C14" s="27">
        <v>0.239314</v>
      </c>
      <c r="D14" s="27">
        <v>34.093739999999997</v>
      </c>
      <c r="E14" s="27">
        <v>3.5845500000000001</v>
      </c>
      <c r="F14" s="27">
        <v>1.9423699999999999</v>
      </c>
      <c r="G14" s="27">
        <v>51</v>
      </c>
      <c r="H14" s="27">
        <f>G14/I14</f>
        <v>7.0833333333333331E-2</v>
      </c>
      <c r="I14" s="24">
        <v>720</v>
      </c>
      <c r="J14" s="19" t="s">
        <v>265</v>
      </c>
      <c r="K14" s="13">
        <v>0.11830599999999999</v>
      </c>
      <c r="L14" s="13">
        <v>39.574800000000003</v>
      </c>
      <c r="M14" s="13">
        <v>2.3471000000000002</v>
      </c>
      <c r="N14" s="13">
        <v>2.7892700000000001</v>
      </c>
      <c r="O14" s="13">
        <v>79</v>
      </c>
      <c r="P14" s="31">
        <f>O14/Q14</f>
        <v>0.11969696969696969</v>
      </c>
      <c r="Q14" s="24">
        <v>660</v>
      </c>
      <c r="S14" s="28" t="s">
        <v>266</v>
      </c>
      <c r="T14" s="27">
        <v>0.17563300000000001</v>
      </c>
      <c r="U14" s="27">
        <v>49.456600000000002</v>
      </c>
      <c r="V14" s="27">
        <v>2.3410600000000001</v>
      </c>
      <c r="W14" s="27">
        <v>1.1641699999999999</v>
      </c>
      <c r="X14" s="27">
        <v>112</v>
      </c>
      <c r="Y14" s="28">
        <f t="shared" si="1"/>
        <v>0.18666666666666668</v>
      </c>
    </row>
    <row r="15" spans="2:35" x14ac:dyDescent="0.2">
      <c r="B15" s="25" t="s">
        <v>267</v>
      </c>
      <c r="C15" s="27">
        <v>6.7612599999999998E-3</v>
      </c>
      <c r="D15" s="26">
        <v>43.679200000000002</v>
      </c>
      <c r="E15" s="27">
        <v>1.2808600000000001</v>
      </c>
      <c r="F15" s="27">
        <v>3.2506699999999999</v>
      </c>
      <c r="G15" s="27">
        <v>23</v>
      </c>
      <c r="H15" s="27">
        <f t="shared" si="0"/>
        <v>3.833333333333333E-2</v>
      </c>
      <c r="J15" s="19" t="s">
        <v>268</v>
      </c>
      <c r="K15" s="13">
        <v>0.32358300000000001</v>
      </c>
      <c r="L15" s="13">
        <v>44.817</v>
      </c>
      <c r="M15" s="13">
        <v>1.6411</v>
      </c>
      <c r="N15" s="13">
        <v>1.3724099999999999</v>
      </c>
      <c r="O15" s="13">
        <v>92</v>
      </c>
      <c r="P15" s="31">
        <f>O15/Q15</f>
        <v>0.30666666666666664</v>
      </c>
      <c r="Q15" s="24">
        <v>300</v>
      </c>
      <c r="S15" s="28" t="s">
        <v>269</v>
      </c>
      <c r="T15" s="27">
        <v>9.4172400000000003E-2</v>
      </c>
      <c r="U15" s="26">
        <v>34.290799999999997</v>
      </c>
      <c r="V15" s="27">
        <v>3.9462600000000001</v>
      </c>
      <c r="W15" s="27">
        <v>1.7875799999999999</v>
      </c>
      <c r="X15" s="27">
        <v>44</v>
      </c>
      <c r="Y15" s="28">
        <f t="shared" si="1"/>
        <v>7.3333333333333334E-2</v>
      </c>
    </row>
    <row r="16" spans="2:35" x14ac:dyDescent="0.2">
      <c r="B16" s="19" t="s">
        <v>270</v>
      </c>
      <c r="C16" s="24">
        <v>0.34806900000000002</v>
      </c>
      <c r="D16" s="24">
        <v>37.670999999999999</v>
      </c>
      <c r="E16" s="24">
        <v>2.3219099999999999</v>
      </c>
      <c r="F16" s="24">
        <v>2.44665</v>
      </c>
      <c r="G16" s="24">
        <v>34</v>
      </c>
      <c r="H16" s="24">
        <f t="shared" si="0"/>
        <v>5.6666666666666664E-2</v>
      </c>
      <c r="J16" s="19" t="s">
        <v>271</v>
      </c>
      <c r="K16" s="30">
        <v>3.3119999999999997E-2</v>
      </c>
      <c r="L16" s="30">
        <v>41.234000000000002</v>
      </c>
      <c r="M16" s="24">
        <v>6.0128700000000004</v>
      </c>
      <c r="N16" s="24">
        <v>2.4031199999999999</v>
      </c>
      <c r="O16" s="24">
        <v>15</v>
      </c>
      <c r="P16" s="31">
        <f t="shared" si="2"/>
        <v>2.5000000000000001E-2</v>
      </c>
      <c r="S16" s="28" t="s">
        <v>272</v>
      </c>
      <c r="T16" s="27">
        <v>4.9033399999999998E-2</v>
      </c>
      <c r="U16" s="26">
        <v>38.088000000000001</v>
      </c>
      <c r="V16" s="27">
        <v>2.57199</v>
      </c>
      <c r="W16" s="27">
        <v>1.59206</v>
      </c>
      <c r="X16" s="27">
        <v>26</v>
      </c>
      <c r="Y16" s="28">
        <f t="shared" si="1"/>
        <v>4.3333333333333335E-2</v>
      </c>
    </row>
    <row r="17" spans="1:25" x14ac:dyDescent="0.2">
      <c r="B17" s="19"/>
      <c r="C17" s="24">
        <v>3.4125999999999997E-2</v>
      </c>
      <c r="D17" s="24">
        <v>32.950200000000002</v>
      </c>
      <c r="E17" s="24">
        <v>4.2492799999999997</v>
      </c>
      <c r="F17" s="24">
        <v>1.79443</v>
      </c>
      <c r="G17" s="24">
        <v>32</v>
      </c>
      <c r="H17" s="24">
        <f t="shared" si="0"/>
        <v>5.3333333333333337E-2</v>
      </c>
      <c r="J17" s="25" t="s">
        <v>273</v>
      </c>
      <c r="K17" s="27">
        <v>0.50270899999999996</v>
      </c>
      <c r="L17" s="27">
        <v>32.208100000000002</v>
      </c>
      <c r="M17" s="27">
        <v>5.5741500000000004</v>
      </c>
      <c r="N17" s="27">
        <v>2.0064199999999999</v>
      </c>
      <c r="O17" s="27">
        <v>111</v>
      </c>
      <c r="P17" s="28">
        <f t="shared" si="2"/>
        <v>0.185</v>
      </c>
      <c r="S17" s="28" t="s">
        <v>274</v>
      </c>
      <c r="T17" s="27">
        <v>0.31920500000000002</v>
      </c>
      <c r="U17" s="27">
        <v>40.639000000000003</v>
      </c>
      <c r="V17" s="27">
        <v>5.1716600000000001</v>
      </c>
      <c r="W17" s="27">
        <v>1.9928399999999999</v>
      </c>
      <c r="X17" s="27">
        <v>63</v>
      </c>
      <c r="Y17" s="28">
        <f t="shared" si="1"/>
        <v>0.105</v>
      </c>
    </row>
    <row r="18" spans="1:25" x14ac:dyDescent="0.2">
      <c r="B18" s="19" t="s">
        <v>275</v>
      </c>
      <c r="C18" s="32">
        <v>8.5923399999999997E-2</v>
      </c>
      <c r="D18" s="30">
        <v>36.097799999999999</v>
      </c>
      <c r="E18" s="24">
        <v>4.7768100000000002</v>
      </c>
      <c r="F18" s="24">
        <v>1.76776</v>
      </c>
      <c r="G18" s="24">
        <v>27</v>
      </c>
      <c r="H18" s="24">
        <f t="shared" si="0"/>
        <v>4.4999999999999998E-2</v>
      </c>
      <c r="J18" s="25" t="s">
        <v>276</v>
      </c>
      <c r="K18" s="27">
        <v>0.89637699999999998</v>
      </c>
      <c r="L18" s="27">
        <v>32.772599999999997</v>
      </c>
      <c r="M18" s="27">
        <v>5.4149700000000003</v>
      </c>
      <c r="N18" s="27">
        <v>3.0760000000000001</v>
      </c>
      <c r="O18" s="27">
        <v>65</v>
      </c>
      <c r="P18" s="28">
        <f t="shared" si="2"/>
        <v>0.10833333333333334</v>
      </c>
      <c r="S18" s="28" t="s">
        <v>277</v>
      </c>
      <c r="T18" s="26">
        <v>0.1893</v>
      </c>
      <c r="U18" s="26">
        <v>42.587299999999999</v>
      </c>
      <c r="V18" s="27">
        <v>0.92779</v>
      </c>
      <c r="W18" s="27">
        <v>1.5480499999999999</v>
      </c>
      <c r="X18" s="27">
        <v>13</v>
      </c>
      <c r="Y18" s="28">
        <f t="shared" si="1"/>
        <v>2.1666666666666667E-2</v>
      </c>
    </row>
    <row r="19" spans="1:25" x14ac:dyDescent="0.2">
      <c r="B19" s="19" t="s">
        <v>278</v>
      </c>
      <c r="C19" s="32">
        <v>0.22316666666666601</v>
      </c>
      <c r="D19" s="24">
        <v>40.403199999999998</v>
      </c>
      <c r="E19" s="24">
        <v>7.1866199999999996</v>
      </c>
      <c r="F19" s="24">
        <v>2.23285</v>
      </c>
      <c r="G19" s="24">
        <v>73</v>
      </c>
      <c r="H19" s="24">
        <f t="shared" si="0"/>
        <v>0.12166666666666667</v>
      </c>
      <c r="J19" s="25"/>
      <c r="K19" s="27">
        <v>0.410945</v>
      </c>
      <c r="L19" s="27">
        <v>31.652999999999999</v>
      </c>
      <c r="M19" s="27">
        <v>6.0583999999999998</v>
      </c>
      <c r="N19" s="27">
        <v>3.8361999999999998</v>
      </c>
      <c r="O19" s="27">
        <v>131</v>
      </c>
      <c r="P19" s="28">
        <f t="shared" si="2"/>
        <v>0.21833333333333332</v>
      </c>
      <c r="S19" s="28" t="s">
        <v>279</v>
      </c>
      <c r="T19" s="27">
        <v>0.452816</v>
      </c>
      <c r="U19" s="27">
        <v>47.219200000000001</v>
      </c>
      <c r="V19" s="27">
        <v>6.5913000000000004</v>
      </c>
      <c r="W19" s="27">
        <v>1.5462100000000001</v>
      </c>
      <c r="X19" s="27">
        <v>112</v>
      </c>
      <c r="Y19" s="27"/>
    </row>
    <row r="20" spans="1:25" x14ac:dyDescent="0.2">
      <c r="B20" s="19" t="s">
        <v>280</v>
      </c>
      <c r="C20" s="32">
        <v>3.5352500000000002E-2</v>
      </c>
      <c r="D20" s="24">
        <v>32.940600000000003</v>
      </c>
      <c r="E20" s="24">
        <v>7.0343400000000003</v>
      </c>
      <c r="F20" s="24">
        <v>2.0998800000000002</v>
      </c>
      <c r="G20" s="24">
        <v>15</v>
      </c>
      <c r="H20" s="24">
        <f t="shared" si="0"/>
        <v>2.5000000000000001E-2</v>
      </c>
      <c r="J20" s="25" t="s">
        <v>281</v>
      </c>
      <c r="K20" s="27">
        <v>0.25011800000000001</v>
      </c>
      <c r="L20" s="27">
        <v>34.552100000000003</v>
      </c>
      <c r="M20" s="27">
        <v>4.5950499999999996</v>
      </c>
      <c r="N20" s="27">
        <v>2.05762</v>
      </c>
      <c r="O20" s="27">
        <v>111</v>
      </c>
      <c r="P20" s="28">
        <f t="shared" si="2"/>
        <v>0.185</v>
      </c>
      <c r="S20" s="31" t="s">
        <v>282</v>
      </c>
      <c r="T20" s="13">
        <v>0.34918900000000003</v>
      </c>
      <c r="U20" s="13">
        <v>37.753</v>
      </c>
      <c r="V20" s="13">
        <v>5.8444399999999996</v>
      </c>
      <c r="W20" s="13">
        <v>2.6686000000000001</v>
      </c>
      <c r="X20" s="13">
        <v>176</v>
      </c>
      <c r="Y20" s="31">
        <f t="shared" si="1"/>
        <v>0.29333333333333333</v>
      </c>
    </row>
    <row r="21" spans="1:25" x14ac:dyDescent="0.2">
      <c r="B21" s="19" t="s">
        <v>283</v>
      </c>
      <c r="C21" s="32">
        <v>4.2467999999999999E-2</v>
      </c>
      <c r="D21" s="24">
        <v>34.703699999999998</v>
      </c>
      <c r="E21" s="24">
        <v>4.6625300000000003</v>
      </c>
      <c r="F21" s="24">
        <v>9.9925399999999994E-3</v>
      </c>
      <c r="G21" s="24">
        <v>12</v>
      </c>
      <c r="H21" s="24">
        <f t="shared" si="0"/>
        <v>0.02</v>
      </c>
      <c r="J21" s="25" t="s">
        <v>284</v>
      </c>
      <c r="K21" s="27">
        <v>0.39186700000000002</v>
      </c>
      <c r="L21" s="27">
        <v>47.429400000000001</v>
      </c>
      <c r="M21" s="27">
        <v>4.9070099999999996</v>
      </c>
      <c r="N21" s="27">
        <v>1.57955</v>
      </c>
      <c r="O21" s="27">
        <v>196</v>
      </c>
      <c r="P21" s="28">
        <f t="shared" si="2"/>
        <v>0.32666666666666666</v>
      </c>
      <c r="S21" s="31" t="s">
        <v>285</v>
      </c>
      <c r="T21" s="13">
        <v>0.163023</v>
      </c>
      <c r="U21" s="13">
        <v>48.214799999999997</v>
      </c>
      <c r="V21" s="13">
        <v>3.3060200000000002</v>
      </c>
      <c r="W21" s="13">
        <v>2.69754</v>
      </c>
      <c r="X21" s="13">
        <v>52</v>
      </c>
      <c r="Y21" s="31">
        <f t="shared" si="1"/>
        <v>8.666666666666667E-2</v>
      </c>
    </row>
    <row r="22" spans="1:25" x14ac:dyDescent="0.2">
      <c r="A22" s="13"/>
      <c r="J22" s="25" t="s">
        <v>286</v>
      </c>
      <c r="K22" s="27">
        <v>0.18099000000000001</v>
      </c>
      <c r="L22" s="27">
        <v>36.979900000000001</v>
      </c>
      <c r="M22" s="27">
        <v>4.5226699999999997</v>
      </c>
      <c r="N22" s="27">
        <v>1.8438300000000001</v>
      </c>
      <c r="O22" s="27">
        <v>133</v>
      </c>
      <c r="P22" s="28">
        <f t="shared" si="2"/>
        <v>0.22166666666666668</v>
      </c>
      <c r="S22" s="31" t="s">
        <v>287</v>
      </c>
      <c r="T22" s="13">
        <v>0.48824400000000001</v>
      </c>
      <c r="U22" s="13">
        <v>38.5002</v>
      </c>
      <c r="V22" s="13">
        <v>5.8923800000000002</v>
      </c>
      <c r="W22" s="13">
        <v>2.3921000000000001</v>
      </c>
      <c r="X22" s="13">
        <v>251</v>
      </c>
      <c r="Y22" s="31">
        <f t="shared" si="1"/>
        <v>0.41833333333333333</v>
      </c>
    </row>
    <row r="23" spans="1:25" x14ac:dyDescent="0.2">
      <c r="S23" s="31" t="s">
        <v>288</v>
      </c>
      <c r="T23" s="13">
        <v>0.24981900000000001</v>
      </c>
      <c r="U23" s="13">
        <v>24.576000000000001</v>
      </c>
      <c r="V23" s="13">
        <v>9.0644799999999996</v>
      </c>
      <c r="W23" s="33">
        <v>2.3879999999999999</v>
      </c>
      <c r="X23" s="13">
        <v>156</v>
      </c>
      <c r="Y23" s="31">
        <f t="shared" si="1"/>
        <v>0.26</v>
      </c>
    </row>
    <row r="25" spans="1:25" x14ac:dyDescent="0.2">
      <c r="C25" s="30"/>
      <c r="D25" s="30"/>
      <c r="E25" s="30"/>
      <c r="F25" s="30"/>
      <c r="G25" s="30">
        <f>COUNT(G3:G21)</f>
        <v>19</v>
      </c>
      <c r="K25" s="30"/>
      <c r="L25" s="30"/>
      <c r="M25" s="30"/>
      <c r="N25" s="30"/>
      <c r="O25" s="30">
        <f>COUNT(O3:O21)</f>
        <v>19</v>
      </c>
      <c r="T25" s="30"/>
      <c r="U25" s="30"/>
      <c r="V25" s="30"/>
      <c r="W25" s="30"/>
      <c r="X25" s="30">
        <f>COUNT(X3:X21)</f>
        <v>18</v>
      </c>
    </row>
    <row r="27" spans="1:25" ht="16" x14ac:dyDescent="0.2">
      <c r="B27" s="34" t="s">
        <v>289</v>
      </c>
      <c r="C27" s="34">
        <f>AVERAGE(C3:C25)</f>
        <v>0.12547332245614032</v>
      </c>
      <c r="D27" s="34">
        <f t="shared" ref="D27:H27" si="3">AVERAGE(D3:D25)</f>
        <v>41.117381052631586</v>
      </c>
      <c r="E27" s="34">
        <f t="shared" si="3"/>
        <v>4.031456263157895</v>
      </c>
      <c r="F27" s="34">
        <f t="shared" si="3"/>
        <v>2.1679255336842105</v>
      </c>
      <c r="G27" s="34">
        <f t="shared" si="3"/>
        <v>42.25</v>
      </c>
      <c r="H27" s="34">
        <f t="shared" si="3"/>
        <v>7.4473684210526289E-2</v>
      </c>
      <c r="K27" s="34">
        <f t="shared" ref="K27:P27" si="4">AVERAGE(K3:K23)</f>
        <v>0.29260403000000001</v>
      </c>
      <c r="L27" s="34">
        <f t="shared" si="4"/>
        <v>42.292760000000001</v>
      </c>
      <c r="M27" s="34">
        <f t="shared" si="4"/>
        <v>4.0745440000000013</v>
      </c>
      <c r="N27" s="34">
        <f t="shared" si="4"/>
        <v>2.5340295849999999</v>
      </c>
      <c r="O27" s="34">
        <f t="shared" si="4"/>
        <v>76.650000000000006</v>
      </c>
      <c r="P27" s="34">
        <f t="shared" si="4"/>
        <v>0.1335959595959596</v>
      </c>
      <c r="T27" s="34">
        <f t="shared" ref="T27:Y27" si="5">AVERAGE(T3:T23)</f>
        <v>0.268304775</v>
      </c>
      <c r="U27" s="34">
        <f t="shared" si="5"/>
        <v>40.799404999999993</v>
      </c>
      <c r="V27" s="34">
        <f t="shared" si="5"/>
        <v>3.9872502000000005</v>
      </c>
      <c r="W27" s="34">
        <f t="shared" si="5"/>
        <v>2.2562166000000001</v>
      </c>
      <c r="X27" s="34">
        <f t="shared" si="5"/>
        <v>86.35</v>
      </c>
      <c r="Y27" s="34">
        <f t="shared" si="5"/>
        <v>0.15166666666666667</v>
      </c>
    </row>
    <row r="28" spans="1:25" ht="16" x14ac:dyDescent="0.2">
      <c r="B28" s="34" t="s">
        <v>290</v>
      </c>
      <c r="C28" s="34">
        <f t="shared" ref="C28:H28" si="6">STDEV(C3:C24)/SQRT(COUNT(C3:C24))</f>
        <v>2.364028107700486E-2</v>
      </c>
      <c r="D28" s="34">
        <f t="shared" si="6"/>
        <v>1.5127815636418434</v>
      </c>
      <c r="E28" s="34">
        <f t="shared" si="6"/>
        <v>0.41944996050137751</v>
      </c>
      <c r="F28" s="34">
        <f t="shared" si="6"/>
        <v>0.37012925833423144</v>
      </c>
      <c r="G28" s="34">
        <f t="shared" si="6"/>
        <v>7.20313788877821</v>
      </c>
      <c r="H28" s="34">
        <f t="shared" si="6"/>
        <v>1.3918858094306114E-2</v>
      </c>
      <c r="K28" s="34">
        <f t="shared" ref="K28:P28" si="7">STDEV(K3:K23)/SQRT(COUNT(K3:K23))</f>
        <v>5.212509008541355E-2</v>
      </c>
      <c r="L28" s="34">
        <f t="shared" si="7"/>
        <v>1.7542849760454937</v>
      </c>
      <c r="M28" s="34">
        <f t="shared" si="7"/>
        <v>0.31814518097659628</v>
      </c>
      <c r="N28" s="34">
        <f t="shared" si="7"/>
        <v>0.23211913579455085</v>
      </c>
      <c r="O28" s="34">
        <f t="shared" si="7"/>
        <v>10.566400323169367</v>
      </c>
      <c r="P28" s="34">
        <f t="shared" si="7"/>
        <v>1.95733407361697E-2</v>
      </c>
      <c r="T28" s="34">
        <f t="shared" ref="T28:Y28" si="8">STDEV(T3:T23)/SQRT(COUNT(T3:T23))</f>
        <v>3.7651261981093538E-2</v>
      </c>
      <c r="U28" s="34">
        <f t="shared" si="8"/>
        <v>1.5226594842140873</v>
      </c>
      <c r="V28" s="34">
        <f t="shared" si="8"/>
        <v>0.4645139188232858</v>
      </c>
      <c r="W28" s="34">
        <f t="shared" si="8"/>
        <v>0.31929214100978515</v>
      </c>
      <c r="X28" s="34">
        <f t="shared" si="8"/>
        <v>13.94241446280491</v>
      </c>
      <c r="Y28" s="34">
        <f t="shared" si="8"/>
        <v>2.6069707125889029E-2</v>
      </c>
    </row>
    <row r="29" spans="1:25" x14ac:dyDescent="0.2">
      <c r="B29" s="11"/>
      <c r="C29" s="11"/>
      <c r="D29" s="11"/>
      <c r="E29" s="11"/>
      <c r="F29" s="11"/>
      <c r="G29" s="11"/>
      <c r="H29" s="11"/>
    </row>
    <row r="30" spans="1:25" x14ac:dyDescent="0.2">
      <c r="B30" s="11" t="s">
        <v>291</v>
      </c>
      <c r="C30" s="17">
        <f>TTEST(C3:C21,K3:K23,2,2)</f>
        <v>6.7698924056839912E-3</v>
      </c>
      <c r="D30" s="11">
        <f>TTEST(D3:D24,L3:L23,2,2)</f>
        <v>0.61647848003155903</v>
      </c>
      <c r="E30" s="11">
        <f>TTEST(E3:E24,M3:M23,2,2)</f>
        <v>0.93479145693041077</v>
      </c>
      <c r="F30" s="11">
        <f>TTEST(F3:F24,N3:N23,2,2)</f>
        <v>0.4023461833601043</v>
      </c>
      <c r="G30" s="13"/>
      <c r="H30" s="17">
        <f>TTEST(H3:H24,P3:P23,2,2)</f>
        <v>1.9646284416868057E-2</v>
      </c>
    </row>
    <row r="31" spans="1:25" x14ac:dyDescent="0.2">
      <c r="B31" s="13" t="s">
        <v>292</v>
      </c>
      <c r="C31" s="17">
        <f>TTEST(C3:C21,T3:T23,2,2)</f>
        <v>3.0202495160915879E-3</v>
      </c>
      <c r="D31" s="11">
        <f>TTEST(D3:D24,U3:U23,2,2)</f>
        <v>0.88313144165997437</v>
      </c>
      <c r="E31" s="11">
        <f>TTEST(E3:E24,V3:V23,2,2)</f>
        <v>0.94425780563418282</v>
      </c>
      <c r="F31" s="11">
        <f>TTEST(F3:F24,W3:W23,2,2)</f>
        <v>0.85719926773781185</v>
      </c>
      <c r="G31" s="13"/>
      <c r="H31" s="17">
        <f>TTEST(H3:H24,Y3:Y23,2,2)</f>
        <v>1.3045568626786632E-2</v>
      </c>
    </row>
    <row r="32" spans="1:25" x14ac:dyDescent="0.2">
      <c r="B32" s="13" t="s">
        <v>293</v>
      </c>
      <c r="C32" s="11">
        <f>TTEST(K3:K23,T3:T23,2,2)</f>
        <v>0.70760950599775407</v>
      </c>
      <c r="D32" s="11">
        <f>TTEST(L3:L23,U3:U23,2,2)</f>
        <v>0.5241653951806764</v>
      </c>
      <c r="E32" s="11">
        <f>TTEST(M3:M23,V3:V23,2,2)</f>
        <v>0.87760558938545419</v>
      </c>
      <c r="F32" s="11">
        <f>TTEST(N3:N23,W3:W23,2,2)</f>
        <v>0.48586560524177536</v>
      </c>
      <c r="G32" s="13"/>
      <c r="H32" s="11">
        <f>TTEST(P3:P23,Y3:Y23,2,2)</f>
        <v>0.5801658541844783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973B-8188-A64C-A1F2-235BFB25A30B}">
  <dimension ref="A2:G17"/>
  <sheetViews>
    <sheetView workbookViewId="0"/>
  </sheetViews>
  <sheetFormatPr baseColWidth="10" defaultRowHeight="16" x14ac:dyDescent="0.2"/>
  <cols>
    <col min="1" max="1" width="26.83203125" style="96" customWidth="1"/>
    <col min="2" max="7" width="11.83203125" customWidth="1"/>
  </cols>
  <sheetData>
    <row r="2" spans="1:7" ht="40" customHeight="1" thickBot="1" x14ac:dyDescent="0.25">
      <c r="A2" s="157" t="s">
        <v>417</v>
      </c>
      <c r="B2" s="180"/>
      <c r="C2" s="180"/>
      <c r="D2" s="180"/>
      <c r="E2" s="180"/>
      <c r="F2" s="180"/>
      <c r="G2" s="181"/>
    </row>
    <row r="3" spans="1:7" ht="17" customHeight="1" thickBot="1" x14ac:dyDescent="0.25">
      <c r="A3" s="93"/>
      <c r="B3" s="154" t="s">
        <v>0</v>
      </c>
      <c r="C3" s="155"/>
      <c r="D3" s="156"/>
      <c r="E3" s="154" t="s">
        <v>1</v>
      </c>
      <c r="F3" s="155"/>
      <c r="G3" s="156"/>
    </row>
    <row r="4" spans="1:7" ht="40" customHeight="1" x14ac:dyDescent="0.2">
      <c r="A4" s="94"/>
      <c r="B4" s="94" t="s">
        <v>18</v>
      </c>
      <c r="C4" s="1" t="s">
        <v>19</v>
      </c>
      <c r="D4" s="85" t="s">
        <v>2</v>
      </c>
      <c r="E4" s="94" t="s">
        <v>18</v>
      </c>
      <c r="F4" s="1" t="s">
        <v>19</v>
      </c>
      <c r="G4" s="85" t="s">
        <v>2</v>
      </c>
    </row>
    <row r="5" spans="1:7" ht="35" customHeight="1" thickBot="1" x14ac:dyDescent="0.25">
      <c r="A5" s="179" t="s">
        <v>3</v>
      </c>
      <c r="B5" s="97" t="s">
        <v>4</v>
      </c>
      <c r="C5" s="3" t="s">
        <v>4</v>
      </c>
      <c r="D5" s="86" t="s">
        <v>5</v>
      </c>
      <c r="E5" s="97" t="s">
        <v>4</v>
      </c>
      <c r="F5" s="3" t="s">
        <v>4</v>
      </c>
      <c r="G5" s="86" t="s">
        <v>5</v>
      </c>
    </row>
    <row r="6" spans="1:7" ht="20" customHeight="1" x14ac:dyDescent="0.2">
      <c r="A6" s="182" t="s">
        <v>6</v>
      </c>
      <c r="B6" s="183"/>
      <c r="C6" s="183"/>
      <c r="D6" s="183"/>
      <c r="E6" s="183"/>
      <c r="F6" s="183"/>
      <c r="G6" s="184"/>
    </row>
    <row r="7" spans="1:7" ht="30" customHeight="1" x14ac:dyDescent="0.2">
      <c r="A7" s="178" t="s">
        <v>7</v>
      </c>
      <c r="B7" s="124" t="s">
        <v>20</v>
      </c>
      <c r="C7" s="125" t="s">
        <v>21</v>
      </c>
      <c r="D7" s="126">
        <v>4.8999999999999998E-3</v>
      </c>
      <c r="E7" s="124" t="s">
        <v>22</v>
      </c>
      <c r="F7" s="125" t="s">
        <v>23</v>
      </c>
      <c r="G7" s="127">
        <v>8.43E-2</v>
      </c>
    </row>
    <row r="8" spans="1:7" ht="30" customHeight="1" x14ac:dyDescent="0.2">
      <c r="A8" s="176" t="s">
        <v>8</v>
      </c>
      <c r="B8" s="84" t="s">
        <v>24</v>
      </c>
      <c r="C8" s="80" t="s">
        <v>25</v>
      </c>
      <c r="D8" s="88">
        <v>0.73009999999999997</v>
      </c>
      <c r="E8" s="84" t="s">
        <v>26</v>
      </c>
      <c r="F8" s="80" t="s">
        <v>27</v>
      </c>
      <c r="G8" s="89">
        <v>0.57179999999999997</v>
      </c>
    </row>
    <row r="9" spans="1:7" ht="30" customHeight="1" x14ac:dyDescent="0.2">
      <c r="A9" s="176" t="s">
        <v>9</v>
      </c>
      <c r="B9" s="98" t="s">
        <v>28</v>
      </c>
      <c r="C9" s="81" t="s">
        <v>29</v>
      </c>
      <c r="D9" s="88">
        <v>0.21060000000000001</v>
      </c>
      <c r="E9" s="98" t="s">
        <v>30</v>
      </c>
      <c r="F9" s="81" t="s">
        <v>31</v>
      </c>
      <c r="G9" s="89">
        <v>0.87150000000000005</v>
      </c>
    </row>
    <row r="10" spans="1:7" ht="30" customHeight="1" x14ac:dyDescent="0.2">
      <c r="A10" s="177" t="s">
        <v>10</v>
      </c>
      <c r="B10" s="128" t="s">
        <v>32</v>
      </c>
      <c r="C10" s="129" t="s">
        <v>33</v>
      </c>
      <c r="D10" s="91" t="s">
        <v>368</v>
      </c>
      <c r="E10" s="128" t="s">
        <v>34</v>
      </c>
      <c r="F10" s="129" t="s">
        <v>35</v>
      </c>
      <c r="G10" s="92">
        <v>0.99219999999999997</v>
      </c>
    </row>
    <row r="11" spans="1:7" ht="20" customHeight="1" x14ac:dyDescent="0.2">
      <c r="A11" s="185" t="s">
        <v>11</v>
      </c>
      <c r="B11" s="186"/>
      <c r="C11" s="186"/>
      <c r="D11" s="186"/>
      <c r="E11" s="186"/>
      <c r="F11" s="186"/>
      <c r="G11" s="187"/>
    </row>
    <row r="12" spans="1:7" ht="30" customHeight="1" x14ac:dyDescent="0.2">
      <c r="A12" s="176" t="s">
        <v>12</v>
      </c>
      <c r="B12" s="84" t="s">
        <v>36</v>
      </c>
      <c r="C12" s="80" t="s">
        <v>105</v>
      </c>
      <c r="D12" s="88" t="s">
        <v>106</v>
      </c>
      <c r="E12" s="84" t="s">
        <v>37</v>
      </c>
      <c r="F12" s="80" t="s">
        <v>38</v>
      </c>
      <c r="G12" s="89">
        <v>0.1502</v>
      </c>
    </row>
    <row r="13" spans="1:7" ht="30" customHeight="1" x14ac:dyDescent="0.2">
      <c r="A13" s="176" t="s">
        <v>13</v>
      </c>
      <c r="B13" s="84" t="s">
        <v>39</v>
      </c>
      <c r="C13" s="80" t="s">
        <v>40</v>
      </c>
      <c r="D13" s="88" t="s">
        <v>92</v>
      </c>
      <c r="E13" s="84" t="s">
        <v>41</v>
      </c>
      <c r="F13" s="80" t="s">
        <v>42</v>
      </c>
      <c r="G13" s="89">
        <v>0.61599999999999999</v>
      </c>
    </row>
    <row r="14" spans="1:7" ht="30" customHeight="1" x14ac:dyDescent="0.2">
      <c r="A14" s="176" t="s">
        <v>14</v>
      </c>
      <c r="B14" s="84" t="s">
        <v>89</v>
      </c>
      <c r="C14" s="80" t="s">
        <v>43</v>
      </c>
      <c r="D14" s="88" t="s">
        <v>93</v>
      </c>
      <c r="E14" s="84" t="s">
        <v>44</v>
      </c>
      <c r="F14" s="80" t="s">
        <v>45</v>
      </c>
      <c r="G14" s="89">
        <v>0.1883</v>
      </c>
    </row>
    <row r="15" spans="1:7" ht="30" customHeight="1" x14ac:dyDescent="0.2">
      <c r="A15" s="176" t="s">
        <v>15</v>
      </c>
      <c r="B15" s="84" t="s">
        <v>90</v>
      </c>
      <c r="C15" s="80" t="s">
        <v>46</v>
      </c>
      <c r="D15" s="88" t="s">
        <v>94</v>
      </c>
      <c r="E15" s="84" t="s">
        <v>47</v>
      </c>
      <c r="F15" s="80" t="s">
        <v>48</v>
      </c>
      <c r="G15" s="89">
        <v>1.1000000000000001E-3</v>
      </c>
    </row>
    <row r="16" spans="1:7" ht="30" customHeight="1" x14ac:dyDescent="0.2">
      <c r="A16" s="176" t="s">
        <v>16</v>
      </c>
      <c r="B16" s="84" t="s">
        <v>91</v>
      </c>
      <c r="C16" s="80" t="s">
        <v>49</v>
      </c>
      <c r="D16" s="88" t="s">
        <v>95</v>
      </c>
      <c r="E16" s="84" t="s">
        <v>50</v>
      </c>
      <c r="F16" s="80" t="s">
        <v>51</v>
      </c>
      <c r="G16" s="89">
        <v>0.42749999999999999</v>
      </c>
    </row>
    <row r="17" spans="1:7" ht="30" customHeight="1" x14ac:dyDescent="0.2">
      <c r="A17" s="177" t="s">
        <v>17</v>
      </c>
      <c r="B17" s="95" t="s">
        <v>52</v>
      </c>
      <c r="C17" s="90" t="s">
        <v>53</v>
      </c>
      <c r="D17" s="91" t="s">
        <v>96</v>
      </c>
      <c r="E17" s="95" t="s">
        <v>54</v>
      </c>
      <c r="F17" s="90" t="s">
        <v>55</v>
      </c>
      <c r="G17" s="92">
        <v>0.6552</v>
      </c>
    </row>
  </sheetData>
  <mergeCells count="5">
    <mergeCell ref="A2:G2"/>
    <mergeCell ref="B3:D3"/>
    <mergeCell ref="E3:G3"/>
    <mergeCell ref="A6:G6"/>
    <mergeCell ref="A11:G11"/>
  </mergeCells>
  <pageMargins left="0.7" right="0.7" top="0.75" bottom="0.75" header="0.3" footer="0.3"/>
  <pageSetup paperSize="9" orientation="landscape" horizontalDpi="0" verticalDpi="0"/>
  <ignoredErrors>
    <ignoredError sqref="D10 D12:D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EF5E-4B4B-D64B-B653-A2F48822989E}">
  <dimension ref="A2:G17"/>
  <sheetViews>
    <sheetView workbookViewId="0"/>
  </sheetViews>
  <sheetFormatPr baseColWidth="10" defaultRowHeight="16" x14ac:dyDescent="0.2"/>
  <cols>
    <col min="1" max="1" width="26.83203125" style="83" customWidth="1"/>
    <col min="2" max="7" width="11.83203125" customWidth="1"/>
  </cols>
  <sheetData>
    <row r="2" spans="1:7" ht="40" customHeight="1" thickBot="1" x14ac:dyDescent="0.25">
      <c r="A2" s="157" t="s">
        <v>418</v>
      </c>
      <c r="B2" s="180"/>
      <c r="C2" s="180"/>
      <c r="D2" s="180"/>
      <c r="E2" s="180"/>
      <c r="F2" s="180"/>
      <c r="G2" s="181"/>
    </row>
    <row r="3" spans="1:7" ht="17" customHeight="1" thickBot="1" x14ac:dyDescent="0.25">
      <c r="A3" s="93"/>
      <c r="B3" s="154" t="s">
        <v>0</v>
      </c>
      <c r="C3" s="155"/>
      <c r="D3" s="156"/>
      <c r="E3" s="155" t="s">
        <v>1</v>
      </c>
      <c r="F3" s="155"/>
      <c r="G3" s="156"/>
    </row>
    <row r="4" spans="1:7" ht="40" customHeight="1" x14ac:dyDescent="0.2">
      <c r="A4" s="94"/>
      <c r="B4" s="94" t="s">
        <v>18</v>
      </c>
      <c r="C4" s="1" t="s">
        <v>19</v>
      </c>
      <c r="D4" s="85" t="s">
        <v>2</v>
      </c>
      <c r="E4" s="1" t="s">
        <v>18</v>
      </c>
      <c r="F4" s="1" t="s">
        <v>19</v>
      </c>
      <c r="G4" s="85" t="s">
        <v>2</v>
      </c>
    </row>
    <row r="5" spans="1:7" ht="35" customHeight="1" thickBot="1" x14ac:dyDescent="0.25">
      <c r="A5" s="188" t="s">
        <v>3</v>
      </c>
      <c r="B5" s="97" t="s">
        <v>4</v>
      </c>
      <c r="C5" s="3" t="s">
        <v>4</v>
      </c>
      <c r="D5" s="86" t="s">
        <v>5</v>
      </c>
      <c r="E5" s="3" t="s">
        <v>4</v>
      </c>
      <c r="F5" s="3" t="s">
        <v>4</v>
      </c>
      <c r="G5" s="86" t="s">
        <v>5</v>
      </c>
    </row>
    <row r="6" spans="1:7" ht="20" customHeight="1" x14ac:dyDescent="0.2">
      <c r="A6" s="182" t="s">
        <v>6</v>
      </c>
      <c r="B6" s="183"/>
      <c r="C6" s="183"/>
      <c r="D6" s="183"/>
      <c r="E6" s="183"/>
      <c r="F6" s="183"/>
      <c r="G6" s="184"/>
    </row>
    <row r="7" spans="1:7" ht="30" customHeight="1" x14ac:dyDescent="0.2">
      <c r="A7" s="176" t="s">
        <v>7</v>
      </c>
      <c r="B7" s="84" t="s">
        <v>97</v>
      </c>
      <c r="C7" s="80" t="s">
        <v>102</v>
      </c>
      <c r="D7" s="100">
        <v>0.32909234848792945</v>
      </c>
      <c r="E7" s="80" t="s">
        <v>56</v>
      </c>
      <c r="F7" s="101" t="s">
        <v>57</v>
      </c>
      <c r="G7" s="99">
        <v>0.75529999999999997</v>
      </c>
    </row>
    <row r="8" spans="1:7" ht="30" customHeight="1" x14ac:dyDescent="0.2">
      <c r="A8" s="176" t="s">
        <v>8</v>
      </c>
      <c r="B8" s="84" t="s">
        <v>98</v>
      </c>
      <c r="C8" s="80" t="s">
        <v>58</v>
      </c>
      <c r="D8" s="100">
        <v>0.64432046678998955</v>
      </c>
      <c r="E8" s="80" t="s">
        <v>59</v>
      </c>
      <c r="F8" s="101" t="s">
        <v>60</v>
      </c>
      <c r="G8" s="99">
        <v>0.21110000000000001</v>
      </c>
    </row>
    <row r="9" spans="1:7" ht="30" customHeight="1" x14ac:dyDescent="0.2">
      <c r="A9" s="176" t="s">
        <v>9</v>
      </c>
      <c r="B9" s="98" t="s">
        <v>61</v>
      </c>
      <c r="C9" s="81" t="s">
        <v>62</v>
      </c>
      <c r="D9" s="100">
        <v>0.95259382766189782</v>
      </c>
      <c r="E9" s="81" t="s">
        <v>63</v>
      </c>
      <c r="F9" s="101" t="s">
        <v>64</v>
      </c>
      <c r="G9" s="99">
        <v>0.56210000000000004</v>
      </c>
    </row>
    <row r="10" spans="1:7" ht="30" customHeight="1" x14ac:dyDescent="0.2">
      <c r="A10" s="176" t="s">
        <v>10</v>
      </c>
      <c r="B10" s="98" t="s">
        <v>65</v>
      </c>
      <c r="C10" s="81" t="s">
        <v>66</v>
      </c>
      <c r="D10" s="100">
        <v>0.34396593712419976</v>
      </c>
      <c r="E10" s="81" t="s">
        <v>67</v>
      </c>
      <c r="F10" s="101" t="s">
        <v>68</v>
      </c>
      <c r="G10" s="99">
        <v>0.93540000000000001</v>
      </c>
    </row>
    <row r="11" spans="1:7" ht="20" customHeight="1" x14ac:dyDescent="0.2">
      <c r="A11" s="185" t="s">
        <v>11</v>
      </c>
      <c r="B11" s="186"/>
      <c r="C11" s="186"/>
      <c r="D11" s="186"/>
      <c r="E11" s="186"/>
      <c r="F11" s="186"/>
      <c r="G11" s="187"/>
    </row>
    <row r="12" spans="1:7" ht="30" customHeight="1" x14ac:dyDescent="0.2">
      <c r="A12" s="176" t="s">
        <v>12</v>
      </c>
      <c r="B12" s="84" t="s">
        <v>103</v>
      </c>
      <c r="C12" s="80" t="s">
        <v>104</v>
      </c>
      <c r="D12" s="89">
        <v>0.9224</v>
      </c>
      <c r="E12" s="80" t="s">
        <v>69</v>
      </c>
      <c r="F12" s="101" t="s">
        <v>70</v>
      </c>
      <c r="G12" s="99">
        <v>0.39410000000000001</v>
      </c>
    </row>
    <row r="13" spans="1:7" ht="30" customHeight="1" x14ac:dyDescent="0.2">
      <c r="A13" s="176" t="s">
        <v>13</v>
      </c>
      <c r="B13" s="84" t="s">
        <v>99</v>
      </c>
      <c r="C13" s="80" t="s">
        <v>71</v>
      </c>
      <c r="D13" s="89">
        <v>0.32173598771153822</v>
      </c>
      <c r="E13" s="70" t="s">
        <v>137</v>
      </c>
      <c r="F13" s="101" t="s">
        <v>72</v>
      </c>
      <c r="G13" s="99">
        <v>0.67100000000000004</v>
      </c>
    </row>
    <row r="14" spans="1:7" ht="30" customHeight="1" x14ac:dyDescent="0.2">
      <c r="A14" s="176" t="s">
        <v>14</v>
      </c>
      <c r="B14" s="84" t="s">
        <v>100</v>
      </c>
      <c r="C14" s="80" t="s">
        <v>73</v>
      </c>
      <c r="D14" s="89">
        <v>0.15061698593313722</v>
      </c>
      <c r="E14" s="80" t="s">
        <v>74</v>
      </c>
      <c r="F14" s="101" t="s">
        <v>75</v>
      </c>
      <c r="G14" s="99">
        <v>0.32379999999999998</v>
      </c>
    </row>
    <row r="15" spans="1:7" ht="30" customHeight="1" x14ac:dyDescent="0.2">
      <c r="A15" s="176" t="s">
        <v>15</v>
      </c>
      <c r="B15" s="84" t="s">
        <v>101</v>
      </c>
      <c r="C15" s="80" t="s">
        <v>76</v>
      </c>
      <c r="D15" s="89">
        <v>6.2613060367548972E-3</v>
      </c>
      <c r="E15" s="80" t="s">
        <v>77</v>
      </c>
      <c r="F15" s="101" t="s">
        <v>78</v>
      </c>
      <c r="G15" s="99">
        <v>0.36959999999999998</v>
      </c>
    </row>
    <row r="16" spans="1:7" ht="30" customHeight="1" x14ac:dyDescent="0.2">
      <c r="A16" s="176" t="s">
        <v>16</v>
      </c>
      <c r="B16" s="84" t="s">
        <v>79</v>
      </c>
      <c r="C16" s="80" t="s">
        <v>80</v>
      </c>
      <c r="D16" s="89">
        <v>0.15042714530299622</v>
      </c>
      <c r="E16" s="80" t="s">
        <v>81</v>
      </c>
      <c r="F16" s="101" t="s">
        <v>82</v>
      </c>
      <c r="G16" s="99">
        <v>0.50049999999999994</v>
      </c>
    </row>
    <row r="17" spans="1:7" ht="30" customHeight="1" x14ac:dyDescent="0.2">
      <c r="A17" s="177" t="s">
        <v>17</v>
      </c>
      <c r="B17" s="95" t="s">
        <v>83</v>
      </c>
      <c r="C17" s="90" t="s">
        <v>84</v>
      </c>
      <c r="D17" s="102">
        <v>0.59132440516297291</v>
      </c>
      <c r="E17" s="90" t="s">
        <v>85</v>
      </c>
      <c r="F17" s="103" t="s">
        <v>86</v>
      </c>
      <c r="G17" s="104">
        <v>0.98299999999999998</v>
      </c>
    </row>
  </sheetData>
  <mergeCells count="5">
    <mergeCell ref="A2:G2"/>
    <mergeCell ref="B3:D3"/>
    <mergeCell ref="E3:G3"/>
    <mergeCell ref="A6:G6"/>
    <mergeCell ref="A11:G11"/>
  </mergeCells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6E3E-83EB-5C4B-9507-0E966F1E07D2}">
  <dimension ref="A2:G17"/>
  <sheetViews>
    <sheetView workbookViewId="0"/>
  </sheetViews>
  <sheetFormatPr baseColWidth="10" defaultRowHeight="16" x14ac:dyDescent="0.2"/>
  <cols>
    <col min="1" max="1" width="26.83203125" style="83" customWidth="1"/>
    <col min="2" max="7" width="11.83203125" customWidth="1"/>
  </cols>
  <sheetData>
    <row r="2" spans="1:7" ht="40" customHeight="1" thickBot="1" x14ac:dyDescent="0.25">
      <c r="A2" s="157" t="s">
        <v>419</v>
      </c>
      <c r="B2" s="158"/>
      <c r="C2" s="158"/>
      <c r="D2" s="158"/>
      <c r="E2" s="158"/>
      <c r="F2" s="158"/>
      <c r="G2" s="159"/>
    </row>
    <row r="3" spans="1:7" ht="17" customHeight="1" thickBot="1" x14ac:dyDescent="0.25">
      <c r="A3" s="93"/>
      <c r="B3" s="154" t="s">
        <v>0</v>
      </c>
      <c r="C3" s="155"/>
      <c r="D3" s="156"/>
      <c r="E3" s="155" t="s">
        <v>1</v>
      </c>
      <c r="F3" s="155"/>
      <c r="G3" s="156"/>
    </row>
    <row r="4" spans="1:7" ht="40" customHeight="1" x14ac:dyDescent="0.2">
      <c r="A4" s="94"/>
      <c r="B4" s="108" t="s">
        <v>191</v>
      </c>
      <c r="C4" s="7" t="s">
        <v>192</v>
      </c>
      <c r="D4" s="105" t="s">
        <v>2</v>
      </c>
      <c r="E4" s="7" t="s">
        <v>191</v>
      </c>
      <c r="F4" s="7" t="s">
        <v>192</v>
      </c>
      <c r="G4" s="105" t="s">
        <v>2</v>
      </c>
    </row>
    <row r="5" spans="1:7" ht="35" customHeight="1" thickBot="1" x14ac:dyDescent="0.25">
      <c r="A5" s="188" t="s">
        <v>3</v>
      </c>
      <c r="B5" s="109" t="s">
        <v>4</v>
      </c>
      <c r="C5" s="8" t="s">
        <v>4</v>
      </c>
      <c r="D5" s="106" t="s">
        <v>5</v>
      </c>
      <c r="E5" s="8" t="s">
        <v>4</v>
      </c>
      <c r="F5" s="8" t="s">
        <v>4</v>
      </c>
      <c r="G5" s="106" t="s">
        <v>5</v>
      </c>
    </row>
    <row r="6" spans="1:7" ht="20" customHeight="1" x14ac:dyDescent="0.2">
      <c r="A6" s="182" t="s">
        <v>6</v>
      </c>
      <c r="B6" s="183"/>
      <c r="C6" s="183"/>
      <c r="D6" s="183"/>
      <c r="E6" s="183"/>
      <c r="F6" s="183"/>
      <c r="G6" s="184"/>
    </row>
    <row r="7" spans="1:7" ht="30" customHeight="1" x14ac:dyDescent="0.2">
      <c r="A7" s="176" t="s">
        <v>7</v>
      </c>
      <c r="B7" s="110" t="s">
        <v>171</v>
      </c>
      <c r="C7" s="70" t="s">
        <v>176</v>
      </c>
      <c r="D7" s="100">
        <v>0.17981836268676182</v>
      </c>
      <c r="E7" s="70" t="s">
        <v>193</v>
      </c>
      <c r="F7" s="70" t="s">
        <v>194</v>
      </c>
      <c r="G7" s="113">
        <v>0.4496</v>
      </c>
    </row>
    <row r="8" spans="1:7" ht="30" customHeight="1" x14ac:dyDescent="0.2">
      <c r="A8" s="176" t="s">
        <v>8</v>
      </c>
      <c r="B8" s="110" t="s">
        <v>172</v>
      </c>
      <c r="C8" s="70" t="s">
        <v>177</v>
      </c>
      <c r="D8" s="100">
        <v>0.65363324494488717</v>
      </c>
      <c r="E8" s="70" t="s">
        <v>195</v>
      </c>
      <c r="F8" s="70" t="s">
        <v>196</v>
      </c>
      <c r="G8" s="113">
        <v>0.90100000000000002</v>
      </c>
    </row>
    <row r="9" spans="1:7" ht="30" customHeight="1" x14ac:dyDescent="0.2">
      <c r="A9" s="176" t="s">
        <v>9</v>
      </c>
      <c r="B9" s="111" t="s">
        <v>173</v>
      </c>
      <c r="C9" s="14" t="s">
        <v>178</v>
      </c>
      <c r="D9" s="100">
        <v>0.28829645147809857</v>
      </c>
      <c r="E9" s="14" t="s">
        <v>197</v>
      </c>
      <c r="F9" s="14" t="s">
        <v>198</v>
      </c>
      <c r="G9" s="113">
        <v>0.1313</v>
      </c>
    </row>
    <row r="10" spans="1:7" ht="30" customHeight="1" x14ac:dyDescent="0.2">
      <c r="A10" s="176" t="s">
        <v>10</v>
      </c>
      <c r="B10" s="111" t="s">
        <v>174</v>
      </c>
      <c r="C10" s="14" t="s">
        <v>175</v>
      </c>
      <c r="D10" s="100">
        <v>1.3214823760515641E-2</v>
      </c>
      <c r="E10" s="14" t="s">
        <v>199</v>
      </c>
      <c r="F10" s="14" t="s">
        <v>200</v>
      </c>
      <c r="G10" s="113">
        <v>0.1953</v>
      </c>
    </row>
    <row r="11" spans="1:7" ht="20" customHeight="1" x14ac:dyDescent="0.2">
      <c r="A11" s="185" t="s">
        <v>11</v>
      </c>
      <c r="B11" s="186"/>
      <c r="C11" s="186"/>
      <c r="D11" s="186"/>
      <c r="E11" s="186"/>
      <c r="F11" s="186"/>
      <c r="G11" s="187"/>
    </row>
    <row r="12" spans="1:7" ht="30" customHeight="1" x14ac:dyDescent="0.2">
      <c r="A12" s="176" t="s">
        <v>12</v>
      </c>
      <c r="B12" s="110" t="s">
        <v>179</v>
      </c>
      <c r="C12" s="70" t="s">
        <v>185</v>
      </c>
      <c r="D12" s="100">
        <v>9.8720288054110657E-4</v>
      </c>
      <c r="E12" s="70" t="s">
        <v>201</v>
      </c>
      <c r="F12" s="70" t="s">
        <v>202</v>
      </c>
      <c r="G12" s="89">
        <v>0.96140000000000003</v>
      </c>
    </row>
    <row r="13" spans="1:7" ht="30" customHeight="1" x14ac:dyDescent="0.2">
      <c r="A13" s="176" t="s">
        <v>13</v>
      </c>
      <c r="B13" s="110" t="s">
        <v>180</v>
      </c>
      <c r="C13" s="70" t="s">
        <v>186</v>
      </c>
      <c r="D13" s="100">
        <v>0.33760215752104494</v>
      </c>
      <c r="E13" s="70" t="s">
        <v>203</v>
      </c>
      <c r="F13" s="70" t="s">
        <v>204</v>
      </c>
      <c r="G13" s="89">
        <v>0.18990000000000001</v>
      </c>
    </row>
    <row r="14" spans="1:7" ht="30" customHeight="1" x14ac:dyDescent="0.2">
      <c r="A14" s="176" t="s">
        <v>14</v>
      </c>
      <c r="B14" s="110" t="s">
        <v>181</v>
      </c>
      <c r="C14" s="70" t="s">
        <v>187</v>
      </c>
      <c r="D14" s="100">
        <v>0.44718385518520509</v>
      </c>
      <c r="E14" s="70" t="s">
        <v>205</v>
      </c>
      <c r="F14" s="70" t="s">
        <v>206</v>
      </c>
      <c r="G14" s="89">
        <v>0.22650000000000001</v>
      </c>
    </row>
    <row r="15" spans="1:7" ht="30" customHeight="1" x14ac:dyDescent="0.2">
      <c r="A15" s="176" t="s">
        <v>15</v>
      </c>
      <c r="B15" s="110" t="s">
        <v>182</v>
      </c>
      <c r="C15" s="70" t="s">
        <v>188</v>
      </c>
      <c r="D15" s="100">
        <v>0.65542785186646357</v>
      </c>
      <c r="E15" s="70" t="s">
        <v>207</v>
      </c>
      <c r="F15" s="70" t="s">
        <v>208</v>
      </c>
      <c r="G15" s="89">
        <v>0.2296</v>
      </c>
    </row>
    <row r="16" spans="1:7" ht="30" customHeight="1" x14ac:dyDescent="0.2">
      <c r="A16" s="176" t="s">
        <v>16</v>
      </c>
      <c r="B16" s="110" t="s">
        <v>183</v>
      </c>
      <c r="C16" s="70" t="s">
        <v>189</v>
      </c>
      <c r="D16" s="100">
        <v>0.47969294468306933</v>
      </c>
      <c r="E16" s="70" t="s">
        <v>209</v>
      </c>
      <c r="F16" s="70" t="s">
        <v>210</v>
      </c>
      <c r="G16" s="89">
        <v>0.45119999999999999</v>
      </c>
    </row>
    <row r="17" spans="1:7" ht="30" customHeight="1" x14ac:dyDescent="0.2">
      <c r="A17" s="177" t="s">
        <v>17</v>
      </c>
      <c r="B17" s="112" t="s">
        <v>184</v>
      </c>
      <c r="C17" s="107" t="s">
        <v>190</v>
      </c>
      <c r="D17" s="102">
        <v>0.92151461841771865</v>
      </c>
      <c r="E17" s="107" t="s">
        <v>211</v>
      </c>
      <c r="F17" s="107" t="s">
        <v>212</v>
      </c>
      <c r="G17" s="92">
        <v>0.85399999999999998</v>
      </c>
    </row>
  </sheetData>
  <mergeCells count="5">
    <mergeCell ref="A2:G2"/>
    <mergeCell ref="B3:D3"/>
    <mergeCell ref="E3:G3"/>
    <mergeCell ref="A6:G6"/>
    <mergeCell ref="A11:G11"/>
  </mergeCells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A93D-F6FC-E44A-8D0D-E7FC5B004430}">
  <dimension ref="A2:F9"/>
  <sheetViews>
    <sheetView workbookViewId="0"/>
  </sheetViews>
  <sheetFormatPr baseColWidth="10" defaultRowHeight="16" x14ac:dyDescent="0.2"/>
  <cols>
    <col min="1" max="1" width="26.83203125" customWidth="1"/>
    <col min="2" max="2" width="29.83203125" customWidth="1"/>
  </cols>
  <sheetData>
    <row r="2" spans="1:6" ht="20" customHeight="1" thickBot="1" x14ac:dyDescent="0.25">
      <c r="A2" s="199" t="s">
        <v>425</v>
      </c>
      <c r="B2" s="200"/>
      <c r="C2" s="200"/>
      <c r="D2" s="201"/>
    </row>
    <row r="3" spans="1:6" ht="40" customHeight="1" thickBot="1" x14ac:dyDescent="0.25">
      <c r="A3" s="140" t="s">
        <v>353</v>
      </c>
      <c r="B3" s="72" t="s">
        <v>354</v>
      </c>
      <c r="C3" s="72" t="s">
        <v>426</v>
      </c>
      <c r="D3" s="189" t="s">
        <v>427</v>
      </c>
    </row>
    <row r="4" spans="1:6" ht="136" x14ac:dyDescent="0.2">
      <c r="A4" s="160" t="s">
        <v>404</v>
      </c>
      <c r="B4" s="150" t="s">
        <v>228</v>
      </c>
      <c r="C4" s="137" t="s">
        <v>400</v>
      </c>
      <c r="D4" s="138" t="s">
        <v>401</v>
      </c>
      <c r="F4" s="136"/>
    </row>
    <row r="5" spans="1:6" ht="136" x14ac:dyDescent="0.2">
      <c r="A5" s="162"/>
      <c r="B5" s="150" t="s">
        <v>19</v>
      </c>
      <c r="C5" s="137" t="s">
        <v>402</v>
      </c>
      <c r="D5" s="138" t="s">
        <v>403</v>
      </c>
      <c r="F5" s="136"/>
    </row>
    <row r="6" spans="1:6" ht="102" x14ac:dyDescent="0.2">
      <c r="A6" s="160" t="s">
        <v>420</v>
      </c>
      <c r="B6" s="150" t="s">
        <v>405</v>
      </c>
      <c r="C6" s="137" t="s">
        <v>406</v>
      </c>
      <c r="D6" s="138" t="s">
        <v>407</v>
      </c>
      <c r="F6" s="136"/>
    </row>
    <row r="7" spans="1:6" ht="5" customHeight="1" x14ac:dyDescent="0.2">
      <c r="A7" s="163"/>
      <c r="B7" s="150"/>
      <c r="C7" s="77"/>
      <c r="D7" s="118"/>
      <c r="F7" s="136"/>
    </row>
    <row r="8" spans="1:6" ht="153" x14ac:dyDescent="0.2">
      <c r="A8" s="160" t="s">
        <v>408</v>
      </c>
      <c r="B8" s="149" t="s">
        <v>360</v>
      </c>
      <c r="C8" s="137" t="s">
        <v>409</v>
      </c>
      <c r="D8" s="138" t="s">
        <v>410</v>
      </c>
      <c r="F8" s="136"/>
    </row>
    <row r="9" spans="1:6" ht="154" thickBot="1" x14ac:dyDescent="0.25">
      <c r="A9" s="161"/>
      <c r="B9" s="142" t="s">
        <v>359</v>
      </c>
      <c r="C9" s="143" t="s">
        <v>411</v>
      </c>
      <c r="D9" s="144" t="s">
        <v>412</v>
      </c>
      <c r="F9" s="139"/>
    </row>
  </sheetData>
  <mergeCells count="4">
    <mergeCell ref="A8:A9"/>
    <mergeCell ref="A2:D2"/>
    <mergeCell ref="A4:A5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9B129-F22D-3348-A9A9-57454BBCDA2D}">
  <dimension ref="A2:P20"/>
  <sheetViews>
    <sheetView workbookViewId="0"/>
  </sheetViews>
  <sheetFormatPr baseColWidth="10" defaultRowHeight="16" x14ac:dyDescent="0.2"/>
  <cols>
    <col min="1" max="1" width="26.83203125" style="83" customWidth="1"/>
    <col min="2" max="4" width="16.83203125" customWidth="1"/>
    <col min="9" max="9" width="12.6640625" bestFit="1" customWidth="1"/>
    <col min="10" max="10" width="12.5" bestFit="1" customWidth="1"/>
    <col min="11" max="11" width="11.33203125" bestFit="1" customWidth="1"/>
    <col min="12" max="13" width="12.33203125" bestFit="1" customWidth="1"/>
    <col min="14" max="14" width="11.6640625" bestFit="1" customWidth="1"/>
    <col min="15" max="15" width="12.6640625" bestFit="1" customWidth="1"/>
    <col min="16" max="16" width="12.33203125" bestFit="1" customWidth="1"/>
  </cols>
  <sheetData>
    <row r="2" spans="1:16" ht="40" customHeight="1" thickBot="1" x14ac:dyDescent="0.25">
      <c r="A2" s="157" t="s">
        <v>428</v>
      </c>
      <c r="B2" s="180"/>
      <c r="C2" s="180"/>
      <c r="D2" s="181"/>
    </row>
    <row r="3" spans="1:16" ht="30" customHeight="1" x14ac:dyDescent="0.2">
      <c r="A3" s="108"/>
      <c r="B3" s="7" t="s">
        <v>18</v>
      </c>
      <c r="C3" s="7" t="s">
        <v>19</v>
      </c>
      <c r="D3" s="119" t="s">
        <v>19</v>
      </c>
    </row>
    <row r="4" spans="1:16" ht="30" customHeight="1" x14ac:dyDescent="0.2">
      <c r="A4" s="108"/>
      <c r="B4" s="80" t="s">
        <v>191</v>
      </c>
      <c r="C4" s="80" t="s">
        <v>191</v>
      </c>
      <c r="D4" s="87" t="s">
        <v>369</v>
      </c>
    </row>
    <row r="5" spans="1:16" ht="25" customHeight="1" thickBot="1" x14ac:dyDescent="0.25">
      <c r="A5" s="190" t="s">
        <v>3</v>
      </c>
      <c r="B5" s="8" t="s">
        <v>4</v>
      </c>
      <c r="C5" s="8" t="s">
        <v>4</v>
      </c>
      <c r="D5" s="106" t="s">
        <v>4</v>
      </c>
    </row>
    <row r="6" spans="1:16" ht="20" customHeight="1" x14ac:dyDescent="0.2">
      <c r="A6" s="191" t="s">
        <v>6</v>
      </c>
      <c r="B6" s="192"/>
      <c r="C6" s="192"/>
      <c r="D6" s="193"/>
    </row>
    <row r="7" spans="1:16" ht="30" customHeight="1" x14ac:dyDescent="0.2">
      <c r="A7" s="194" t="s">
        <v>7</v>
      </c>
      <c r="B7" s="80" t="s">
        <v>378</v>
      </c>
      <c r="C7" s="80" t="s">
        <v>373</v>
      </c>
      <c r="D7" s="87" t="s">
        <v>377</v>
      </c>
    </row>
    <row r="8" spans="1:16" ht="30" customHeight="1" x14ac:dyDescent="0.2">
      <c r="A8" s="194" t="s">
        <v>8</v>
      </c>
      <c r="B8" s="80" t="s">
        <v>370</v>
      </c>
      <c r="C8" s="80" t="s">
        <v>374</v>
      </c>
      <c r="D8" s="87" t="s">
        <v>379</v>
      </c>
    </row>
    <row r="9" spans="1:16" ht="30" customHeight="1" x14ac:dyDescent="0.2">
      <c r="A9" s="194" t="s">
        <v>9</v>
      </c>
      <c r="B9" s="81" t="s">
        <v>371</v>
      </c>
      <c r="C9" s="81" t="s">
        <v>375</v>
      </c>
      <c r="D9" s="131" t="s">
        <v>380</v>
      </c>
      <c r="J9" s="130"/>
      <c r="K9" s="130"/>
      <c r="L9" s="130"/>
      <c r="M9" s="130"/>
      <c r="N9" s="130"/>
      <c r="O9" s="130"/>
      <c r="P9" s="130"/>
    </row>
    <row r="10" spans="1:16" ht="30" customHeight="1" x14ac:dyDescent="0.2">
      <c r="A10" s="194" t="s">
        <v>10</v>
      </c>
      <c r="B10" s="81" t="s">
        <v>372</v>
      </c>
      <c r="C10" s="81" t="s">
        <v>376</v>
      </c>
      <c r="D10" s="131" t="s">
        <v>381</v>
      </c>
      <c r="J10" s="130"/>
      <c r="K10" s="130"/>
      <c r="L10" s="130"/>
      <c r="M10" s="130"/>
      <c r="N10" s="130"/>
      <c r="O10" s="130"/>
      <c r="P10" s="130"/>
    </row>
    <row r="11" spans="1:16" ht="20" customHeight="1" x14ac:dyDescent="0.2">
      <c r="A11" s="195" t="s">
        <v>11</v>
      </c>
      <c r="B11" s="196"/>
      <c r="C11" s="196"/>
      <c r="D11" s="197"/>
      <c r="I11" s="133"/>
      <c r="J11" s="130"/>
    </row>
    <row r="12" spans="1:16" ht="30" customHeight="1" x14ac:dyDescent="0.2">
      <c r="A12" s="194" t="s">
        <v>12</v>
      </c>
      <c r="B12" s="134" t="s">
        <v>397</v>
      </c>
      <c r="C12" s="134" t="s">
        <v>398</v>
      </c>
      <c r="D12" s="135" t="s">
        <v>399</v>
      </c>
      <c r="I12" s="133"/>
      <c r="J12" s="130"/>
      <c r="K12" s="130"/>
      <c r="L12" s="130"/>
      <c r="M12" s="130"/>
      <c r="N12" s="130"/>
      <c r="O12" s="130"/>
      <c r="P12" s="130"/>
    </row>
    <row r="13" spans="1:16" ht="30" customHeight="1" x14ac:dyDescent="0.2">
      <c r="A13" s="194" t="s">
        <v>13</v>
      </c>
      <c r="B13" s="80" t="s">
        <v>382</v>
      </c>
      <c r="C13" s="80" t="s">
        <v>386</v>
      </c>
      <c r="D13" s="87" t="s">
        <v>392</v>
      </c>
      <c r="I13" s="133"/>
      <c r="J13" s="130"/>
      <c r="K13" s="130"/>
      <c r="L13" s="130"/>
      <c r="M13" s="130"/>
      <c r="N13" s="130"/>
      <c r="O13" s="130"/>
      <c r="P13" s="130"/>
    </row>
    <row r="14" spans="1:16" ht="30" customHeight="1" x14ac:dyDescent="0.2">
      <c r="A14" s="194" t="s">
        <v>14</v>
      </c>
      <c r="B14" s="80" t="s">
        <v>383</v>
      </c>
      <c r="C14" s="80" t="s">
        <v>387</v>
      </c>
      <c r="D14" s="87" t="s">
        <v>393</v>
      </c>
      <c r="I14" s="133"/>
      <c r="J14" s="130"/>
      <c r="K14" s="130"/>
      <c r="L14" s="130"/>
      <c r="M14" s="130"/>
      <c r="N14" s="130"/>
      <c r="O14" s="130"/>
      <c r="P14" s="130"/>
    </row>
    <row r="15" spans="1:16" ht="30" customHeight="1" x14ac:dyDescent="0.2">
      <c r="A15" s="194" t="s">
        <v>15</v>
      </c>
      <c r="B15" s="80" t="s">
        <v>384</v>
      </c>
      <c r="C15" s="80" t="s">
        <v>388</v>
      </c>
      <c r="D15" s="87" t="s">
        <v>394</v>
      </c>
      <c r="J15" s="130"/>
      <c r="K15" s="130"/>
      <c r="L15" s="130"/>
      <c r="M15" s="130"/>
      <c r="N15" s="130"/>
      <c r="O15" s="130"/>
      <c r="P15" s="130"/>
    </row>
    <row r="16" spans="1:16" ht="30" customHeight="1" x14ac:dyDescent="0.2">
      <c r="A16" s="194" t="s">
        <v>16</v>
      </c>
      <c r="B16" s="80" t="s">
        <v>389</v>
      </c>
      <c r="C16" s="80" t="s">
        <v>390</v>
      </c>
      <c r="D16" s="87" t="s">
        <v>395</v>
      </c>
      <c r="N16" s="130"/>
      <c r="O16" s="130"/>
      <c r="P16" s="130"/>
    </row>
    <row r="17" spans="1:16" ht="30" customHeight="1" x14ac:dyDescent="0.2">
      <c r="A17" s="198" t="s">
        <v>17</v>
      </c>
      <c r="B17" s="90" t="s">
        <v>385</v>
      </c>
      <c r="C17" s="90" t="s">
        <v>391</v>
      </c>
      <c r="D17" s="132" t="s">
        <v>396</v>
      </c>
      <c r="N17" s="130"/>
      <c r="O17" s="130"/>
      <c r="P17" s="130"/>
    </row>
    <row r="18" spans="1:16" x14ac:dyDescent="0.2">
      <c r="N18" s="130"/>
      <c r="O18" s="130"/>
      <c r="P18" s="130"/>
    </row>
    <row r="19" spans="1:16" x14ac:dyDescent="0.2">
      <c r="N19" s="130"/>
      <c r="O19" s="130"/>
      <c r="P19" s="130"/>
    </row>
    <row r="20" spans="1:16" x14ac:dyDescent="0.2">
      <c r="J20" s="130"/>
      <c r="K20" s="130"/>
      <c r="L20" s="130"/>
      <c r="M20" s="130"/>
      <c r="N20" s="130"/>
      <c r="O20" s="130"/>
      <c r="P20" s="130"/>
    </row>
  </sheetData>
  <mergeCells count="3">
    <mergeCell ref="A2:D2"/>
    <mergeCell ref="A6:D6"/>
    <mergeCell ref="A11:D11"/>
  </mergeCells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2B98-7C3D-294C-BABC-9691B8795ACF}">
  <dimension ref="A2:H19"/>
  <sheetViews>
    <sheetView workbookViewId="0"/>
  </sheetViews>
  <sheetFormatPr baseColWidth="10" defaultRowHeight="16" x14ac:dyDescent="0.2"/>
  <cols>
    <col min="1" max="1" width="16" style="83" customWidth="1"/>
    <col min="2" max="2" width="29.6640625" customWidth="1"/>
    <col min="3" max="8" width="10.83203125" customWidth="1"/>
  </cols>
  <sheetData>
    <row r="2" spans="1:8" ht="20" customHeight="1" thickBot="1" x14ac:dyDescent="0.25">
      <c r="A2" s="199" t="s">
        <v>421</v>
      </c>
      <c r="B2" s="200"/>
      <c r="C2" s="200"/>
      <c r="D2" s="200"/>
      <c r="E2" s="200"/>
      <c r="F2" s="200"/>
      <c r="G2" s="200"/>
      <c r="H2" s="201"/>
    </row>
    <row r="3" spans="1:8" ht="91" customHeight="1" thickBot="1" x14ac:dyDescent="0.25">
      <c r="A3" s="114" t="s">
        <v>353</v>
      </c>
      <c r="B3" s="72" t="s">
        <v>354</v>
      </c>
      <c r="C3" s="72" t="s">
        <v>355</v>
      </c>
      <c r="D3" s="71" t="s">
        <v>356</v>
      </c>
      <c r="E3" s="72" t="s">
        <v>357</v>
      </c>
      <c r="F3" s="71" t="s">
        <v>356</v>
      </c>
      <c r="G3" s="72" t="s">
        <v>358</v>
      </c>
      <c r="H3" s="115" t="s">
        <v>356</v>
      </c>
    </row>
    <row r="4" spans="1:8" ht="30" customHeight="1" x14ac:dyDescent="0.2">
      <c r="A4" s="164" t="s">
        <v>365</v>
      </c>
      <c r="B4" s="150" t="s">
        <v>87</v>
      </c>
      <c r="C4" s="152">
        <v>14.09</v>
      </c>
      <c r="D4" s="152">
        <v>0.21</v>
      </c>
      <c r="E4" s="152">
        <v>18.5</v>
      </c>
      <c r="F4" s="152">
        <v>1.29</v>
      </c>
      <c r="G4" s="74">
        <v>1142.79</v>
      </c>
      <c r="H4" s="116">
        <v>83.64</v>
      </c>
    </row>
    <row r="5" spans="1:8" ht="30" customHeight="1" x14ac:dyDescent="0.2">
      <c r="A5" s="165"/>
      <c r="B5" s="150" t="s">
        <v>228</v>
      </c>
      <c r="C5" s="152">
        <v>13.56</v>
      </c>
      <c r="D5" s="152">
        <v>0.22</v>
      </c>
      <c r="E5" s="152">
        <v>15.71</v>
      </c>
      <c r="F5" s="152">
        <v>1.02</v>
      </c>
      <c r="G5" s="74">
        <v>953.72</v>
      </c>
      <c r="H5" s="116">
        <v>111.64</v>
      </c>
    </row>
    <row r="6" spans="1:8" ht="30" customHeight="1" x14ac:dyDescent="0.2">
      <c r="A6" s="166" t="s">
        <v>366</v>
      </c>
      <c r="B6" s="149" t="s">
        <v>359</v>
      </c>
      <c r="C6" s="151">
        <v>15.68</v>
      </c>
      <c r="D6" s="151">
        <v>0.52</v>
      </c>
      <c r="E6" s="151">
        <v>20.309999999999999</v>
      </c>
      <c r="F6" s="151">
        <v>0.43</v>
      </c>
      <c r="G6" s="76">
        <v>1218.98</v>
      </c>
      <c r="H6" s="117">
        <v>26.34</v>
      </c>
    </row>
    <row r="7" spans="1:8" ht="30" customHeight="1" x14ac:dyDescent="0.2">
      <c r="A7" s="164"/>
      <c r="B7" s="150" t="s">
        <v>360</v>
      </c>
      <c r="C7" s="152">
        <v>15.15</v>
      </c>
      <c r="D7" s="152">
        <v>0.28000000000000003</v>
      </c>
      <c r="E7" s="152">
        <v>19.27</v>
      </c>
      <c r="F7" s="152">
        <v>0.57999999999999996</v>
      </c>
      <c r="G7" s="74">
        <v>1155.46</v>
      </c>
      <c r="H7" s="116">
        <v>34.619999999999997</v>
      </c>
    </row>
    <row r="8" spans="1:8" ht="30" customHeight="1" x14ac:dyDescent="0.2">
      <c r="A8" s="164"/>
      <c r="B8" s="150" t="s">
        <v>361</v>
      </c>
      <c r="C8" s="152">
        <v>15.58</v>
      </c>
      <c r="D8" s="152">
        <v>0.41</v>
      </c>
      <c r="E8" s="152">
        <v>19.82</v>
      </c>
      <c r="F8" s="152">
        <v>1.65</v>
      </c>
      <c r="G8" s="74">
        <v>1148.92</v>
      </c>
      <c r="H8" s="116">
        <v>73.92</v>
      </c>
    </row>
    <row r="9" spans="1:8" ht="30" customHeight="1" x14ac:dyDescent="0.2">
      <c r="A9" s="167"/>
      <c r="B9" s="150" t="s">
        <v>362</v>
      </c>
      <c r="C9" s="77">
        <v>15.88</v>
      </c>
      <c r="D9" s="77">
        <v>0.38</v>
      </c>
      <c r="E9" s="77">
        <v>21.08</v>
      </c>
      <c r="F9" s="77">
        <v>0.49</v>
      </c>
      <c r="G9" s="78">
        <v>1265.28</v>
      </c>
      <c r="H9" s="118">
        <v>29.13</v>
      </c>
    </row>
    <row r="10" spans="1:8" ht="30" customHeight="1" x14ac:dyDescent="0.2">
      <c r="A10" s="166" t="s">
        <v>364</v>
      </c>
      <c r="B10" s="149" t="s">
        <v>363</v>
      </c>
      <c r="C10" s="151">
        <v>14.57</v>
      </c>
      <c r="D10" s="151">
        <v>0.41</v>
      </c>
      <c r="E10" s="151">
        <v>18.32</v>
      </c>
      <c r="F10" s="151">
        <v>0.78</v>
      </c>
      <c r="G10" s="76">
        <v>1098.5999999999999</v>
      </c>
      <c r="H10" s="117">
        <v>46.5</v>
      </c>
    </row>
    <row r="11" spans="1:8" ht="30" customHeight="1" x14ac:dyDescent="0.2">
      <c r="A11" s="164"/>
      <c r="B11" s="150" t="s">
        <v>360</v>
      </c>
      <c r="C11" s="152">
        <v>14.38</v>
      </c>
      <c r="D11" s="152">
        <v>0.37</v>
      </c>
      <c r="E11" s="152">
        <v>17.89</v>
      </c>
      <c r="F11" s="152">
        <v>0.67</v>
      </c>
      <c r="G11" s="74">
        <v>1072.2</v>
      </c>
      <c r="H11" s="116">
        <v>39.700000000000003</v>
      </c>
    </row>
    <row r="12" spans="1:8" ht="30" customHeight="1" x14ac:dyDescent="0.2">
      <c r="A12" s="167"/>
      <c r="B12" s="79" t="s">
        <v>359</v>
      </c>
      <c r="C12" s="202">
        <v>15.28</v>
      </c>
      <c r="D12" s="202">
        <v>0.41</v>
      </c>
      <c r="E12" s="202">
        <v>17.940000000000001</v>
      </c>
      <c r="F12" s="202">
        <v>0.35</v>
      </c>
      <c r="G12" s="202">
        <v>1076.3</v>
      </c>
      <c r="H12" s="203">
        <v>20.9</v>
      </c>
    </row>
    <row r="13" spans="1:8" ht="30" customHeight="1" x14ac:dyDescent="0.2">
      <c r="A13" s="166" t="s">
        <v>367</v>
      </c>
      <c r="B13" s="149" t="s">
        <v>363</v>
      </c>
      <c r="C13" s="151">
        <v>14.25</v>
      </c>
      <c r="D13" s="151">
        <v>0.42</v>
      </c>
      <c r="E13" s="151">
        <v>17.309999999999999</v>
      </c>
      <c r="F13" s="151">
        <v>0.47</v>
      </c>
      <c r="G13" s="76">
        <v>1037.7</v>
      </c>
      <c r="H13" s="117">
        <v>28.15</v>
      </c>
    </row>
    <row r="14" spans="1:8" ht="30" customHeight="1" x14ac:dyDescent="0.2">
      <c r="A14" s="164"/>
      <c r="B14" s="150" t="s">
        <v>360</v>
      </c>
      <c r="C14" s="152">
        <v>13.9</v>
      </c>
      <c r="D14" s="152">
        <v>0.36</v>
      </c>
      <c r="E14" s="204">
        <v>18.075000000000003</v>
      </c>
      <c r="F14" s="204">
        <v>0.43486762179409083</v>
      </c>
      <c r="G14" s="205">
        <v>1084.5083333333334</v>
      </c>
      <c r="H14" s="206">
        <v>25.962021966633476</v>
      </c>
    </row>
    <row r="15" spans="1:8" ht="30" customHeight="1" x14ac:dyDescent="0.2">
      <c r="A15" s="167"/>
      <c r="B15" s="79" t="s">
        <v>359</v>
      </c>
      <c r="C15" s="207">
        <v>14.31</v>
      </c>
      <c r="D15" s="202">
        <v>0.41</v>
      </c>
      <c r="E15" s="207">
        <v>17.135714285714286</v>
      </c>
      <c r="F15" s="207">
        <v>0.35185648030348132</v>
      </c>
      <c r="G15" s="208">
        <v>1027.8928571428571</v>
      </c>
      <c r="H15" s="209">
        <v>21.12034710911303</v>
      </c>
    </row>
    <row r="19" spans="3:4" x14ac:dyDescent="0.2">
      <c r="C19" s="73"/>
      <c r="D19" s="73"/>
    </row>
  </sheetData>
  <mergeCells count="5">
    <mergeCell ref="A2:H2"/>
    <mergeCell ref="A4:A5"/>
    <mergeCell ref="A6:A9"/>
    <mergeCell ref="A10:A12"/>
    <mergeCell ref="A13:A15"/>
  </mergeCells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0EC9-8BF7-D047-A85E-1C17E6C2068D}">
  <dimension ref="A2:D17"/>
  <sheetViews>
    <sheetView workbookViewId="0"/>
  </sheetViews>
  <sheetFormatPr baseColWidth="10" defaultRowHeight="16" x14ac:dyDescent="0.2"/>
  <cols>
    <col min="1" max="1" width="26.83203125" style="83" customWidth="1"/>
    <col min="2" max="4" width="16.83203125" customWidth="1"/>
  </cols>
  <sheetData>
    <row r="2" spans="1:4" ht="40" customHeight="1" thickBot="1" x14ac:dyDescent="0.25">
      <c r="A2" s="157" t="s">
        <v>422</v>
      </c>
      <c r="B2" s="180"/>
      <c r="C2" s="180"/>
      <c r="D2" s="181"/>
    </row>
    <row r="3" spans="1:4" ht="30" customHeight="1" x14ac:dyDescent="0.2">
      <c r="A3" s="108"/>
      <c r="B3" s="7" t="s">
        <v>18</v>
      </c>
      <c r="C3" s="7" t="s">
        <v>19</v>
      </c>
      <c r="D3" s="119" t="s">
        <v>19</v>
      </c>
    </row>
    <row r="4" spans="1:4" ht="30" customHeight="1" x14ac:dyDescent="0.2">
      <c r="A4" s="108"/>
      <c r="B4" s="70" t="s">
        <v>107</v>
      </c>
      <c r="C4" s="70" t="s">
        <v>107</v>
      </c>
      <c r="D4" s="120" t="s">
        <v>108</v>
      </c>
    </row>
    <row r="5" spans="1:4" ht="25" customHeight="1" x14ac:dyDescent="0.2">
      <c r="A5" s="212" t="s">
        <v>3</v>
      </c>
      <c r="B5" s="70" t="s">
        <v>4</v>
      </c>
      <c r="C5" s="70" t="s">
        <v>4</v>
      </c>
      <c r="D5" s="120" t="s">
        <v>4</v>
      </c>
    </row>
    <row r="6" spans="1:4" ht="20" customHeight="1" x14ac:dyDescent="0.2">
      <c r="A6" s="195" t="s">
        <v>6</v>
      </c>
      <c r="B6" s="196"/>
      <c r="C6" s="196"/>
      <c r="D6" s="197"/>
    </row>
    <row r="7" spans="1:4" ht="30" customHeight="1" x14ac:dyDescent="0.2">
      <c r="A7" s="194" t="s">
        <v>7</v>
      </c>
      <c r="B7" s="70" t="s">
        <v>110</v>
      </c>
      <c r="C7" s="70" t="s">
        <v>114</v>
      </c>
      <c r="D7" s="120" t="s">
        <v>118</v>
      </c>
    </row>
    <row r="8" spans="1:4" ht="30" customHeight="1" x14ac:dyDescent="0.2">
      <c r="A8" s="194" t="s">
        <v>8</v>
      </c>
      <c r="B8" s="70" t="s">
        <v>111</v>
      </c>
      <c r="C8" s="70" t="s">
        <v>115</v>
      </c>
      <c r="D8" s="120" t="s">
        <v>119</v>
      </c>
    </row>
    <row r="9" spans="1:4" ht="30" customHeight="1" x14ac:dyDescent="0.2">
      <c r="A9" s="194" t="s">
        <v>9</v>
      </c>
      <c r="B9" s="14" t="s">
        <v>112</v>
      </c>
      <c r="C9" s="14" t="s">
        <v>116</v>
      </c>
      <c r="D9" s="121" t="s">
        <v>120</v>
      </c>
    </row>
    <row r="10" spans="1:4" ht="30" customHeight="1" x14ac:dyDescent="0.2">
      <c r="A10" s="194" t="s">
        <v>10</v>
      </c>
      <c r="B10" s="14" t="s">
        <v>113</v>
      </c>
      <c r="C10" s="14" t="s">
        <v>117</v>
      </c>
      <c r="D10" s="121" t="s">
        <v>121</v>
      </c>
    </row>
    <row r="11" spans="1:4" ht="20" customHeight="1" x14ac:dyDescent="0.2">
      <c r="A11" s="195" t="s">
        <v>11</v>
      </c>
      <c r="B11" s="196"/>
      <c r="C11" s="196"/>
      <c r="D11" s="197"/>
    </row>
    <row r="12" spans="1:4" ht="30" customHeight="1" x14ac:dyDescent="0.2">
      <c r="A12" s="194" t="s">
        <v>12</v>
      </c>
      <c r="B12" s="82" t="s">
        <v>165</v>
      </c>
      <c r="C12" s="82" t="s">
        <v>167</v>
      </c>
      <c r="D12" s="122" t="s">
        <v>166</v>
      </c>
    </row>
    <row r="13" spans="1:4" ht="30" customHeight="1" x14ac:dyDescent="0.2">
      <c r="A13" s="194" t="s">
        <v>13</v>
      </c>
      <c r="B13" s="70" t="s">
        <v>122</v>
      </c>
      <c r="C13" s="70" t="s">
        <v>127</v>
      </c>
      <c r="D13" s="120" t="s">
        <v>132</v>
      </c>
    </row>
    <row r="14" spans="1:4" ht="30" customHeight="1" x14ac:dyDescent="0.2">
      <c r="A14" s="194" t="s">
        <v>14</v>
      </c>
      <c r="B14" s="70" t="s">
        <v>123</v>
      </c>
      <c r="C14" s="70" t="s">
        <v>128</v>
      </c>
      <c r="D14" s="120" t="s">
        <v>133</v>
      </c>
    </row>
    <row r="15" spans="1:4" ht="30" customHeight="1" x14ac:dyDescent="0.2">
      <c r="A15" s="194" t="s">
        <v>15</v>
      </c>
      <c r="B15" s="70" t="s">
        <v>124</v>
      </c>
      <c r="C15" s="70" t="s">
        <v>129</v>
      </c>
      <c r="D15" s="120" t="s">
        <v>134</v>
      </c>
    </row>
    <row r="16" spans="1:4" ht="30" customHeight="1" x14ac:dyDescent="0.2">
      <c r="A16" s="194" t="s">
        <v>16</v>
      </c>
      <c r="B16" s="70" t="s">
        <v>125</v>
      </c>
      <c r="C16" s="70" t="s">
        <v>130</v>
      </c>
      <c r="D16" s="120" t="s">
        <v>135</v>
      </c>
    </row>
    <row r="17" spans="1:4" ht="30" customHeight="1" x14ac:dyDescent="0.2">
      <c r="A17" s="198" t="s">
        <v>17</v>
      </c>
      <c r="B17" s="107" t="s">
        <v>126</v>
      </c>
      <c r="C17" s="107" t="s">
        <v>131</v>
      </c>
      <c r="D17" s="123" t="s">
        <v>136</v>
      </c>
    </row>
  </sheetData>
  <mergeCells count="3">
    <mergeCell ref="A2:D2"/>
    <mergeCell ref="A6:D6"/>
    <mergeCell ref="A11:D11"/>
  </mergeCells>
  <pageMargins left="0.7" right="0.7" top="0.75" bottom="0.75" header="0.3" footer="0.3"/>
  <pageSetup paperSize="9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8A01-5160-2C45-BA84-514414341111}">
  <dimension ref="A2:D17"/>
  <sheetViews>
    <sheetView workbookViewId="0"/>
  </sheetViews>
  <sheetFormatPr baseColWidth="10" defaultRowHeight="16" x14ac:dyDescent="0.2"/>
  <cols>
    <col min="1" max="1" width="26.83203125" style="83" customWidth="1"/>
    <col min="2" max="4" width="16.83203125" customWidth="1"/>
  </cols>
  <sheetData>
    <row r="2" spans="1:4" ht="40" customHeight="1" thickBot="1" x14ac:dyDescent="0.25">
      <c r="A2" s="157" t="s">
        <v>423</v>
      </c>
      <c r="B2" s="180"/>
      <c r="C2" s="180"/>
      <c r="D2" s="181"/>
    </row>
    <row r="3" spans="1:4" ht="30" customHeight="1" x14ac:dyDescent="0.2">
      <c r="A3" s="108"/>
      <c r="B3" s="7" t="s">
        <v>18</v>
      </c>
      <c r="C3" s="7" t="s">
        <v>19</v>
      </c>
      <c r="D3" s="119" t="s">
        <v>19</v>
      </c>
    </row>
    <row r="4" spans="1:4" ht="30" customHeight="1" x14ac:dyDescent="0.2">
      <c r="A4" s="108"/>
      <c r="B4" s="70" t="s">
        <v>107</v>
      </c>
      <c r="C4" s="70" t="s">
        <v>107</v>
      </c>
      <c r="D4" s="120" t="s">
        <v>108</v>
      </c>
    </row>
    <row r="5" spans="1:4" ht="25" customHeight="1" x14ac:dyDescent="0.2">
      <c r="A5" s="212" t="s">
        <v>3</v>
      </c>
      <c r="B5" s="70" t="s">
        <v>4</v>
      </c>
      <c r="C5" s="70" t="s">
        <v>4</v>
      </c>
      <c r="D5" s="120" t="s">
        <v>4</v>
      </c>
    </row>
    <row r="6" spans="1:4" ht="20" customHeight="1" x14ac:dyDescent="0.2">
      <c r="A6" s="195" t="s">
        <v>6</v>
      </c>
      <c r="B6" s="196"/>
      <c r="C6" s="196"/>
      <c r="D6" s="197"/>
    </row>
    <row r="7" spans="1:4" ht="30" customHeight="1" x14ac:dyDescent="0.2">
      <c r="A7" s="194" t="s">
        <v>7</v>
      </c>
      <c r="B7" s="70" t="s">
        <v>138</v>
      </c>
      <c r="C7" s="70" t="s">
        <v>142</v>
      </c>
      <c r="D7" s="120" t="s">
        <v>146</v>
      </c>
    </row>
    <row r="8" spans="1:4" ht="30" customHeight="1" x14ac:dyDescent="0.2">
      <c r="A8" s="194" t="s">
        <v>8</v>
      </c>
      <c r="B8" s="70" t="s">
        <v>139</v>
      </c>
      <c r="C8" s="70" t="s">
        <v>143</v>
      </c>
      <c r="D8" s="120" t="s">
        <v>147</v>
      </c>
    </row>
    <row r="9" spans="1:4" ht="30" customHeight="1" x14ac:dyDescent="0.2">
      <c r="A9" s="194" t="s">
        <v>9</v>
      </c>
      <c r="B9" s="14" t="s">
        <v>140</v>
      </c>
      <c r="C9" s="14" t="s">
        <v>144</v>
      </c>
      <c r="D9" s="121" t="s">
        <v>148</v>
      </c>
    </row>
    <row r="10" spans="1:4" ht="30" customHeight="1" x14ac:dyDescent="0.2">
      <c r="A10" s="194" t="s">
        <v>10</v>
      </c>
      <c r="B10" s="14" t="s">
        <v>141</v>
      </c>
      <c r="C10" s="14" t="s">
        <v>145</v>
      </c>
      <c r="D10" s="121" t="s">
        <v>149</v>
      </c>
    </row>
    <row r="11" spans="1:4" ht="20" customHeight="1" x14ac:dyDescent="0.2">
      <c r="A11" s="195" t="s">
        <v>11</v>
      </c>
      <c r="B11" s="196"/>
      <c r="C11" s="196"/>
      <c r="D11" s="197"/>
    </row>
    <row r="12" spans="1:4" ht="30" customHeight="1" x14ac:dyDescent="0.2">
      <c r="A12" s="194" t="s">
        <v>12</v>
      </c>
      <c r="B12" s="82" t="s">
        <v>168</v>
      </c>
      <c r="C12" s="82" t="s">
        <v>169</v>
      </c>
      <c r="D12" s="122" t="s">
        <v>170</v>
      </c>
    </row>
    <row r="13" spans="1:4" ht="30" customHeight="1" x14ac:dyDescent="0.2">
      <c r="A13" s="194" t="s">
        <v>13</v>
      </c>
      <c r="B13" s="70" t="s">
        <v>150</v>
      </c>
      <c r="C13" s="70" t="s">
        <v>155</v>
      </c>
      <c r="D13" s="120" t="s">
        <v>160</v>
      </c>
    </row>
    <row r="14" spans="1:4" ht="30" customHeight="1" x14ac:dyDescent="0.2">
      <c r="A14" s="194" t="s">
        <v>14</v>
      </c>
      <c r="B14" s="70" t="s">
        <v>151</v>
      </c>
      <c r="C14" s="70" t="s">
        <v>156</v>
      </c>
      <c r="D14" s="120" t="s">
        <v>161</v>
      </c>
    </row>
    <row r="15" spans="1:4" ht="30" customHeight="1" x14ac:dyDescent="0.2">
      <c r="A15" s="194" t="s">
        <v>15</v>
      </c>
      <c r="B15" s="70" t="s">
        <v>152</v>
      </c>
      <c r="C15" s="70" t="s">
        <v>157</v>
      </c>
      <c r="D15" s="120" t="s">
        <v>162</v>
      </c>
    </row>
    <row r="16" spans="1:4" ht="30" customHeight="1" x14ac:dyDescent="0.2">
      <c r="A16" s="194" t="s">
        <v>16</v>
      </c>
      <c r="B16" s="70" t="s">
        <v>153</v>
      </c>
      <c r="C16" s="70" t="s">
        <v>158</v>
      </c>
      <c r="D16" s="120" t="s">
        <v>163</v>
      </c>
    </row>
    <row r="17" spans="1:4" ht="30" customHeight="1" x14ac:dyDescent="0.2">
      <c r="A17" s="198" t="s">
        <v>17</v>
      </c>
      <c r="B17" s="107" t="s">
        <v>154</v>
      </c>
      <c r="C17" s="107" t="s">
        <v>159</v>
      </c>
      <c r="D17" s="123" t="s">
        <v>164</v>
      </c>
    </row>
  </sheetData>
  <mergeCells count="3">
    <mergeCell ref="A2:D2"/>
    <mergeCell ref="A6:D6"/>
    <mergeCell ref="A11:D11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Supp. Table 1</vt:lpstr>
      <vt:lpstr>Supp. Table 2</vt:lpstr>
      <vt:lpstr>Supp. Table 3</vt:lpstr>
      <vt:lpstr>Supp. Table 4</vt:lpstr>
      <vt:lpstr>Supp. Table 5</vt:lpstr>
      <vt:lpstr>Supp. Table 6</vt:lpstr>
      <vt:lpstr>Supp. Table 7</vt:lpstr>
      <vt:lpstr>Supp. Table 8</vt:lpstr>
      <vt:lpstr>Supp. Table 9</vt:lpstr>
      <vt:lpstr>Supp. Table 10</vt:lpstr>
      <vt:lpstr>sEPSC 3-4moa</vt:lpstr>
      <vt:lpstr>sEPSC 3-4 rescue</vt:lpstr>
      <vt:lpstr>sEPSC 6 moa + rescue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Ronald</cp:lastModifiedBy>
  <cp:lastPrinted>2018-06-04T21:37:49Z</cp:lastPrinted>
  <dcterms:created xsi:type="dcterms:W3CDTF">2018-05-02T16:52:05Z</dcterms:created>
  <dcterms:modified xsi:type="dcterms:W3CDTF">2019-03-27T09:48:39Z</dcterms:modified>
</cp:coreProperties>
</file>