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21380" yWindow="4600" windowWidth="25600" windowHeight="19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8" i="1" l="1"/>
  <c r="K17" i="1"/>
  <c r="K10" i="1"/>
  <c r="K9" i="1"/>
  <c r="K5" i="1"/>
  <c r="G18" i="1"/>
  <c r="G11" i="1"/>
  <c r="G9" i="1"/>
  <c r="G10" i="1"/>
  <c r="G5" i="1"/>
  <c r="C18" i="1"/>
  <c r="C17" i="1"/>
  <c r="C10" i="1"/>
  <c r="C9" i="1"/>
  <c r="C6" i="1"/>
  <c r="C5" i="1"/>
</calcChain>
</file>

<file path=xl/sharedStrings.xml><?xml version="1.0" encoding="utf-8"?>
<sst xmlns="http://schemas.openxmlformats.org/spreadsheetml/2006/main" count="65" uniqueCount="38">
  <si>
    <t>Variable</t>
  </si>
  <si>
    <t>Estimate</t>
  </si>
  <si>
    <t>LCI</t>
  </si>
  <si>
    <t>UCI</t>
  </si>
  <si>
    <t>p value</t>
  </si>
  <si>
    <t>Males vs. females</t>
  </si>
  <si>
    <t>Degree vs. no qualifications</t>
  </si>
  <si>
    <t>A levels vs. no qualifications</t>
  </si>
  <si>
    <t xml:space="preserve">Previous drinker </t>
  </si>
  <si>
    <t xml:space="preserve">Never drinker </t>
  </si>
  <si>
    <t>Alcohol intake weekly</t>
  </si>
  <si>
    <t xml:space="preserve">6- &lt;11 units </t>
  </si>
  <si>
    <t>11- &lt;17 units</t>
  </si>
  <si>
    <t>17- &lt;29 units</t>
  </si>
  <si>
    <t xml:space="preserve">29+ units </t>
  </si>
  <si>
    <t>Current vs. never smoker</t>
  </si>
  <si>
    <r>
      <t>Exercise,</t>
    </r>
    <r>
      <rPr>
        <i/>
        <sz val="12"/>
        <color theme="1"/>
        <rFont val="Calibri"/>
        <scheme val="minor"/>
      </rPr>
      <t xml:space="preserve"> minutes weekly</t>
    </r>
  </si>
  <si>
    <r>
      <t xml:space="preserve">Age, </t>
    </r>
    <r>
      <rPr>
        <i/>
        <sz val="12"/>
        <color theme="1"/>
        <rFont val="Calibri"/>
        <scheme val="minor"/>
      </rPr>
      <t>years</t>
    </r>
  </si>
  <si>
    <t>Reference group for alcohol intake was &lt;6 units weekly</t>
  </si>
  <si>
    <t>All variables were assessed at baseline</t>
  </si>
  <si>
    <t>Exercise was measured in MET minutes weekly</t>
  </si>
  <si>
    <r>
      <t xml:space="preserve">Leucocyte count, </t>
    </r>
    <r>
      <rPr>
        <i/>
        <sz val="12"/>
        <color theme="1"/>
        <rFont val="Calibri"/>
        <scheme val="minor"/>
      </rPr>
      <t>10^9 cells/litre</t>
    </r>
  </si>
  <si>
    <t>Leucocyte telomere length was z-standardized, so estimates represent changes in standard deviations</t>
  </si>
  <si>
    <t xml:space="preserve">&lt; 2e-16 </t>
  </si>
  <si>
    <t>STable 1: Associations between sociodemographic factors, alcohol consumption and leucocyte telomere length</t>
  </si>
  <si>
    <t>Both sexes</t>
  </si>
  <si>
    <t>Females</t>
  </si>
  <si>
    <t>Males</t>
  </si>
  <si>
    <t>NA</t>
  </si>
  <si>
    <r>
      <t>Never drinker*</t>
    </r>
    <r>
      <rPr>
        <i/>
        <sz val="12"/>
        <color theme="1"/>
        <rFont val="Calibri"/>
        <scheme val="minor"/>
      </rPr>
      <t>ADH1B</t>
    </r>
  </si>
  <si>
    <r>
      <t>Previous drinker*</t>
    </r>
    <r>
      <rPr>
        <i/>
        <sz val="12"/>
        <color theme="1"/>
        <rFont val="Calibri"/>
        <scheme val="minor"/>
      </rPr>
      <t>ADH1B</t>
    </r>
  </si>
  <si>
    <r>
      <t>6- &lt;11 units*</t>
    </r>
    <r>
      <rPr>
        <i/>
        <sz val="12"/>
        <color theme="1"/>
        <rFont val="Calibri"/>
        <scheme val="minor"/>
      </rPr>
      <t>ADH1B</t>
    </r>
    <r>
      <rPr>
        <sz val="12"/>
        <color theme="1"/>
        <rFont val="Calibri"/>
        <family val="2"/>
        <scheme val="minor"/>
      </rPr>
      <t xml:space="preserve"> </t>
    </r>
  </si>
  <si>
    <r>
      <t>11- &lt;17 units*</t>
    </r>
    <r>
      <rPr>
        <i/>
        <sz val="12"/>
        <color theme="1"/>
        <rFont val="Calibri"/>
        <scheme val="minor"/>
      </rPr>
      <t>ADH1B</t>
    </r>
  </si>
  <si>
    <r>
      <t>17- &lt;29 units*</t>
    </r>
    <r>
      <rPr>
        <i/>
        <sz val="12"/>
        <color theme="1"/>
        <rFont val="Calibri"/>
        <scheme val="minor"/>
      </rPr>
      <t>ADH1B</t>
    </r>
  </si>
  <si>
    <r>
      <t>29+ units*</t>
    </r>
    <r>
      <rPr>
        <i/>
        <sz val="12"/>
        <color theme="1"/>
        <rFont val="Calibri"/>
        <scheme val="minor"/>
      </rPr>
      <t>ADH1B</t>
    </r>
  </si>
  <si>
    <r>
      <t xml:space="preserve">Alcohol x </t>
    </r>
    <r>
      <rPr>
        <b/>
        <i/>
        <sz val="12"/>
        <color theme="1"/>
        <rFont val="Calibri"/>
        <scheme val="minor"/>
      </rPr>
      <t xml:space="preserve">ADH1B </t>
    </r>
    <r>
      <rPr>
        <b/>
        <sz val="12"/>
        <color theme="1"/>
        <rFont val="Calibri"/>
        <family val="2"/>
        <scheme val="minor"/>
      </rPr>
      <t>dose interactions</t>
    </r>
  </si>
  <si>
    <r>
      <rPr>
        <i/>
        <sz val="12"/>
        <color theme="1"/>
        <rFont val="Calibri"/>
        <scheme val="minor"/>
      </rPr>
      <t>ADH1B</t>
    </r>
    <r>
      <rPr>
        <sz val="12"/>
        <color theme="1"/>
        <rFont val="Calibri"/>
        <family val="2"/>
        <scheme val="minor"/>
      </rPr>
      <t xml:space="preserve"> dose is the SNP dosage </t>
    </r>
  </si>
  <si>
    <t>N=245,354 European ancestry UK Biobank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</si>
</sst>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E+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1" fillId="0" borderId="0" xfId="0" applyFont="1" applyAlignment="1">
      <alignment horizontal="left"/>
    </xf>
    <xf numFmtId="164" fontId="0" fillId="0" borderId="4" xfId="0" applyNumberFormat="1" applyFont="1" applyBorder="1"/>
    <xf numFmtId="164" fontId="0" fillId="0" borderId="0" xfId="0" applyNumberFormat="1" applyFont="1" applyBorder="1"/>
    <xf numFmtId="164" fontId="0" fillId="0" borderId="5" xfId="0" applyNumberFormat="1" applyFont="1" applyBorder="1" applyAlignment="1">
      <alignment horizontal="right"/>
    </xf>
    <xf numFmtId="164" fontId="0" fillId="0" borderId="5" xfId="0" applyNumberFormat="1" applyFont="1" applyBorder="1"/>
    <xf numFmtId="164" fontId="0" fillId="0" borderId="6" xfId="0" applyNumberFormat="1" applyFont="1" applyBorder="1"/>
    <xf numFmtId="164" fontId="0" fillId="0" borderId="8" xfId="0" applyNumberFormat="1" applyFont="1" applyBorder="1"/>
    <xf numFmtId="164" fontId="0" fillId="0" borderId="2" xfId="0" applyNumberFormat="1" applyFont="1" applyBorder="1"/>
    <xf numFmtId="164" fontId="0" fillId="0" borderId="1" xfId="0" applyNumberFormat="1" applyFont="1" applyBorder="1"/>
    <xf numFmtId="164" fontId="0" fillId="0" borderId="7" xfId="0" applyNumberFormat="1" applyFont="1" applyBorder="1" applyAlignment="1">
      <alignment vertical="center"/>
    </xf>
    <xf numFmtId="164" fontId="0" fillId="0" borderId="4" xfId="0" applyNumberFormat="1" applyFont="1" applyBorder="1" applyAlignment="1">
      <alignment horizontal="right"/>
    </xf>
    <xf numFmtId="164" fontId="0" fillId="0" borderId="2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/>
    </xf>
    <xf numFmtId="164" fontId="0" fillId="0" borderId="7" xfId="0" applyNumberFormat="1" applyFont="1" applyBorder="1" applyAlignment="1">
      <alignment horizontal="right" vertical="center"/>
    </xf>
    <xf numFmtId="164" fontId="0" fillId="0" borderId="8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6" fillId="0" borderId="3" xfId="0" applyNumberFormat="1" applyFont="1" applyBorder="1" applyAlignment="1">
      <alignment horizontal="right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5" sqref="J5:M18"/>
    </sheetView>
  </sheetViews>
  <sheetFormatPr baseColWidth="10" defaultRowHeight="15" x14ac:dyDescent="0"/>
  <cols>
    <col min="1" max="1" width="29.83203125" customWidth="1"/>
    <col min="2" max="3" width="12.1640625" bestFit="1" customWidth="1"/>
    <col min="4" max="5" width="11" bestFit="1" customWidth="1"/>
    <col min="6" max="6" width="12.1640625" bestFit="1" customWidth="1"/>
    <col min="7" max="7" width="11" bestFit="1" customWidth="1"/>
    <col min="8" max="8" width="12.83203125" bestFit="1" customWidth="1"/>
    <col min="9" max="9" width="11" bestFit="1" customWidth="1"/>
    <col min="10" max="11" width="13.33203125" bestFit="1" customWidth="1"/>
    <col min="12" max="12" width="11.1640625" bestFit="1" customWidth="1"/>
    <col min="13" max="13" width="12.1640625" bestFit="1" customWidth="1"/>
  </cols>
  <sheetData>
    <row r="1" spans="1:13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</row>
    <row r="2" spans="1:13" ht="16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3">
      <c r="B3" s="26" t="s">
        <v>25</v>
      </c>
      <c r="C3" s="27"/>
      <c r="D3" s="27"/>
      <c r="E3" s="28"/>
      <c r="F3" s="26" t="s">
        <v>27</v>
      </c>
      <c r="G3" s="27"/>
      <c r="H3" s="27"/>
      <c r="I3" s="28"/>
      <c r="J3" s="26" t="s">
        <v>26</v>
      </c>
      <c r="K3" s="27"/>
      <c r="L3" s="27"/>
      <c r="M3" s="28"/>
    </row>
    <row r="4" spans="1:13" s="1" customFormat="1" ht="16" thickBot="1">
      <c r="A4" s="1" t="s">
        <v>0</v>
      </c>
      <c r="B4" s="37" t="s">
        <v>1</v>
      </c>
      <c r="C4" s="38" t="s">
        <v>2</v>
      </c>
      <c r="D4" s="38" t="s">
        <v>3</v>
      </c>
      <c r="E4" s="39" t="s">
        <v>4</v>
      </c>
      <c r="F4" s="37" t="s">
        <v>1</v>
      </c>
      <c r="G4" s="38" t="s">
        <v>2</v>
      </c>
      <c r="H4" s="38" t="s">
        <v>3</v>
      </c>
      <c r="I4" s="39" t="s">
        <v>4</v>
      </c>
      <c r="J4" s="37" t="s">
        <v>1</v>
      </c>
      <c r="K4" s="38" t="s">
        <v>2</v>
      </c>
      <c r="L4" s="38" t="s">
        <v>3</v>
      </c>
      <c r="M4" s="39" t="s">
        <v>4</v>
      </c>
    </row>
    <row r="5" spans="1:13">
      <c r="A5" s="3" t="s">
        <v>17</v>
      </c>
      <c r="B5" s="14">
        <v>-2.2509999999999999E-2</v>
      </c>
      <c r="C5" s="16">
        <f>-0.02301817</f>
        <v>-2.3018170000000001E-2</v>
      </c>
      <c r="D5" s="16">
        <v>-2.1998009999999998E-2</v>
      </c>
      <c r="E5" s="7" t="s">
        <v>23</v>
      </c>
      <c r="F5" s="14">
        <v>-2.513E-2</v>
      </c>
      <c r="G5" s="16">
        <f>-0.0258442987</f>
        <v>-2.5844298700000001E-2</v>
      </c>
      <c r="H5" s="16">
        <v>-2.4422599999999999E-2</v>
      </c>
      <c r="I5" s="7" t="s">
        <v>23</v>
      </c>
      <c r="J5" s="12">
        <v>-1.9740000000000001E-2</v>
      </c>
      <c r="K5" s="11">
        <f>-0.02047507</f>
        <v>-2.0475070000000001E-2</v>
      </c>
      <c r="L5" s="15">
        <v>-1.8997650000000001E-2</v>
      </c>
      <c r="M5" s="40" t="s">
        <v>23</v>
      </c>
    </row>
    <row r="6" spans="1:13">
      <c r="A6" s="3" t="s">
        <v>5</v>
      </c>
      <c r="B6" s="14">
        <v>-0.15720000000000001</v>
      </c>
      <c r="C6" s="16">
        <f>-0.1654172</f>
        <v>-0.16541719999999999</v>
      </c>
      <c r="D6" s="16">
        <v>-0.14898259999999999</v>
      </c>
      <c r="E6" s="7" t="s">
        <v>23</v>
      </c>
      <c r="F6" s="14" t="s">
        <v>28</v>
      </c>
      <c r="G6" s="16" t="s">
        <v>28</v>
      </c>
      <c r="H6" s="16" t="s">
        <v>28</v>
      </c>
      <c r="I6" s="7" t="s">
        <v>28</v>
      </c>
      <c r="J6" s="14" t="s">
        <v>28</v>
      </c>
      <c r="K6" s="16" t="s">
        <v>28</v>
      </c>
      <c r="L6" s="16" t="s">
        <v>28</v>
      </c>
      <c r="M6" s="7" t="s">
        <v>28</v>
      </c>
    </row>
    <row r="7" spans="1:13">
      <c r="A7" s="3" t="s">
        <v>6</v>
      </c>
      <c r="B7" s="14">
        <v>0.11070000000000001</v>
      </c>
      <c r="C7" s="16">
        <v>9.807457E-2</v>
      </c>
      <c r="D7" s="16">
        <v>0.1233771</v>
      </c>
      <c r="E7" s="7" t="s">
        <v>23</v>
      </c>
      <c r="F7" s="14">
        <v>0.1011</v>
      </c>
      <c r="G7" s="16">
        <v>8.3755491799999998E-2</v>
      </c>
      <c r="H7" s="16">
        <v>0.11843770000000001</v>
      </c>
      <c r="I7" s="7" t="s">
        <v>23</v>
      </c>
      <c r="J7" s="5">
        <v>0.1239</v>
      </c>
      <c r="K7" s="6">
        <v>0.1053306</v>
      </c>
      <c r="L7" s="16">
        <v>0.14241989999999999</v>
      </c>
      <c r="M7" s="32" t="s">
        <v>23</v>
      </c>
    </row>
    <row r="8" spans="1:13">
      <c r="A8" s="3" t="s">
        <v>7</v>
      </c>
      <c r="B8" s="14">
        <v>9.0590000000000004E-2</v>
      </c>
      <c r="C8" s="16">
        <v>7.5088600000000005E-2</v>
      </c>
      <c r="D8" s="16">
        <v>0.1060825</v>
      </c>
      <c r="E8" s="7" t="s">
        <v>23</v>
      </c>
      <c r="F8" s="14">
        <v>8.6279999999999996E-2</v>
      </c>
      <c r="G8" s="16">
        <v>6.4360416099999998E-2</v>
      </c>
      <c r="H8" s="16">
        <v>0.1081992</v>
      </c>
      <c r="I8" s="7">
        <v>1.2199999999999999E-14</v>
      </c>
      <c r="J8" s="5">
        <v>9.8250000000000004E-2</v>
      </c>
      <c r="K8" s="6">
        <v>7.624069E-2</v>
      </c>
      <c r="L8" s="16">
        <v>0.1202583</v>
      </c>
      <c r="M8" s="8" t="s">
        <v>23</v>
      </c>
    </row>
    <row r="9" spans="1:13">
      <c r="A9" s="3" t="s">
        <v>21</v>
      </c>
      <c r="B9" s="14">
        <v>-1.461E-2</v>
      </c>
      <c r="C9" s="16">
        <f>-0.01654747</f>
        <v>-1.6547470000000002E-2</v>
      </c>
      <c r="D9" s="16">
        <v>-1.266868E-2</v>
      </c>
      <c r="E9" s="7" t="s">
        <v>23</v>
      </c>
      <c r="F9" s="14">
        <v>-1.299E-2</v>
      </c>
      <c r="G9" s="18">
        <f>-0.0155668916</f>
        <v>-1.55668916E-2</v>
      </c>
      <c r="H9" s="16">
        <v>-1.0420759999999999E-2</v>
      </c>
      <c r="I9" s="7" t="s">
        <v>23</v>
      </c>
      <c r="J9" s="5">
        <v>-1.537E-2</v>
      </c>
      <c r="K9" s="6">
        <f>-0.01833015</f>
        <v>-1.833015E-2</v>
      </c>
      <c r="L9" s="16">
        <v>-1.241775E-2</v>
      </c>
      <c r="M9" s="32" t="s">
        <v>23</v>
      </c>
    </row>
    <row r="10" spans="1:13">
      <c r="A10" s="3" t="s">
        <v>15</v>
      </c>
      <c r="B10" s="14">
        <v>-6.0830000000000002E-2</v>
      </c>
      <c r="C10" s="16">
        <f>-0.07482305</f>
        <v>-7.4823050000000002E-2</v>
      </c>
      <c r="D10" s="16">
        <v>-4.684584E-2</v>
      </c>
      <c r="E10" s="7" t="s">
        <v>23</v>
      </c>
      <c r="F10" s="14">
        <v>-6.7610000000000003E-2</v>
      </c>
      <c r="G10" s="16">
        <f>-0.0861370047</f>
        <v>-8.6137004700000006E-2</v>
      </c>
      <c r="H10" s="16">
        <v>-4.9075239999999999E-2</v>
      </c>
      <c r="I10" s="7">
        <v>8.6900000000000003E-13</v>
      </c>
      <c r="J10" s="5">
        <v>-5.2810000000000003E-2</v>
      </c>
      <c r="K10" s="6">
        <f>-0.07420147</f>
        <v>-7.4201470000000005E-2</v>
      </c>
      <c r="L10" s="16">
        <v>-3.1418620000000001E-2</v>
      </c>
      <c r="M10" s="8">
        <v>1.31E-6</v>
      </c>
    </row>
    <row r="11" spans="1:13">
      <c r="A11" s="3" t="s">
        <v>16</v>
      </c>
      <c r="B11" s="14">
        <v>-1.9680000000000001E-5</v>
      </c>
      <c r="C11" s="16">
        <v>-5.7782989999999998E-5</v>
      </c>
      <c r="D11" s="16">
        <v>1.8417890000000001E-5</v>
      </c>
      <c r="E11" s="7">
        <v>0.31129000000000001</v>
      </c>
      <c r="F11" s="14">
        <v>-5.5680000000000002E-5</v>
      </c>
      <c r="G11" s="16">
        <f>-0.0001063013</f>
        <v>-1.063013E-4</v>
      </c>
      <c r="H11" s="16">
        <v>-5.0568579999999999E-6</v>
      </c>
      <c r="I11" s="7">
        <v>3.1102999999999999E-2</v>
      </c>
      <c r="J11" s="5">
        <v>1.575E-5</v>
      </c>
      <c r="K11" s="6">
        <v>-4.2313349999999997E-5</v>
      </c>
      <c r="L11" s="16">
        <v>7.3813190000000006E-5</v>
      </c>
      <c r="M11" s="8">
        <v>0.59497</v>
      </c>
    </row>
    <row r="12" spans="1:13">
      <c r="A12" s="1" t="s">
        <v>10</v>
      </c>
      <c r="B12" s="14"/>
      <c r="C12" s="16"/>
      <c r="D12" s="16"/>
      <c r="E12" s="7"/>
      <c r="F12" s="14"/>
      <c r="G12" s="16"/>
      <c r="H12" s="16"/>
      <c r="I12" s="7"/>
      <c r="J12" s="14"/>
      <c r="K12" s="16"/>
      <c r="L12" s="16"/>
      <c r="M12" s="7"/>
    </row>
    <row r="13" spans="1:13">
      <c r="A13" s="3" t="s">
        <v>9</v>
      </c>
      <c r="B13" s="14">
        <v>2.0420000000000001E-2</v>
      </c>
      <c r="C13" s="16">
        <v>-2.5099050000000002E-3</v>
      </c>
      <c r="D13" s="16">
        <v>4.3351029999999999E-2</v>
      </c>
      <c r="E13" s="7">
        <v>8.0909999999999996E-2</v>
      </c>
      <c r="F13" s="14">
        <v>4.8140000000000002E-2</v>
      </c>
      <c r="G13" s="16">
        <v>4.6827092000000002E-3</v>
      </c>
      <c r="H13" s="16">
        <v>9.1601779999999994E-2</v>
      </c>
      <c r="I13" s="7">
        <v>2.9919999999999999E-2</v>
      </c>
      <c r="J13" s="5">
        <v>6.241E-3</v>
      </c>
      <c r="K13" s="6">
        <v>-2.0895609999999998E-2</v>
      </c>
      <c r="L13" s="16">
        <v>3.337797E-2</v>
      </c>
      <c r="M13" s="8">
        <v>0.65215000000000001</v>
      </c>
    </row>
    <row r="14" spans="1:13">
      <c r="A14" s="3" t="s">
        <v>8</v>
      </c>
      <c r="B14" s="14">
        <v>-1.077E-2</v>
      </c>
      <c r="C14" s="16">
        <v>-3.2517299999999999E-2</v>
      </c>
      <c r="D14" s="16">
        <v>1.0980200000000001E-2</v>
      </c>
      <c r="E14" s="7">
        <v>0.33182</v>
      </c>
      <c r="F14" s="14">
        <v>2.349E-3</v>
      </c>
      <c r="G14" s="16">
        <v>-3.0866681600000001E-2</v>
      </c>
      <c r="H14" s="16">
        <v>3.556455E-2</v>
      </c>
      <c r="I14" s="7">
        <v>0.88976200000000005</v>
      </c>
      <c r="J14" s="5">
        <v>-2.1669999999999998E-2</v>
      </c>
      <c r="K14" s="6">
        <v>-5.0727769999999998E-2</v>
      </c>
      <c r="L14" s="16">
        <v>7.3859659999999999E-3</v>
      </c>
      <c r="M14" s="8">
        <v>0.14380999999999999</v>
      </c>
    </row>
    <row r="15" spans="1:13">
      <c r="A15" s="3" t="s">
        <v>11</v>
      </c>
      <c r="B15" s="14">
        <v>3.4849999999999998E-3</v>
      </c>
      <c r="C15" s="16">
        <v>-9.4802559999999994E-3</v>
      </c>
      <c r="D15" s="16">
        <v>1.6450699999999999E-2</v>
      </c>
      <c r="E15" s="7">
        <v>0.59828999999999999</v>
      </c>
      <c r="F15" s="14">
        <v>1.167E-2</v>
      </c>
      <c r="G15" s="16">
        <v>-1.0377477099999999E-2</v>
      </c>
      <c r="H15" s="16">
        <v>3.37253E-2</v>
      </c>
      <c r="I15" s="7">
        <v>0.29945500000000003</v>
      </c>
      <c r="J15" s="5">
        <v>-5.2169999999999997E-5</v>
      </c>
      <c r="K15" s="6">
        <v>-1.6148699999999998E-2</v>
      </c>
      <c r="L15" s="16">
        <v>1.6044349999999999E-2</v>
      </c>
      <c r="M15" s="8">
        <v>0.99492999999999998</v>
      </c>
    </row>
    <row r="16" spans="1:13">
      <c r="A16" s="3" t="s">
        <v>12</v>
      </c>
      <c r="B16" s="14">
        <v>4.2999999999999999E-4</v>
      </c>
      <c r="C16" s="16">
        <v>-1.2435989999999999E-2</v>
      </c>
      <c r="D16" s="16">
        <v>1.329601E-2</v>
      </c>
      <c r="E16" s="7">
        <v>0.94777</v>
      </c>
      <c r="F16" s="14">
        <v>2.9510000000000001E-3</v>
      </c>
      <c r="G16" s="16">
        <v>-1.7715233800000001E-2</v>
      </c>
      <c r="H16" s="16">
        <v>2.3616809999999998E-2</v>
      </c>
      <c r="I16" s="7">
        <v>0.77958899999999998</v>
      </c>
      <c r="J16" s="5">
        <v>1.3010000000000001E-3</v>
      </c>
      <c r="K16" s="6">
        <v>-1.540366E-2</v>
      </c>
      <c r="L16" s="16">
        <v>1.8005429999999999E-2</v>
      </c>
      <c r="M16" s="8">
        <v>0.87868999999999997</v>
      </c>
    </row>
    <row r="17" spans="1:13">
      <c r="A17" s="3" t="s">
        <v>13</v>
      </c>
      <c r="B17" s="14">
        <v>-1.3990000000000001E-2</v>
      </c>
      <c r="C17" s="16">
        <f>-0.02695156</f>
        <v>-2.6951559999999999E-2</v>
      </c>
      <c r="D17" s="16">
        <v>-1.021295E-3</v>
      </c>
      <c r="E17" s="7">
        <v>3.449E-2</v>
      </c>
      <c r="F17" s="14">
        <v>-5.1650000000000003E-3</v>
      </c>
      <c r="G17" s="16">
        <v>-2.4847785899999999E-2</v>
      </c>
      <c r="H17" s="16">
        <v>1.4517530000000001E-2</v>
      </c>
      <c r="I17" s="7">
        <v>0.607016</v>
      </c>
      <c r="J17" s="5">
        <v>-2.0230000000000001E-2</v>
      </c>
      <c r="K17" s="6">
        <f>-0.03837706</f>
        <v>-3.8377059999999998E-2</v>
      </c>
      <c r="L17" s="16">
        <v>-2.0745709999999999E-3</v>
      </c>
      <c r="M17" s="8">
        <v>2.896E-2</v>
      </c>
    </row>
    <row r="18" spans="1:13" ht="16" thickBot="1">
      <c r="A18" s="3" t="s">
        <v>14</v>
      </c>
      <c r="B18" s="19">
        <v>-4.5960000000000001E-2</v>
      </c>
      <c r="C18" s="20">
        <f>-0.05944648</f>
        <v>-5.9446480000000003E-2</v>
      </c>
      <c r="D18" s="17">
        <v>-3.2483190000000002E-2</v>
      </c>
      <c r="E18" s="21">
        <v>2.3600000000000001E-11</v>
      </c>
      <c r="F18" s="19">
        <v>-3.9669999999999997E-2</v>
      </c>
      <c r="G18" s="17">
        <f>-0.0588974933</f>
        <v>-5.8897493299999999E-2</v>
      </c>
      <c r="H18" s="17">
        <v>-2.0433719999999999E-2</v>
      </c>
      <c r="I18" s="21">
        <v>5.2899999999999998E-5</v>
      </c>
      <c r="J18" s="9">
        <v>-4.7140000000000001E-2</v>
      </c>
      <c r="K18" s="13">
        <f>-0.0694661</f>
        <v>-6.9466100000000003E-2</v>
      </c>
      <c r="L18" s="17">
        <v>-2.4815050000000002E-2</v>
      </c>
      <c r="M18" s="10">
        <v>3.4999999999999997E-5</v>
      </c>
    </row>
    <row r="19" spans="1:13">
      <c r="A19" s="1" t="s">
        <v>35</v>
      </c>
      <c r="B19" s="14"/>
      <c r="C19" s="16"/>
      <c r="D19" s="16"/>
      <c r="E19" s="7"/>
      <c r="F19" s="16"/>
      <c r="G19" s="16"/>
      <c r="H19" s="16"/>
      <c r="I19" s="16"/>
      <c r="J19" s="16"/>
      <c r="K19" s="16"/>
      <c r="L19" s="16"/>
      <c r="M19" s="16"/>
    </row>
    <row r="20" spans="1:13">
      <c r="A20" s="3" t="s">
        <v>29</v>
      </c>
      <c r="B20" s="30">
        <v>8.0710000000000004E-2</v>
      </c>
      <c r="C20" s="31">
        <v>-0.31883070000000002</v>
      </c>
      <c r="D20" s="16">
        <v>4.660342E-2</v>
      </c>
      <c r="E20" s="32">
        <v>9.0829999999999994E-2</v>
      </c>
      <c r="F20" s="16"/>
      <c r="G20" s="16"/>
      <c r="H20" s="16"/>
      <c r="I20" s="16"/>
      <c r="J20" s="16"/>
      <c r="K20" s="16"/>
      <c r="L20" s="16"/>
      <c r="M20" s="16"/>
    </row>
    <row r="21" spans="1:13">
      <c r="A21" s="3" t="s">
        <v>30</v>
      </c>
      <c r="B21" s="30">
        <v>2.0240000000000001E-2</v>
      </c>
      <c r="C21" s="33">
        <v>-0.24882670000000001</v>
      </c>
      <c r="D21" s="16">
        <v>0.14919969999999999</v>
      </c>
      <c r="E21" s="32">
        <v>0.69532000000000005</v>
      </c>
      <c r="F21" s="16"/>
      <c r="G21" s="16"/>
      <c r="H21" s="16"/>
      <c r="I21" s="16"/>
      <c r="J21" s="16"/>
      <c r="K21" s="16"/>
      <c r="L21" s="16"/>
      <c r="M21" s="16"/>
    </row>
    <row r="22" spans="1:13">
      <c r="A22" s="3" t="s">
        <v>31</v>
      </c>
      <c r="B22" s="30">
        <v>3.019E-3</v>
      </c>
      <c r="C22" s="31">
        <v>-0.11474239999999999</v>
      </c>
      <c r="D22" s="16">
        <v>0.11077140000000001</v>
      </c>
      <c r="E22" s="32">
        <v>0.91803000000000001</v>
      </c>
      <c r="F22" s="16"/>
      <c r="G22" s="16"/>
      <c r="H22" s="16"/>
      <c r="I22" s="16"/>
      <c r="J22" s="16"/>
      <c r="K22" s="16"/>
      <c r="L22" s="16"/>
      <c r="M22" s="16"/>
    </row>
    <row r="23" spans="1:13">
      <c r="A23" s="3" t="s">
        <v>32</v>
      </c>
      <c r="B23" s="30">
        <v>1.968E-2</v>
      </c>
      <c r="C23" s="31">
        <v>-0.15</v>
      </c>
      <c r="D23" s="16">
        <v>7.4992260000000005E-2</v>
      </c>
      <c r="E23" s="32">
        <v>0.50105999999999995</v>
      </c>
      <c r="F23" s="16"/>
      <c r="G23" s="16"/>
      <c r="H23" s="16"/>
      <c r="I23" s="16"/>
      <c r="J23" s="16"/>
      <c r="K23" s="16"/>
      <c r="L23" s="16"/>
      <c r="M23" s="16"/>
    </row>
    <row r="24" spans="1:13">
      <c r="A24" s="3" t="s">
        <v>33</v>
      </c>
      <c r="B24" s="30">
        <v>-1.4159999999999999E-3</v>
      </c>
      <c r="C24" s="31">
        <v>-0.12703490000000001</v>
      </c>
      <c r="D24" s="16">
        <v>0.10632759999999999</v>
      </c>
      <c r="E24" s="32">
        <v>0.96270999999999995</v>
      </c>
      <c r="F24" s="16"/>
      <c r="G24" s="16"/>
      <c r="H24" s="16"/>
      <c r="I24" s="16"/>
      <c r="J24" s="16"/>
      <c r="K24" s="16"/>
      <c r="L24" s="16"/>
      <c r="M24" s="16"/>
    </row>
    <row r="25" spans="1:13" ht="16" thickBot="1">
      <c r="A25" s="3" t="s">
        <v>34</v>
      </c>
      <c r="B25" s="34">
        <v>2.5100000000000001E-2</v>
      </c>
      <c r="C25" s="35">
        <v>-0.2206021</v>
      </c>
      <c r="D25" s="17">
        <v>3.2098359999999999E-2</v>
      </c>
      <c r="E25" s="36">
        <v>0.44268000000000002</v>
      </c>
      <c r="F25" s="29"/>
      <c r="G25" s="29"/>
      <c r="H25" s="29"/>
      <c r="I25" s="29"/>
      <c r="J25" s="29"/>
      <c r="K25" s="29"/>
      <c r="L25" s="29"/>
      <c r="M25" s="29"/>
    </row>
    <row r="27" spans="1:13">
      <c r="A27" s="24" t="s">
        <v>37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3">
      <c r="A28" s="22" t="s">
        <v>19</v>
      </c>
      <c r="B28" s="22"/>
      <c r="C28" s="22"/>
      <c r="D28" s="22"/>
      <c r="E28" s="22"/>
    </row>
    <row r="29" spans="1:13">
      <c r="A29" s="2" t="s">
        <v>22</v>
      </c>
      <c r="B29" s="2"/>
      <c r="C29" s="2"/>
      <c r="D29" s="2"/>
      <c r="E29" s="2"/>
    </row>
    <row r="30" spans="1:13">
      <c r="A30" s="25" t="s">
        <v>18</v>
      </c>
      <c r="B30" s="25"/>
      <c r="C30" s="25"/>
      <c r="D30" s="25"/>
      <c r="E30" s="25"/>
      <c r="F30" s="25"/>
      <c r="G30" s="25"/>
    </row>
    <row r="31" spans="1:13">
      <c r="A31" s="22" t="s">
        <v>20</v>
      </c>
      <c r="B31" s="22"/>
      <c r="C31" s="22"/>
      <c r="D31" s="22"/>
      <c r="E31" s="22"/>
      <c r="F31" s="22"/>
    </row>
    <row r="32" spans="1:13">
      <c r="A32" s="22" t="s">
        <v>36</v>
      </c>
      <c r="B32" s="22"/>
      <c r="C32" s="22"/>
      <c r="D32" s="22"/>
      <c r="E32" s="22"/>
      <c r="F32" s="22"/>
    </row>
  </sheetData>
  <mergeCells count="9">
    <mergeCell ref="A32:F32"/>
    <mergeCell ref="A1:J1"/>
    <mergeCell ref="A27:J27"/>
    <mergeCell ref="A28:E28"/>
    <mergeCell ref="A30:G30"/>
    <mergeCell ref="A31:F31"/>
    <mergeCell ref="B3:E3"/>
    <mergeCell ref="F3:I3"/>
    <mergeCell ref="J3:M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Oxford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Anya  Topiwala</dc:creator>
  <cp:lastModifiedBy>Anya  Topiwala</cp:lastModifiedBy>
  <dcterms:created xsi:type="dcterms:W3CDTF">2022-04-06T08:00:07Z</dcterms:created>
  <dcterms:modified xsi:type="dcterms:W3CDTF">2022-04-10T08:21:35Z</dcterms:modified>
</cp:coreProperties>
</file>