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INTERNE\6 KLINISCHE STUDIES\Patientenplanning\Fase I VS en OIO's\Melinda\Studies\HElp WGS fase I\Manuscript PROGENE\BJC\Revisions\"/>
    </mc:Choice>
  </mc:AlternateContent>
  <bookViews>
    <workbookView xWindow="0" yWindow="0" windowWidth="9570" windowHeight="0"/>
  </bookViews>
  <sheets>
    <sheet name="Cellularity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4" l="1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3" i="14"/>
  <c r="C24" i="14"/>
  <c r="C25" i="14"/>
  <c r="C27" i="14"/>
  <c r="C29" i="14"/>
  <c r="C30" i="14"/>
  <c r="C31" i="14"/>
  <c r="C32" i="14"/>
  <c r="C33" i="14"/>
  <c r="C34" i="14"/>
  <c r="C5" i="14"/>
  <c r="N16" i="14" l="1"/>
  <c r="G26" i="14"/>
  <c r="D26" i="14"/>
  <c r="F26" i="14"/>
  <c r="E26" i="14"/>
  <c r="J4" i="14"/>
  <c r="G4" i="14"/>
  <c r="I4" i="14"/>
  <c r="H4" i="14"/>
  <c r="F4" i="14"/>
  <c r="E4" i="14"/>
  <c r="D4" i="14"/>
  <c r="J6" i="14"/>
  <c r="H6" i="14"/>
  <c r="G6" i="14"/>
  <c r="E6" i="14"/>
  <c r="D6" i="14"/>
  <c r="B26" i="14"/>
  <c r="C26" i="14" s="1"/>
  <c r="Q5" i="14"/>
  <c r="M7" i="14"/>
  <c r="N8" i="14"/>
  <c r="O9" i="14"/>
  <c r="M10" i="14"/>
  <c r="Q11" i="14"/>
  <c r="N12" i="14"/>
  <c r="M13" i="14"/>
  <c r="P14" i="14"/>
  <c r="M15" i="14"/>
  <c r="M16" i="14"/>
  <c r="O17" i="14"/>
  <c r="M18" i="14"/>
  <c r="Q19" i="14"/>
  <c r="L20" i="14"/>
  <c r="B4" i="14"/>
  <c r="B6" i="14"/>
  <c r="C6" i="14" l="1"/>
  <c r="M6" i="14" s="1"/>
  <c r="C4" i="14"/>
  <c r="L4" i="14" s="1"/>
  <c r="M26" i="14"/>
  <c r="L9" i="14"/>
  <c r="N27" i="14"/>
  <c r="Q27" i="14"/>
  <c r="L27" i="14"/>
  <c r="M27" i="14"/>
  <c r="R27" i="14" s="1"/>
  <c r="P27" i="14"/>
  <c r="O27" i="14"/>
  <c r="M34" i="14"/>
  <c r="O34" i="14"/>
  <c r="Q34" i="14"/>
  <c r="P34" i="14"/>
  <c r="N34" i="14"/>
  <c r="L34" i="14"/>
  <c r="N21" i="14"/>
  <c r="P21" i="14"/>
  <c r="L17" i="14"/>
  <c r="N26" i="14"/>
  <c r="P31" i="14"/>
  <c r="N31" i="14"/>
  <c r="Q31" i="14"/>
  <c r="L31" i="14"/>
  <c r="M31" i="14"/>
  <c r="O31" i="14"/>
  <c r="P23" i="14"/>
  <c r="Q23" i="14"/>
  <c r="M23" i="14"/>
  <c r="L23" i="14"/>
  <c r="N23" i="14"/>
  <c r="O23" i="14"/>
  <c r="M30" i="14"/>
  <c r="L30" i="14"/>
  <c r="Q30" i="14"/>
  <c r="P30" i="14"/>
  <c r="N30" i="14"/>
  <c r="O30" i="14"/>
  <c r="O33" i="14"/>
  <c r="L33" i="14"/>
  <c r="M33" i="14"/>
  <c r="Q33" i="14"/>
  <c r="P33" i="14"/>
  <c r="N33" i="14"/>
  <c r="O29" i="14"/>
  <c r="L29" i="14"/>
  <c r="P29" i="14"/>
  <c r="N29" i="14"/>
  <c r="M29" i="14"/>
  <c r="R29" i="14" s="1"/>
  <c r="Q29" i="14"/>
  <c r="N25" i="14"/>
  <c r="L25" i="14"/>
  <c r="M25" i="14"/>
  <c r="Q25" i="14"/>
  <c r="P25" i="14"/>
  <c r="O25" i="14"/>
  <c r="P7" i="14"/>
  <c r="L26" i="14"/>
  <c r="O26" i="14"/>
  <c r="Q26" i="14"/>
  <c r="P26" i="14"/>
  <c r="Q32" i="14"/>
  <c r="P32" i="14"/>
  <c r="N32" i="14"/>
  <c r="L32" i="14"/>
  <c r="M32" i="14"/>
  <c r="O32" i="14"/>
  <c r="Q24" i="14"/>
  <c r="P24" i="14"/>
  <c r="O24" i="14"/>
  <c r="N24" i="14"/>
  <c r="L24" i="14"/>
  <c r="M24" i="14"/>
  <c r="M8" i="14"/>
  <c r="P5" i="14"/>
  <c r="L13" i="14"/>
  <c r="L21" i="14"/>
  <c r="Q8" i="14"/>
  <c r="N9" i="14"/>
  <c r="P11" i="14"/>
  <c r="M12" i="14"/>
  <c r="O14" i="14"/>
  <c r="Q16" i="14"/>
  <c r="N17" i="14"/>
  <c r="P19" i="14"/>
  <c r="M21" i="14"/>
  <c r="O5" i="14"/>
  <c r="L14" i="14"/>
  <c r="P8" i="14"/>
  <c r="M9" i="14"/>
  <c r="R9" i="14" s="1"/>
  <c r="O11" i="14"/>
  <c r="Q13" i="14"/>
  <c r="N14" i="14"/>
  <c r="P16" i="14"/>
  <c r="M17" i="14"/>
  <c r="R17" i="14" s="1"/>
  <c r="O19" i="14"/>
  <c r="P20" i="14"/>
  <c r="P4" i="14"/>
  <c r="N5" i="14"/>
  <c r="L7" i="14"/>
  <c r="L15" i="14"/>
  <c r="O8" i="14"/>
  <c r="Q10" i="14"/>
  <c r="N11" i="14"/>
  <c r="P13" i="14"/>
  <c r="M14" i="14"/>
  <c r="R14" i="14" s="1"/>
  <c r="O16" i="14"/>
  <c r="R16" i="14" s="1"/>
  <c r="Q18" i="14"/>
  <c r="N19" i="14"/>
  <c r="O20" i="14"/>
  <c r="M5" i="14"/>
  <c r="L8" i="14"/>
  <c r="L16" i="14"/>
  <c r="Q7" i="14"/>
  <c r="P10" i="14"/>
  <c r="M11" i="14"/>
  <c r="R11" i="14" s="1"/>
  <c r="O13" i="14"/>
  <c r="R13" i="14" s="1"/>
  <c r="Q15" i="14"/>
  <c r="P18" i="14"/>
  <c r="M19" i="14"/>
  <c r="R19" i="14" s="1"/>
  <c r="N20" i="14"/>
  <c r="O10" i="14"/>
  <c r="R10" i="14" s="1"/>
  <c r="Q12" i="14"/>
  <c r="N13" i="14"/>
  <c r="P15" i="14"/>
  <c r="O18" i="14"/>
  <c r="R18" i="14" s="1"/>
  <c r="Q21" i="14"/>
  <c r="M20" i="14"/>
  <c r="L10" i="14"/>
  <c r="L18" i="14"/>
  <c r="O7" i="14"/>
  <c r="R7" i="14" s="1"/>
  <c r="Q9" i="14"/>
  <c r="N10" i="14"/>
  <c r="P12" i="14"/>
  <c r="O15" i="14"/>
  <c r="R15" i="14" s="1"/>
  <c r="Q17" i="14"/>
  <c r="N18" i="14"/>
  <c r="Q20" i="14"/>
  <c r="L5" i="14"/>
  <c r="L11" i="14"/>
  <c r="L19" i="14"/>
  <c r="N7" i="14"/>
  <c r="P9" i="14"/>
  <c r="O12" i="14"/>
  <c r="Q14" i="14"/>
  <c r="N15" i="14"/>
  <c r="P17" i="14"/>
  <c r="O21" i="14"/>
  <c r="L12" i="14"/>
  <c r="R20" i="14" l="1"/>
  <c r="Q4" i="14"/>
  <c r="N6" i="14"/>
  <c r="R24" i="14"/>
  <c r="R34" i="14"/>
  <c r="R26" i="14"/>
  <c r="M4" i="14"/>
  <c r="R4" i="14" s="1"/>
  <c r="O6" i="14"/>
  <c r="R6" i="14" s="1"/>
  <c r="R5" i="14"/>
  <c r="R21" i="14"/>
  <c r="R32" i="14"/>
  <c r="R8" i="14"/>
  <c r="L6" i="14"/>
  <c r="P6" i="14"/>
  <c r="Q6" i="14"/>
  <c r="N4" i="14"/>
  <c r="O4" i="14"/>
  <c r="R12" i="14"/>
  <c r="R25" i="14"/>
  <c r="R33" i="14"/>
  <c r="R30" i="14"/>
  <c r="R23" i="14"/>
  <c r="R31" i="14"/>
</calcChain>
</file>

<file path=xl/sharedStrings.xml><?xml version="1.0" encoding="utf-8"?>
<sst xmlns="http://schemas.openxmlformats.org/spreadsheetml/2006/main" count="50" uniqueCount="20">
  <si>
    <t>MSI status</t>
  </si>
  <si>
    <t>TMB (varianten/Mb)</t>
  </si>
  <si>
    <t xml:space="preserve">TML </t>
  </si>
  <si>
    <t xml:space="preserve">- </t>
  </si>
  <si>
    <t>CD68</t>
  </si>
  <si>
    <t>CD8</t>
  </si>
  <si>
    <t>PD-L1</t>
  </si>
  <si>
    <t>FOXP3</t>
  </si>
  <si>
    <t>CD68: PD-L1</t>
  </si>
  <si>
    <t>CD8: PD-L1</t>
  </si>
  <si>
    <t># cellen</t>
  </si>
  <si>
    <t>Stable</t>
  </si>
  <si>
    <t>Borderline</t>
  </si>
  <si>
    <t>Unstable</t>
  </si>
  <si>
    <t>CD8/FOXP3 ratio</t>
  </si>
  <si>
    <r>
      <t>Number of positive cells per mm</t>
    </r>
    <r>
      <rPr>
        <b/>
        <vertAlign val="superscript"/>
        <sz val="11"/>
        <rFont val="Times New Roman"/>
        <family val="1"/>
      </rPr>
      <t>2</t>
    </r>
  </si>
  <si>
    <t>Total number of positive cells</t>
  </si>
  <si>
    <r>
      <t>Total surface (</t>
    </r>
    <r>
      <rPr>
        <b/>
        <sz val="11"/>
        <rFont val="Calibri"/>
        <family val="2"/>
      </rPr>
      <t>µ</t>
    </r>
    <r>
      <rPr>
        <b/>
        <sz val="11"/>
        <rFont val="Times New Roman"/>
        <family val="1"/>
      </rPr>
      <t>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</si>
  <si>
    <r>
      <t>Total surface(mm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</si>
  <si>
    <r>
      <rPr>
        <b/>
        <sz val="20"/>
        <rFont val="Calibri"/>
        <family val="2"/>
        <scheme val="minor"/>
      </rPr>
      <t>Supplementary file 6</t>
    </r>
    <r>
      <rPr>
        <sz val="11"/>
        <rFont val="Calibri"/>
        <family val="2"/>
        <scheme val="minor"/>
      </rPr>
      <t xml:space="preserve">                                                                                      Cellularity data multiplex immunofluoresence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</si>
</sst>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</font>
    <font>
      <b/>
      <vertAlign val="superscript"/>
      <sz val="11"/>
      <name val="Times New Roman"/>
      <family val="1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3" fillId="0" borderId="0" xfId="0" applyFont="1" applyFill="1"/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1" fontId="3" fillId="0" borderId="0" xfId="0" applyNumberFormat="1" applyFont="1" applyFill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4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" fontId="0" fillId="0" borderId="1" xfId="0" applyNumberFormat="1" applyBorder="1"/>
    <xf numFmtId="1" fontId="0" fillId="0" borderId="2" xfId="0" applyNumberForma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9" xfId="0" applyNumberFormat="1" applyBorder="1"/>
    <xf numFmtId="1" fontId="0" fillId="0" borderId="10" xfId="0" applyNumberFormat="1" applyBorder="1"/>
    <xf numFmtId="1" fontId="0" fillId="0" borderId="11" xfId="0" applyNumberFormat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10" xfId="0" applyFill="1" applyBorder="1"/>
    <xf numFmtId="0" fontId="0" fillId="2" borderId="0" xfId="0" applyFill="1"/>
    <xf numFmtId="1" fontId="0" fillId="2" borderId="4" xfId="0" applyNumberFormat="1" applyFill="1" applyBorder="1"/>
    <xf numFmtId="1" fontId="0" fillId="2" borderId="0" xfId="0" applyNumberFormat="1" applyFill="1" applyBorder="1"/>
    <xf numFmtId="1" fontId="0" fillId="2" borderId="10" xfId="0" applyNumberFormat="1" applyFill="1" applyBorder="1"/>
    <xf numFmtId="2" fontId="0" fillId="0" borderId="3" xfId="0" applyNumberFormat="1" applyBorder="1"/>
    <xf numFmtId="2" fontId="0" fillId="0" borderId="5" xfId="0" applyNumberFormat="1" applyBorder="1"/>
    <xf numFmtId="2" fontId="0" fillId="2" borderId="5" xfId="0" applyNumberFormat="1" applyFill="1" applyBorder="1"/>
    <xf numFmtId="2" fontId="0" fillId="0" borderId="8" xfId="0" applyNumberForma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2">
    <cellStyle name="Normal" xfId="0" builtinId="0"/>
    <cellStyle name="Standaard 2" xfId="1"/>
  </cellStyles>
  <dxfs count="0"/>
  <tableStyles count="0" defaultTableStyle="TableStyleMedium2" defaultPivotStyle="PivotStyleLight16"/>
  <colors>
    <mruColors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abSelected="1" zoomScale="97" zoomScaleNormal="70" workbookViewId="0">
      <selection activeCell="E13" sqref="E13"/>
    </sheetView>
  </sheetViews>
  <sheetFormatPr defaultColWidth="9.140625" defaultRowHeight="15" x14ac:dyDescent="0.25"/>
  <cols>
    <col min="1" max="1" width="15" style="1" bestFit="1" customWidth="1"/>
    <col min="2" max="2" width="18.5703125" style="3" bestFit="1" customWidth="1"/>
    <col min="3" max="3" width="18.140625" style="3" bestFit="1" customWidth="1"/>
    <col min="4" max="4" width="8.85546875" style="1" customWidth="1"/>
    <col min="5" max="5" width="6" style="1" bestFit="1" customWidth="1"/>
    <col min="6" max="6" width="7.140625" style="1" bestFit="1" customWidth="1"/>
    <col min="7" max="7" width="7.85546875" style="1" bestFit="1" customWidth="1"/>
    <col min="8" max="8" width="14" style="1" bestFit="1" customWidth="1"/>
    <col min="9" max="9" width="12.7109375" style="1" bestFit="1" customWidth="1"/>
    <col min="10" max="10" width="9.140625" style="1" customWidth="1"/>
    <col min="11" max="11" width="9.140625" style="1"/>
    <col min="12" max="12" width="9" style="1" bestFit="1" customWidth="1"/>
    <col min="13" max="13" width="8.85546875" style="1" bestFit="1" customWidth="1"/>
    <col min="14" max="14" width="10" style="1" bestFit="1" customWidth="1"/>
    <col min="15" max="15" width="9" style="1" bestFit="1" customWidth="1"/>
    <col min="16" max="16" width="14.140625" style="1" bestFit="1" customWidth="1"/>
    <col min="17" max="17" width="12.85546875" style="1" bestFit="1" customWidth="1"/>
    <col min="18" max="18" width="15.7109375" style="1" bestFit="1" customWidth="1"/>
    <col min="19" max="19" width="9.85546875" style="1" bestFit="1" customWidth="1"/>
    <col min="20" max="20" width="19.140625" style="1" bestFit="1" customWidth="1"/>
    <col min="21" max="24" width="9.85546875" style="1" bestFit="1" customWidth="1"/>
    <col min="25" max="25" width="9.140625" style="1"/>
    <col min="26" max="27" width="11.85546875" style="1" bestFit="1" customWidth="1"/>
    <col min="28" max="29" width="10.85546875" style="1" bestFit="1" customWidth="1"/>
    <col min="30" max="30" width="12.5703125" style="1" customWidth="1"/>
    <col min="31" max="31" width="13.42578125" style="1" customWidth="1"/>
    <col min="32" max="16384" width="9.140625" style="1"/>
  </cols>
  <sheetData>
    <row r="1" spans="1:31" ht="44.25" customHeight="1" thickBot="1" x14ac:dyDescent="0.3">
      <c r="A1" s="52" t="s">
        <v>19</v>
      </c>
      <c r="B1" s="53"/>
      <c r="C1" s="53"/>
      <c r="D1" s="53"/>
      <c r="E1" s="53"/>
      <c r="F1" s="53"/>
    </row>
    <row r="2" spans="1:31" ht="18" thickBot="1" x14ac:dyDescent="0.3">
      <c r="A2"/>
      <c r="B2"/>
      <c r="C2"/>
      <c r="D2" s="49" t="s">
        <v>16</v>
      </c>
      <c r="E2" s="50"/>
      <c r="F2" s="50"/>
      <c r="G2" s="50"/>
      <c r="H2" s="50"/>
      <c r="I2" s="50"/>
      <c r="J2" s="51"/>
      <c r="K2"/>
      <c r="L2" s="46" t="s">
        <v>15</v>
      </c>
      <c r="M2" s="47"/>
      <c r="N2" s="47"/>
      <c r="O2" s="47"/>
      <c r="P2" s="47"/>
      <c r="Q2" s="48"/>
      <c r="R2"/>
      <c r="S2"/>
      <c r="T2"/>
      <c r="U2"/>
    </row>
    <row r="3" spans="1:31" ht="18" thickBot="1" x14ac:dyDescent="0.3">
      <c r="A3"/>
      <c r="B3" s="18" t="s">
        <v>17</v>
      </c>
      <c r="C3" s="19" t="s">
        <v>18</v>
      </c>
      <c r="D3" s="18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21" t="s">
        <v>10</v>
      </c>
      <c r="K3" s="6"/>
      <c r="L3" s="18" t="s">
        <v>4</v>
      </c>
      <c r="M3" s="19" t="s">
        <v>5</v>
      </c>
      <c r="N3" s="19" t="s">
        <v>6</v>
      </c>
      <c r="O3" s="19" t="s">
        <v>7</v>
      </c>
      <c r="P3" s="19" t="s">
        <v>8</v>
      </c>
      <c r="Q3" s="19" t="s">
        <v>9</v>
      </c>
      <c r="R3" s="20" t="s">
        <v>14</v>
      </c>
      <c r="S3" s="19" t="s">
        <v>0</v>
      </c>
      <c r="T3" s="19" t="s">
        <v>1</v>
      </c>
      <c r="U3" s="21" t="s">
        <v>2</v>
      </c>
    </row>
    <row r="4" spans="1:31" x14ac:dyDescent="0.25">
      <c r="A4" s="22">
        <v>1</v>
      </c>
      <c r="B4" s="25">
        <f>7393588.9402+4352730.2418</f>
        <v>11746319.182</v>
      </c>
      <c r="C4" s="42">
        <f>B4/1000000</f>
        <v>11.746319182000001</v>
      </c>
      <c r="D4" s="10">
        <f>241+74</f>
        <v>315</v>
      </c>
      <c r="E4" s="11">
        <f>2790+1947</f>
        <v>4737</v>
      </c>
      <c r="F4" s="11">
        <f>80+157</f>
        <v>237</v>
      </c>
      <c r="G4" s="11">
        <f>666+492</f>
        <v>1158</v>
      </c>
      <c r="H4" s="11">
        <f>5+10</f>
        <v>15</v>
      </c>
      <c r="I4" s="11">
        <f>80+156</f>
        <v>236</v>
      </c>
      <c r="J4" s="16">
        <f>35416+51965</f>
        <v>87381</v>
      </c>
      <c r="K4"/>
      <c r="L4" s="25">
        <f t="shared" ref="L4:Q4" si="0">D4/$C$4</f>
        <v>26.816911333612012</v>
      </c>
      <c r="M4" s="26">
        <f t="shared" si="0"/>
        <v>403.27526662641304</v>
      </c>
      <c r="N4" s="26">
        <f t="shared" si="0"/>
        <v>20.176533289098561</v>
      </c>
      <c r="O4" s="26">
        <f t="shared" si="0"/>
        <v>98.584074045468924</v>
      </c>
      <c r="P4" s="26">
        <f t="shared" si="0"/>
        <v>1.2769957777910481</v>
      </c>
      <c r="Q4" s="26">
        <f t="shared" si="0"/>
        <v>20.091400237245825</v>
      </c>
      <c r="R4" s="31">
        <f t="shared" ref="R4:R21" si="1">M4/O4</f>
        <v>4.090673575129534</v>
      </c>
      <c r="S4" s="7" t="s">
        <v>11</v>
      </c>
      <c r="T4" s="8">
        <v>5.5</v>
      </c>
      <c r="U4" s="9">
        <v>102</v>
      </c>
      <c r="V4" s="4"/>
      <c r="W4" s="4"/>
      <c r="X4" s="4"/>
      <c r="Z4" s="5"/>
      <c r="AA4" s="5"/>
      <c r="AB4" s="5"/>
      <c r="AC4" s="5"/>
      <c r="AD4" s="5"/>
      <c r="AE4" s="5"/>
    </row>
    <row r="5" spans="1:31" x14ac:dyDescent="0.25">
      <c r="A5" s="23">
        <v>2</v>
      </c>
      <c r="B5" s="27">
        <v>5669490.7691000002</v>
      </c>
      <c r="C5" s="43">
        <f>B5/1000000</f>
        <v>5.6694907691000003</v>
      </c>
      <c r="D5" s="10">
        <v>1443</v>
      </c>
      <c r="E5" s="11">
        <v>536</v>
      </c>
      <c r="F5" s="11">
        <v>9</v>
      </c>
      <c r="G5" s="11">
        <v>44</v>
      </c>
      <c r="H5" s="11">
        <v>1</v>
      </c>
      <c r="I5" s="11">
        <v>8</v>
      </c>
      <c r="J5" s="16">
        <v>37134</v>
      </c>
      <c r="K5"/>
      <c r="L5" s="27">
        <f t="shared" ref="L5:Q5" si="2">D5/$C$5</f>
        <v>254.52021332580247</v>
      </c>
      <c r="M5" s="28">
        <f t="shared" si="2"/>
        <v>94.541118740561416</v>
      </c>
      <c r="N5" s="28">
        <f t="shared" si="2"/>
        <v>1.5874441579571881</v>
      </c>
      <c r="O5" s="28">
        <f t="shared" si="2"/>
        <v>7.7608381055684745</v>
      </c>
      <c r="P5" s="28">
        <f t="shared" si="2"/>
        <v>0.17638268421746534</v>
      </c>
      <c r="Q5" s="28">
        <f t="shared" si="2"/>
        <v>1.4110614737397227</v>
      </c>
      <c r="R5" s="32">
        <f t="shared" si="1"/>
        <v>12.181818181818182</v>
      </c>
      <c r="S5" s="10" t="s">
        <v>11</v>
      </c>
      <c r="T5" s="11">
        <v>21.4</v>
      </c>
      <c r="U5" s="12">
        <v>331</v>
      </c>
      <c r="V5" s="4"/>
      <c r="W5" s="4"/>
      <c r="X5" s="4"/>
      <c r="Z5" s="5"/>
      <c r="AA5" s="5"/>
      <c r="AB5" s="5"/>
      <c r="AC5" s="5"/>
      <c r="AD5" s="5"/>
      <c r="AE5" s="5"/>
    </row>
    <row r="6" spans="1:31" x14ac:dyDescent="0.25">
      <c r="A6" s="23">
        <v>3</v>
      </c>
      <c r="B6" s="27">
        <f>689647.7489+779376.1772+174935.0335</f>
        <v>1643958.9595999999</v>
      </c>
      <c r="C6" s="43">
        <f>B6/1000000</f>
        <v>1.6439589595999999</v>
      </c>
      <c r="D6" s="10">
        <f>267+35</f>
        <v>302</v>
      </c>
      <c r="E6" s="11">
        <f>108+22</f>
        <v>130</v>
      </c>
      <c r="F6" s="11">
        <v>3</v>
      </c>
      <c r="G6" s="11">
        <f>50+14</f>
        <v>64</v>
      </c>
      <c r="H6" s="11">
        <f>2+6</f>
        <v>8</v>
      </c>
      <c r="I6" s="11">
        <v>3</v>
      </c>
      <c r="J6" s="16">
        <f>7218+5945+1224</f>
        <v>14387</v>
      </c>
      <c r="K6"/>
      <c r="L6" s="27">
        <f t="shared" ref="L6:Q6" si="3">D6/$C$6</f>
        <v>183.70288274926349</v>
      </c>
      <c r="M6" s="28">
        <f t="shared" si="3"/>
        <v>79.077399858954493</v>
      </c>
      <c r="N6" s="28">
        <f t="shared" si="3"/>
        <v>1.8248630736681806</v>
      </c>
      <c r="O6" s="28">
        <f t="shared" si="3"/>
        <v>38.930412238254519</v>
      </c>
      <c r="P6" s="28">
        <f t="shared" si="3"/>
        <v>4.8663015297818148</v>
      </c>
      <c r="Q6" s="28">
        <f t="shared" si="3"/>
        <v>1.8248630736681806</v>
      </c>
      <c r="R6" s="32">
        <f t="shared" si="1"/>
        <v>2.03125</v>
      </c>
      <c r="S6" s="10" t="s">
        <v>11</v>
      </c>
      <c r="T6" s="11">
        <v>27.1</v>
      </c>
      <c r="U6" s="12">
        <v>393</v>
      </c>
      <c r="V6" s="4"/>
      <c r="W6" s="4"/>
      <c r="X6" s="4"/>
      <c r="Z6" s="5"/>
      <c r="AA6" s="5"/>
      <c r="AB6" s="5"/>
      <c r="AC6" s="5"/>
      <c r="AD6" s="5"/>
      <c r="AE6" s="5"/>
    </row>
    <row r="7" spans="1:31" x14ac:dyDescent="0.25">
      <c r="A7" s="23">
        <v>4</v>
      </c>
      <c r="B7" s="27">
        <v>230698.8242</v>
      </c>
      <c r="C7" s="43">
        <f t="shared" ref="C7:C34" si="4">B7/1000000</f>
        <v>0.23069882420000001</v>
      </c>
      <c r="D7" s="10">
        <v>14</v>
      </c>
      <c r="E7" s="11">
        <v>5</v>
      </c>
      <c r="F7" s="11">
        <v>0</v>
      </c>
      <c r="G7" s="11">
        <v>7</v>
      </c>
      <c r="H7" s="11">
        <v>0</v>
      </c>
      <c r="I7" s="11">
        <v>0</v>
      </c>
      <c r="J7" s="16">
        <v>1910</v>
      </c>
      <c r="K7"/>
      <c r="L7" s="27">
        <f t="shared" ref="L7:Q7" si="5">D7/$C$7</f>
        <v>60.685181420183412</v>
      </c>
      <c r="M7" s="28">
        <f t="shared" si="5"/>
        <v>21.673279078636934</v>
      </c>
      <c r="N7" s="28">
        <f t="shared" si="5"/>
        <v>0</v>
      </c>
      <c r="O7" s="28">
        <f t="shared" si="5"/>
        <v>30.342590710091706</v>
      </c>
      <c r="P7" s="28">
        <f t="shared" si="5"/>
        <v>0</v>
      </c>
      <c r="Q7" s="28">
        <f t="shared" si="5"/>
        <v>0</v>
      </c>
      <c r="R7" s="32">
        <f t="shared" si="1"/>
        <v>0.7142857142857143</v>
      </c>
      <c r="S7" s="10" t="s">
        <v>11</v>
      </c>
      <c r="T7" s="11">
        <v>2.9</v>
      </c>
      <c r="U7" s="12">
        <v>54</v>
      </c>
      <c r="V7" s="4"/>
      <c r="W7" s="4"/>
      <c r="X7" s="4"/>
      <c r="Z7" s="5"/>
      <c r="AA7" s="5"/>
      <c r="AB7" s="5"/>
      <c r="AC7" s="5"/>
      <c r="AD7" s="5"/>
      <c r="AE7" s="5"/>
    </row>
    <row r="8" spans="1:31" x14ac:dyDescent="0.25">
      <c r="A8" s="23">
        <v>5</v>
      </c>
      <c r="B8" s="27">
        <v>3157833.5754999998</v>
      </c>
      <c r="C8" s="43">
        <f t="shared" si="4"/>
        <v>3.1578335754999998</v>
      </c>
      <c r="D8" s="10">
        <v>141</v>
      </c>
      <c r="E8" s="11">
        <v>58</v>
      </c>
      <c r="F8" s="11">
        <v>2</v>
      </c>
      <c r="G8" s="11">
        <v>441</v>
      </c>
      <c r="H8" s="11">
        <v>0</v>
      </c>
      <c r="I8" s="11">
        <v>2</v>
      </c>
      <c r="J8" s="16">
        <v>28463</v>
      </c>
      <c r="K8"/>
      <c r="L8" s="27">
        <f t="shared" ref="L8:Q8" si="6">D8/$C$8</f>
        <v>44.650864787158575</v>
      </c>
      <c r="M8" s="28">
        <f t="shared" si="6"/>
        <v>18.367022394717711</v>
      </c>
      <c r="N8" s="28">
        <f t="shared" si="6"/>
        <v>0.6333455998178521</v>
      </c>
      <c r="O8" s="28">
        <f t="shared" si="6"/>
        <v>139.65270475983638</v>
      </c>
      <c r="P8" s="28">
        <f t="shared" si="6"/>
        <v>0</v>
      </c>
      <c r="Q8" s="28">
        <f t="shared" si="6"/>
        <v>0.6333455998178521</v>
      </c>
      <c r="R8" s="32">
        <f t="shared" si="1"/>
        <v>0.13151927437641725</v>
      </c>
      <c r="S8" s="10" t="s">
        <v>11</v>
      </c>
      <c r="T8" s="11">
        <v>0.8</v>
      </c>
      <c r="U8" s="12">
        <v>9</v>
      </c>
      <c r="V8" s="4"/>
      <c r="W8" s="4"/>
      <c r="X8" s="4"/>
      <c r="Z8" s="5"/>
      <c r="AA8" s="5"/>
      <c r="AB8" s="5"/>
      <c r="AC8" s="5"/>
      <c r="AD8" s="5"/>
      <c r="AE8" s="5"/>
    </row>
    <row r="9" spans="1:31" x14ac:dyDescent="0.25">
      <c r="A9" s="23">
        <v>6</v>
      </c>
      <c r="B9" s="27">
        <v>2155333.4185000001</v>
      </c>
      <c r="C9" s="43">
        <f t="shared" si="4"/>
        <v>2.1553334185000002</v>
      </c>
      <c r="D9" s="10">
        <v>604</v>
      </c>
      <c r="E9" s="11">
        <v>195</v>
      </c>
      <c r="F9" s="11">
        <v>8</v>
      </c>
      <c r="G9" s="11">
        <v>57</v>
      </c>
      <c r="H9" s="11">
        <v>4</v>
      </c>
      <c r="I9" s="11">
        <v>5</v>
      </c>
      <c r="J9" s="16">
        <v>16374</v>
      </c>
      <c r="K9"/>
      <c r="L9" s="27">
        <f t="shared" ref="L9:Q9" si="7">D9/$C$9</f>
        <v>280.23506470769269</v>
      </c>
      <c r="M9" s="28">
        <f t="shared" si="7"/>
        <v>90.473241089404098</v>
      </c>
      <c r="N9" s="28">
        <f t="shared" si="7"/>
        <v>3.7117227113601681</v>
      </c>
      <c r="O9" s="28">
        <f t="shared" si="7"/>
        <v>26.446024318441196</v>
      </c>
      <c r="P9" s="28">
        <f t="shared" si="7"/>
        <v>1.855861355680084</v>
      </c>
      <c r="Q9" s="28">
        <f t="shared" si="7"/>
        <v>2.3198266946001049</v>
      </c>
      <c r="R9" s="32">
        <f t="shared" si="1"/>
        <v>3.4210526315789473</v>
      </c>
      <c r="S9" s="10" t="s">
        <v>11</v>
      </c>
      <c r="T9" s="11">
        <v>3.1</v>
      </c>
      <c r="U9" s="12">
        <v>43</v>
      </c>
      <c r="V9" s="4"/>
      <c r="W9" s="4"/>
      <c r="X9" s="4"/>
      <c r="Z9" s="5"/>
      <c r="AA9" s="5"/>
      <c r="AB9" s="5"/>
      <c r="AC9" s="5"/>
      <c r="AD9" s="5"/>
      <c r="AE9" s="5"/>
    </row>
    <row r="10" spans="1:31" x14ac:dyDescent="0.25">
      <c r="A10" s="23">
        <v>7</v>
      </c>
      <c r="B10" s="27">
        <v>969056.30240000004</v>
      </c>
      <c r="C10" s="43">
        <f t="shared" si="4"/>
        <v>0.96905630240000007</v>
      </c>
      <c r="D10" s="10">
        <v>223</v>
      </c>
      <c r="E10" s="11">
        <v>187</v>
      </c>
      <c r="F10" s="11">
        <v>36</v>
      </c>
      <c r="G10" s="11">
        <v>48</v>
      </c>
      <c r="H10" s="11">
        <v>10</v>
      </c>
      <c r="I10" s="11">
        <v>27</v>
      </c>
      <c r="J10" s="16">
        <v>8704</v>
      </c>
      <c r="K10"/>
      <c r="L10" s="27">
        <f t="shared" ref="L10:Q10" si="8">D10/$C$10</f>
        <v>230.12078807775163</v>
      </c>
      <c r="M10" s="28">
        <f t="shared" si="8"/>
        <v>192.97124381407872</v>
      </c>
      <c r="N10" s="28">
        <f t="shared" si="8"/>
        <v>37.149544263672908</v>
      </c>
      <c r="O10" s="28">
        <f t="shared" si="8"/>
        <v>49.532725684897208</v>
      </c>
      <c r="P10" s="28">
        <f t="shared" si="8"/>
        <v>10.319317851020251</v>
      </c>
      <c r="Q10" s="28">
        <f t="shared" si="8"/>
        <v>27.862158197754681</v>
      </c>
      <c r="R10" s="32">
        <f t="shared" si="1"/>
        <v>3.8958333333333335</v>
      </c>
      <c r="S10" s="10" t="s">
        <v>11</v>
      </c>
      <c r="T10" s="11">
        <v>7.8</v>
      </c>
      <c r="U10" s="12">
        <v>157</v>
      </c>
      <c r="V10" s="4"/>
      <c r="W10" s="4"/>
      <c r="X10" s="4"/>
      <c r="Z10" s="5"/>
      <c r="AA10" s="5"/>
      <c r="AB10" s="5"/>
      <c r="AC10" s="5"/>
      <c r="AD10" s="5"/>
      <c r="AE10" s="5"/>
    </row>
    <row r="11" spans="1:31" x14ac:dyDescent="0.25">
      <c r="A11" s="23">
        <v>8</v>
      </c>
      <c r="B11" s="27">
        <v>8743892.6397999991</v>
      </c>
      <c r="C11" s="43">
        <f t="shared" si="4"/>
        <v>8.7438926397999985</v>
      </c>
      <c r="D11" s="10">
        <v>1857</v>
      </c>
      <c r="E11" s="11">
        <v>3887</v>
      </c>
      <c r="F11" s="11">
        <v>238</v>
      </c>
      <c r="G11" s="11">
        <v>326</v>
      </c>
      <c r="H11" s="11">
        <v>7</v>
      </c>
      <c r="I11" s="11">
        <v>234</v>
      </c>
      <c r="J11" s="16">
        <v>69282</v>
      </c>
      <c r="K11"/>
      <c r="L11" s="27">
        <f t="shared" ref="L11:Q11" si="9">D11/$C$11</f>
        <v>212.3768070467155</v>
      </c>
      <c r="M11" s="28">
        <f t="shared" si="9"/>
        <v>444.53885244511747</v>
      </c>
      <c r="N11" s="28">
        <f t="shared" si="9"/>
        <v>27.218998426019539</v>
      </c>
      <c r="O11" s="28">
        <f t="shared" si="9"/>
        <v>37.283165911270466</v>
      </c>
      <c r="P11" s="28">
        <f t="shared" si="9"/>
        <v>0.80055877723586877</v>
      </c>
      <c r="Q11" s="28">
        <f t="shared" si="9"/>
        <v>26.761536267599045</v>
      </c>
      <c r="R11" s="32">
        <f t="shared" si="1"/>
        <v>11.923312883435582</v>
      </c>
      <c r="S11" s="10" t="s">
        <v>3</v>
      </c>
      <c r="T11" s="11">
        <v>6.9</v>
      </c>
      <c r="U11" s="12">
        <v>108</v>
      </c>
      <c r="V11" s="4"/>
      <c r="W11" s="4"/>
      <c r="X11" s="4"/>
      <c r="Z11" s="5"/>
      <c r="AA11" s="5"/>
      <c r="AB11" s="5"/>
      <c r="AC11" s="5"/>
      <c r="AD11" s="5"/>
      <c r="AE11" s="5"/>
    </row>
    <row r="12" spans="1:31" x14ac:dyDescent="0.25">
      <c r="A12" s="23">
        <v>9</v>
      </c>
      <c r="B12" s="27">
        <v>2810543.3697000002</v>
      </c>
      <c r="C12" s="43">
        <f t="shared" si="4"/>
        <v>2.8105433697</v>
      </c>
      <c r="D12" s="10">
        <v>382</v>
      </c>
      <c r="E12" s="11">
        <v>431</v>
      </c>
      <c r="F12" s="11">
        <v>9</v>
      </c>
      <c r="G12" s="11">
        <v>68</v>
      </c>
      <c r="H12" s="11">
        <v>4</v>
      </c>
      <c r="I12" s="11">
        <v>8</v>
      </c>
      <c r="J12" s="16">
        <v>26010</v>
      </c>
      <c r="K12"/>
      <c r="L12" s="27">
        <f t="shared" ref="L12:Q12" si="10">D12/$C$12</f>
        <v>135.91677827080642</v>
      </c>
      <c r="M12" s="28">
        <f t="shared" si="10"/>
        <v>153.3511294102554</v>
      </c>
      <c r="N12" s="28">
        <f t="shared" si="10"/>
        <v>3.2022277603069575</v>
      </c>
      <c r="O12" s="28">
        <f t="shared" si="10"/>
        <v>24.194609744541456</v>
      </c>
      <c r="P12" s="28">
        <f t="shared" si="10"/>
        <v>1.4232123379142032</v>
      </c>
      <c r="Q12" s="28">
        <f t="shared" si="10"/>
        <v>2.8464246758284064</v>
      </c>
      <c r="R12" s="32">
        <f t="shared" si="1"/>
        <v>6.3382352941176467</v>
      </c>
      <c r="S12" s="10" t="s">
        <v>11</v>
      </c>
      <c r="T12" s="11">
        <v>2.5</v>
      </c>
      <c r="U12" s="12">
        <v>39</v>
      </c>
      <c r="V12" s="4"/>
      <c r="W12" s="4"/>
      <c r="X12" s="4"/>
      <c r="Z12" s="5"/>
      <c r="AA12" s="5"/>
      <c r="AB12" s="5"/>
      <c r="AC12" s="5"/>
      <c r="AD12" s="5"/>
      <c r="AE12" s="5"/>
    </row>
    <row r="13" spans="1:31" x14ac:dyDescent="0.25">
      <c r="A13" s="23">
        <v>10</v>
      </c>
      <c r="B13" s="27">
        <v>7802091.7936000004</v>
      </c>
      <c r="C13" s="43">
        <f t="shared" si="4"/>
        <v>7.8020917936000007</v>
      </c>
      <c r="D13" s="10">
        <v>2491</v>
      </c>
      <c r="E13" s="11">
        <v>1655</v>
      </c>
      <c r="F13" s="11">
        <v>117</v>
      </c>
      <c r="G13" s="11">
        <v>891</v>
      </c>
      <c r="H13" s="11">
        <v>36</v>
      </c>
      <c r="I13" s="11">
        <v>103</v>
      </c>
      <c r="J13" s="16">
        <v>68213</v>
      </c>
      <c r="K13"/>
      <c r="L13" s="27">
        <f t="shared" ref="L13:Q13" si="11">D13/$C$13</f>
        <v>319.27335205711745</v>
      </c>
      <c r="M13" s="28">
        <f t="shared" si="11"/>
        <v>212.12260042333577</v>
      </c>
      <c r="N13" s="28">
        <f t="shared" si="11"/>
        <v>14.995978398507726</v>
      </c>
      <c r="O13" s="28">
        <f t="shared" si="11"/>
        <v>114.20014318863575</v>
      </c>
      <c r="P13" s="28">
        <f t="shared" si="11"/>
        <v>4.6141471995408381</v>
      </c>
      <c r="Q13" s="28">
        <f t="shared" si="11"/>
        <v>13.201587820908509</v>
      </c>
      <c r="R13" s="32">
        <f t="shared" si="1"/>
        <v>1.8574635241301909</v>
      </c>
      <c r="S13" s="10" t="s">
        <v>11</v>
      </c>
      <c r="T13" s="11">
        <v>19.399999999999999</v>
      </c>
      <c r="U13" s="12">
        <v>471</v>
      </c>
      <c r="V13" s="4"/>
      <c r="W13" s="4"/>
      <c r="X13" s="4"/>
      <c r="Z13" s="5"/>
      <c r="AA13" s="5"/>
      <c r="AB13" s="5"/>
      <c r="AC13" s="5"/>
      <c r="AD13" s="5"/>
      <c r="AE13" s="5"/>
    </row>
    <row r="14" spans="1:31" x14ac:dyDescent="0.25">
      <c r="A14" s="23">
        <v>11</v>
      </c>
      <c r="B14" s="27">
        <v>1373500.834</v>
      </c>
      <c r="C14" s="43">
        <f t="shared" si="4"/>
        <v>1.3735008340000001</v>
      </c>
      <c r="D14" s="10">
        <v>243</v>
      </c>
      <c r="E14" s="11">
        <v>1688</v>
      </c>
      <c r="F14" s="11">
        <v>16</v>
      </c>
      <c r="G14" s="11">
        <v>30</v>
      </c>
      <c r="H14" s="11">
        <v>0</v>
      </c>
      <c r="I14" s="11">
        <v>16</v>
      </c>
      <c r="J14" s="16">
        <v>8884</v>
      </c>
      <c r="K14"/>
      <c r="L14" s="27">
        <f t="shared" ref="L14:Q14" si="12">D14/$C$14</f>
        <v>176.92016923813529</v>
      </c>
      <c r="M14" s="28">
        <f t="shared" si="12"/>
        <v>1228.9763196459769</v>
      </c>
      <c r="N14" s="28">
        <f t="shared" si="12"/>
        <v>11.649064641194094</v>
      </c>
      <c r="O14" s="28">
        <f t="shared" si="12"/>
        <v>21.841996202238924</v>
      </c>
      <c r="P14" s="28">
        <f t="shared" si="12"/>
        <v>0</v>
      </c>
      <c r="Q14" s="28">
        <f t="shared" si="12"/>
        <v>11.649064641194094</v>
      </c>
      <c r="R14" s="32">
        <f t="shared" si="1"/>
        <v>56.266666666666673</v>
      </c>
      <c r="S14" s="10" t="s">
        <v>11</v>
      </c>
      <c r="T14" s="11">
        <v>6.3</v>
      </c>
      <c r="U14" s="12">
        <v>64</v>
      </c>
      <c r="V14" s="4"/>
      <c r="W14" s="4"/>
      <c r="X14" s="4"/>
      <c r="Z14" s="5"/>
      <c r="AA14" s="5"/>
      <c r="AB14" s="5"/>
      <c r="AC14" s="5"/>
      <c r="AD14" s="5"/>
      <c r="AE14" s="5"/>
    </row>
    <row r="15" spans="1:31" x14ac:dyDescent="0.25">
      <c r="A15" s="23">
        <v>12</v>
      </c>
      <c r="B15" s="27">
        <v>8767584.2248</v>
      </c>
      <c r="C15" s="43">
        <f t="shared" si="4"/>
        <v>8.7675842248000002</v>
      </c>
      <c r="D15" s="10">
        <v>2243</v>
      </c>
      <c r="E15" s="11">
        <v>973</v>
      </c>
      <c r="F15" s="11">
        <v>67</v>
      </c>
      <c r="G15" s="11">
        <v>109</v>
      </c>
      <c r="H15" s="11">
        <v>14</v>
      </c>
      <c r="I15" s="11">
        <v>63</v>
      </c>
      <c r="J15" s="16">
        <v>62047</v>
      </c>
      <c r="K15"/>
      <c r="L15" s="27">
        <f t="shared" ref="L15:Q15" si="13">D15/$C$15</f>
        <v>255.82873714009469</v>
      </c>
      <c r="M15" s="28">
        <f t="shared" si="13"/>
        <v>110.97697781422742</v>
      </c>
      <c r="N15" s="28">
        <f t="shared" si="13"/>
        <v>7.6417857282150434</v>
      </c>
      <c r="O15" s="28">
        <f t="shared" si="13"/>
        <v>12.43215887127522</v>
      </c>
      <c r="P15" s="28">
        <f t="shared" si="13"/>
        <v>1.5967910476867255</v>
      </c>
      <c r="Q15" s="28">
        <f t="shared" si="13"/>
        <v>7.1855597145902648</v>
      </c>
      <c r="R15" s="32">
        <f t="shared" si="1"/>
        <v>8.9266055045871564</v>
      </c>
      <c r="S15" s="10" t="s">
        <v>11</v>
      </c>
      <c r="T15" s="11">
        <v>2.4</v>
      </c>
      <c r="U15" s="12">
        <v>56</v>
      </c>
      <c r="V15" s="4"/>
      <c r="W15" s="4"/>
      <c r="X15" s="4"/>
      <c r="Z15" s="5"/>
      <c r="AA15" s="5"/>
      <c r="AB15" s="5"/>
      <c r="AC15" s="5"/>
      <c r="AD15" s="5"/>
      <c r="AE15" s="5"/>
    </row>
    <row r="16" spans="1:31" x14ac:dyDescent="0.25">
      <c r="A16" s="23">
        <v>13</v>
      </c>
      <c r="B16" s="27">
        <v>1143201.9458999999</v>
      </c>
      <c r="C16" s="43">
        <f t="shared" si="4"/>
        <v>1.1432019459</v>
      </c>
      <c r="D16" s="10">
        <v>336</v>
      </c>
      <c r="E16" s="11">
        <v>45</v>
      </c>
      <c r="F16" s="11">
        <v>0</v>
      </c>
      <c r="G16" s="11">
        <v>16</v>
      </c>
      <c r="H16" s="11">
        <v>0</v>
      </c>
      <c r="I16" s="11">
        <v>0</v>
      </c>
      <c r="J16" s="16">
        <v>8519</v>
      </c>
      <c r="K16"/>
      <c r="L16" s="27">
        <f t="shared" ref="L16:Q16" si="14">D16/$C$16</f>
        <v>293.91132617035549</v>
      </c>
      <c r="M16" s="28">
        <f t="shared" si="14"/>
        <v>39.363124040672609</v>
      </c>
      <c r="N16" s="28">
        <f t="shared" si="14"/>
        <v>0</v>
      </c>
      <c r="O16" s="28">
        <f t="shared" si="14"/>
        <v>13.995777436683595</v>
      </c>
      <c r="P16" s="28">
        <f t="shared" si="14"/>
        <v>0</v>
      </c>
      <c r="Q16" s="28">
        <f t="shared" si="14"/>
        <v>0</v>
      </c>
      <c r="R16" s="32">
        <f t="shared" si="1"/>
        <v>2.8125</v>
      </c>
      <c r="S16" s="10" t="s">
        <v>11</v>
      </c>
      <c r="T16" s="11">
        <v>5.3</v>
      </c>
      <c r="U16" s="12">
        <v>87</v>
      </c>
      <c r="V16" s="4"/>
      <c r="W16" s="4"/>
      <c r="X16" s="4"/>
      <c r="Z16" s="5"/>
      <c r="AA16" s="5"/>
      <c r="AB16" s="5"/>
      <c r="AC16" s="5"/>
      <c r="AD16" s="5"/>
      <c r="AE16" s="5"/>
    </row>
    <row r="17" spans="1:31" x14ac:dyDescent="0.25">
      <c r="A17" s="23">
        <v>14</v>
      </c>
      <c r="B17" s="27">
        <v>831775.10649999999</v>
      </c>
      <c r="C17" s="43">
        <f t="shared" si="4"/>
        <v>0.83177510649999997</v>
      </c>
      <c r="D17" s="10">
        <v>2389</v>
      </c>
      <c r="E17" s="11">
        <v>558</v>
      </c>
      <c r="F17" s="11">
        <v>21</v>
      </c>
      <c r="G17" s="11">
        <v>122</v>
      </c>
      <c r="H17" s="11">
        <v>21</v>
      </c>
      <c r="I17" s="11">
        <v>21</v>
      </c>
      <c r="J17" s="16">
        <v>66021</v>
      </c>
      <c r="K17"/>
      <c r="L17" s="27">
        <f t="shared" ref="L17:Q17" si="15">D17/$C$17</f>
        <v>2872.1705919435331</v>
      </c>
      <c r="M17" s="28">
        <f t="shared" si="15"/>
        <v>670.85441201527476</v>
      </c>
      <c r="N17" s="28">
        <f t="shared" si="15"/>
        <v>25.247209054338295</v>
      </c>
      <c r="O17" s="28">
        <f t="shared" si="15"/>
        <v>146.67426212520343</v>
      </c>
      <c r="P17" s="28">
        <f t="shared" si="15"/>
        <v>25.247209054338295</v>
      </c>
      <c r="Q17" s="28">
        <f t="shared" si="15"/>
        <v>25.247209054338295</v>
      </c>
      <c r="R17" s="32">
        <f t="shared" si="1"/>
        <v>4.5737704918032795</v>
      </c>
      <c r="S17" s="10" t="s">
        <v>11</v>
      </c>
      <c r="T17" s="11">
        <v>4.4000000000000004</v>
      </c>
      <c r="U17" s="12">
        <v>69</v>
      </c>
      <c r="V17" s="4"/>
      <c r="W17" s="4"/>
      <c r="X17" s="4"/>
      <c r="Z17" s="5"/>
      <c r="AA17" s="5"/>
      <c r="AB17" s="5"/>
      <c r="AC17" s="5"/>
      <c r="AD17" s="5"/>
      <c r="AE17" s="5"/>
    </row>
    <row r="18" spans="1:31" x14ac:dyDescent="0.25">
      <c r="A18" s="23">
        <v>15</v>
      </c>
      <c r="B18" s="27">
        <v>4634212.0696999999</v>
      </c>
      <c r="C18" s="43">
        <f t="shared" si="4"/>
        <v>4.6342120697000002</v>
      </c>
      <c r="D18" s="10">
        <v>319</v>
      </c>
      <c r="E18" s="11">
        <v>1533</v>
      </c>
      <c r="F18" s="11">
        <v>15</v>
      </c>
      <c r="G18" s="11">
        <v>399</v>
      </c>
      <c r="H18" s="11">
        <v>1</v>
      </c>
      <c r="I18" s="11">
        <v>14</v>
      </c>
      <c r="J18" s="16">
        <v>34901</v>
      </c>
      <c r="K18"/>
      <c r="L18" s="27">
        <f t="shared" ref="L18:Q18" si="16">D18/$C$18</f>
        <v>68.83586577440569</v>
      </c>
      <c r="M18" s="28">
        <f t="shared" si="16"/>
        <v>330.80057126070193</v>
      </c>
      <c r="N18" s="28">
        <f t="shared" si="16"/>
        <v>3.2367961962886689</v>
      </c>
      <c r="O18" s="28">
        <f t="shared" si="16"/>
        <v>86.098778821278586</v>
      </c>
      <c r="P18" s="28">
        <f t="shared" si="16"/>
        <v>0.21578641308591126</v>
      </c>
      <c r="Q18" s="28">
        <f t="shared" si="16"/>
        <v>3.0210097832027576</v>
      </c>
      <c r="R18" s="32">
        <f t="shared" si="1"/>
        <v>3.8421052631578947</v>
      </c>
      <c r="S18" s="10" t="s">
        <v>11</v>
      </c>
      <c r="T18" s="11">
        <v>1.4</v>
      </c>
      <c r="U18" s="12">
        <v>23</v>
      </c>
      <c r="V18" s="4"/>
      <c r="W18" s="4"/>
      <c r="X18" s="4"/>
      <c r="Z18" s="5"/>
      <c r="AA18" s="5"/>
      <c r="AB18" s="5"/>
      <c r="AC18" s="5"/>
      <c r="AD18" s="5"/>
      <c r="AE18" s="5"/>
    </row>
    <row r="19" spans="1:31" x14ac:dyDescent="0.25">
      <c r="A19" s="23">
        <v>16</v>
      </c>
      <c r="B19" s="27">
        <v>18854520.700300001</v>
      </c>
      <c r="C19" s="43">
        <f t="shared" si="4"/>
        <v>18.8545207003</v>
      </c>
      <c r="D19" s="10">
        <v>3750</v>
      </c>
      <c r="E19" s="11">
        <v>16046</v>
      </c>
      <c r="F19" s="11">
        <v>3143</v>
      </c>
      <c r="G19" s="11">
        <v>2056</v>
      </c>
      <c r="H19" s="11">
        <v>159</v>
      </c>
      <c r="I19" s="11">
        <v>2632</v>
      </c>
      <c r="J19" s="16">
        <v>163108</v>
      </c>
      <c r="K19"/>
      <c r="L19" s="27">
        <f t="shared" ref="L19:Q19" si="17">D19/$C$19</f>
        <v>198.89129294813273</v>
      </c>
      <c r="M19" s="28">
        <f t="shared" si="17"/>
        <v>851.04258310553007</v>
      </c>
      <c r="N19" s="28">
        <f t="shared" si="17"/>
        <v>166.69742232959499</v>
      </c>
      <c r="O19" s="28">
        <f t="shared" si="17"/>
        <v>109.04546621369624</v>
      </c>
      <c r="P19" s="28">
        <f t="shared" si="17"/>
        <v>8.4329908210008284</v>
      </c>
      <c r="Q19" s="28">
        <f t="shared" si="17"/>
        <v>139.59516881052943</v>
      </c>
      <c r="R19" s="32">
        <f t="shared" si="1"/>
        <v>7.804474708171206</v>
      </c>
      <c r="S19" s="10" t="s">
        <v>11</v>
      </c>
      <c r="T19" s="11">
        <v>80</v>
      </c>
      <c r="U19" s="12">
        <v>2055</v>
      </c>
      <c r="V19" s="4"/>
      <c r="W19" s="4"/>
      <c r="X19" s="4"/>
      <c r="Z19" s="5"/>
      <c r="AA19" s="5"/>
      <c r="AB19" s="5"/>
      <c r="AC19" s="5"/>
      <c r="AD19" s="5"/>
      <c r="AE19" s="5"/>
    </row>
    <row r="20" spans="1:31" x14ac:dyDescent="0.25">
      <c r="A20" s="23">
        <v>17</v>
      </c>
      <c r="B20" s="27">
        <v>25121845.951200001</v>
      </c>
      <c r="C20" s="43">
        <f t="shared" si="4"/>
        <v>25.121845951200001</v>
      </c>
      <c r="D20" s="10">
        <v>4566</v>
      </c>
      <c r="E20" s="11">
        <v>4678</v>
      </c>
      <c r="F20" s="11">
        <v>3187</v>
      </c>
      <c r="G20" s="11">
        <v>5729</v>
      </c>
      <c r="H20" s="11">
        <v>608</v>
      </c>
      <c r="I20" s="11">
        <v>1704</v>
      </c>
      <c r="J20" s="16">
        <v>223294</v>
      </c>
      <c r="K20"/>
      <c r="L20" s="27">
        <f t="shared" ref="L20:Q20" si="18">D20/$C$20</f>
        <v>181.75415966126067</v>
      </c>
      <c r="M20" s="28">
        <f t="shared" si="18"/>
        <v>186.21243076990308</v>
      </c>
      <c r="N20" s="28">
        <f t="shared" si="18"/>
        <v>126.86169663610113</v>
      </c>
      <c r="O20" s="28">
        <f t="shared" si="18"/>
        <v>228.04852840546701</v>
      </c>
      <c r="P20" s="28">
        <f t="shared" si="18"/>
        <v>24.202043161201598</v>
      </c>
      <c r="Q20" s="28">
        <f t="shared" si="18"/>
        <v>67.829410438630788</v>
      </c>
      <c r="R20" s="32">
        <f t="shared" si="1"/>
        <v>0.81654739046954095</v>
      </c>
      <c r="S20" s="10" t="s">
        <v>11</v>
      </c>
      <c r="T20" s="11">
        <v>4</v>
      </c>
      <c r="U20" s="12">
        <v>51</v>
      </c>
      <c r="V20" s="4"/>
      <c r="W20" s="4"/>
      <c r="X20" s="4"/>
      <c r="Z20" s="5"/>
      <c r="AA20" s="5"/>
      <c r="AB20" s="5"/>
      <c r="AC20" s="5"/>
      <c r="AD20" s="5"/>
      <c r="AE20" s="5"/>
    </row>
    <row r="21" spans="1:31" x14ac:dyDescent="0.25">
      <c r="A21" s="23">
        <v>18</v>
      </c>
      <c r="B21" s="27">
        <v>6098303.8888999997</v>
      </c>
      <c r="C21" s="43">
        <f t="shared" si="4"/>
        <v>6.0983038888999994</v>
      </c>
      <c r="D21" s="10">
        <v>1463</v>
      </c>
      <c r="E21" s="11">
        <v>1393</v>
      </c>
      <c r="F21" s="11">
        <v>805</v>
      </c>
      <c r="G21" s="11">
        <v>2894</v>
      </c>
      <c r="H21" s="11">
        <v>203</v>
      </c>
      <c r="I21" s="11">
        <v>532</v>
      </c>
      <c r="J21" s="16">
        <v>59366</v>
      </c>
      <c r="K21"/>
      <c r="L21" s="27">
        <f t="shared" ref="L21:Q21" si="19">D21/$C$21</f>
        <v>239.9027707790884</v>
      </c>
      <c r="M21" s="28">
        <f t="shared" si="19"/>
        <v>228.42416930640476</v>
      </c>
      <c r="N21" s="28">
        <f t="shared" si="19"/>
        <v>132.00391693586204</v>
      </c>
      <c r="O21" s="28">
        <f t="shared" si="19"/>
        <v>474.55818088494999</v>
      </c>
      <c r="P21" s="28">
        <f t="shared" si="19"/>
        <v>33.287944270782603</v>
      </c>
      <c r="Q21" s="28">
        <f t="shared" si="19"/>
        <v>87.237371192395784</v>
      </c>
      <c r="R21" s="32">
        <f t="shared" si="1"/>
        <v>0.48134070490670355</v>
      </c>
      <c r="S21" s="10" t="s">
        <v>11</v>
      </c>
      <c r="T21" s="11">
        <v>4.5</v>
      </c>
      <c r="U21" s="12">
        <v>70</v>
      </c>
      <c r="V21" s="4"/>
      <c r="W21" s="4"/>
      <c r="X21" s="4"/>
      <c r="Z21" s="5"/>
      <c r="AA21" s="5"/>
      <c r="AB21" s="5"/>
      <c r="AC21" s="5"/>
      <c r="AD21" s="5"/>
      <c r="AE21" s="5"/>
    </row>
    <row r="22" spans="1:31" x14ac:dyDescent="0.25">
      <c r="A22" s="23">
        <v>19</v>
      </c>
      <c r="B22" s="39"/>
      <c r="C22" s="44"/>
      <c r="D22" s="34"/>
      <c r="E22" s="36"/>
      <c r="F22" s="36"/>
      <c r="G22" s="36"/>
      <c r="H22" s="36"/>
      <c r="I22" s="36"/>
      <c r="J22" s="37"/>
      <c r="K22" s="38"/>
      <c r="L22" s="39"/>
      <c r="M22" s="40"/>
      <c r="N22" s="40"/>
      <c r="O22" s="40"/>
      <c r="P22" s="40"/>
      <c r="Q22" s="40"/>
      <c r="R22" s="41"/>
      <c r="S22" s="34"/>
      <c r="T22" s="36"/>
      <c r="U22" s="35"/>
      <c r="V22" s="4"/>
      <c r="W22" s="4"/>
      <c r="X22" s="4"/>
      <c r="Z22" s="5"/>
      <c r="AA22" s="5"/>
      <c r="AB22" s="5"/>
      <c r="AC22" s="5"/>
      <c r="AD22" s="5"/>
      <c r="AE22" s="5"/>
    </row>
    <row r="23" spans="1:31" x14ac:dyDescent="0.25">
      <c r="A23" s="23">
        <v>20</v>
      </c>
      <c r="B23" s="27">
        <v>6320716.0273000002</v>
      </c>
      <c r="C23" s="43">
        <f t="shared" si="4"/>
        <v>6.3207160273000005</v>
      </c>
      <c r="D23" s="10">
        <v>840</v>
      </c>
      <c r="E23" s="11">
        <v>582</v>
      </c>
      <c r="F23" s="11">
        <v>31</v>
      </c>
      <c r="G23" s="11">
        <v>837</v>
      </c>
      <c r="H23" s="11">
        <v>2</v>
      </c>
      <c r="I23" s="11">
        <v>26</v>
      </c>
      <c r="J23" s="16">
        <v>54234</v>
      </c>
      <c r="K23"/>
      <c r="L23" s="27">
        <f>$D$23/C23</f>
        <v>132.89633585371183</v>
      </c>
      <c r="M23" s="28">
        <f>$E$23/C23</f>
        <v>92.078175555786046</v>
      </c>
      <c r="N23" s="28">
        <f>$F$23/C23</f>
        <v>4.9045076326965074</v>
      </c>
      <c r="O23" s="28">
        <f>$G$23/C23</f>
        <v>132.42170608280571</v>
      </c>
      <c r="P23" s="28">
        <f>$H$23/C23</f>
        <v>0.3164198472707424</v>
      </c>
      <c r="Q23" s="28">
        <f>$I$23/C23</f>
        <v>4.1134580145196518</v>
      </c>
      <c r="R23" s="32">
        <f t="shared" ref="R23:R34" si="20">M23/O23</f>
        <v>0.69534050179211471</v>
      </c>
      <c r="S23" s="10" t="s">
        <v>11</v>
      </c>
      <c r="T23" s="11">
        <v>2.2999999999999998</v>
      </c>
      <c r="U23" s="12">
        <v>32</v>
      </c>
      <c r="V23" s="4"/>
      <c r="W23" s="4"/>
      <c r="X23" s="4"/>
      <c r="Z23" s="5"/>
      <c r="AA23" s="5"/>
      <c r="AB23" s="5"/>
      <c r="AC23" s="5"/>
      <c r="AD23" s="5"/>
      <c r="AE23" s="5"/>
    </row>
    <row r="24" spans="1:31" x14ac:dyDescent="0.25">
      <c r="A24" s="23">
        <v>21</v>
      </c>
      <c r="B24" s="27">
        <v>5404796.3459999999</v>
      </c>
      <c r="C24" s="43">
        <f t="shared" si="4"/>
        <v>5.4047963459999995</v>
      </c>
      <c r="D24" s="10">
        <v>191</v>
      </c>
      <c r="E24" s="11">
        <v>223</v>
      </c>
      <c r="F24" s="11">
        <v>12</v>
      </c>
      <c r="G24" s="11">
        <v>13</v>
      </c>
      <c r="H24" s="11">
        <v>0</v>
      </c>
      <c r="I24" s="11">
        <v>10</v>
      </c>
      <c r="J24" s="16">
        <v>50510</v>
      </c>
      <c r="K24"/>
      <c r="L24" s="27">
        <f>$D$24/C24</f>
        <v>35.338981854766082</v>
      </c>
      <c r="M24" s="28">
        <f>$E$24/C24</f>
        <v>41.259648971794952</v>
      </c>
      <c r="N24" s="28">
        <f>$F$24/C24</f>
        <v>2.2202501688858272</v>
      </c>
      <c r="O24" s="28">
        <f>$G$24/C24</f>
        <v>2.4052710162929793</v>
      </c>
      <c r="P24" s="28">
        <f>$H$24/C24</f>
        <v>0</v>
      </c>
      <c r="Q24" s="28">
        <f>$I$24/C24</f>
        <v>1.8502084740715226</v>
      </c>
      <c r="R24" s="32">
        <f t="shared" si="20"/>
        <v>17.153846153846153</v>
      </c>
      <c r="S24" s="10"/>
      <c r="T24" s="11"/>
      <c r="U24" s="12"/>
      <c r="V24" s="4"/>
      <c r="W24" s="4"/>
      <c r="X24" s="4"/>
      <c r="Z24" s="5"/>
      <c r="AA24" s="5"/>
      <c r="AB24" s="5"/>
      <c r="AC24" s="5"/>
      <c r="AD24" s="5"/>
      <c r="AE24" s="5"/>
    </row>
    <row r="25" spans="1:31" x14ac:dyDescent="0.25">
      <c r="A25" s="23">
        <v>22</v>
      </c>
      <c r="B25" s="27">
        <v>6369469.2841999996</v>
      </c>
      <c r="C25" s="43">
        <f t="shared" si="4"/>
        <v>6.3694692842</v>
      </c>
      <c r="D25" s="10">
        <v>266</v>
      </c>
      <c r="E25" s="11">
        <v>529</v>
      </c>
      <c r="F25" s="11">
        <v>2</v>
      </c>
      <c r="G25" s="11">
        <v>291</v>
      </c>
      <c r="H25" s="11">
        <v>0</v>
      </c>
      <c r="I25" s="11">
        <v>2</v>
      </c>
      <c r="J25" s="16">
        <v>55848</v>
      </c>
      <c r="K25"/>
      <c r="L25" s="27">
        <f>$D$25/C25</f>
        <v>41.761721131120794</v>
      </c>
      <c r="M25" s="28">
        <f>$E$25/C25</f>
        <v>83.052445407379324</v>
      </c>
      <c r="N25" s="28">
        <f>$F$25/C25</f>
        <v>0.31399790324150978</v>
      </c>
      <c r="O25" s="28">
        <f>$G$25/C25</f>
        <v>45.68669492163967</v>
      </c>
      <c r="P25" s="28">
        <f>$H$25/C25</f>
        <v>0</v>
      </c>
      <c r="Q25" s="28">
        <f>$I$25/C25</f>
        <v>0.31399790324150978</v>
      </c>
      <c r="R25" s="32">
        <f t="shared" si="20"/>
        <v>1.8178694158075599</v>
      </c>
      <c r="S25" s="10" t="s">
        <v>11</v>
      </c>
      <c r="T25" s="11">
        <v>8.4</v>
      </c>
      <c r="U25" s="12">
        <v>216</v>
      </c>
      <c r="V25" s="4"/>
      <c r="W25" s="4"/>
      <c r="X25" s="4"/>
      <c r="Z25" s="5"/>
      <c r="AA25" s="5"/>
      <c r="AB25" s="5"/>
      <c r="AC25" s="5"/>
      <c r="AD25" s="5"/>
      <c r="AE25" s="5"/>
    </row>
    <row r="26" spans="1:31" x14ac:dyDescent="0.25">
      <c r="A26" s="23">
        <v>23</v>
      </c>
      <c r="B26" s="27">
        <f>49214825.7689+395180.8888</f>
        <v>49610006.657700002</v>
      </c>
      <c r="C26" s="43">
        <f t="shared" si="4"/>
        <v>49.610006657700005</v>
      </c>
      <c r="D26" s="10">
        <f>66+10</f>
        <v>76</v>
      </c>
      <c r="E26" s="11">
        <f>2367+201</f>
        <v>2568</v>
      </c>
      <c r="F26" s="11">
        <f>3+0</f>
        <v>3</v>
      </c>
      <c r="G26" s="11">
        <f>637+134</f>
        <v>771</v>
      </c>
      <c r="H26" s="11">
        <v>0</v>
      </c>
      <c r="I26" s="11">
        <v>3</v>
      </c>
      <c r="J26" s="16">
        <v>402987</v>
      </c>
      <c r="K26"/>
      <c r="L26" s="27">
        <f>$D$26/C26</f>
        <v>1.5319489982008294</v>
      </c>
      <c r="M26" s="28">
        <f>$E$26/C26</f>
        <v>51.763750360259607</v>
      </c>
      <c r="N26" s="28">
        <f>$F$26/C26</f>
        <v>6.0471670981611686E-2</v>
      </c>
      <c r="O26" s="28">
        <f>$G$23/C26</f>
        <v>16.871596203869661</v>
      </c>
      <c r="P26" s="28">
        <f>$H$26/C26</f>
        <v>0</v>
      </c>
      <c r="Q26" s="28">
        <f>$I$26/C26</f>
        <v>6.0471670981611686E-2</v>
      </c>
      <c r="R26" s="32">
        <f t="shared" si="20"/>
        <v>3.0681003584229392</v>
      </c>
      <c r="S26" s="10" t="s">
        <v>11</v>
      </c>
      <c r="T26" s="11">
        <v>2.1</v>
      </c>
      <c r="U26" s="12">
        <v>42</v>
      </c>
      <c r="V26" s="4"/>
      <c r="W26" s="4"/>
      <c r="X26" s="4"/>
      <c r="Z26" s="5"/>
      <c r="AA26" s="5"/>
      <c r="AB26" s="5"/>
      <c r="AC26" s="5"/>
      <c r="AD26" s="5"/>
      <c r="AE26" s="5"/>
    </row>
    <row r="27" spans="1:31" x14ac:dyDescent="0.25">
      <c r="A27" s="23">
        <v>24</v>
      </c>
      <c r="B27" s="27">
        <v>1879725.2760999999</v>
      </c>
      <c r="C27" s="43">
        <f t="shared" si="4"/>
        <v>1.8797252760999998</v>
      </c>
      <c r="D27" s="10">
        <v>4</v>
      </c>
      <c r="E27" s="11">
        <v>67</v>
      </c>
      <c r="F27" s="11">
        <v>28</v>
      </c>
      <c r="G27" s="11">
        <v>3</v>
      </c>
      <c r="H27" s="11">
        <v>3</v>
      </c>
      <c r="I27" s="11">
        <v>19</v>
      </c>
      <c r="J27" s="16">
        <v>22172</v>
      </c>
      <c r="K27"/>
      <c r="L27" s="27">
        <f>$D$27/C27</f>
        <v>2.1279705342363036</v>
      </c>
      <c r="M27" s="28">
        <f>$E$27/C27</f>
        <v>35.643506448458083</v>
      </c>
      <c r="N27" s="28">
        <f>$F$27/C27</f>
        <v>14.895793739654126</v>
      </c>
      <c r="O27" s="28">
        <f>$G$27/C27</f>
        <v>1.5959779006772277</v>
      </c>
      <c r="P27" s="28">
        <f>$H$27/C27</f>
        <v>1.5959779006772277</v>
      </c>
      <c r="Q27" s="28">
        <f>$I$27/C27</f>
        <v>10.107860037622443</v>
      </c>
      <c r="R27" s="32">
        <f t="shared" si="20"/>
        <v>22.333333333333332</v>
      </c>
      <c r="S27" s="10" t="s">
        <v>11</v>
      </c>
      <c r="T27" s="11">
        <v>2.8</v>
      </c>
      <c r="U27" s="12">
        <v>56</v>
      </c>
      <c r="V27" s="4"/>
      <c r="W27" s="4"/>
      <c r="X27" s="4"/>
      <c r="Z27" s="5"/>
      <c r="AA27" s="5"/>
      <c r="AB27" s="5"/>
      <c r="AC27" s="5"/>
      <c r="AD27" s="5"/>
      <c r="AE27" s="5"/>
    </row>
    <row r="28" spans="1:31" x14ac:dyDescent="0.25">
      <c r="A28" s="23">
        <v>25</v>
      </c>
      <c r="B28" s="39"/>
      <c r="C28" s="44"/>
      <c r="D28" s="34"/>
      <c r="E28" s="36"/>
      <c r="F28" s="36"/>
      <c r="G28" s="36"/>
      <c r="H28" s="36"/>
      <c r="I28" s="36"/>
      <c r="J28" s="37"/>
      <c r="K28" s="38"/>
      <c r="L28" s="39"/>
      <c r="M28" s="40"/>
      <c r="N28" s="40"/>
      <c r="O28" s="40"/>
      <c r="P28" s="40"/>
      <c r="Q28" s="40"/>
      <c r="R28" s="41"/>
      <c r="S28" s="34"/>
      <c r="T28" s="36"/>
      <c r="U28" s="35"/>
      <c r="V28" s="4"/>
      <c r="W28" s="4"/>
      <c r="X28" s="4"/>
      <c r="Z28" s="5"/>
      <c r="AA28" s="5"/>
      <c r="AB28" s="5"/>
      <c r="AC28" s="5"/>
      <c r="AD28" s="5"/>
      <c r="AE28" s="5"/>
    </row>
    <row r="29" spans="1:31" x14ac:dyDescent="0.25">
      <c r="A29" s="23">
        <v>26</v>
      </c>
      <c r="B29" s="27">
        <v>13357871.699899999</v>
      </c>
      <c r="C29" s="43">
        <f t="shared" si="4"/>
        <v>13.357871699899999</v>
      </c>
      <c r="D29" s="10">
        <v>0</v>
      </c>
      <c r="E29" s="11">
        <v>24</v>
      </c>
      <c r="F29" s="11">
        <v>0</v>
      </c>
      <c r="G29" s="11">
        <v>7</v>
      </c>
      <c r="H29" s="11">
        <v>0</v>
      </c>
      <c r="I29" s="11">
        <v>0</v>
      </c>
      <c r="J29" s="16">
        <v>117109</v>
      </c>
      <c r="K29"/>
      <c r="L29" s="27">
        <f>$D$29/C29</f>
        <v>0</v>
      </c>
      <c r="M29" s="28">
        <f>$E$29/C29</f>
        <v>1.796693405894868</v>
      </c>
      <c r="N29" s="28">
        <f>$F$29/C29</f>
        <v>0</v>
      </c>
      <c r="O29" s="28">
        <f>$G$29/C29</f>
        <v>0.52403557671933654</v>
      </c>
      <c r="P29" s="28">
        <f>$H$29/C29</f>
        <v>0</v>
      </c>
      <c r="Q29" s="28">
        <f>$I$29/C29</f>
        <v>0</v>
      </c>
      <c r="R29" s="32">
        <f t="shared" si="20"/>
        <v>3.4285714285714284</v>
      </c>
      <c r="S29" s="10" t="s">
        <v>11</v>
      </c>
      <c r="T29" s="11">
        <v>1.5</v>
      </c>
      <c r="U29" s="12">
        <v>38</v>
      </c>
      <c r="V29" s="4"/>
      <c r="W29" s="4"/>
      <c r="X29" s="4"/>
      <c r="Z29" s="5"/>
      <c r="AA29" s="5"/>
      <c r="AB29" s="5"/>
      <c r="AC29" s="5"/>
      <c r="AD29" s="5"/>
      <c r="AE29" s="5"/>
    </row>
    <row r="30" spans="1:31" x14ac:dyDescent="0.25">
      <c r="A30" s="23">
        <v>27</v>
      </c>
      <c r="B30" s="27">
        <v>93065332.932699993</v>
      </c>
      <c r="C30" s="43">
        <f t="shared" si="4"/>
        <v>93.065332932699988</v>
      </c>
      <c r="D30" s="10">
        <v>112</v>
      </c>
      <c r="E30" s="11">
        <v>5843</v>
      </c>
      <c r="F30" s="11">
        <v>5</v>
      </c>
      <c r="G30" s="11">
        <v>1050</v>
      </c>
      <c r="H30" s="11">
        <v>0</v>
      </c>
      <c r="I30" s="11">
        <v>5</v>
      </c>
      <c r="J30" s="16">
        <v>790476</v>
      </c>
      <c r="K30"/>
      <c r="L30" s="27">
        <f>$D$30/C30</f>
        <v>1.2034556420809517</v>
      </c>
      <c r="M30" s="28">
        <f>$E$30/C30</f>
        <v>62.783851041776792</v>
      </c>
      <c r="N30" s="28">
        <f>$F$30/C30</f>
        <v>5.3725698307185342E-2</v>
      </c>
      <c r="O30" s="28">
        <f>$G$30/C30</f>
        <v>11.282396644508921</v>
      </c>
      <c r="P30" s="28">
        <f>$H$30/C30</f>
        <v>0</v>
      </c>
      <c r="Q30" s="28">
        <f>$I$30/C30</f>
        <v>5.3725698307185342E-2</v>
      </c>
      <c r="R30" s="32">
        <f t="shared" si="20"/>
        <v>5.5647619047619052</v>
      </c>
      <c r="S30" s="10" t="s">
        <v>11</v>
      </c>
      <c r="T30" s="11">
        <v>1.2</v>
      </c>
      <c r="U30" s="12">
        <v>30</v>
      </c>
      <c r="V30" s="4"/>
      <c r="W30" s="4"/>
      <c r="X30" s="4"/>
      <c r="Z30" s="5"/>
      <c r="AA30" s="5"/>
      <c r="AB30" s="5"/>
      <c r="AC30" s="5"/>
      <c r="AD30" s="5"/>
      <c r="AE30" s="5"/>
    </row>
    <row r="31" spans="1:31" x14ac:dyDescent="0.25">
      <c r="A31" s="23">
        <v>28</v>
      </c>
      <c r="B31" s="27">
        <v>2239617.2606000002</v>
      </c>
      <c r="C31" s="43">
        <f t="shared" si="4"/>
        <v>2.2396172606000002</v>
      </c>
      <c r="D31" s="10">
        <v>2</v>
      </c>
      <c r="E31" s="11">
        <v>26</v>
      </c>
      <c r="F31" s="11">
        <v>0</v>
      </c>
      <c r="G31" s="11">
        <v>14</v>
      </c>
      <c r="H31" s="11">
        <v>0</v>
      </c>
      <c r="I31" s="11">
        <v>0</v>
      </c>
      <c r="J31" s="16">
        <v>19554</v>
      </c>
      <c r="K31"/>
      <c r="L31" s="27">
        <f>$D$31/C31</f>
        <v>0.89300972768186027</v>
      </c>
      <c r="M31" s="28">
        <f>$E$31/C31</f>
        <v>11.609126459864184</v>
      </c>
      <c r="N31" s="28">
        <f>$F$31/C31</f>
        <v>0</v>
      </c>
      <c r="O31" s="28">
        <f>$G$31/C31</f>
        <v>6.2510680937730214</v>
      </c>
      <c r="P31" s="28">
        <f>$H$31/C31</f>
        <v>0</v>
      </c>
      <c r="Q31" s="28">
        <f>$I$31/C31</f>
        <v>0</v>
      </c>
      <c r="R31" s="32">
        <f t="shared" si="20"/>
        <v>1.8571428571428574</v>
      </c>
      <c r="S31" s="10" t="s">
        <v>13</v>
      </c>
      <c r="T31" s="11">
        <v>11.5</v>
      </c>
      <c r="U31" s="12">
        <v>263</v>
      </c>
      <c r="V31" s="4"/>
      <c r="W31" s="4"/>
      <c r="X31" s="4"/>
      <c r="Z31" s="5"/>
      <c r="AA31" s="5"/>
      <c r="AB31" s="5"/>
      <c r="AC31" s="5"/>
      <c r="AD31" s="5"/>
      <c r="AE31" s="5"/>
    </row>
    <row r="32" spans="1:31" x14ac:dyDescent="0.25">
      <c r="A32" s="23">
        <v>29</v>
      </c>
      <c r="B32" s="27">
        <v>8568889.6073000003</v>
      </c>
      <c r="C32" s="43">
        <f t="shared" si="4"/>
        <v>8.5688896073000009</v>
      </c>
      <c r="D32" s="10">
        <v>16</v>
      </c>
      <c r="E32" s="11">
        <v>430</v>
      </c>
      <c r="F32" s="11">
        <v>8</v>
      </c>
      <c r="G32" s="11">
        <v>101</v>
      </c>
      <c r="H32" s="11">
        <v>0</v>
      </c>
      <c r="I32" s="11">
        <v>8</v>
      </c>
      <c r="J32" s="16">
        <v>86789</v>
      </c>
      <c r="K32"/>
      <c r="L32" s="27">
        <f>$D$32/C32</f>
        <v>1.867219760465731</v>
      </c>
      <c r="M32" s="28">
        <f>$E$32/C32</f>
        <v>50.18153106251652</v>
      </c>
      <c r="N32" s="28">
        <f>$F$32/C32</f>
        <v>0.93360988023286551</v>
      </c>
      <c r="O32" s="28">
        <f>$G$32/C32</f>
        <v>11.786824737939927</v>
      </c>
      <c r="P32" s="28">
        <f>$H$32/C32</f>
        <v>0</v>
      </c>
      <c r="Q32" s="28">
        <f>$I$32/C32</f>
        <v>0.93360988023286551</v>
      </c>
      <c r="R32" s="32">
        <f t="shared" si="20"/>
        <v>4.2574257425742577</v>
      </c>
      <c r="S32" s="10" t="s">
        <v>11</v>
      </c>
      <c r="T32" s="11">
        <v>10.199999999999999</v>
      </c>
      <c r="U32" s="12">
        <v>121</v>
      </c>
      <c r="V32" s="4"/>
      <c r="W32" s="4"/>
      <c r="X32" s="4"/>
      <c r="Z32" s="5"/>
      <c r="AA32" s="5"/>
      <c r="AB32" s="5"/>
      <c r="AC32" s="5"/>
      <c r="AD32" s="5"/>
      <c r="AE32" s="5"/>
    </row>
    <row r="33" spans="1:31" x14ac:dyDescent="0.25">
      <c r="A33" s="23">
        <v>30</v>
      </c>
      <c r="B33" s="27">
        <v>4730547.8136999998</v>
      </c>
      <c r="C33" s="43">
        <f t="shared" si="4"/>
        <v>4.7305478136999994</v>
      </c>
      <c r="D33" s="10">
        <v>6</v>
      </c>
      <c r="E33" s="11">
        <v>2240</v>
      </c>
      <c r="F33" s="11">
        <v>26</v>
      </c>
      <c r="G33" s="11">
        <v>107</v>
      </c>
      <c r="H33" s="11">
        <v>0</v>
      </c>
      <c r="I33" s="11">
        <v>26</v>
      </c>
      <c r="J33" s="16">
        <v>40822</v>
      </c>
      <c r="K33"/>
      <c r="L33" s="27">
        <f>$D$33/C33</f>
        <v>1.268352046378979</v>
      </c>
      <c r="M33" s="28">
        <f>$E$33/C33</f>
        <v>473.51809731481887</v>
      </c>
      <c r="N33" s="28">
        <f>$F$23/C33</f>
        <v>6.5531522396247253</v>
      </c>
      <c r="O33" s="28">
        <f>$G$33/C33</f>
        <v>22.618944827091795</v>
      </c>
      <c r="P33" s="28">
        <f>$H$33/C33</f>
        <v>0</v>
      </c>
      <c r="Q33" s="28">
        <f>$I$33/C33</f>
        <v>5.4961922009755764</v>
      </c>
      <c r="R33" s="32">
        <f t="shared" si="20"/>
        <v>20.934579439252335</v>
      </c>
      <c r="S33" s="10" t="s">
        <v>11</v>
      </c>
      <c r="T33" s="11">
        <v>1.1000000000000001</v>
      </c>
      <c r="U33" s="12">
        <v>17</v>
      </c>
      <c r="V33" s="4"/>
      <c r="W33" s="4"/>
      <c r="X33" s="4"/>
      <c r="Z33" s="5"/>
      <c r="AA33" s="5"/>
      <c r="AB33" s="5"/>
      <c r="AC33" s="5"/>
      <c r="AD33" s="5"/>
      <c r="AE33" s="5"/>
    </row>
    <row r="34" spans="1:31" ht="15.75" thickBot="1" x14ac:dyDescent="0.3">
      <c r="A34" s="24">
        <v>31</v>
      </c>
      <c r="B34" s="29">
        <v>2235809.7006999999</v>
      </c>
      <c r="C34" s="45">
        <f t="shared" si="4"/>
        <v>2.2358097007</v>
      </c>
      <c r="D34" s="13">
        <v>72</v>
      </c>
      <c r="E34" s="14">
        <v>1466</v>
      </c>
      <c r="F34" s="14">
        <v>754</v>
      </c>
      <c r="G34" s="14">
        <v>69</v>
      </c>
      <c r="H34" s="14">
        <v>40</v>
      </c>
      <c r="I34" s="14">
        <v>536</v>
      </c>
      <c r="J34" s="17">
        <v>22478</v>
      </c>
      <c r="K34"/>
      <c r="L34" s="29">
        <f>$D$34/C34</f>
        <v>32.203098491547749</v>
      </c>
      <c r="M34" s="30">
        <f>$E$34/C34</f>
        <v>655.69086650845838</v>
      </c>
      <c r="N34" s="30">
        <f>$F$34/C34</f>
        <v>337.23800364759728</v>
      </c>
      <c r="O34" s="30">
        <f>$G$34/C34</f>
        <v>30.861302721066597</v>
      </c>
      <c r="P34" s="30">
        <f>$H$34/C34</f>
        <v>17.890610273082086</v>
      </c>
      <c r="Q34" s="30">
        <f>$I$34/C34</f>
        <v>239.73417765929995</v>
      </c>
      <c r="R34" s="33">
        <f t="shared" si="20"/>
        <v>21.246376811594203</v>
      </c>
      <c r="S34" s="13" t="s">
        <v>12</v>
      </c>
      <c r="T34" s="14">
        <v>9.5</v>
      </c>
      <c r="U34" s="15">
        <v>190</v>
      </c>
      <c r="V34" s="4"/>
      <c r="W34" s="4"/>
      <c r="X34" s="4"/>
      <c r="Z34" s="5"/>
      <c r="AA34" s="5"/>
      <c r="AB34" s="5"/>
      <c r="AC34" s="5"/>
      <c r="AD34" s="5"/>
      <c r="AE34" s="5"/>
    </row>
    <row r="35" spans="1:31" x14ac:dyDescent="0.25">
      <c r="C35" s="2"/>
      <c r="R35"/>
      <c r="S35"/>
      <c r="T35"/>
      <c r="Z35" s="5"/>
      <c r="AA35" s="5"/>
      <c r="AB35" s="5"/>
      <c r="AC35" s="5"/>
      <c r="AD35" s="5"/>
      <c r="AE35" s="5"/>
    </row>
    <row r="36" spans="1:31" x14ac:dyDescent="0.25">
      <c r="C36" s="2"/>
    </row>
  </sheetData>
  <mergeCells count="3">
    <mergeCell ref="L2:Q2"/>
    <mergeCell ref="D2:J2"/>
    <mergeCell ref="A1:F1"/>
  </mergeCell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1 D 6 1 D 7 2 F - A 8 2 7 - 4 2 D 1 - 9 7 C 6 - D 5 4 2 9 2 3 0 B B 1 F } "   T o u r I d = " b 3 0 d f 7 2 9 - 7 a 0 e - 4 a 6 8 - 9 4 a 1 - f b a 2 d 7 c 4 9 7 d 3 "   X m l V e r = " 5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I A A A J i A W y J d J c A A D f D S U R B V H h e 7 X 3 5 d 1 R J d u b N V f u K F k A g J C Q Q i H 2 H q g K q q K W 7 u r p t H 4 / b b n v c d n v G 3 R 5 7 5 o / w n z L n z A 8 + Z z z u b r t d K / s q Q O x L g Q Q I J C E J S W h f c 9 X c 7 0 Z E 5 s t U Z i p T k t 1 6 i T 4 I R b x 4 u b x 8 E d + 7 S 9 y I c P z 7 l d Y 5 W s W i U V B 9 k H y + O Q q F Q h Q O h y X N z a l b G p 8 X 5 4 Z p b 0 2 A P M 6 w H M e j q 6 u L S k p K y O 1 2 8 5 G D J i c n K D c 3 V + q A 9 v Z n 5 H I 6 y e f 3 0 9 q 1 1 V R Q U E B j Y 2 M 0 O + u j y s o K 8 n g 8 / B n d V F p a Q u X l 5 e R w O C j E X z U d c F J R T p g / b 5 K m p q Z o D Z / z 5 u T I d b l c L g r z t Q M F R c V 0 5 t Z j / v y A H K 8 i c 6 w S a p H I q z x I f n 8 4 Q i R 0 T p M A 6 a x O J l r Y Q d W F I d q 5 z i / 1 i d B 6 8 x Z t b q i n 7 q 7 X / P o Q k 6 O S a m s 3 y r n L l 6 / R 7 t 0 7 q L e n j w q L i i g / P 4 + 8 X g 9 1 d / f Q 9 P Q U 7 d u 3 V 0 h h B a 4 H x B n o H 6 C G x g Z d y 4 3 N B D P A d e N 9 q H M y S X G 9 I D L q 8 w s K 6 Z s b D 7 i c m P i r S I 5 V Q m U A d L 7 c i g M x R E o k k Q B r 2 e C T r b O 6 F I v Z 2 V n V k f P z d Y 3 C m b Y c X S I 6 t n G U P z Q s U g m f P T A w Q N X V 1 f T 4 8 f e 0 b t 3 a i E Q y G B 8 f p 5 c v X 9 F g 7 i F d Q 1 R b F q J J v 4 N m A g 6 a m A 7 Q s c 0 O K s 2 f o / v d c 7 R 7 A y T f D O X m 5 D J h v d T b 2 0 f 1 m + v p 6 + s P + D e u d p F 0 w Y S 6 t X q 3 0 k B B 9 Q H u + I s j E m D I Z M 6 j j 7 6 d c l J F Q Z h G Z l x 0 p 0 t J C + B I n Z 9 V N P 3 Z n M 5 a i D X V d Z U O 7 V j P J S Y 3 q 4 M F B f l C S L z X z 6 r g 2 6 F h q t 2 4 Q e p e 9 0 / S o G u r e q P G o V o / 3 e r y U i H 1 0 5 G m U n n f O K u N T p Z W I D S k 1 u D b I V p b X S W S C 8 d Q F a 8 9 6 Z Z r W U V q O L 6 8 u k q o V C j d c I A 7 F F E g E E h K J J O D D i V 5 Y V p f E q Q c 1 s L K 8 8 P c Y d m G m Z 6 m z s 4 u l i J l k f x l s F n e Y 8 U x J l L L K 6 8 + I j q 1 1 U f O q N C J k V h j A 6 / o 0 z 0 F N D k x S b l 5 e f I d 6 9 e v i 6 h v U P m u d B a z G u f R 7 1 A S N h H e 2 z D M N p V X X o v X C M l m H X S / N 4 e a q s N U U z o n 9 p k v 6 K D z d x 7 p d 6 0 i E V Y J l Q L e c q h 3 w Y h U S k Y k 4 F i t j 3 I 9 Q f L 5 f J T H H T w R 2 g b Y 9 h m N t X c M C l k i H d 3 k o z P t u b o m C p D q 1 B Y l 4 U Z m n N Q / 7 q T B K R c d 3 + y j c + c u 0 I k T H 9 B U 0 E N T P i d 9 3 + + h d b l v q b 7 C S Z 0 T J V S S G 6 I h l o R j / L 5 y l o a b K 0 I 0 M e u k 9 g E 3 z T J B D P A d T Q U d V F x c z L 8 L q m U h X X x Z J O f y m e P H G w I i r e D M + O 7 m I w q u 2 l c J s U q o B C h a u 4 e m p p 0 U D A Y j R D I J s B L J A C p d a + s t O n j w g K 6 J h S F K f X m Q X g 7 D i x c L j 3 u O t l U G 6 G F f V E L F 4 + T m W b r U k R t R v f g K W Y o F 9 V H 0 O 4 A P G 2 f J 7 d Q H K R A M O + j y i x x R Q Y H 9 1 W + p r K R Q b L C i o i I 6 / 6 J A J N a n T T 7 J R 0 Z G y J 9 T Q z X l T j p z 8 7 5 6 0 y o i Y E L d X i W U B T l r 9 r O U i Z V K q Y g E f N Q 4 Q 7 d v 3 6 Z D S c j U N e K m 9 s H 5 J F o I h 1 l i Q e o A r 1 m y j X M 5 0 S X s r f G L Z D r B E s t K q v 1 c D 6 m U L q w q Y W v r b f 7 B T H S v m 6 Y d 5 T S T v 5 X y W H s 8 3 u C X 1 9 3 r C t F 7 2 4 v p q 5 a H + h 2 r A B x f X l s l F O D 2 F h D l N Y m t B D I Z I q U i E + q g i k F d G h 0 d p d L S U n 0 m i k Q q n B V e l k x 5 n N 7 2 t N H n x + q F G L 1 j s W p h c 3 V A 6 l M B 1 3 H u 2 f z v + p g l Z 5 Q m 6 c E Q 6 8 2 b N / S m 7 w 3 t 3 b d X 6 v B b f D O T t L 9 q k O 2 1 9 a I C 5 r A K e O v Z a 3 o 7 O i 7 v e d f h + G q V U F S 8 f j 9 N T I Q j K l 4 i e 8 k K a x 1 U v Y u X W + n k 8 a h 7 e p z t l Q 5 W 6 + D F A / K 9 c 7 S l I k i V h W o A N R 4 g 8 c z M j N g v M 3 4 H X X 0 V d T 4 s F Y X 8 3 X C V 7 1 r n F w n T 2 u 0 V 8 q V D s j l + V W 9 P j w w W 1 2 2 q p b L K 9 X S t M 0 9 + z / v 1 f u r q 7 q X y M g w i l / E D K Z + + v X F P v / P d x T t P q L z K / T Q 9 n Z 6 K l 4 h c B q b j W r F z X Y C q m E R W T 1 0 i w F 7 B 2 A / c 4 L M B B 1 1 5 u T R C w b u I y I h O V j X T w e z k E K t y Q R n j g l O l v 7 + f p Y + b + l g 6 F R c X U V V N P V W W 5 s n v P 9 O e Q 0 6 n i 1 z 8 r D i 1 R d l V S B g U 9 v L 1 f 9 3 y Q H / q u w k m 1 J 1 3 l l A 5 a / b R 7 O x 8 M i U i T i o y e V x z d L L B p 4 / Y 0 G d J h 5 C g N W v W 6 J r k w O u g N o F M w L 3 X X n o 7 n Y Y 3 Y Y n w 8 j W v Y f u q b 1 y p l y f q F K k N 8 H t 9 P j 9 f l y L 3 6 O g Y l Z U p l b Z n z E 1 P + t 1 C p F O N 0 0 I m u O s B q I F n 7 z 6 T 8 r s I p 8 j + d z B 5 y h S Z k n n y r E h F J k g m K 5 k A f J 4 h y E K A m n f t 2 o 3 I d + z d 4 K e c / r N 0 s n G W 9 n O 5 q S q 9 u L p k 6 m Q y + E O O C J k A S M m J i Q l 9 x L e I y X L j x k 1 9 R B I f e O 7 s B S n X l A R F 1 U V s 4 o W n y t 5 E n C H y N 2 / 6 a d 8 m f p A k u O f v Q n J 8 3 f L u S S h 3 6 T 5 + + i r n Q y p 7 K f 7 Y C t g R 7 9 X F E g n A e 2 A P I S T o 0 K G D u n Z h X D h / k Y 4 c P U x t b e 2 0 d + 8 e X R v F L b Z 9 R t k 2 i 8 c H 9 R j / i r 3 O Y b b d b n e G y e F O j 9 Q Y d x q 8 8 3 / o L / 7 8 z 8 S e u 9 Z y g / b u 2 R U J y h 1 h i V n G a u S j x 0 9 o 5 4 7 t Q j Y r z D F y S C q k s b F x u t s 5 K P X v E v 7 j d Y s V B i u Z 0 P k X Q 6 a 9 6 / 3 z y I T X X 7 l y T U J + E M K T C Z m A W j b 6 I S W a m + d H U A A H N / p F K i A 1 V 0 c D b Z + / n W 8 n w V V e O n U r 8 v p D G 2 O v t a E i S C U s X a z Y U F M j 0 h o R F u 8 d O 0 L 3 7 z 2 I 3 A O Q C Q C Z 2 t r a k t 4 r 5 E i D g 4 N M L q I j W 2 q k / l 0 C S 6 i 7 y X t O l s F T t p c 7 f J R M k E 5 A s g 6 S C F s q g 7 S p L D q Y a t D d 3 U 0 1 3 C m N L Z E p e n p 6 x O 0 O x 8 B y 4 O L F y 3 T y 5 H F 9 l B o g k b k f s K P w U M C 1 o O 7 J k 6 f U 1 N T E t l H 0 d 4 E w O G + 1 u Q A j q X A P 8 H t q a 2 u p v e 0 Z 9 f o S R 4 d k I 9 4 Z G 8 p b H i U T O s 5 i y A T E k 2 l o a I i G h 4 d p 4 8 a N i y Y T U F V V J Z + z X D h 8 + K C o X Q s B t h R I 3 P O 6 R + 4 N 4 v l A M C Q Q p L l 5 O / 8 u B 9 2 7 F 4 2 K w P Q S O B 8 g 0 a w w 9 w 7 3 d n b G J / n W p i 2 0 v 6 4 i Y Z t k Y x K P b r a n 3 D V 7 2 a 5 J b T O h v D C Z l O G P Q d w X L z r E i C 8 r K 5 O p E 0 s F v j t d R 0 Y 6 g P S A C r k Q E A S L s K O m b U 1 i + 1 2 5 e o 3 W r V s X I y l B L N h 1 c K e b q R x 4 e D x r f z 7 v v p l y / e Y 6 u U + 4 3 w h h O l B X l b B t s i 3 x I z V R d f a k g m q Q K f U Y k 7 V s B T 7 B 4 O M t s 6 z u B e h 6 y 3 V R d x o a N k t H W Y p U s g J T L + J V q K U A E u T R o 4 U j w z F 9 x B d w S H z g u n X r 6 U N W E 5 P 9 J s y / g r R q b 2 s X 5 8 U 4 P 1 C + u 9 l D T / o 9 C e 8 n 7 g / K S L A r 3 9 9 e y 7 X z 2 y i b 0 v L 0 h h U K d 0 4 h T U 5 G I y B M Q y d q f M D a j 9 w u 7 g i c e 1 j 9 / 3 j L D J N y W u y C X b t 3 q R c s M / r 7 B 2 Q 8 Z z m R k 5 O e x M v z z t G 9 H g + d f Z Z L F 1 8 s / J 6 t T V t l O k d z c x M 1 1 2 B c y i X v t c L c V 9 x 3 J K 4 R q V 6 a v 3 x S e C U i q 2 2 o k L c h r X E m A 2 l 3 j S D b F q c a Z + h k g 5 q 8 h y c s 8 n Z W c 2 A 3 L T c g U Z Y b m B + V L v b V q P G u A G u 1 d 1 6 n J y k L C 4 v E O 9 h Q N s n 3 l e h G Z 2 y 8 I e 7 1 0 w E P f f / 9 E z l G O z T V s H q c o K 2 y J W W t h H K X 7 I l M C k x G p l T k Q u Q 2 1 J u J i U k J E r 1 1 6 z Y T a Z j 2 7 d s j K t F V t j W g p i 0 X q q u r Z F A U C 6 4 s F x A 2 5 M 9 g w R U E 0 g L D 0 0 4 a m E y f 4 P W V b m p e y y r g r H M e q Z o q / b R 9 + z Y Z + N 2 0 q V b u 6 Y G 6 S n 0 2 + + D 4 9 s b 9 5 L 3 K p s i r 3 M 1 E m B 8 F Y U U q M m H s B s C 4 0 n v v H R U C W X H j R i v / n e P P D 1 F T 0 x a q q K h Q J 5 Y I X C + m m z 9 8 + J i O H 3 9 f 1 y 4 e c A o 4 n W 4 m V q G u W R i d I y 5 6 N q h I k W m k O g a e M Q A N Y P 5 U P C D h c d / h H B o a H q G O k e V 7 I K 0 U Z J 3 K V 1 C 6 h q a m 1 N o P i Y g E p C I T B j 0 N N m 7 c M I 9 M Q E 6 O l 4 4 c O U z v v 3 9 M 7 J 6 z Z 8 / L 2 M 1 S A b V P R Z 0 X 0 d 2 7 9 + R z Q Q r E + 1 2 + f J X u 3 L l H D x 8 8 l A D W d I A Y Q d y H d P C w T 5 E I n s x 1 x e o 9 i a a D p E J p X p i 8 W r C d b s u R 6 R 7 I A Z A J w P 1 E K i 0 p n t d 2 2 Z C y T u W b C a s R f y O Z A C u B U p E J E d q Y U Q v M z M x S T Q 0 W Q 5 k P r D J k A I / f R x + d p G f P X s h K R I v F 0 P C w k A Y B t X v 2 7 J b l w T 7 + + K N I 4 C m W F d u / f y / t 3 L V T p F h L y 3 X J U w G O A 6 z t l w q D k 6 o L y P i J x r Z K R V j c K p A C q y S l i x N s c x 7 e O C 1 l 3 O t C b 5 D u 9 0 a 9 g B c v X B J y O R x O t r 2 W z 6 u 5 U u D 6 + S / / / h 9 1 2 f b I Z 1 U P L n K r d E p F o H i c 0 E G u g 4 N v + X 3 h e c t 6 A Z A O D u 7 g e P o b o I P A B o I K e O n S F X E G o D O n A 0 i f q 1 d a q L 6 + j h o b G + Y 5 J + B K x 2 c 9 f / 5 c C I 7 v w n V B e m J h l q t X W 2 Q + U q I x L P z 2 y 5 e u 0 j C r V 1 h S r O 1 p O 3 / O C 3 r d / Z r e v h 2 i s f F x C v v H a W o m Q O U 5 M z T r Z 8 n E v x v S d l O F i 7 p H l d c R + e Y 1 8 6 N D k s H l C F F 7 P x b R d N O R T Q G 6 e e c J 9 Q Q 2 S M y h K z R F V V W V c m 2 w Q d e X F 9 L A x N K l + 0 q B 4 7 u b D 9 L v c S s c 4 f y d 0 k i Q T k i A l V C p y G X s J g A D m B h z S Q Q Q A B 0 6 G W F A 5 q f c c a u r K 1 P a V u i 0 V 9 l G O 3 B w v 0 i 5 h X D 5 8 h U 6 e v R I w u / F A P O N 6 6 2 0 b / 8 e G W Q 2 6 h V w + v R Z + v T T j / X R f O C e I O F + I T o C H k w M V s O h g 3 v 5 / U S 9 L D G G B W S w k E y 6 g O p q F q u B + j p c e E z K c m 3 8 f W s K g r S 9 Y o q / J 0 i P + 7 J n t q / j u 9 b s I J S 7 Z B c / s W O j I d I l 0 6 n G W V a r l F M A T 3 1 I h W R R C z 0 9 v U l V Q Q N 8 P + y d u r p a i d i O J w E W O s G 4 0 7 Z t T b p m Y U A y P n v 2 n H b u 3 K F r 5 g O E u H / / g Q w 6 I z w I k R K 3 b 9 9 h 1 f G U f k X m u P g i h w I h R V D r Q y c d 4 P t v t d 6 m w s J C i a Q 3 k y d B K m g A X m e A t h T 2 U n 5 e P j 0 d n N L v s j e y h l C h 3 B 0 R N 7 k h l B X J C D U z N U 7 e / g t s m + y Q h k 8 l f Y C H D x / S r l 3 p D e 6 i g / f 1 9 U n Q L G w h 2 D z 3 7 j 0 Q 1 3 s 6 U s k K S C G Q K h 2 P I l 6 H o F Z I m k z U z 0 S Y 8 j u o R U / J h 3 B B x M h i g A c d 7 g E m J m K C I h A O B W n m z T 3 6 8 E A t P R 3 I D k J l h V P C W b Q r R j L F I 5 V 0 w p k f / P A z 6 f S J p E k 8 p q Z m d G l h I B 7 O 4 / H S 9 Z Y b E i U A F Q g O j E z J B E A 1 S r b e X z x g 3 y H 2 L s Q S d y l k A g q 8 0 X u H 2 7 j Q o j P J g H l e w P b q q C 0 G S e W t 3 E l O z r e U Z 0 c E B R M K 4 t y + y e X J Z 1 0 / V s 2 z E i g V m Y C C g m J d S g 9 Q 1 z I B B j O h 7 l R U r F l S 8 C t U J K t t l A 6 g n i 4 H E O 9 n x Y 2 u z L 1 z o 2 P j C d s C v + n K S 7 4 v / N N y Z S H B 2 P a 1 W 8 L D Q U S 5 X d N c b k N E O i 0 G W A 8 i E y x m v h K M e 6 t X c D G A f Z c p s M j K c g D r / h 1 Y P x 6 5 B q w 8 O z f H N z 8 F o H 7 D 8 Q I 1 F 0 4 J G X d i + G N + h n K f h / m 5 j o 6 4 v s A 5 r 3 3 t l m y t 8 n n z i p c k n Y D i v M y I m E j t G u M O d r / H K y E 7 i Q B b a i m q F 8 K H H t x / J G 7 o T J D p 6 5 M B b v f b 1 y 9 T o T c 6 S H z 2 m X p A G K + q 9 V 7 f v N k q c 7 u m Z 6 Z p h k m 1 e / c u m V c F W B 9 g G H 6 Q n P 9 d 6 s g j H + Z m e b h X 2 h i 2 J l T I U y v S K R 3 i J E N z V f p P f n y P V W 3 r 1 Y u c Y D r 5 H n 6 K J 1 v 6 G G 7 0 x a p 7 c D C c P X u O j p 9 4 X y I 0 0 g W k Q 0 F B e j b X Q r h z 5 y 5 9 8 s n H 9 E F j 7 H 0 + y / Y U x r c Q 4 / j 0 a Z v M E o Z K j E U w M e x Q X l Z O l R U V 9 P B h d B p J u w 5 r M m 0 m a i w n 5 L e 6 c 6 k 8 b n 0 M u 4 G 7 A J 4 I 9 k x + f 1 Q q m W R g L S d D w D d N 1 6 5 c l E B X T O u O B 1 z o k 5 N q 9 i p U F 3 j a h o b e y j m s C b 5 e h + g Y Y B W g v n G n P J 3 R 0 T p e d M h m a p g 9 u x j g N 7 R c u y 6 O j E w I K b t 9 v O q S M a 6 l A t d Q o t U 1 A H f e A H f 4 V e + Y 7 J 6 I A F h M u Y e X F I P c V k B C G Z W 8 a 8 Q l n w k C S R t p M i G P f r o p 2 y 8 5 z t x + Z M t H g r d s R 8 o A W G s 5 G Y p D r + n w d u W G x o A t o h R e c U e s q q q g l x 2 v q K 6 + T q S C N D g D n 4 k O Y 5 0 I i D o Y / w g 9 c j k d 5 C q o o J 1 b 1 o u t t d T 5 T Z h / h c / J 1 C v 4 7 7 / 7 i j 7 5 9 N S S n C A G 0 A A w 0 I 1 Z v O Y + I M b P b C 6 A T d y 2 V i 4 c 0 f 6 b G 6 N U V B Y N 2 V K E Q r v x d w Q D k o J B P z n D P t q / f p r 6 / M u j r v 5 n w 7 Y q H 2 s 0 S 7 K d A E M m A O v j X b 9 + Q 5 6 2 u b l 5 d P j I I X n S o j P D n Y 6 E M s j 0 R q t 6 b 9 + + p Q s X L o k H 7 6 O P T l D T t q 1 C J r z W S i Z 0 S k g 3 S K 5 0 p q U b w H b K l J S Q p n C A L N U J Y o C H D P a 0 6 u n p o z O n z 0 m 8 Y W P O M 9 p W p S L F I X E W A s h n J R O g 2 k g R 1 D z g Y U t h E D n d 9 l u J c P 3 V 3 / 2 D 7 W L 5 H E 4 3 B a g s L f s J 9 g 0 2 C o v H z r V + C a U B K f G 0 R M L G Z d V V V f J k N 0 9 j K / o m s P k z f 1 9 g Q o i B l V V 3 7 d o Z c T h A e m G 8 J S 8 v n z 9 D d W h c 3 9 k z 5 2 n t u m r y M B l h E 4 2 y n e G b 9 U l H N d c P O w t R B W 8 H 3 4 o h j 0 l 5 a 9 e u p d Z b d 2 n W X U l l R V 5 Z / n g h w H Y q L M x c q i U D r q + 9 7 T k 1 N m 6 m b d u b Z B g A U r O n 4 w n V V u X R 4 E y u q L 7 u B L w a m n Z S y 8 u c h N v 3 x I C / Y 4 7 b I c w S K x w O U U V + g P x M L q y t b j e w y v f Y d o 8 D Z 1 G z h B k Z d Q + w E m s h k g F u / z C 5 R u 5 y R 3 D R F N s c n 3 x y S i b 4 g R S Y P m H F m 3 E 3 V R U F I x H Z 5 8 9 f l H l Q M L 7 j A a M c Y U e 7 d u 2 g I p Z 6 k y y Z Q E 5 r h A N e A w n i 9 e a I R J m a m p Q o c 9 T h 2 u F y h m R C l P l v z z 6 m g v A b 2 V Q t H a m D h f 0 R o n T q 1 I c J H w q Z A g 8 A O B w Q A R 8 P S P T m 3 Q f p 5 u u C m L C k A N u X l 5 7 z b 9 H H y Y D r Q / s h Y g K D 0 F D 5 g g E / l / 1 0 q G a S 3 s 7 N D 0 5 e 6 X C c v W M / Q g V z m q W h p T E 4 Z U o m w D t 4 m X Y 1 N 6 J V R V p g Z 3 V I G q h x i J q A i o Z O 7 X O W M 5 m i z g d E o s O u g o q Y D J C c v / 6 X 3 1 L N B v U 5 n 3 3 2 y a I 7 N 3 4 n l k A + e G i / x O e l A 0 z t w M Z v m b r q I d 1 w v e P j E x I P i H v 7 7 b e n Z d 5 X s t 9 7 5 c p V m i 3 c Q R / s K B O 3 d 2 u G g 7 5 o L 0 g l Z U N x 8 v u E U A e Z U M N k P 0 L Z 0 o Y y q l 6 6 5 E k E S A Z I O K i P U L 0 g D f B 5 v W w r w B k A M n X 1 j s S Q 6 e 7 d + + R i 3 c Z 0 L n M N S B i P Q e e H K g i 7 6 o P j 7 9 G B A / s k l m 4 p Z L p 5 8 7 Z E k e N 6 0 w F I g K B b q J m L A S S c 8 X j C U W P I h K 1 I E w F S + m A d E 4 t V u 0 z J p M B t q N s R d 0 n d K w f 1 j t n T v L f d V b t L m u d J J Y N E d c n g q f s h j c y t p d u t r b R j x 3 a x O d B x 3 v / g P a q v r x f H Q v v j u 5 H P x H d C e p W X l c k x O t u 5 c + d l j 9 s L F y 6 K z Y P I h B f P X 8 j E Q H j F o K J Z 7 a R M M T I 6 S v v 2 7 Z b r G k 9 j 0 U o A 8 6 N A R A 9 L X O Q A r h 1 E x 4 N o I U x N T b M 6 P S P v g f v d S L m y J A P g 3 U x A T O + Y m k g e k m W d v D g f i U 9 2 j 3 o o 3 5 9 6 c u R K h O u v / + 5 / / a N + N t g i B R y V L F k W N 4 E w H j 1 9 g / S j 4 9 t j 3 O B W o H O 9 f v 1 a Z u L e v / d Q d k r H x D 7 V Q S d o 8 + Z 6 k Q a Y H A h C w n U + y K S D 4 R 6 Z z l 5 U R C W l a t H 9 T A C J d 4 8 l I k J y 2 t q f S S w c t p N J F S A r q z H x b a q r q 5 M p J p j s C N U N A 7 N w k r x + r Z Z 7 h h R 4 2 t Y u 1 / b 0 6 V O R S q W l Z b L b x q F D h 0 S q t r T c k B x k T i V h K y o r Z J f D / Y 2 l 1 D U G Z w 5 R n m d O p s P v W h + g x o q g p G S O C b w e D g l x o Y e V + h e e Q / R L i G q K f e R 3 4 f e q t r d D c p y 9 + / 3 i e + T v A X 7 3 / G 0 7 D R Z D L j T + + / U + 6 W y v X n X S 7 t 0 7 I y o d Z s l i f W 7 z P U H + z o v n L 9 H 6 m n U s r Y b p y J G D k d f i / N d f f y t T 1 4 u K 1 D Q Q s 8 h L p q 5 v A E s f g 7 y 4 J p A C E j N R x 4 b N g 3 s B g s M B s r 0 5 u j s G n C d H j x 6 W Q W a E / v T 2 9 k p U A w a r B w Y G R Y I d Z 9 U U 0 z x g G 8 I Z g + 8 B s N I T p F M 6 e 1 z h A Q P p n G q e W L L d Q / j G y f W H Q h i L C l I w 4 F O 2 F O c 7 K 6 f I X 5 D 5 w + j 3 C c c 5 G x E q t 3 Q j j Y z n i u 2 D R j Q d 3 c B a z g S b v c 9 o T V m x k O P c 2 f P 0 8 S d q Q h 6 8 c Z A I 1 g F S f C / s L a h j H i Y K 5 l A Z f P 3 1 d / T h h 8 c l 9 i 0 v T 7 1 n M c s 0 Q 5 3 E p t F Q H U O h s K z U W l p W M s + r i A c L b K V j Q l r X v M D d r 7 7 6 l g l S H F F p M w E c F E j p v g 8 e U n w / H i a J c O E 5 t 1 u c 1 q j a i 6 W S E A q e P h A J z g n t 7 W N S r a t 0 U 1 n p Y m y z 3 w / 4 k R E r s l Z y 8 o c K 5 5 H I Y L F k A j q m 1 k Y k A O Y d Q U U C X j z v E L X N C p A J g L v d 2 C j 9 4 y 7 i f i / j P y A c P I Y I V b K S L R N c u X x V w o 1 w P S D K 9 u Z t s o s F O j h 2 E p y c m q K O j g 7 6 + p t v 6 e i x w 0 K a e D I B n 3 / + G U v Y D a I y w h 5 K F 5 B W U P n U f U 8 P a 9 d W 0 w x / B 6 R y o o V h 4 s l k M L / d Y o 9 L H F i I Z n 5 f W K n J V k 4 J F k y R B k h G r M W g r E R 1 R n x e c U m R r G o E V Q q S I t k T G v a J O Y e d 3 L H J G d 4 D Q s F + g g q W i a p n p C 6 + c / e e 3 f I Z B i B W I T / 5 E W S K 8 w P 9 A 1 R d v Z Z + 8 u M v U k o Q v A + 7 g u x g d a + 7 + 7 V 8 R z r w + 3 3 i U M n P z y y 4 t q q 6 i j 7 4 4 D 2 J 8 M A S a P j O V E A X B K Q V + Q 9 y a 4 u i n O t K P 3 h 5 J c B W 6 / K F Q o p E y 0 U k A + z Q 1 / H W T d e u X Z e N 0 j D L 9 s 2 b A d q z d 3 f E H r E C D o P 9 B / Z F O j 1 e E u Y L D A V D c g 5 E U o t M L v y 8 w m 9 B x 8 N 3 X 7 x 4 i W 7 f v h u z T B k A N z a i J n B t c H j A G V J Q o J a G T g e Q l J A g 6 O S I 7 l g I G I d D Q C 8 W k c H v y R R Q c z G w b B 4 o W N 4 5 I c z 1 o 0 0 N o + R Y 5 4 y X Q 3 y P 8 T K b J M f 5 e 0 + W t 3 f + B 2 L W t V U a e D n t p y j m q M g 9 Q 0 c 2 K x I g 7 g 6 f m c g o h 9 q F D c i w u 4 T B t V c 5 1 J D X x d c 2 J x 2 o o 3 e K q j d t o 0 m f g 9 Y W h 2 h j a e J e 9 f L l S + n w G L Q 1 6 q X V k w c 1 7 / r 1 m x L J n S 6 B k g H X D d U P 5 E q H 7 L D R Q P R 0 N 2 5 L B q y V n m y u m H j 1 E t h Q q u y T t H f H 0 r c L + s 8 C / 8 o 4 i q 3 Q 5 C 2 o F C I l w t L J B D h o I p h P r X o p Y T x l Y U 9 h 7 C k e s J F g X 1 m x r T J A j 8 c 3 0 b 2 h t d Q + X U f B 0 h 2 y K w U m H 7 Y N e G i I V c J 4 Y L D W x U 9 x E w E B I s W 7 x d H x 8 X 1 L J R M e R F D h E O W B C Y D p A F 6 + D R t q I r Z i J n j 4 6 H t d U m u l p 4 L I J z w g 9 Z H 8 x T G K n G Y m E d Y 0 v 0 + s x L T w Y 2 q F w J W 3 R t / k 5 S B P c o z N O I U I A N Q q o 7 b A 6 f B 6 1 E W 3 m X C 9 o 2 H q 7 l c D m X 0 T L l m 4 5 E 6 P V 6 K q P d 7 E U y b u 8 v l 4 Q G I U L e C 4 w P c P D S U f N M X C l f / y / 3 4 j k s 7 q Q M G Y F N R O r L L 0 u 9 9 9 K Y t p q i i I t 9 T b 2 y e 2 G I D N C V L d U 7 j C M R 4 G a Z U u Y O v t 2 p l 4 r + B Y 8 P f i u 8 3 X o 3 1 1 b o C a s d H U K + S u J D j O 3 3 8 a v f o V D E d B E 0 1 O Q h 2 Y H x D 7 H 0 W y x s J + C r v y q W M s N l h 2 s T h c 6 6 P Z o J P 6 J 5 B c N D k x Q p / u y o 9 Z W S g R M N 8 K g 8 + Y W m I F x p I C r B r V r F 8 v X s V H j x 7 L Y H R e b q 5 E S o A M c F p A 6 l k l H M Z 9 s M 4 D B s g x 3 o Q l 1 B o b G v R Z B d x T R F 0 Y 9 T r I 0 h r b e 2 J s z M C 0 A 6 Q o X n P v w U P a 2 t g g 3 2 d U y k d v P J H p L v H A e y S O j 9 W 9 M L c r c r j L M Q 6 F e D 4 p s 8 r n C P t p 7 5 7 U a y G u F D g u 2 I R Q o d w m 1 v 9 Z t + b O Y B r Z w F p e T o C 8 c F s r c b 7 8 w K L 8 f d z Z T j b O k i e F r o D r O H v m H H 3 4 0 U m x q Y Z H R m l a o t S n Z N d 4 u O s N p P P z 6 0 G g V F 5 G v A 5 j X O D Z K E s r L M 8 M e x F S D R 7 K M J / z + X 0 S 5 e 5 y e 6 h z 2 E X l 7 m G 6 f / 8 h 7 W T p g 4 F r h F 1 h j A 7 e z V M f f 5 R Q 2 q Z a d g z R E d K e s J / E h l I R 5 y G x o 2 B D K U K F g z 4 6 t N 8 e O 8 o z o d p s Q a i A d y u r N E u L M F 9 p w A b Y Q 9 M s q X y O B V d l h Q S 6 f O m K S C o M 5 C J H F A U 8 g o n G o D I F w q v w m S C h k W g g L G w v E O 3 S i x x Z + 1 2 i M p h A 2 O S 6 q W m r E B w 2 V q I F O B E w i 9 V i k y H G I a E J F Y k 6 F z J F C X X 4 w E b 9 r p U N 2 9 h Q h j N 2 J U 8 i d I 6 4 h U y F / m 6 R D E g I p k X 8 I L y M p g 6 7 u a O T N + / Y T p v q N o l 0 Q E f H a 5 a D T A B I g X s L j y O G A 6 C y w Y s J G w w 4 u k m 5 z 3 G u j N V I L A k N p w U G j R N 5 Q m F P p i I T v s s k M Z y k W c 2 x q V B J 6 m w C 2 4 x D 2 e m m Z o q c P B V h A c M f A 6 o m P t D E 6 U 1 M j N O l y 1 f p 6 p X r k T E q v B Y x f s s F S J g z L c + l / H r M x b Y e b j w C b T f J d 2 H w O h E 8 r B L H e y B H Z x w L 7 i 1 l J Y 7 8 4 3 K q l K h P r M R k G w m V r Y D K U 5 E z J t M r s G 4 D X O Q g F G w T D C 7 f v H l L j j / 6 8 A T 9 7 M 9 / G p F I i J 1 L Z w Z v O s B 0 j V 9 / e Y V + / N F O J j b 6 h Y N u d W H t D J a i L D F T T V S M X / s P E v d W d z r X F U c a / s c F V W / K l v N 2 g R M 3 z w 7 / b H R P M 4 L b 7 W D C F M o 6 d t Y g V q h 1 h w 4 d k K n 2 x m V t H Y w d G R l N 6 X T I B F h 7 / U 9 + c k J 7 5 4 g q C 0 O y Z + 7 9 Z w M L L o F m v Q b E 6 1 3 v X J h M Q h D h i y a L T t b j + L K 1 L 6 z k f 7 a S U H K D b Y 4 4 7 Y h t D S e V F B d J Z 4 Y k s J J m e m a G i T M 2 z 0 b B f R g e G U 4 p O d K F n 8 k K T 6 Z V 2 m H m 7 Z 1 u D / U / v b R g g K / D M n v w 4 o v U a p 5 A t y H T R P 0 V w s D J p B x N y Z J d Y J 9 Y P h v d 1 F S I / x l N V c k H T P O Z Z O v W V Y t L 2 w o M y l Y w y a w B t I s F 4 g + x 9 g U G h e G x O / N k j k Y n M X V j m k K 5 a y O 2 V F L o 3 w P 3 + I J N B H J o E k k 5 7 S R 6 q C 2 S b S T U B / V T 8 4 z f b E C y q e U G s J + c l v X D M E e r s 7 N b J j I u B w I B e O / m 6 F 9 / + z t q b 3 9 G w 7 3 P a P J t N 0 2 P 9 F H j + j x 6 + 6 Z b H C P J U L 2 2 m j r 7 R v V R a o B v I A j / i Z D F W l b J K q 2 i Z b v A N j Z U s n X D 7 Q 7 M Z L U C n Q e u c o Q H w X a C O 9 v Y K Q g T u n X r j i x R B n X v 6 Y D H C I h F A d + F w N u q q m o 6 + e E J W U u j f O N u W l O z l X Z t r 6 f j x w 6 I E w Q L X C J M K h F K i k s k + D V t C I e s 6 l 0 6 5 V U b a t k B 9 a Z 5 b e Z T C V Y 6 s E b 6 2 K y S v H C d f / P N a Z m t 6 / G 4 6 c y Z c 7 L p t L G h x s Z G 6 f D h Q x E 7 a 5 a 1 x a X I b H g W 4 R Z v b W 2 V 3 d k R O F t d F J K 0 t l j N Q 8 L 0 e C z r P D o 6 Q k + e t M V M 5 8 B Y 0 7 n n u V R U k l k 0 u J U o K o E 8 i k D 8 R 9 a W i D 9 v F 9 j H h m J U 5 f s z 3 u f V D m j t y p F l u q D S F h c V S i Q E I t A / / / w H 9 I d / 9 J M Y W 8 l p c Q L s r U k / Y D U R M H D b 0 f F S 1 M f N D Z t F I u 5 a F 6 C G i i C r o l H Z h + / H w i 8 b N q w X j 6 B B + 4 A b / X 9 h a G J A P M k / T Z I Y K S Q k M l E w n J B L C k m e s E + s w G Q b C Y X Y M u j y 2 W h H A Y h i 7 + h B Z M Q Y B S x S w P x e x O e 9 7 O h c N l c 5 g M 8 e m g g y S V 1 U k J 8 X G e P K T 7 K l D A g I 6 W j U v 9 d 6 r 9 y F w F R R f w 1 5 r C Q y x B E S o V 6 X d Q r L a + 0 k o R L R b A W m i e n o w v m H 1 g 5 I n m 1 4 N F h A x z 7 8 X F z o W I U J k e O Y b o G p G J i C s W 3 7 V j m 3 X A C h H H k V M p 0 f q y W l A 6 x b i N 0 4 2 r s T 2 1 T J E C W S I Y 8 h j a n X 5 5 h U J l Z T c l 2 O 7 w 8 r N Y k C Y Y d U V O A R Q u H m l h Q X 0 9 G 6 7 L O n s N / v j V c O + u 7 0 O b p / 7 w G 1 t 7 f J S r X Y R O D T T z 9 O u X 7 E Y h G c 8 9 A P W L W 0 j n + l A k i I o N g X Y x l e C 3 N C S J P A P o o S z B w b U q n E B w n 7 x E p M 9 o n l 4 4 b 0 z c 5 K V D K i l J 1 B + 6 0 q m g 4 8 3 h y q q D 8 o d t S e P X u o t K S E P v 3 s E 5 F M s H F M 1 M R y 4 U B z D Q 0 M p 7 + z P T D D z z J c Z z o A O Y R M o v I Z k k T L o t I Z V c + Q C L l O a O u 8 P E / C P r E S k + P y 4 + e Q p y s e G 8 q L q J K l F J 6 Q 6 F R 4 o p 5 u U 4 0 q j Z Z F m B g d o P K Z B + K A g D 2 F b X D c L n 7 2 8 W / G g p I / / v G P l i V K A r j 5 b I I 2 l c 9 R 9 Z r E m w E k A k K M E B W R 8 r b r k / g r x A E 5 2 A Y 2 U z Z k Y i G m a 1 i n b o T 0 t A 0 z f c O P N S V m a X N d B T V u i U 5 s X M l g Q r 2 w T W 8 8 v F k t w 4 z G m Z 2 Z o U u d 0 V V F s 4 1 U e 9 f 7 q a J w v j G O K R t 4 m B j 1 D 7 8 b K 8 J i v G r N m g p W G 6 P T 9 t M B H k 7 / + 5 8 v 0 C 9 + + m F G J E 0 1 c R C I t A f n s u 9 T P J k 4 F 2 0 j Q i b k h l B 6 L p Q Q y s f q 7 r 6 0 V d L f N 2 x j Q y F h C S w 0 x s z M N O V Y V n P N R t z r T T x Y C t U P 4 1 R 4 s M D z B 8 f F 2 7 d D V L 5 m D e e D d P v W H Z k / l S 5 A o h 9 9 c p Q 6 + y d o f N Z J s / 7 l 7 L h Q 5 a D S W V S 5 R K q d L o s U A / l M W V K I X E y m R P 1 h J S b 7 X C k n j I f 4 w 2 7 K z 1 + e S X U r H Y n i 6 E C o f f v 2 0 I X z F 2 X Z 6 C d P n k i E A 2 y t h o Y G q t m w n u 9 T e q T A L G B I v N n x A T p 3 / h r l u X w 0 N O N I u g Z E + t D q H m d C F i G V I h d s J m U 3 K S J F C C S v U 8 R S S U k y 1 C X q C y s 1 2 U O O a q B B c r U 2 g 7 I Z o 8 l W d A 0 n 7 t i Y D I j o h c 9 + 8 K k s f m n d c R F j S d Z o h m R A J / 6 X 0 4 9 E Q m 2 s 3 U g / / f H 7 s v y y 1 / + G b d W l e V C 5 a f B X y G D G k Y Q 4 F s I Y I k U J p I 5 F L Z T E d f w a 1 g n l M + 0 C J l Q c x V Z w G p s O q J s M q F b L a m y t y n w Z Y m x U k I 4 t h H j B u s 0 N M l i L t S Q Q Y o R l l K E F / N M / / V 9 Z u 2 9 m N v l 6 f M l m 8 B q I R J K k i W P I h N x S F h J J j o g I R a Q I s d j O q l 6 L s K b E / W E l J l v Z U K + G p 8 S Y B Z e w y Z c V 2 S i t s C N 6 p s D S Y W a z g 1 T A T v f 1 Z b F h X D D 8 s c D n H / z B F x J q 9 O v T y T + n u b S f p i b i B 3 c h j a I S K U I e J B A o Q p Z o W d V b i A S n h U n h I B 0 8 u D 1 h X 1 i p y V Y 2 F J K a S p D 9 6 h 5 w 8 U V 6 Y z 1 W Y O r 8 z L R a i Q j z p i C J A H T 0 W M w l 9 Z z B 8 w c 7 b N / h 6 B L M Y v 9 w h 0 d A b c u 1 6 6 y K B a m g a P 7 e T U I o T Z Q o Y T R Z 4 o i l c k U m Y z N Z E + p k A q O l / V d 6 s p X K p 5 L S / 1 m b E F K 9 C 8 T K B O j Q V d W V E r I E L + C X X 3 5 D v / 3 N v 8 o y Y T g 3 M T E p N t a r V 1 1 U V Z V 4 E + y X L z t F U t 1 o a a G v + P 3 Y S O 4 3 v / 4 3 O n 3 6 r H z m 4 S O H q K x 8 / r J h 4 K y S S E p K I R V 4 Q A 5 9 r I m E H Q p x b M g U T S C R r o c m w v n 8 9 l / Z y X H 1 y c v U y v A K w 8 Z i L x V 4 n W I n m L E Q N K C B t Z w N W E p 0 P T a F w x g P x q y w D P O T J 0 9 p m 1 5 L D x M D s a 4 f 7 u O e P b v 1 O x S + + e Y 7 y t t 0 n A r c I T r Q W C A P L d z X + I e X d S x K S G T I w L l R 4 4 5 u m q Y r L z x 6 z A l 1 I A v G n T C w i 5 0 o 9 f i T j E E h + S h g B n T r q 2 j 3 n m 3 6 G + w B W 3 n 5 g O 5 x v z S e 2 t Q r u 8 g T j 5 q S z J 0 S 6 M R Q 9 0 A a R F n A y Y C B X m y B 8 8 U X n 1 N D I 1 z r G 2 R H e 9 T F 7 + G E p c u w e / 2 + j U w Q P j Y k i i c T t g A y E D J B 4 m i p p M p z t L d m l h w 4 F o L p e s 6 N N J J c S G Z y P d j L O Q h p N z I B 2 B O Z b 5 a 9 E g Z 4 v d 5 c 2 l S m 4 t q y U e 2 r L Q v S 9 u r M C d X f P y C R E x j s D Q R C 4 s G L R 2 l p i X j 0 r r f c p D V x W 5 Z + / / 1 T K i 4 u I Y / L Q b 3 P 7 0 h n T 4 R 8 v R 5 7 h E z 8 u o h K x 6 n Q H a R C T 5 B m / L C 9 t G T S R L E e I x k S Q X I J s U I B m u N y f L v b I d n Q h n L I b u x Q G T Y U T v F x L L K F X N g 5 f T G A j Y M l y b A N T U 3 N u s g c p 3 h g g P h H X / x Q g n A B v A + D v N i + B 5 t 1 w 5 m x a d s B W Z c v E R S R F J m M B D K k c j t D I p 0 M u U y 9 9 R j z 2 y I q o J D J J E W q v f s h n e a 3 / U p P t l P 5 g G f D f g p x I 4 A 8 a A w 0 b L Z B x j M W A d g i m D C Y L r B + + c 0 b r S y Z n g j J o B Z i d V q X 0 0 2 7 a n O p m 2 2 v R L j S k R M h k x A G Z U 4 u R 4 i O 1 c 4 o 0 n B q 7 X L F k E 3 a S y d F J E U s s a n C K q Y P p G p o r N X f Z C / Y k l A A G i c k j Q R C x a o l d p d S X t f i H x B Y y C X d Q F K E H o F Q 2 7 Y 3 0 b Y d u 2 g 8 W C D r k c P D 9 + j x Y / m c 2 t r 5 i / R P + 9 l W i y M T 1 9 C J + m k 6 t i k q m f x B z L J W J F J 1 O p c 6 c 6 z V P M l V o r n F S e e V A F v a U E h 9 s 2 p P 2 + b K W W l Y b l X 9 k + y P f R s W H / p j p r Y s B K h y c J / D y / f 4 8 f d 0 6 d x Z c v v f M p l V q A 9 U w G + / P U 3 r 1 q + T Y w O 4 w K 9 0 e P i e q y h y k A n k O F 4 3 r c t R 8 s C 7 p 8 r q w Z d I z Y N k M m V z 7 v M v T i R s c z s k W 9 p Q S I G w Q 9 S b Q h e i J / j J B l J Z Y G c p l a f X d I j / T e m g u r q K h o b m b 2 N q A I n x u 0 t P y e 3 N E U m E k K N j x 4 7 K / k 7 8 V K K + 3 j 5 5 H e p q a 2 t l R V m o 1 P w 2 a n n p p T N t X r k u d P w 5 L W m q C 9 S + x / h s a A 2 i v s k 5 T R Z O U N F F C q E s 5 5 X r H B J J 3 O c 6 z Y U C V C S x i f P b 3 A 7 J 0 d L W a d t H e y k / T f P Y A L 7 W X U R Y t N 7 J C W u j Y S I e Y E f b a m Z 6 k j x v z l N l x R r u 3 n O 0 p n w N F Z e g g 8 U C P w 1 L K J e U l M Q 8 P P C b s e Y D p E 9 J S a k c 4 3 V Y U h m d / l + / u 0 4 / O n W Q c h J 4 / / C e / j f 9 E i x r v X f Y G 8 r P g i s i l f h z j G R C + o B V P a 4 U C a N I x d L p u Z u C m l S K P E q 1 M x M J k c d M J g y o u U / 1 d d V 0 5 N g + / c 3 2 g 6 0 J B R R M D 9 C j U V Z L n B 4 h F c g E o 9 x 0 M j u S 6 m S D j z z a j o L q Z Y V R 5 / D 7 4 B p H B M T L j l e 0 d l 0 1 T Y x P 4 A R t 2 l Q r 3 j 2 E C W F u 1 P D Q E L l Z t S s s K q X 9 + 3 Y m n Y C I 1 Y z M 7 v b m v l 1 9 m U M z A S U t U S d k A p E 0 o a D K H d 4 w w 9 d r y K N I d Y k J J d I J x 6 h n 4 q C 8 Z c 0 M P e 7 F E t C Y z m 9 2 e z e E m q W / + M u f y P f a F Y 7 r 7 f Y m V J H D T 7 d f e U U 6 G S m F w F m H w y m d z o 6 E q i o M 0 e 7 1 m a 0 d A Z c 3 g K B X S C S M 1 W F Q F z u / Y 9 U k I N H G a F Z c u n S Z T p x Q 8 X u 4 b x I J w X l U K q l 4 P k g n I R U I w / n x e n j 1 F J F A n s t M J q t t h D K F m U B s 8 y r V j q W T m e 5 u y O T 3 U a 7 X S X / 8 p z + U 7 7 c r b G t D m T Q x x z q + 9 h A Z l 2 u k 0 b k D 2 N G W G p h 0 0 c O + z N a M w G + G 5 A G B M J h b V F Q o Z Q C h R 9 h n C h 6 9 R B D J w 8 n N D y N 0 f p T P t i u 3 u N W b B 4 J E 3 N 2 S w p T v N n a R l l A g j Z Q 5 6 T o k I Z O 0 E e e m v a D + 6 Y T B 3 D / + 0 8 / 5 a u a 3 s Z 3 S w u 4 g G 6 C x Y l Y R S T 8 N D a n Q k O g c d g R 2 i c 8 U y e Z B Q V J h G b L H j 5 + w + q c k W T w g x b D l K B 5 A E 7 P K m x c l k k U q W Q h G c y H a V 4 O V q N S 9 R n 6 5 A 5 4 9 C + m k P S x l e R 0 n E E k I h n i + A F V V Z b a c 8 0 p F V h D K B Z 2 f n 3 q m c d R T j 3 V 2 3 a h 2 x a X n 6 U / f g K 2 V a m I h p N f B g / v p + Y s O X R M L S D B j O + V L h D g S y K P L c a R A O r Z p m u + 3 J g i n y V k m F s 5 L M o T B O b S H P h a V z y T Y U H 4 K c / r s 8 x P 6 S u w N 2 8 2 H S p Z 2 N u R I I 5 q G j D a s a n w 7 w h 9 2 0 J Q P P z A 1 M P a k 5 j C l l m p m o P b 8 + Y v i s M B 7 0 O G x P s U n n 5 y S 1 0 A y G a m k i B O V T N H 6 a L J K p 1 t d r s j 9 j u S i 3 u l j 3 T b x 5 P r 8 x x 8 l b F M 7 J q e 4 m b P g X x j h N p B S 3 F j R p 2 M s s f j x y 7 / a X m h Z Y I t N v z 8 g U z M w p p S O v e j x e m j z 5 j o p I 7 J 8 c H C Q j h w 9 L G R T J F H k A I m U a g d S c B n 3 k M t q g D a a i w e P X z 8 y D S K q 1 5 h 6 y S U Z A u k k W o R K / C J W 9 9 Z Y W t L e / 7 J C 5 T P Y u a 2 Y G x p P X Z W s x J I 4 M W 4 8 4 6 y w k 2 2 F L W + S A R 0 W T o h k Q b A G + L 2 I 1 3 O z F N u 4 c a O 8 H m N Y U A V B y q i 0 C d M o y M H 2 k R D J Q i p r g v 0 k r 9 e k e d D D h O R c 7 r m W S u q B F v u A M 2 T C + F O Y 0 1 / / 9 5 / q K 8 w O Z B W h g M J 8 b l h I q c j T 0 D S q a m z k I B X / s Q 2 p M K i a D O j M 2 N d p I T x 5 2 i Z r k m N H R A A / H c T A l H l M l U e E A 4 i D v L U L Y 0 j q O E o m U 1 Y p G A z T w 1 4 H X X 7 h p i u c 5 P 5 y v Z F M 5 l 5 H J Z S R S m g X 5 H 5 a X 1 M l 1 5 J N y B o b y q T N d X B Q q A Y z a g W e h t H G V A m N L 8 S y w S T F 5 4 P J V 4 J F Z 3 e 7 k z s j s H f u + X M X q W 5 T L d 8 f R O d j r M g Q J C z R E X C v w 6 1 9 v t 1 D 5 9 o 0 O T R B V K 7 u V 6 S e E 0 g y N D m n C A P p L 6 T h 1 + m H G J w k 5 v 5 L w m x c z t U A L q J r g / T Z j 0 7 O a z + 7 p 6 y x o a z / 9 u 2 q 4 E Z H w 1 q I p B t c G l 1 y 0 z H Q Y Z C U K r g S M T S d 3 N m A h w K m s o M Y A J w N W A D z 1 q 3 b 1 N f X R y 3 X W u i D 4 + + L W h j 5 v f K b w x J p c e 7 c B f L m 5 N A F J l N Q 1 6 v 7 E X 3 d v K B W 6 3 m 5 n 9 G y 3 G M 8 s C J l E A k E Q z u o h x y 8 e n / z y 5 9 Z W i y L / t 1 8 / t o + x k Q G 6 O w c o 8 E R H z l 0 9 I T L 5 Z E I C o Q l q c T C 2 Y Q p o Y x / / A S X V X a 4 D M j f F T I w n G x t C U w E R K f H b w N p M L f p 5 M n j 8 n B A P Y B y f A I B 4 Z C Y n J y i k Z F R G i s 6 r M 9 p u w l l z n G M z 1 H u 8 / i y J h L n 5 s E U T y Y c W y V T K O i j b d s a 6 P 0 T h + T a s g 1 Z Z 0 M Z b N p U w o T g R p Z G t S T T 2 J z Q G V T O C Z 3 D d B 7 u T I D 1 7 + 8 b U / 7 E x B 4 f n 5 B r H m J p M z 0 1 R S d O f C D H 5 n e Y s k l w J K D z 4 4 G C c S t M h x 8 t P K T P G 4 J w W R N E S R 6 r J O e y r k e d 8 v L h G A S K 3 l s r m S C Z s A E A 8 h y v J 2 v J B D h u v s h O C W V w 8 1 Y P / 0 q W S G x n O J 0 q z i + h p E L s H 8 q R X E s s k V A m / / 0 C U s r M d z L X 8 / z 5 C 9 l 4 2 o x B G Q l k T V F p E 5 V a Z m m v p / 0 u 6 h 1 z S t m 8 R k k o c 2 z I C F e 5 J p 3 J h U i G Y O o B B Q K h H L W h Q C a W U P 5 Z v s d z 9 D e / + p l 8 f 7 b C 0 f q i J 6 s J B b T c 7 G J Z b F Q / z k E k C 6 m U 6 m c l k y Y U L E y U D a G k D 6 O s c i t U V W z d c g I d f X Z q j L b k d 1 L P 6 x 7 a 3 F D P E s Y r q x Y h A o J P 4 1 W K E H E J h G p 7 0 i b T Q B 4 8 e E y n P v 6 Q y T F H V 1 9 6 y B / k 1 w h x 8 F p F I h A m o u o l I p S 4 1 w 2 Z F J G k H J F M T C C U E f i K Y 1 b 3 4 G b / 2 / / x X + W 3 Z D P e C U J x X 6 F r N z u Z I C C Q I R a I 5 I r k E Q k F c i W Q U i A W o I j F x 6 B Q D H + k R t f F n F g 6 0 N m h e v L / C k S i r 1 N L q U k y 5 1 M k S D G M P Q 0 P D / E x N h t Y Q x d f w E l h I R J y E C Y R q Q y R J H E Z B N K E U v a S y Y 2 K p 0 m l y Y T y r / 7 h L 9 W 9 y 3 K 8 E 4 Q C / P 4 Q 3 b z d x U R R h D I S S s 2 h Q j m O T B F C x R M L n U L n O A Z 5 d D + R s i p Y E H P A w O 2 2 1 u n b n 6 A V u I v r g i 7 p / F T j D I q o U E S I J L w k v i 7 M H T t E j 7 / / n n Y 0 N 0 t d C 0 s m H y S T h U j I I 2 o e S B M h l i Y R 5 3 J s y M R J H B D I N Z n E h j J E g s 3 E E g p E + / k v / g v l 6 c j 3 b I e j t a N X t 1 r 2 A x 2 r 5 c b L K K l A J J M L i R I Q K 0 I k V R Y S I Q d 9 p I x P 1 v U o S l n + q 7 I l S 4 j I 3 e e O r U v c u 1 V m L e s c t b l u r M j q U 2 S Q h F r 8 U c d q C x m d x F Z C C l O I 8 8 v P v V J W 5 3 T O x 0 Y i y a x c k E f X K Q m l S W R U P S l H i S T S S T s k l C c P p E L Q a 4 B + 8 c u f p T X w n C 1 4 p w g F g F R X W 1 5 E S G W 1 q a J E 0 s S S c p R M h l h C G C G Q F K Q M q G N V i h T 1 3 / S A z q 2 L k b K q Q M f X B S H P + 3 U + c j t B A n U O / + Q c p 0 S E G p h w 0 J N + l 6 6 L J 5 K p M w T i X M p W u w l E i p Z j y G Q I B S I J o R S p / t u v / l z W U H y X 4 L j 1 j h E K 8 P m C d O 3 6 8 8 g Y l d h V Q i o 4 J 6 w 2 l S J Q M v U P Z J F c / u O P / J X c Q N X r g 1 Q A H / D H A J 1 c F a L n d F 7 o D d O B D U Z C m X M o q 2 Q l 1 L R v j m 5 1 W a S S z i N E w r E m k J B K S K P S n I 7 n i 6 h 5 O r f a T E o y Q c U z h O L r C g f p r / 7 m T y m / 4 N 1 Q 8 6 x w 3 H r 5 7 h E K m J 3 x s 6 R 6 x m Q x p D J S C t J J S 6 i I x A K R 4 s h k L Y M 2 k R y f j v P y X 5 U t m Y I 5 s N z 6 S J E 7 u c r M H + n 4 8 f n 2 q g B V F G I N u z k K h I i l j 5 u G p 8 y U f x C G 8 w i J o k R S B F K 5 I p E u G z J J n S a S J h O O I + N Q Q i Q r o Y z N p B K 8 e X / 5 i z + h w q J 3 Y 9 v W e D C h + l Q r v a M 4 c / Y B 3 w W Q y h A J x D K L v S g i R d W / e F L p Y 3 y Q 5 K j D O a n A n 8 i 5 d K E I o Q E C q A K K k k f q h B w o 6 z q d r O V o s p A J O c i j j w 2 R Y k g V I Z Q h E Y g V d U A Y l U 8 N 1 i p S Q c 1 D k M m v / u d f y T 1 5 V / H O E w o 4 f f o e 3 w k t n Y R Y i m A R M l n I Z Z V U / E c f o 4 h O p O s B n N O 5 g a 5 J C N U I u i k k 4 w 4 v m T 4 T k 4 M M c i T H U q d z + R c 5 N g S y l I U 4 + h i k 0 b m 1 H F H x D K k 0 g W K l U 6 x k 8 r h d 9 M t / + D k u 6 p 2 G 4 / Y q o Q S n z 9 y h U B j k U R L K S K s I m V B m c l h t K y G N S S C L L g t 1 F J v w J 6 a 8 M N D Z d d F C H P X f m u M v z u u y T n L W H M c R S d W p P C G R 4 k i k j l X Z K p m E R M i 1 R 6 + w s I B + 8 b d / h g t 9 5 7 F K K A s e P u i g 7 t 4 R R a o I o U w Z R I I 0 M r k m k l V i C Z E 4 l / / 4 o 0 i k z l k h Z y P g b q 5 L F q D z q 4 L + b 8 3 5 L y c 5 a 8 o 6 l 3 + a N N G E Y 5 A m W l a L s D B Z I m Q y e S y Z l E R C r i d s R p w Q s J f C t G t 3 M x 3 / 8 I h c y y q 4 Z W + / e q N a Z h U C d M C v v r z B d y Z K J o f x / i E m U I h l i D S f W P w H / x m q X o A 6 V W K Y O p U J Y l r A E M V a 1 i 8 A O V A n / 0 E O F F S u X h M t x 5 L K Q i J N I H V s S K S J J M e a R E I s i 1 T S k k m R K k B e r 4 d + + f c / l 3 u x i i h W C Z U E 3 3 z d Q o E g u K C J F R m n U r m S V F o F F C J Z y a U 6 m c p x D v 9 V r h A p J I B u D k 0 a V d Y l y e U E F 0 E O 1 K p c y j p X B L K U m U g R F U / n V s k E 8 q i y k U Y g V J R M h k R I + E n F J c X i y V v F f K w S a g H 8 2 2 8 v 0 5 x I J k 0 s k V A 6 M Y m i z g o Q y W J X a Q L N I 5 U V c s 5 A E S U K k E E X N W m k h B x E s Z Y t i U g R S B 2 D Q G b M K Z Z I V j I Z y Y S y c T q o M u e i 4 g X 5 v F q m D F 6 8 V S S H 4 0 7 n K q E W Q s u V + / R m Y I z v F o i k y S X l F I T S S W g k O Y p c V i U p J w X I o I u R s p A F J J G / q l 4 n V W 9 J I I i U d Q 7 i W I l k y K V J F B t S p A g U y Z l Q W O + 8 s X E z f f b F S V z J K l K A C d U v 7 b W K h f H t 1 1 d p c s r P X F D E M q S K q I C G W H I M 8 j B p k A t 3 k F t I J O f n Q x o j + k c I I Q A x I j m X h D C W Z O q s j g c 5 V m V F I F 2 P X A j E Z V H v V F J E A q m U F w + b h 1 V V V d B P / + I P 1 T W s Y k G s E m o R + P U / n y Z + q P P d s 9 p T h l A o g z w o g z Q g F f g D + k g h S i S p S w D F H F 0 E U S w 5 k 0 S O N J H 4 T 6 S s k i Y Q y h E C o c x E s R B L S S N N J s k N m Z h I f P 1 Y Z g y B r a v I B E T / H / c G e Y H r g e i x A A A A A E l F T k S u Q m C C < / I m a g e > < / T o u r > < / T o u r s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0 7 7 c 0 0 7 6 - 3 0 7 8 - 4 0 2 9 - 8 3 8 2 - d 7 4 f 6 e 4 1 6 3 4 7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 1 4 . 9 9 9 9 9 9 9 9 9 9 9 9 9 9 8 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D f D S U R B V H h e 7 X 3 5 d 1 R J d u b N V f u K F k A g J C Q Q i H 2 H q g K q q K W 7 u r p t H 4 / b b n v c d n v G 3 R 5 7 5 o / w n z L n z A 8 + Z z z u b r t d K / s q Q O x L g Q Q I J C E J S W h f c 9 X c 7 0 Z E 5 s t U Z i p T k t 1 6 i T 4 I R b x 4 u b x 8 E d + 7 S 9 y I c P z 7 l d Y 5 W s W i U V B 9 k H y + O Q q F Q h Q O h y X N z a l b G p 8 X 5 4 Z p b 0 2 A P M 6 w H M e j q 6 u L S k p K y O 1 2 8 5 G D J i c n K D c 3 V + q A 9 v Z n 5 H I 6 y e f 3 0 9 q 1 1 V R Q U E B j Y 2 M 0 O + u j y s o K 8 n g 8 / B n d V F p a Q u X l 5 e R w O C j E X z U d c F J R T p g / b 5 K m p q Z o D Z / z 5 u T I d b l c L g r z t Q M F R c V 0 5 t Z j / v y A H K 8 i c 6 w S a p H I q z x I f n 8 4 Q i R 0 T p M A 6 a x O J l r Y Q d W F I d q 5 z i / 1 i d B 6 8 x Z t b q i n 7 q 7 X / P o Q k 6 O S a m s 3 y r n L l 6 / R 7 t 0 7 q L e n j w q L i i g / P 4 + 8 X g 9 1 d / f Q 9 P Q U 7 d u 3 V 0 h h B a 4 H x B n o H 6 C G x g Z d y 4 3 N B D P A d e N 9 q H M y S X G 9 I D L q 8 w s K 6 Z s b D 7 i c m P i r S I 5 V Q m U A d L 7 c i g M x R E o k k Q B r 2 e C T r b O 6 F I v Z 2 V n V k f P z d Y 3 C m b Y c X S I 6 t n G U P z Q s U g m f P T A w Q N X V 1 f T 4 8 f e 0 b t 3 a i E Q y G B 8 f p 5 c v X 9 F g 7 i F d Q 1 R b F q J J v 4 N m A g 6 a m A 7 Q s c 0 O K s 2 f o / v d c 7 R 7 A y T f D O X m 5 D J h v d T b 2 0 f 1 m + v p 6 + s P + D e u d p F 0 w Y S 6 t X q 3 0 k B B 9 Q H u + I s j E m D I Z M 6 j j 7 6 d c l J F Q Z h G Z l x 0 p 0 t J C + B I n Z 9 V N P 3 Z n M 5 a i D X V d Z U O 7 V j P J S Y 3 q 4 M F B f l C S L z X z 6 r g 2 6 F h q t 2 4 Q e p e 9 0 / S o G u r e q P G o V o / 3 e r y U i H 1 0 5 G m U n n f O K u N T p Z W I D S k 1 u D b I V p b X S W S C 8 d Q F a 8 9 6 Z Z r W U V q O L 6 8 u k q o V C j d c I A 7 F F E g E E h K J J O D D i V 5 Y V p f E q Q c 1 s L K 8 8 P c Y d m G m Z 6 m z s 4 u l i J l k f x l s F n e Y 8 U x J l L L K 6 8 + I j q 1 1 U f O q N C J k V h j A 6 / o 0 z 0 F N D k x S b l 5 e f I d 6 9 e v i 6 h v U P m u d B a z G u f R 7 1 A S N h H e 2 z D M N p V X X o v X C M l m H X S / N 4 e a q s N U U z o n 9 p k v 6 K D z d x 7 p d 6 0 i E V Y J l Q L e c q h 3 w Y h U S k Y k 4 F i t j 3 I 9 Q f L 5 f J T H H T w R 2 g b Y 9 h m N t X c M C l k i H d 3 k o z P t u b o m C p D q 1 B Y l 4 U Z m n N Q / 7 q T B K R c d 3 + y j c + c u 0 I k T H 9 B U 0 E N T P i d 9 3 + + h d b l v q b 7 C S Z 0 T J V S S G 6 I h l o R j / L 5 y l o a b K 0 I 0 M e u k 9 g E 3 z T J B D P A d T Q U d V F x c z L 8 L q m U h X X x Z J O f y m e P H G w I i r e D M + O 7 m I w q u 2 l c J s U q o B C h a u 4 e m p p 0 U D A Y j R D I J s B L J A C p d a + s t O n j w g K 6 J h S F K f X m Q X g 7 D i x c L j 3 u O t l U G 6 G F f V E L F 4 + T m W b r U k R t R v f g K W Y o F 9 V H 0 O 4 A P G 2 f J 7 d Q H K R A M O + j y i x x R Q Y H 9 1 W + p r K R Q b L C i o i I 6 / 6 J A J N a n T T 7 J R 0 Z G y J 9 T Q z X l T j p z 8 7 5 6 0 y o i Y E L d X i W U B T l r 9 r O U i Z V K q Y g E f N Q 4 Q 7 d v 3 6 Z D S c j U N e K m 9 s H 5 J F o I h 1 l i Q e o A r 1 m y j X M 5 0 S X s r f G L Z D r B E s t K q v 1 c D 6 m U L q w q Y W v r b f 7 B T H S v m 6 Y d 5 T S T v 5 X y W H s 8 3 u C X 1 9 3 r C t F 7 2 4 v p q 5 a H + h 2 r A B x f X l s l F O D 2 F h D l N Y m t B D I Z I q U i E + q g i k F d G h 0 d p d L S U n 0 m i k Q q n B V e l k x 5 n N 7 2 t N H n x + q F G L 1 j s W p h c 3 V A 6 l M B 1 3 H u 2 f z v + p g l Z 5 Q m 6 c E Q 6 8 2 b N / S m 7 w 3 t 3 b d X 6 v B b f D O T t L 9 q k O 2 1 9 a I C 5 r A K e O v Z a 3 o 7 O i 7 v e d f h + G q V U F S 8 f j 9 N T I Q j K l 4 i e 8 k K a x 1 U v Y u X W + n k 8 a h 7 e p z t l Q 5 W 6 + D F A / K 9 c 7 S l I k i V h W o A N R 4 g 8 c z M j N g v M 3 4 H X X 0 V d T 4 s F Y X 8 3 X C V 7 1 r n F w n T 2 u 0 V 8 q V D s j l + V W 9 P j w w W 1 2 2 q p b L K 9 X S t M 0 9 + z / v 1 f u r q 7 q X y M g w i l / E D K Z + + v X F P v / P d x T t P q L z K / T Q 9 n Z 6 K l 4 h c B q b j W r F z X Y C q m E R W T 1 0 i w F 7 B 2 A / c 4 L M B B 1 1 5 u T R C w b u I y I h O V j X T w e z k E K t y Q R n j g l O l v 7 + f p Y + b + l g 6 F R c X U V V N P V W W 5 s n v P 9 O e Q 0 6 n i 1 z 8 r D i 1 R d l V S B g U 9 v L 1 f 9 3 y Q H / q u w k m 1 J 1 3 l l A 5 a / b R 7 O x 8 M i U i T i o y e V x z d L L B p 4 / Y 0 G d J h 5 C g N W v W 6 J r k w O u g N o F M w L 3 X X n o 7 n Y Y 3 Y Y n w 8 j W v Y f u q b 1 y p l y f q F K k N 8 H t 9 P j 9 f l y L 3 6 O g Y l Z U p l b Z n z E 1 P + t 1 C p F O N 0 0 I m u O s B q I F n 7 z 6 T 8 r s I p 8 j + d z B 5 y h S Z k n n y r E h F J k g m K 5 k A f J 4 h y E K A m n f t 2 o 3 I d + z d 4 K e c / r N 0 s n G W 9 n O 5 q S q 9 u L p k 6 m Q y + E O O C J k A S M m J i Q l 9 x L e I y X L j x k 1 9 R B I f e O 7 s B S n X l A R F 1 U V s 4 o W n y t 5 E n C H y N 2 / 6 a d 8 m f p A k u O f v Q n J 8 3 f L u S S h 3 6 T 5 + + i r n Q y p 7 K f 7 Y C t g R 7 9 X F E g n A e 2 A P I S T o 0 K G D u n Z h X D h / k Y 4 c P U x t b e 2 0 d + 8 e X R v F L b Z 9 R t k 2 i 8 c H 9 R j / i r 3 O Y b b d b n e G y e F O j 9 Q Y d x q 8 8 3 / o L / 7 8 z 8 S e u 9 Z y g / b u 2 R U J y h 1 h i V n G a u S j x 0 9 o 5 4 7 t Q j Y r z D F y S C q k s b F x u t s 5 K P X v E v 7 j d Y s V B i u Z 0 P k X Q 6 a 9 6 / 3 z y I T X X 7 l y T U J + E M K T C Z m A W j b 6 I S W a m + d H U A A H N / p F K i A 1 V 0 c D b Z + / n W 8 n w V V e O n U r 8 v p D G 2 O v t a E i S C U s X a z Y U F M j 0 h o R F u 8 d O 0 L 3 7 z 2 I 3 A O Q C Q C Z 2 t r a k t 4 r 5 E i D g 4 N M L q I j W 2 q k / l 0 C S 6 i 7 y X t O l s F T t p c 7 f J R M k E 5 A s g 6 S C F s q g 7 S p L D q Y a t D d 3 U 0 1 3 C m N L Z E p e n p 6 x O 0 O x 8 B y 4 O L F y 3 T y 5 H F 9 l B o g k b k f s K P w U M C 1 o O 7 J k 6 f U 1 N T E t l H 0 d 4 E w O G + 1 u Q A j q X A P 8 H t q a 2 u p v e 0 Z 9 f o S R 4 d k I 9 4 Z G 8 p b H i U T O s 5 i y A T E k 2 l o a I i G h 4 d p 4 8 a N i y Y T U F V V J Z + z X D h 8 + K C o X Q s B t h R I 3 P O 6 R + 4 N 4 v l A M C Q Q p L l 5 O / 8 u B 9 2 7 F 4 2 K w P Q S O B 8 g 0 a w w 9 w 7 3 d n b G J / n W p i 2 0 v 6 4 i Y Z t k Y x K P b r a n 3 D V 7 2 a 5 J b T O h v D C Z l O G P Q d w X L z r E i C 8 r K 5 O p E 0 s F v j t d R 0 Y 6 g P S A C r k Q E A S L s K O m b U 1 i + 1 2 5 e o 3 W r V s X I y l B L N h 1 c K e b q R x 4 e D x r f z 7 v v p l y / e Y 6 u U + 4 3 w h h O l B X l b B t s i 3 x I z V R d f a k g m q Q K f U Y k 7 V s B T 7 B 4 O M t s 6 z u B e h 6 y 3 V R d x o a N k t H W Y p U s g J T L + J V q K U A E u T R o 4 U j w z F 9 x B d w S H z g u n X r 6 U N W E 5 P 9 J s y / g r R q b 2 s X 5 8 U 4 P 1 C + u 9 l D T / o 9 C e 8 n 7 g / K S L A r 3 9 9 e y 7 X z 2 y i b 0 v L 0 h h U K d 0 4 h T U 5 G I y B M Q y d q f M D a j 9 w u 7 g i c e 1 j 9 / 3 j L D J N y W u y C X b t 3 q R c s M / r 7 B 2 Q 8 Z z m R k 5 O e x M v z z t G 9 H g + d f Z Z L F 1 8 s / J 6 t T V t l O k d z c x M 1 1 2 B c y i X v t c L c V 9 x 3 J K 4 R q V 6 a v 3 x S e C U i q 2 2 o k L c h r X E m A 2 l 3 j S D b F q c a Z + h k g 5 q 8 h y c s 8 n Z W c 2 A 3 L T c g U Z Y b m B + V L v b V q P G u A G u 1 d 1 6 n J y k L C 4 v E O 9 h Q N s n 3 l e h G Z 2 y 8 I e 7 1 0 w E P f f / 9 E z l G O z T V s H q c o K 2 y J W W t h H K X 7 I l M C k x G p l T k Q u Q 2 1 J u J i U k J E r 1 1 6 z Y T a Z j 2 7 d s j K t F V t j W g p i 0 X q q u r Z F A U C 6 4 s F x A 2 5 M 9 g w R U E 0 g L D 0 0 4 a m E y f 4 P W V b m p e y y r g r H M e q Z o q / b R 9 + z Y Z + N 2 0 q V b u 6 Y G 6 S n 0 2 + + D 4 9 s b 9 5 L 3 K p s i r 3 M 1 E m B 8 F Y U U q M m H s B s C 4 0 n v v H R U C W X H j R i v / n e P P D 1 F T 0 x a q q K h Q J 5 Y I X C + m m z 9 8 + J i O H 3 9 f 1 y 4 e c A o 4 n W 4 m V q G u W R i d I y 5 6 N q h I k W m k O g a e M Q A N Y P 5 U P C D h c d / h H B o a H q G O k e V 7 I K 0 U Z J 3 K V 1 C 6 h q a m 1 N o P i Y g E p C I T B j 0 N N m 7 c M I 9 M Q E 6 O l 4 4 c O U z v v 3 9 M 7 J 6 z Z 8 / L 2 M 1 S A b V P R Z 0 X 0 d 2 7 9 + R z Q Q r E + 1 2 + f J X u 3 L l H D x 8 8 l A D W d I A Y Q d y H d P C w T 5 E I n s x 1 x e o 9 i a a D p E J p X p i 8 W r C d b s u R 6 R 7 I A Z A J w P 1 E K i 0 p n t d 2 2 Z C y T u W b C a s R f y O Z A C u B U p E J E d q Y U Q v M z M x S T Q 0 W Q 5 k P r D J k A I / f R x + d p G f P X s h K R I v F 0 P C w k A Y B t X v 2 7 J b l w T 7 + + K N I 4 C m W F d u / f y / t 3 L V T p F h L y 3 X J U w G O A 6 z t l w q D k 6 o L y P i J x r Z K R V j c K p A C q y S l i x N s c x 7 e O C 1 l 3 O t C b 5 D u 9 0 a 9 g B c v X B J y O R x O t r 2 W z 6 u 5 U u D 6 + S / / / h 9 1 2 f b I Z 1 U P L n K r d E p F o H i c 0 E G u g 4 N v + X 3 h e c t 6 A Z A O D u 7 g e P o b o I P A B o I K e O n S F X E G o D O n A 0 i f q 1 d a q L 6 + j h o b G + Y 5 J + B K x 2 c 9 f / 5 c C I 7 v w n V B e m J h l q t X W 2 Q + U q I x L P z 2 y 5 e u 0 j C r V 1 h S r O 1 p O 3 / O C 3 r d / Z r e v h 2 i s f F x C v v H a W o m Q O U 5 M z T r Z 8 n E v x v S d l O F i 7 p H l d c R + e Y 1 8 6 N D k s H l C F F 7 P x b R d N O R T Q G 6 e e c J 9 Q Q 2 S M y h K z R F V V W V c m 2 w Q d e X F 9 L A x N K l + 0 q B 4 7 u b D 9 L v c S s c 4 f y d 0 k i Q T k i A l V C p y G X s J g A D m B h z S Q Q Q A B 0 6 G W F A 5 q f c c a u r K 1 P a V u i 0 V 9 l G O 3 B w v 0 i 5 h X D 5 8 h U 6 e v R I w u / F A P O N 6 6 2 0 b / 8 e G W Q 2 6 h V w + v R Z + v T T j / X R f O C e I O F + I T o C H k w M V s O h g 3 v 5 / U S 9 L D G G B W S w k E y 6 g O p q F q u B + j p c e E z K c m 3 8 f W s K g r S 9 Y o q / J 0 i P + 7 J n t q / j u 9 b s I J S 7 Z B c / s W O j I d I l 0 6 n G W V a r l F M A T 3 1 I h W R R C z 0 9 v U l V Q Q N 8 P + y d u r p a i d i O J w E W O s G 4 0 7 Z t T b p m Y U A y P n v 2 n H b u 3 K F r 5 g O E u H / / g Q w 6 I z w I k R K 3 b 9 9 h 1 f G U f k X m u P g i h w I h R V D r Q y c d 4 P t v t d 6 m w s J C i a Q 3 k y d B K m g A X m e A t h T 2 U n 5 e P j 0 d n N L v s j e y h l C h 3 B 0 R N 7 k h l B X J C D U z N U 7 e / g t s m + y Q h k 8 l f Y C H D x / S r l 3 p D e 6 i g / f 1 9 U n Q L G w h 2 D z 3 7 j 0 Q 1 3 s 6 U s k K S C G Q K h 2 P I l 6 H o F Z I m k z U z 0 S Y 8 j u o R U / J h 3 B B x M h i g A c d 7 g E m J m K C I h A O B W n m z T 3 6 8 E A t P R 3 I D k J l h V P C W b Q r R j L F I 5 V 0 w p k f / P A z 6 f S J p E k 8 p q Z m d G l h I B 7 O 4 / H S 9 Z Y b E i U A F Q g O j E z J B E A 1 S r b e X z x g 3 y H 2 L s Q S d y l k A g q 8 0 X u H 2 7 j Q o j P J g H l e w P b q q C 0 G S e W t 3 E l O z r e U Z 0 c E B R M K 4 t y + y e X J Z 1 0 / V s 2 z E i g V m Y C C g m J d S g 9 Q 1 z I B B j O h 7 l R U r F l S 8 C t U J K t t l A 6 g n i 4 H E O 9 n x Y 2 u z L 1 z o 2 P j C d s C v + n K S 7 4 v / N N y Z S H B 2 P a 1 W 8 L D Q U S 5 X d N c b k N E O i 0 G W A 8 i E y x m v h K M e 6 t X c D G A f Z c p s M j K c g D r / h 1 Y P x 6 5 B q w 8 O z f H N z 8 F o H 7 D 8 Q I 1 F 0 4 J G X d i + G N + h n K f h / m 5 j o 6 4 v s A 5 r 3 3 t l m y t 8 n n z i p c k n Y D i v M y I m E j t G u M O d r / H K y E 7 i Q B b a i m q F 8 K H H t x / J G 7 o T J D p 6 5 M B b v f b 1 y 9 T o T c 6 S H z 2 m X p A G K + q 9 V 7 f v N k q c 7 u m Z 6 Z p h k m 1 e / c u m V c F W B 9 g G H 6 Q n P 9 d 6 s g j H + Z m e b h X 2 h i 2 J l T I U y v S K R 3 i J E N z V f p P f n y P V W 3 r 1 Y u c Y D r 5 H n 6 K J 1 v 6 G G 7 0 x a p 7 c D C c P X u O j p 9 4 X y I 0 0 g W k Q 0 F B e j b X Q r h z 5 y 5 9 8 s n H 9 E F j 7 H 0 + y / Y U x r c Q 4 / j 0 a Z v M E o Z K j E U w M e x Q X l Z O l R U V 9 P B h d B p J u w 5 r M m 0 m a i w n 5 L e 6 c 6 k 8 b n 0 M u 4 G 7 A J 4 I 9 k x + f 1 Q q m W R g L S d D w D d N 1 6 5 c l E B X T O u O B 1 z o k 5 N q 9 i p U F 3 j a h o b e y j m s C b 5 e h + g Y Y B W g v n G n P J 3 R 0 T p e d M h m a p g 9 u x j g N 7 R c u y 6 O j E w I K b t 9 v O q S M a 6 l A t d Q o t U 1 A H f e A H f 4 V e + Y 7 J 6 I A F h M u Y e X F I P c V k B C G Z W 8 a 8 Q l n w k C S R t p M i G P f r o p 2 y 8 5 z t x + Z M t H g r d s R 8 o A W G s 5 G Y p D r + n w d u W G x o A t o h R e c U e s q q q g l x 2 v q K 6 + T q S C N D g D n 4 k O Y 5 0 I i D o Y / w g 9 c j k d 5 C q o o J 1 b 1 o u t t d T 5 T Z h / h c / J 1 C v 4 7 7 / 7 i j 7 5 9 N S S n C A G 0 A A w 0 I 1 Z v O Y + I M b P b C 6 A T d y 2 V i 4 c 0 f 6 b G 6 N U V B Y N 2 V K E Q r v x d w Q D k o J B P z n D P t q / f p r 6 / M u j r v 5 n w 7 Y q H 2 s 0 S 7 K d A E M m A O v j X b 9 + Q 5 6 2 u b l 5 d P j I I X n S o j P D n Y 6 E M s j 0 R q t 6 b 9 + + p Q s X L o k H 7 6 O P T l D T t q 1 C J r z W S i Z 0 S k g 3 S K 5 0 p q U b w H b K l J S Q p n C A L N U J Y o C H D P a 0 6 u n p o z O n z 0 m 8 Y W P O M 9 p W p S L F I X E W A s h n J R O g 2 k g R 1 D z g Y U t h E D n d 9 l u J c P 3 V 3 / 2 D 7 W L 5 H E 4 3 B a g s L f s J 9 g 0 2 C o v H z r V + C a U B K f G 0 R M L G Z d V V V f J k N 0 9 j K / o m s P k z f 1 9 g Q o i B l V V 3 7 d o Z c T h A e m G 8 J S 8 v n z 9 D d W h c 3 9 k z 5 2 n t u m r y M B l h E 4 2 y n e G b 9 U l H N d c P O w t R B W 8 H 3 4 o h j 0 l 5 a 9 e u p d Z b d 2 n W X U l l R V 5 Z / n g h w H Y q L M x c q i U D r q + 9 7 T k 1 N m 6 m b d u b Z B g A U r O n 4 w n V V u X R 4 E y u q L 7 u B L w a m n Z S y 8 u c h N v 3 x I C / Y 4 7 b I c w S K x w O U U V + g P x M L q y t b j e w y v f Y d o 8 D Z 1 G z h B k Z d Q + w E m s h k g F u / z C 5 R u 5 y R 3 D R F N s c n 3 x y S i b 4 g R S Y P m H F m 3 E 3 V R U F I x H Z 5 8 9 f l H l Q M L 7 j A a M c Y U e 7 d u 2 g I p Z 6 k y y Z Q E 5 r h A N e A w n i 9 e a I R J m a m p Q o c 9 T h 2 u F y h m R C l P l v z z 6 m g v A b 2 V Q t H a m D h f 0 R o n T q 1 I c J H w q Z A g 8 A O B w Q A R 8 P S P T m 3 Q f p 5 u u C m L C k A N u X l 5 7 z b 9 H H y Y D r Q / s h Y g K D 0 F D 5 g g E / l / 1 0 q G a S 3 s 7 N D 0 5 e 6 X C c v W M / Q g V z m q W h p T E 4 Z U o m w D t 4 m X Y 1 N 6 J V R V p g Z 3 V I G q h x i J q A i o Z O 7 X O W M 5 m i z g d E o s O u g o q Y D J C c v / 6 X 3 1 L N B v U 5 n 3 3 2 y a I 7 N 3 4 n l k A + e G i / x O e l A 0 z t w M Z v m b r q I d 1 w v e P j E x I P i H v 7 7 b e n Z d 5 X s t 9 7 5 c p V m i 3 c Q R / s K B O 3 d 2 u G g 7 5 o L 0 g l Z U N x 8 v u E U A e Z U M N k P 0 L Z 0 o Y y q l 6 6 5 E k E S A Z I O K i P U L 0 g D f B 5 v W w r w B k A M n X 1 j s S Q 6 e 7 d + + R i 3 c Z 0 L n M N S B i P Q e e H K g i 7 6 o P j 7 9 G B A / s k l m 4 p Z L p 5 8 7 Z E k e N 6 0 w F I g K B b q J m L A S S c 8 X j C U W P I h K 1 I E w F S + m A d E 4 t V u 0 z J p M B t q N s R d 0 n d K w f 1 j t n T v L f d V b t L m u d J J Y N E d c n g q f s h j c y t p d u t r b R j x 3 a x O d B x 3 v / g P a q v r x f H Q v v j u 5 H P x H d C e p W X l c k x O t u 5 c + d l j 9 s L F y 6 K z Y P I h B f P X 8 j E Q H j F o K J Z 7 a R M M T I 6 S v v 2 7 Z b r G k 9 j 0 U o A 8 6 N A R A 9 L X O Q A r h 1 E x 4 N o I U x N T b M 6 P S P v g f v d S L m y J A P g 3 U x A T O + Y m k g e k m W d v D g f i U 9 2 j 3 o o 3 5 9 6 c u R K h O u v / + 5 / / a N + N t g i B R y V L F k W N 4 E w H j 1 9 g / S j 4 9 t j 3 O B W o H O 9 f v 1 a Z u L e v / d Q d k r H x D 7 V Q S d o 8 + Z 6 k Q a Y H A h C w n U + y K S D 4 R 6 Z z l 5 U R C W l a t H 9 T A C J d 4 8 l I k J y 2 t q f S S w c t p N J F S A r q z H x b a q r q 5 M p J p j s C N U N A 7 N w k r x + r Z Z 7 h h R 4 2 t Y u 1 / b 0 6 V O R S q W l Z b L b x q F D h 0 S q t r T c k B x k T i V h K y o r Z J f D / Y 2 l 1 D U G Z w 5 R n m d O p s P v W h + g x o q g p G S O C b w e D g l x o Y e V + h e e Q / R L i G q K f e R 3 4 f e q t r d D c p y 9 + / 3 i e + T v A X 7 3 / G 0 7 D R Z D L j T + + / U + 6 W y v X n X S 7 t 0 7 I y o d Z s l i f W 7 z P U H + z o v n L 9 H 6 m n U s r Y b p y J G D k d f i / N d f f y t T 1 4 u K 1 D Q Q s 8 h L p q 5 v A E s f g 7 y 4 J p A C E j N R x 4 b N g 3 s B g s M B s r 0 5 u j s G n C d H j x 6 W Q W a E / v T 2 9 k p U A w a r B w Y G R Y I d Z 9 U U 0 z x g G 8 I Z g + 8 B s N I T p F M 6 e 1 z h A Q P p n G q e W L L d Q / j G y f W H Q h i L C l I w 4 F O 2 F O c 7 K 6 f I X 5 D 5 w + j 3 C c c 5 G x E q t 3 Q j j Y z n i u 2 D R j Q d 3 c B a z g S b v c 9 o T V m x k O P c 2 f P 0 8 S d q Q h 6 8 c Z A I 1 g F S f C / s L a h j H i Y K 5 l A Z f P 3 1 d / T h h 8 c l 9 i 0 v T 7 1 n M c s 0 Q 5 3 E p t F Q H U O h s K z U W l p W M s + r i A c L b K V j Q l r X v M D d r 7 7 6 l g l S H F F p M w E c F E j p v g 8 e U n w / H i a J c O E 5 t 1 u c 1 q j a i 6 W S E A q e P h A J z g n t 7 W N S r a t 0 U 1 n p Y m y z 3 w / 4 k R E r s l Z y 8 o c K 5 5 H I Y L F k A j q m 1 k Y k A O Y d Q U U C X j z v E L X N C p A J g L v d 2 C j 9 4 y 7 i f i / j P y A c P I Y I V b K S L R N c u X x V w o 1 w P S D K 9 u Z t s o s F O j h 2 E p y c m q K O j g 7 6 + p t v 6 e i x w 0 K a e D I B n 3 / + G U v Y D a I y w h 5 K F 5 B W U P n U f U 8 P a 9 d W 0 w x / B 6 R y o o V h 4 s l k M L / d Y o 9 L H F i I Z n 5 f W K n J V k 4 J F k y R B k h G r M W g r E R 1 R n x e c U m R r G o E V Q q S I t k T G v a J O Y e d 3 L H J G d 4 D Q s F + g g q W i a p n p C 6 + c / e e 3 f I Z B i B W I T / 5 E W S K 8 w P 9 A 1 R d v Z Z + 8 u M v U k o Q v A + 7 g u x g d a + 7 + 7 V 8 R z r w + 3 3 i U M n P z y y 4 t q q 6 i j 7 4 4 D 2 J 8 M A S a P j O V E A X B K Q V + Q 9 y a 4 u i n O t K P 3 h 5 J c B W 6 / K F Q o p E y 0 U k A + z Q 1 / H W T d e u X Z e N 0 j D L 9 s 2 b A d q z d 3 f E H r E C D o P 9 B / Z F O j 1 e E u Y L D A V D c g 5 E U o t M L v y 8 w m 9 B x 8 N 3 X 7 x 4 i W 7 f v h u z T B k A N z a i J n B t c H j A G V J Q o J a G T g e Q l J A g 6 O S I 7 l g I G I d D Q C 8 W k c H v y R R Q c z G w b B 4 o W N 4 5 I c z 1 o 0 0 N o + R Y 5 4 y X Q 3 y P 8 T K b J M f 5 e 0 + W t 3 f + B 2 L W t V U a e D n t p y j m q M g 9 Q 0 c 2 K x I g 7 g 6 f m c g o h 9 q F D c i w u 4 T B t V c 5 1 J D X x d c 2 J x 2 o o 3 e K q j d t o 0 m f g 9 Y W h 2 h j a e J e 9 f L l S + n w G L Q 1 6 q X V k w c 1 7 / r 1 m x L J n S 6 B k g H X D d U P 5 E q H 7 L D R Q P R 0 N 2 5 L B q y V n m y u m H j 1 E t h Q q u y T t H f H 0 r c L + s 8 C / 8 o 4 i q 3 Q 5 C 2 o F C I l w t L J B D h o I p h P r X o p Y T x l Y U 9 h 7 C k e s J F g X 1 m x r T J A j 8 c 3 0 b 2 h t d Q + X U f B 0 h 2 y K w U m H 7 Y N e G i I V c J 4 Y L D W x U 9 x E w E B I s W 7 x d H x 8 X 1 L J R M e R F D h E O W B C Y D p A F 6 + D R t q I r Z i J n j 4 6 H t d U m u l p 4 L I J z w g 9 Z H 8 x T G K n G Y m E d Y 0 v 0 + s x L T w Y 2 q F w J W 3 R t / k 5 S B P c o z N O I U I A N Q q o 7 b A 6 f B 6 1 E W 3 m X C 9 o 2 H q 7 l c D m X 0 T L l m 4 5 E 6 P V 6 K q P d 7 E U y b u 8 v l 4 Q G I U L e C 4 w P c P D S U f N M X C l f / y / 3 4 j k s 7 q Q M G Y F N R O r L L 0 u 9 9 9 K Y t p q i i I t 9 T b 2 y e 2 G I D N C V L d U 7 j C M R 4 G a Z U u Y O v t 2 p l 4 r + B Y 8 P f i u 8 3 X o 3 1 1 b o C a s d H U K + S u J D j O 3 3 8 a v f o V D E d B E 0 1 O Q h 2 Y H x D 7 H 0 W y x s J + C r v y q W M s N l h 2 s T h c 6 6 P Z o J P 6 J 5 B c N D k x Q p / u y o 9 Z W S g R M N 8 K g 8 + Y W m I F x p I C r B r V r F 8 v X s V H j x 7 L Y H R e b q 5 E S o A M c F p A 6 l k l H M Z 9 s M 4 D B s g x 3 o Q l 1 B o b G v R Z B d x T R F 0 Y 9 T r I 0 h r b e 2 J s z M C 0 A 6 Q o X n P v w U P a 2 t g g 3 2 d U y k d v P J H p L v H A e y S O j 9 W 9 M L c r c r j L M Q 6 F e D 4 p s 8 r n C P t p 7 5 7 U a y G u F D g u 2 I R Q o d w m 1 v 9 Z t + b O Y B r Z w F p e T o C 8 c F s r c b 7 8 w K L 8 f d z Z T j b O k i e F r o D r O H v m H H 3 4 0 U m x q Y Z H R m l a o t S n Z N d 4 u O s N p P P z 6 0 G g V F 5 G v A 5 j X O D Z K E s r L M 8 M e x F S D R 7 K M J / z + X 0 S 5 e 5 y e 6 h z 2 E X l 7 m G 6 f / 8 h 7 W T p g 4 F r h F 1 h j A 7 e z V M f f 5 R Q 2 q Z a d g z R E d K e s J / E h l I R 5 y G x o 2 B D K U K F g z 4 6 t N 8 e O 8 o z o d p s Q a i A d y u r N E u L M F 9 p w A b Y Q 9 M s q X y O B V d l h Q S 6 f O m K S C o M 5 C J H F A U 8 g o n G o D I F w q v w m S C h k W g g L G w v E O 3 S i x x Z + 1 2 i M p h A 2 O S 6 q W m r E B w 2 V q I F O B E w i 9 V i k y H G I a E J F Y k 6 F z J F C X X 4 w E b 9 r p U N 2 9 h Q h j N 2 J U 8 i d I 6 4 h U y F / m 6 R D E g I p k X 8 I L y M p g 6 7 u a O T N + / Y T p v q N o l 0 Q E f H a 5 a D T A B I g X s L j y O G A 6 C y w Y s J G w w 4 u k m 5 z 3 G u j N V I L A k N p w U G j R N 5 Q m F P p i I T v s s k M Z y k W c 2 x q V B J 6 m w C 2 4 x D 2 e m m Z o q c P B V h A c M f A 6 o m P t D E 6 U 1 M j N O l y 1 f p 6 p X r k T E q v B Y x f s s F S J g z L c + l / H r M x b Y e b j w C b T f J d 2 H w O h E 8 r B L H e y B H Z x w L 7 i 1 l J Y 7 8 4 3 K q l K h P r M R k G w m V r Y D K U 5 E z J t M r s G 4 D X O Q g F G w T D C 7 f v H l L j j / 6 8 A T 9 7 M 9 / G p F I i J 1 L Z w Z v O s B 0 j V 9 / e Y V + / N F O J j b 6 h Y N u d W H t D J a i L D F T T V S M X / s P E v d W d z r X F U c a / s c F V W / K l v N 2 g R M 3 z w 7 / b H R P M 4 L b 7 W D C F M o 6 d t Y g V q h 1 h w 4 d k K n 2 x m V t H Y w d G R l N 6 X T I B F h 7 / U 9 + c k J 7 5 4 g q C 0 O y Z + 7 9 Z w M L L o F m v Q b E 6 1 3 v X J h M Q h D h i y a L T t b j + L K 1 L 6 z k f 7 a S U H K D b Y 4 4 7 Y h t D S e V F B d J Z 4 Y k s J J m e m a G i T M 2 z 0 b B f R g e G U 4 p O d K F n 8 k K T 6 Z V 2 m H m 7 Z 1 u D / U / v b R g g K / D M n v w 4 o v U a p 5 A t y H T R P 0 V w s D J p B x N y Z J d Y J 9 Y P h v d 1 F S I / x l N V c k H T P O Z Z O v W V Y t L 2 w o M y l Y w y a w B t I s F 4 g + x 9 g U G h e G x O / N k j k Y n M X V j m k K 5 a y O 2 V F L o 3 w P 3 + I J N B H J o E k k 5 7 S R 6 q C 2 S b S T U B / V T 8 4 z f b E C y q e U G s J + c l v X D M E e r s 7 N b J j I u B w I B e O / m 6 F 9 / + z t q b 3 9 G w 7 3 P a P J t N 0 2 P 9 F H j + j x 6 + 6 Z b H C P J U L 2 2 m j r 7 R v V R a o B v I A j / i Z D F W l b J K q 2 i Z b v A N j Z U s n X D 7 Q 7 M Z L U C n Q e u c o Q H w X a C O 9 v Y K Q g T u n X r j i x R B n X v 6 Y D H C I h F A d + F w N u q q m o 6 + e E J W U u j f O N u W l O z l X Z t r 6 f j x w 6 I E w Q L X C J M K h F K i k s k + D V t C I e s 6 l 0 6 5 V U b a t k B 9 a Z 5 b e Z T C V Y 6 s E b 6 2 K y S v H C d f / P N a Z m t 6 / G 4 6 c y Z c 7 L p t L G h x s Z G 6 f D h Q x E 7 a 5 a 1 x a X I b H g W 4 R Z v b W 2 V 3 d k R O F t d F J K 0 t l j N Q 8 L 0 e C z r P D o 6 Q k + e t M V M 5 8 B Y 0 7 n n u V R U k l k 0 u J U o K o E 8 i k D 8 R 9 a W i D 9 v F 9 j H h m J U 5 f s z 3 u f V D m j t y p F l u q D S F h c V S i Q E I t A / / / w H 9 I d / 9 J M Y W 8 l p c Q L s r U k / Y D U R M H D b 0 f F S 1 M f N D Z t F I u 5 a F 6 C G i i C r o l H Z h + / H w i 8 b N q w X j 6 B B + 4 A b / X 9 h a G J A P M k / T Z I Y K S Q k M l E w n J B L C k m e s E + s w G Q b C Y X Y M u j y 2 W h H A Y h i 7 + h B Z M Q Y B S x S w P x e x O e 9 7 O h c N l c 5 g M 8 e m g g y S V 1 U k J 8 X G e P K T 7 K l D A g I 6 W j U v 9 d 6 r 9 y F w F R R f w 1 5 r C Q y x B E S o V 6 X d Q r L a + 0 k o R L R b A W m i e n o w v m H 1 g 5 I n m 1 4 N F h A x z 7 8 X F z o W I U J k e O Y b o G p G J i C s W 3 7 V j m 3 X A C h H H k V M p 0 f q y W l A 6 x b i N 0 4 2 r s T 2 1 T J E C W S I Y 8 h j a n X 5 5 h U J l Z T c l 2 O 7 w 8 r N Y k C Y Y d U V O A R Q u H m l h Q X 0 9 G 6 7 L O n s N / v j V c O + u 7 0 O b p / 7 w G 1 t 7 f J S r X Y R O D T T z 9 O u X 7 E Y h G c 8 9 A P W L W 0 j n + l A k i I o N g X Y x l e C 3 N C S J P A P o o S z B w b U q n E B w n 7 x E p M 9 o n l 4 4 b 0 z c 5 K V D K i l J 1 B + 6 0 q m g 4 8 3 h y q q D 8 o d t S e P X u o t K S E P v 3 s E 5 F M s H F M 1 M R y 4 U B z D Q 0 M p 7 + z P T D D z z J c Z z o A O Y R M o v I Z k k T L o t I Z V c + Q C L l O a O u 8 P E / C P r E S k + P y 4 + e Q p y s e G 8 q L q J K l F J 6 Q 6 F R 4 o p 5 u U 4 0 q j Z Z F m B g d o P K Z B + K A g D 2 F b X D c L n 7 2 8 W / G g p I / / v G P l i V K A r j 5 b I I 2 l c 9 R 9 Z r E m w E k A k K M E B W R 8 r b r k / g r x A E 5 2 A Y 2 U z Z k Y i G m a 1 i n b o T 0 t A 0 z f c O P N S V m a X N d B T V u i U 5 s X M l g Q r 2 w T W 8 8 v F k t w 4 z G m Z 2 Z o U u d 0 V V F s 4 1 U e 9 f 7 q a J w v j G O K R t 4 m B j 1 D 7 8 b K 8 J i v G r N m g p W G 6 P T 9 t M B H k 7 / + 5 8 v 0 C 9 + + m F G J E 0 1 c R C I t A f n s u 9 T P J k 4 F 2 0 j Q i b k h l B 6 L p Q Q y s f q 7 r 6 0 V d L f N 2 x j Q y F h C S w 0 x s z M N O V Y V n P N R t z r T T x Y C t U P 4 1 R 4 s M D z B 8 f F 2 7 d D V L 5 m D e e D d P v W H Z k / l S 5 A o h 9 9 c p Q 6 + y d o f N Z J s / 7 l 7 L h Q 5 a D S W V S 5 R K q d L o s U A / l M W V K I X E y m R P 1 h J S b 7 X C k n j I f 4 w 2 7 K z 1 + e S X U r H Y n i 6 E C o f f v 2 0 I X z F 2 X Z 6 C d P n k i E A 2 y t h o Y G q t m w n u 9 T e q T A L G B I v N n x A T p 3 / h r l u X w 0 N O N I u g Z E + t D q H m d C F i G V I h d s J m U 3 K S J F C C S v U 8 R S S U k y 1 C X q C y s 1 2 U O O a q B B c r U 2 g 7 I Z o 8 l W d A 0 n 7 t i Y D I j o h c 9 + 8 K k s f m n d c R F j S d Z o h m R A J / 6 X 0 4 9 E Q m 2 s 3 U g / / f H 7 s v y y 1 / + G b d W l e V C 5 a f B X y G D G k Y Q 4 F s I Y I k U J p I 5 F L Z T E d f w a 1 g n l M + 0 C J l Q c x V Z w G p s O q J s M q F b L a m y t y n w Z Y m x U k I 4 t h H j B u s 0 N M l i L t S Q Q Y o R l l K E F / N M / / V 9 Z u 2 9 m N v l 6 f M l m 8 B q I R J K k i W P I h N x S F h J J j o g I R a Q I s d j O q l 6 L s K b E / W E l J l v Z U K + G p 8 S Y B Z e w y Z c V 2 S i t s C N 6 p s D S Y W a z g 1 T A T v f 1 Z b F h X D D 8 s c D n H / z B F x J q 9 O v T y T + n u b S f p i b i B 3 c h j a I S K U I e J B A o Q p Z o W d V b i A S n h U n h I B 0 8 u D 1 h X 1 i p y V Y 2 F J K a S p D 9 6 h 5 w 8 U V 6 Y z 1 W Y O r 8 z L R a i Q j z p i C J A H T 0 W M w l 9 Z z B 8 w c 7 b N / h 6 B L M Y v 9 w h 0 d A b c u 1 6 6 y K B a m g a P 7 e T U I o T Z Q o Y T R Z 4 o i l c k U m Y z N Z E + p k A q O l / V d 6 s p X K p 5 L S / 1 m b E F K 9 C 8 T K B O j Q V d W V E r I E L + C X X 3 5 D v / 3 N v 8 o y Y T g 3 M T E p N t a r V 1 1 U V Z V 4 E + y X L z t F U t 1 o a a G v + P 3 Y S O 4 3 v / 4 3 O n 3 6 r H z m 4 S O H q K x 8 / r J h 4 K y S S E p K I R V 4 Q A 5 9 r I m E H Q p x b M g U T S C R r o c m w v n 8 9 l / Z y X H 1 y c v U y v A K w 8 Z i L x V 4 n W I n m L E Q N K C B t Z w N W E p 0 P T a F w x g P x q y w D P O T J 0 9 p m 1 5 L D x M D s a 4 f 7 u O e P b v 1 O x S + + e Y 7 y t t 0 n A r c I T r Q W C A P L d z X + I e X d S x K S G T I w L l R 4 4 5 u m q Y r L z x 6 z A l 1 I A v G n T C w i 5 0 o 9 f i T j E E h + S h g B n T r q 2 j 3 n m 3 6 G + w B W 3 n 5 g O 5 x v z S e 2 t Q r u 8 g T j 5 q S z J 0 S 6 M R Q 9 0 A a R F n A y Y C B X m y B 8 8 U X n 1 N D I 1 z r G 2 R H e 9 T F 7 + G E p c u w e / 2 + j U w Q P j Y k i i c T t g A y E D J B 4 m i p p M p z t L d m l h w 4 F o L p e s 6 N N J J c S G Z y P d j L O Q h p N z I B 2 B O Z b 5 a 9 E g Z 4 v d 5 c 2 l S m 4 t q y U e 2 r L Q v S 9 u r M C d X f P y C R E x j s D Q R C 4 s G L R 2 l p i X j 0 r r f c p D V x W 5 Z + / / 1 T K i 4 u I Y / L Q b 3 P 7 0 h n T 4 R 8 v R 5 7 h E z 8 u o h K x 6 n Q H a R C T 5 B m / L C 9 t G T S R L E e I x k S Q X I J s U I B m u N y f L v b I d n Q h n L I b u x Q G T Y U T v F x L L K F X N g 5 f T G A j Y M l y b A N T U 3 N u s g c p 3 h g g P h H X / x Q g n A B v A + D v N i + B 5 t 1 w 5 m x a d s B W Z c v E R S R F J m M B D K k c j t D I p 0 M u U y 9 9 R j z 2 y I q o J D J J E W q v f s h n e a 3 / U p P t l P 5 g G f D f g p x I 4 A 8 a A w 0 b L Z B x j M W A d g i m D C Y L r B + + c 0 b r S y Z n g j J o B Z i d V q X 0 0 2 7 a n O p m 2 2 v R L j S k R M h k x A G Z U 4 u R 4 i O 1 c 4 o 0 n B q 7 X L F k E 3 a S y d F J E U s s a n C K q Y P p G p o r N X f Z C / Y k l A A G i c k j Q R C x a o l d p d S X t f i H x B Y y C X d Q F K E H o F Q 2 7 Y 3 0 b Y d u 2 g 8 W C D r k c P D 9 + j x Y / m c 2 t r 5 i / R P + 9 l W i y M T 1 9 C J + m k 6 t i k q m f x B z L J W J F J 1 O p c 6 c 6 z V P M l V o r n F S e e V A F v a U E h 9 s 2 p P 2 + b K W W l Y b l X 9 k + y P f R s W H / p j p r Y s B K h y c J / D y / f 4 8 f d 0 6 d x Z c v v f M p l V q A 9 U w G + / P U 3 r 1 q + T Y w O 4 w K 9 0 e P i e q y h y k A n k O F 4 3 r c t R 8 s C 7 p 8 r q w Z d I z Y N k M m V z 7 v M v T i R s c z s k W 9 p Q S I G w Q 9 S b Q h e i J / j J B l J Z Y G c p l a f X d I j / T e m g u r q K h o b m b 2 N q A I n x u 0 t P y e 3 N E U m E k K N j x 4 7 K / k 7 8 V K K + 3 j 5 5 H e p q a 2 t l R V m o 1 P w 2 a n n p p T N t X r k u d P w 5 L W m q C 9 S + x / h s a A 2 i v s k 5 T R Z O U N F F C q E s 5 5 X r H B J J 3 O c 6 z Y U C V C S x i f P b 3 A 7 J 0 d L W a d t H e y k / T f P Y A L 7 W X U R Y t N 7 J C W u j Y S I e Y E f b a m Z 6 k j x v z l N l x R r u 3 n O 0 p n w N F Z e g g 8 U C P w 1 L K J e U l M Q 8 P P C b s e Y D p E 9 J S a k c 4 3 V Y U h m d / l + / u 0 4 / O n W Q c h J 4 / / C e / j f 9 E i x r v X f Y G 8 r P g i s i l f h z j G R C + o B V P a 4 U C a N I x d L p u Z u C m l S K P E q 1 M x M J k c d M J g y o u U / 1 d d V 0 5 N g + / c 3 2 g 6 0 J B R R M D 9 C j U V Z L n B 4 h F c g E o 9 x 0 M j u S 6 m S D j z z a j o L q Z Y V R 5 / D 7 4 B p H B M T L j l e 0 d l 0 1 T Y x P 4 A R t 2 l Q r 3 j 2 E C W F u 1 P D Q E L l Z t S s s K q X 9 + 3 Y m n Y C I 1 Y z M 7 v b m v l 1 9 m U M z A S U t U S d k A p E 0 o a D K H d 4 w w 9 d r y K N I d Y k J J d I J x 6 h n 4 q C 8 Z c 0 M P e 7 F E t C Y z m 9 2 e z e E m q W / + M u f y P f a F Y 7 r 7 f Y m V J H D T 7 d f e U U 6 G S m F w F m H w y m d z o 6 E q i o M 0 e 7 1 m a 0 d A Z c 3 g K B X S C S M 1 W F Q F z u / Y 9 U k I N H G a F Z c u n S Z T p x Q 8 X u 4 b x I J w X l U K q l 4 P k g n I R U I w / n x e n j 1 F J F A n s t M J q t t h D K F m U B s 8 y r V j q W T m e 5 u y O T 3 U a 7 X S X / 8 p z + U 7 7 c r b G t D m T Q x x z q + 9 h A Z l 2 u k 0 b k D 2 N G W G p h 0 0 c O + z N a M w G + G 5 A G B M J h b V F Q o Z Q C h R 9 h n C h 6 9 R B D J w 8 n N D y N 0 f p T P t i u 3 u N W b B 4 J E 3 N 2 S w p T v N n a R l l A g j Z Q 5 6 T o k I Z O 0 E e e m v a D + 6 Y T B 3 D / + 0 8 / 5 a u a 3 s Z 3 S w u 4 g G 6 C x Y l Y R S T 8 N D a n Q k O g c d g R 2 i c 8 U y e Z B Q V J h G b L H j 5 + w + q c k W T w g x b D l K B 5 A E 7 P K m x c l k k U q W Q h G c y H a V 4 O V q N S 9 R n 6 5 A 5 4 9 C + m k P S x l e R 0 n E E k I h n i + A F V V Z b a c 8 0 p F V h D K B Z 2 f n 3 q m c d R T j 3 V 2 3 a h 2 x a X n 6 U / f g K 2 V a m I h p N f B g / v p + Y s O X R M L S D B j O + V L h D g S y K P L c a R A O r Z p m u + 3 J g i n y V k m F s 5 L M o T B O b S H P h a V z y T Y U H 4 K c / r s 8 x P 6 S u w N 2 8 2 H S p Z 2 N u R I I 5 q G j D a s a n w 7 w h 9 2 0 J Q P P z A 1 M P a k 5 j C l l m p m o P b 8 + Y v i s M B 7 0 O G x P s U n n 5 y S 1 0 A y G a m k i B O V T N H 6 a L J K p 1 t d r s j 9 j u S i 3 u l j 3 T b x 5 P r 8 x x 8 l b F M 7 J q e 4 m b P g X x j h N p B S 3 F j R p 2 M s s f j x y 7 / a X m h Z Y I t N v z 8 g U z M w p p S O v e j x e m j z 5 j o p I 7 J 8 c H C Q j h w 9 L G R T J F H k A I m U a g d S c B n 3 k M t q g D a a i w e P X z 8 y D S K q 1 5 h 6 y S U Z A u k k W o R K / C J W 9 9 Z Y W t L e / 7 J C 5 T P Y u a 2 Y G x p P X Z W s x J I 4 M W 4 8 4 6 y w k 2 2 F L W + S A R 0 W T o h k Q b A G + L 2 I 1 3 O z F N u 4 c a O 8 H m N Y U A V B y q i 0 C d M o y M H 2 k R D J Q i p r g v 0 k r 9 e k e d D D h O R c 7 r m W S u q B F v u A M 2 T C + F O Y 0 1 / / 9 5 / q K 8 w O Z B W h g M J 8 b l h I q c j T 0 D S q a m z k I B X / s Q 2 p M K i a D O j M 2 N d p I T x 5 2 i Z r k m N H R A A / H c T A l H l M l U e E A 4 i D v L U L Y 0 j q O E o m U 1 Y p G A z T w 1 4 H X X 7 h p i u c 5 P 5 y v Z F M 5 l 5 H J Z S R S m g X 5 H 5 a X 1 M l 1 5 J N y B o b y q T N d X B Q q A Y z a g W e h t H G V A m N L 8 S y w S T F 5 4 P J V 4 J F Z 3 e 7 k z s j s H f u + X M X q W 5 T L d 8 f R O d j r M g Q J C z R E X C v w 6 1 9 v t 1 D 5 9 o 0 O T R B V K 7 u V 6 S e E 0 g y N D m n C A P p L 6 T h 1 + m H G J w k 5 v 5 L w m x c z t U A L q J r g / T Z j 0 7 O a z + 7 p 6 y x o a z / 9 u 2 q 4 E Z H w 1 q I p B t c G l 1 y 0 z H Q Y Z C U K r g S M T S d 3 N m A h w K m s o M Y A J w N W A D z 1 q 3 b 1 N f X R y 3 X W u i D 4 + + L W h j 5 v f K b w x J p c e 7 c B f L m 5 N A F J l N Q 1 6 v 7 E X 3 d v K B W 6 3 m 5 n 9 G y 3 G M 8 s C J l E A k E Q z u o h x y 8 e n / z y 5 9 Z W i y L / t 1 8 / t o + x k Q G 6 O w c o 8 E R H z l 0 9 I T L 5 Z E I C o Q l q c T C 2 Y Q p o Y x / / A S X V X a 4 D M j f F T I w n G x t C U w E R K f H b w N p M L f p 5 M n j 8 n B A P Y B y f A I B 4 Z C Y n J y i k Z F R G i s 6 r M 9 p u w l l z n G M z 1 H u 8 / i y J h L n 5 s E U T y Y c W y V T K O i j b d s a 6 P 0 T h + T a s g 1 Z Z 0 M Z b N p U w o T g R p Z G t S T T 2 J z Q G V T O C Z 3 D d B 7 u T I D 1 7 + 8 b U / 7 E x B 4 f n 5 B r H m J p M z 0 1 R S d O f C D H 5 n e Y s k l w J K D z 4 4 G C c S t M h x 8 t P K T P G 4 J w W R N E S R 6 r J O e y r k e d 8 v L h G A S K 3 l s r m S C Z s A E A 8 h y v J 2 v J B D h u v s h O C W V w 8 1 Y P / 0 q W S G x n O J 0 q z i + h p E L s H 8 q R X E s s k V A m / / 0 C U s r M d z L X 8 / z 5 C 9 l 4 2 o x B G Q l k T V F p E 5 V a Z m m v p / 0 u 6 h 1 z S t m 8 R k k o c 2 z I C F e 5 J p 3 J h U i G Y O o B B Q K h H L W h Q C a W U P 5 Z v s d z 9 D e / + p l 8 f 7 b C 0 f q i J 6 s J B b T c 7 G J Z b F Q / z k E k C 6 m U 6 m c l k y Y U L E y U D a G k D 6 O s c i t U V W z d c g I d f X Z q j L b k d 1 L P 6 x 7 a 3 F D P E s Y r q x Y h A o J P 4 1 W K E H E J h G p 7 0 i b T Q B 4 8 e E y n P v 6 Q y T F H V 1 9 6 y B / k 1 w h x 8 F p F I h A m o u o l I p S 4 1 w 2 Z F J G k H J F M T C C U E f i K Y 1 b 3 4 G b / 2 / / x X + W 3 Z D P e C U J x X 6 F r N z u Z I C C Q I R a I 5 I r k E Q k F c i W Q U i A W o I j F x 6 B Q D H + k R t f F n F g 6 0 N m h e v L / C k S i r 1 N L q U k y 5 1 M k S D G M P Q 0 P D / E x N h t Y Q x d f w E l h I R J y E C Y R q Q y R J H E Z B N K E U v a S y Y 2 K p 0 m l y Y T y r / 7 h L 9 W 9 y 3 K 8 E 4 Q C / P 4 Q 3 b z d x U R R h D I S S s 2 h Q j m O T B F C x R M L n U L n O A Z 5 d D + R s i p Y E H P A w O 2 2 1 u n b n 6 A V u I v r g i 7 p / F T j D I q o U E S I J L w k v i 7 M H T t E j 7 / / n n Y 0 N 0 t d C 0 s m H y S T h U j I I 2 o e S B M h l i Y R 5 3 J s y M R J H B D I N Z n E h j J E g s 3 E E g p E + / k v / g v l 6 c j 3 b I e j t a N X t 1 r 2 A x 2 r 5 c b L K K l A J J M L i R I Q K 0 I k V R Y S I Q d 9 p I x P 1 v U o S l n + q 7 I l S 4 j I 3 e e O r U v c u 1 V m L e s c t b l u r M j q U 2 S Q h F r 8 U c d q C x m d x F Z C C l O I 8 8 v P v V J W 5 3 T O x 0 Y i y a x c k E f X K Q m l S W R U P S l H i S T S S T s k l C c P p E L Q a 4 B + 8 c u f p T X w n C 1 4 p w g F g F R X W 1 5 E S G W 1 q a J E 0 s S S c p R M h l h C G C G Q F K Q M q G N V i h T 1 3 / S A z q 2 L k b K q Q M f X B S H P + 3 U + c j t B A n U O / + Q c p 0 S E G p h w 0 J N + l 6 6 L J 5 K p M w T i X M p W u w l E i p Z j y G Q I B S I J o R S p / t u v / l z W U H y X 4 L j 1 j h E K 8 P m C d O 3 6 8 8 g Y l d h V Q i o 4 J 6 w 2 l S J Q M v U P Z J F c / u O P / J X c Q N X r g 1 Q A H / D H A J 1 c F a L n d F 7 o D d O B D U Z C m X M o q 2 Q l 1 L R v j m 5 1 W a S S z i N E w r E m k J B K S K P S n I 7 n i 6 h 5 O r f a T E o y Q c U z h O L r C g f p r / 7 m T y m / 4 N 1 Q 8 6 x w 3 H r 5 7 h E K m J 3 x s 6 R 6 x m Q x p D J S C t J J S 6 i I x A K R 4 s h k L Y M 2 k R y f j v P y X 5 U t m Y I 5 s N z 6 S J E 7 u c r M H + n 4 8 f n 2 q g B V F G I N u z k K h I i l j 5 u G p 8 y U f x C G 8 w i J o k R S B F K 5 I p E u G z J J n S a S J h O O I + N Q Q i Q r o Y z N p B K 8 e X / 5 i z + h w q J 3 Y 9 v W e D C h + l Q r v a M 4 c / Y B 3 w W Q y h A J x D K L v S g i R d W / e F L p Y 3 y Q 5 K j D O a n A n 8 i 5 d K E I o Q E C q A K K k k f q h B w o 6 z q d r O V o s p A J O c i j j w 2 R Y k g V I Z Q h E Y g V d U A Y l U 8 N 1 i p S Q c 1 D k M m v / u d f y T 1 5 V / H O E w o 4 f f o e 3 w k t n Y R Y i m A R M l n I Z Z V U / E c f o 4 h O p O s B n N O 5 g a 5 J C N U I u i k k 4 w 4 v m T 4 T k 4 M M c i T H U q d z + R c 5 N g S y l I U 4 + h i k 0 b m 1 H F H x D K k 0 g W K l U 6 x k 8 r h d 9 M t / + D k u 6 p 2 G 4 / Y q o Q S n z 9 y h U B j k U R L K S K s I m V B m c l h t K y G N S S C L L g t 1 F J v w J 6 a 8 M N D Z d d F C H P X f m u M v z u u y T n L W H M c R S d W p P C G R 4 k i k j l X Z K p m E R M i 1 R 6 + w s I B + 8 b d / h g t 9 5 7 F K K A s e P u i g 7 t 4 R R a o I o U w Z R I I 0 M r k m k l V i C Z E 4 l / / 4 o 0 i k z l k h Z y P g b q 5 L F q D z q 4 L + b 8 3 5 L y c 5 a 8 o 6 l 3 + a N N G E Y 5 A m W l a L s D B Z I m Q y e S y Z l E R C r i d s R p w Q s J f C t G t 3 M x 3 / 8 I h c y y q 4 Z W + / e q N a Z h U C d M C v v r z B d y Z K J o f x / i E m U I h l i D S f W P w H / x m q X o A 6 V W K Y O p U J Y l r A E M V a 1 i 8 A O V A n / 0 E O F F S u X h M t x 5 L K Q i J N I H V s S K S J J M e a R E I s i 1 T S k k m R K k B e r 4 d + + f c / l 3 u x i i h W C Z U E 3 3 z d Q o E g u K C J F R m n U r m S V F o F F C J Z y a U 6 m c p x D v 9 V r h A p J I B u D k 0 a V d Y l y e U E F 0 E O 1 K p c y j p X B L K U m U g R F U / n V s k E 8 q i y k U Y g V J R M h k R I + E n F J c X i y V v F f K w S a g H 8 2 2 8 v 0 5 x I J k 0 s k V A 6 M Y m i z g o Q y W J X a Q L N I 5 U V c s 5 A E S U K k E E X N W m k h B x E s Z Y t i U g R S B 2 D Q G b M K Z Z I V j I Z y Y S y c T q o M u e i 4 g X 5 v F q m D F 6 8 V S S H 4 0 7 n K q E W Q s u V + / R m Y I z v F o i k y S X l F I T S S W g k O Y p c V i U p J w X I o I u R s p A F J J G / q l 4 n V W 9 J I I i U d Q 7 i W I l k y K V J F B t S p A g U y Z l Q W O + 8 s X E z f f b F S V z J K l K A C d U v 7 b W K h f H t 1 1 d p c s r P X F D E M q S K q I C G W H I M 8 j B p k A t 3 k F t I J O f n Q x o j + k c I I Q A x I j m X h D C W Z O q s j g c 5 V m V F I F 2 P X A j E Z V H v V F J E A q m U F w + b h 1 V V V d B P / + I P 1 T W s Y k G s E m o R + P U / n y Z + q P P d s 9 p T h l A o g z w o g z Q g F f g D + k g h S i S p S w D F H F 0 E U S w 5 k 0 S O N J H 4 T 6 S s k i Y Q y h E C o c x E s R B L S S N N J s k N m Z h I f P 1 Y Z g y B r a v I B E T / H / c G e Y H r g e i x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 G u i d = " f 8 0 2 3 a e 9 - e 3 f 9 - 4 e e 7 - 9 f d 7 - e b 9 1 1 c 9 5 2 6 b 1 "   R e v = " 1 "   R e v G u i d = " 5 1 4 a 3 8 e b - f f 8 9 - 4 6 f c - b 1 3 2 - e c 4 9 7 9 a f 5 4 8 9 " 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3B85CB6A-A662-44B5-8A28-7DBEE255F77D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1D61D72F-A827-42D1-97C6-D5429230BB1F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Cellularity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 Pruis</dc:creator>
  <cp:lastModifiedBy>M.A. Pruis</cp:lastModifiedBy>
  <cp:lastPrinted>2020-12-14T07:47:34Z</cp:lastPrinted>
  <dcterms:created xsi:type="dcterms:W3CDTF">2020-10-01T11:49:53Z</dcterms:created>
  <dcterms:modified xsi:type="dcterms:W3CDTF">2022-04-28T10:44:54Z</dcterms:modified>
</cp:coreProperties>
</file>