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nninator/Documents/Publications/2018/Vicki Paper/Nat Comm/Revision/"/>
    </mc:Choice>
  </mc:AlternateContent>
  <xr:revisionPtr revIDLastSave="0" documentId="8_{6567E585-CB10-354B-845E-3A7B0BD1C6D1}" xr6:coauthVersionLast="33" xr6:coauthVersionMax="33" xr10:uidLastSave="{00000000-0000-0000-0000-000000000000}"/>
  <bookViews>
    <workbookView xWindow="860" yWindow="460" windowWidth="28300" windowHeight="16440" tabRatio="500" xr2:uid="{00000000-000D-0000-FFFF-FFFF00000000}"/>
  </bookViews>
  <sheets>
    <sheet name="Sheet1" sheetId="1" r:id="rId1"/>
  </sheets>
  <calcPr calcId="162913" refMode="R1C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0" i="1" l="1"/>
  <c r="J140" i="1" s="1"/>
  <c r="F140" i="1"/>
  <c r="I139" i="1"/>
  <c r="J139" i="1" s="1"/>
  <c r="F139" i="1"/>
  <c r="I138" i="1"/>
  <c r="J138" i="1" s="1"/>
  <c r="F138" i="1"/>
  <c r="I137" i="1"/>
  <c r="J137" i="1" s="1"/>
  <c r="F137" i="1"/>
  <c r="G136" i="1"/>
  <c r="I136" i="1" s="1"/>
  <c r="J136" i="1" s="1"/>
  <c r="F136" i="1"/>
  <c r="I135" i="1"/>
  <c r="J135" i="1" s="1"/>
  <c r="F135" i="1"/>
  <c r="G134" i="1"/>
  <c r="I134" i="1" s="1"/>
  <c r="J134" i="1" s="1"/>
  <c r="F134" i="1"/>
  <c r="I133" i="1"/>
  <c r="J133" i="1" s="1"/>
  <c r="F133" i="1"/>
  <c r="I132" i="1"/>
  <c r="J132" i="1" s="1"/>
  <c r="G132" i="1"/>
  <c r="F132" i="1"/>
  <c r="I131" i="1"/>
  <c r="J131" i="1" s="1"/>
  <c r="F131" i="1"/>
  <c r="I130" i="1"/>
  <c r="J130" i="1" s="1"/>
  <c r="F130" i="1"/>
  <c r="I129" i="1"/>
  <c r="J129" i="1" s="1"/>
  <c r="F129" i="1"/>
  <c r="G128" i="1"/>
  <c r="I128" i="1" s="1"/>
  <c r="J128" i="1" s="1"/>
  <c r="F128" i="1"/>
  <c r="G127" i="1"/>
  <c r="I127" i="1" s="1"/>
  <c r="J127" i="1" s="1"/>
  <c r="F127" i="1"/>
  <c r="G126" i="1"/>
  <c r="I126" i="1" s="1"/>
  <c r="J126" i="1" s="1"/>
  <c r="F126" i="1"/>
  <c r="G125" i="1"/>
  <c r="I125" i="1" s="1"/>
  <c r="J125" i="1" s="1"/>
  <c r="F125" i="1"/>
  <c r="I124" i="1"/>
  <c r="J124" i="1" s="1"/>
  <c r="F124" i="1"/>
  <c r="I123" i="1"/>
  <c r="J123" i="1" s="1"/>
  <c r="G123" i="1"/>
  <c r="F123" i="1"/>
  <c r="I122" i="1"/>
  <c r="J122" i="1" s="1"/>
  <c r="F122" i="1"/>
  <c r="G121" i="1"/>
  <c r="I121" i="1" s="1"/>
  <c r="J121" i="1" s="1"/>
  <c r="F121" i="1"/>
  <c r="I120" i="1"/>
  <c r="J120" i="1" s="1"/>
  <c r="F120" i="1"/>
  <c r="I119" i="1"/>
  <c r="J119" i="1" s="1"/>
  <c r="F119" i="1"/>
  <c r="I118" i="1"/>
  <c r="J118" i="1" s="1"/>
  <c r="F118" i="1"/>
  <c r="I117" i="1"/>
  <c r="J117" i="1" s="1"/>
  <c r="G117" i="1"/>
  <c r="F117" i="1"/>
  <c r="I116" i="1"/>
  <c r="J116" i="1" s="1"/>
  <c r="F116" i="1"/>
  <c r="I115" i="1"/>
  <c r="J115" i="1" s="1"/>
  <c r="F115" i="1"/>
  <c r="I114" i="1"/>
  <c r="J114" i="1" s="1"/>
  <c r="F114" i="1"/>
  <c r="I113" i="1"/>
  <c r="J113" i="1" s="1"/>
  <c r="F113" i="1"/>
  <c r="I112" i="1"/>
  <c r="J112" i="1" s="1"/>
  <c r="F112" i="1"/>
  <c r="I111" i="1"/>
  <c r="J111" i="1" s="1"/>
  <c r="F111" i="1"/>
  <c r="G110" i="1"/>
  <c r="I110" i="1" s="1"/>
  <c r="J110" i="1" s="1"/>
  <c r="F110" i="1"/>
  <c r="I109" i="1"/>
  <c r="J109" i="1" s="1"/>
  <c r="F109" i="1"/>
  <c r="J108" i="1"/>
  <c r="I108" i="1"/>
  <c r="F108" i="1"/>
  <c r="I107" i="1"/>
  <c r="J107" i="1" s="1"/>
  <c r="F107" i="1"/>
  <c r="G106" i="1"/>
  <c r="I106" i="1" s="1"/>
  <c r="J106" i="1" s="1"/>
  <c r="F106" i="1"/>
  <c r="G105" i="1"/>
  <c r="I105" i="1" s="1"/>
  <c r="J105" i="1" s="1"/>
  <c r="F105" i="1"/>
  <c r="I104" i="1"/>
  <c r="J104" i="1" s="1"/>
  <c r="J103" i="1"/>
  <c r="I103" i="1"/>
  <c r="F103" i="1"/>
  <c r="I102" i="1"/>
  <c r="J102" i="1" s="1"/>
  <c r="F102" i="1"/>
  <c r="I101" i="1"/>
  <c r="J101" i="1" s="1"/>
  <c r="F101" i="1"/>
  <c r="G100" i="1"/>
  <c r="I100" i="1" s="1"/>
  <c r="J100" i="1" s="1"/>
  <c r="F100" i="1"/>
  <c r="I99" i="1"/>
  <c r="J99" i="1" s="1"/>
  <c r="F99" i="1"/>
  <c r="I98" i="1"/>
  <c r="J98" i="1" s="1"/>
  <c r="F98" i="1"/>
  <c r="I97" i="1"/>
  <c r="J97" i="1" s="1"/>
  <c r="F97" i="1"/>
  <c r="G96" i="1"/>
  <c r="I96" i="1" s="1"/>
  <c r="J96" i="1" s="1"/>
  <c r="F96" i="1"/>
  <c r="I95" i="1"/>
  <c r="J95" i="1" s="1"/>
  <c r="F95" i="1"/>
  <c r="G94" i="1"/>
  <c r="I94" i="1" s="1"/>
  <c r="J94" i="1" s="1"/>
  <c r="F94" i="1"/>
  <c r="I93" i="1"/>
  <c r="J93" i="1" s="1"/>
  <c r="F93" i="1"/>
  <c r="G92" i="1"/>
  <c r="I92" i="1" s="1"/>
  <c r="J92" i="1" s="1"/>
  <c r="F92" i="1"/>
  <c r="J91" i="1"/>
  <c r="I91" i="1"/>
  <c r="F91" i="1"/>
  <c r="G90" i="1"/>
  <c r="I90" i="1" s="1"/>
  <c r="J90" i="1" s="1"/>
  <c r="G89" i="1"/>
  <c r="I89" i="1" s="1"/>
  <c r="J89" i="1" s="1"/>
  <c r="I88" i="1"/>
  <c r="J88" i="1" s="1"/>
  <c r="G87" i="1"/>
  <c r="I87" i="1" s="1"/>
  <c r="J87" i="1" s="1"/>
  <c r="G86" i="1"/>
  <c r="I86" i="1" s="1"/>
  <c r="J86" i="1" s="1"/>
  <c r="I85" i="1"/>
  <c r="J85" i="1" s="1"/>
  <c r="G84" i="1"/>
  <c r="I84" i="1" s="1"/>
  <c r="J84" i="1" s="1"/>
  <c r="I83" i="1"/>
  <c r="J83" i="1" s="1"/>
  <c r="F83" i="1"/>
  <c r="G82" i="1"/>
  <c r="I82" i="1" s="1"/>
  <c r="J82" i="1" s="1"/>
  <c r="F82" i="1"/>
  <c r="I81" i="1"/>
  <c r="J81" i="1" s="1"/>
  <c r="F81" i="1"/>
  <c r="I80" i="1"/>
  <c r="J80" i="1" s="1"/>
  <c r="F80" i="1"/>
  <c r="I79" i="1"/>
  <c r="J79" i="1" s="1"/>
  <c r="F79" i="1"/>
  <c r="I78" i="1"/>
  <c r="J78" i="1" s="1"/>
  <c r="F78" i="1"/>
  <c r="I77" i="1"/>
  <c r="J77" i="1" s="1"/>
  <c r="F77" i="1"/>
  <c r="J76" i="1"/>
  <c r="I76" i="1"/>
  <c r="F76" i="1"/>
  <c r="I75" i="1"/>
  <c r="J75" i="1" s="1"/>
  <c r="F75" i="1"/>
  <c r="I74" i="1"/>
  <c r="J74" i="1" s="1"/>
  <c r="F74" i="1"/>
  <c r="I73" i="1"/>
  <c r="J73" i="1" s="1"/>
  <c r="F73" i="1"/>
  <c r="G72" i="1"/>
  <c r="I72" i="1" s="1"/>
  <c r="J72" i="1" s="1"/>
  <c r="F72" i="1"/>
  <c r="I71" i="1"/>
  <c r="J71" i="1" s="1"/>
  <c r="F71" i="1"/>
  <c r="I70" i="1"/>
  <c r="J70" i="1" s="1"/>
  <c r="G70" i="1"/>
  <c r="F70" i="1"/>
  <c r="I69" i="1"/>
  <c r="J69" i="1" s="1"/>
  <c r="F69" i="1"/>
  <c r="I68" i="1"/>
  <c r="J68" i="1" s="1"/>
  <c r="J67" i="1"/>
  <c r="I67" i="1"/>
  <c r="I66" i="1"/>
  <c r="J66" i="1" s="1"/>
  <c r="I65" i="1"/>
  <c r="J65" i="1" s="1"/>
  <c r="F65" i="1"/>
  <c r="I64" i="1"/>
  <c r="J64" i="1" s="1"/>
  <c r="F64" i="1"/>
  <c r="I63" i="1"/>
  <c r="J63" i="1" s="1"/>
  <c r="F63" i="1"/>
  <c r="G62" i="1"/>
  <c r="I62" i="1" s="1"/>
  <c r="J62" i="1" s="1"/>
  <c r="I61" i="1"/>
  <c r="J61" i="1" s="1"/>
  <c r="F61" i="1"/>
  <c r="I60" i="1"/>
  <c r="J60" i="1" s="1"/>
  <c r="G60" i="1"/>
  <c r="G59" i="1"/>
  <c r="I59" i="1" s="1"/>
  <c r="J59" i="1" s="1"/>
  <c r="F59" i="1"/>
  <c r="I58" i="1"/>
  <c r="J58" i="1" s="1"/>
  <c r="F58" i="1"/>
  <c r="G57" i="1"/>
  <c r="I57" i="1" s="1"/>
  <c r="J57" i="1" s="1"/>
  <c r="F57" i="1"/>
  <c r="I56" i="1"/>
  <c r="J56" i="1" s="1"/>
  <c r="F56" i="1"/>
  <c r="J55" i="1"/>
  <c r="I55" i="1"/>
  <c r="F55" i="1"/>
  <c r="G54" i="1"/>
  <c r="I54" i="1" s="1"/>
  <c r="J54" i="1" s="1"/>
  <c r="I53" i="1"/>
  <c r="J53" i="1" s="1"/>
  <c r="F53" i="1"/>
  <c r="G52" i="1"/>
  <c r="I52" i="1" s="1"/>
  <c r="J52" i="1" s="1"/>
  <c r="F52" i="1"/>
  <c r="I51" i="1"/>
  <c r="J51" i="1" s="1"/>
  <c r="F51" i="1"/>
  <c r="I50" i="1"/>
  <c r="J50" i="1" s="1"/>
  <c r="F50" i="1"/>
  <c r="I49" i="1"/>
  <c r="J49" i="1" s="1"/>
  <c r="F49" i="1"/>
  <c r="G48" i="1"/>
  <c r="I48" i="1" s="1"/>
  <c r="J48" i="1" s="1"/>
  <c r="F48" i="1"/>
  <c r="I47" i="1"/>
  <c r="J47" i="1" s="1"/>
  <c r="F47" i="1"/>
  <c r="G46" i="1"/>
  <c r="I46" i="1" s="1"/>
  <c r="J46" i="1" s="1"/>
  <c r="F46" i="1"/>
  <c r="G45" i="1"/>
  <c r="I45" i="1" s="1"/>
  <c r="J45" i="1" s="1"/>
  <c r="F45" i="1"/>
  <c r="I44" i="1"/>
  <c r="J44" i="1" s="1"/>
  <c r="F44" i="1"/>
  <c r="G43" i="1"/>
  <c r="I43" i="1" s="1"/>
  <c r="J43" i="1" s="1"/>
  <c r="F43" i="1"/>
  <c r="J42" i="1"/>
  <c r="I42" i="1"/>
  <c r="F42" i="1"/>
  <c r="G41" i="1"/>
  <c r="I41" i="1" s="1"/>
  <c r="J41" i="1" s="1"/>
  <c r="F41" i="1"/>
  <c r="I40" i="1"/>
  <c r="J40" i="1" s="1"/>
  <c r="F40" i="1"/>
  <c r="G39" i="1"/>
  <c r="I39" i="1" s="1"/>
  <c r="J39" i="1" s="1"/>
  <c r="F39" i="1"/>
  <c r="I38" i="1"/>
  <c r="J38" i="1" s="1"/>
  <c r="F38" i="1"/>
  <c r="G37" i="1"/>
  <c r="I37" i="1" s="1"/>
  <c r="J37" i="1" s="1"/>
  <c r="F37" i="1"/>
  <c r="I36" i="1"/>
  <c r="J36" i="1" s="1"/>
  <c r="F36" i="1"/>
  <c r="J35" i="1"/>
  <c r="I35" i="1"/>
  <c r="F35" i="1"/>
  <c r="G34" i="1"/>
  <c r="I34" i="1" s="1"/>
  <c r="J34" i="1" s="1"/>
  <c r="F34" i="1"/>
  <c r="I33" i="1"/>
  <c r="J33" i="1" s="1"/>
  <c r="F33" i="1"/>
  <c r="G32" i="1"/>
  <c r="I32" i="1" s="1"/>
  <c r="J32" i="1" s="1"/>
  <c r="F32" i="1"/>
  <c r="I31" i="1"/>
  <c r="J31" i="1" s="1"/>
  <c r="F31" i="1"/>
  <c r="I30" i="1"/>
  <c r="J30" i="1" s="1"/>
  <c r="F30" i="1"/>
  <c r="J29" i="1"/>
  <c r="I29" i="1"/>
  <c r="F29" i="1"/>
  <c r="I28" i="1"/>
  <c r="J28" i="1" s="1"/>
  <c r="F28" i="1"/>
  <c r="I27" i="1"/>
  <c r="J27" i="1" s="1"/>
  <c r="F27" i="1"/>
  <c r="I26" i="1"/>
  <c r="J26" i="1" s="1"/>
  <c r="F26" i="1"/>
  <c r="G25" i="1"/>
  <c r="I25" i="1" s="1"/>
  <c r="J25" i="1" s="1"/>
  <c r="F25" i="1"/>
  <c r="I24" i="1"/>
  <c r="J24" i="1" s="1"/>
  <c r="F24" i="1"/>
  <c r="F23" i="1"/>
  <c r="I22" i="1"/>
  <c r="J22" i="1" s="1"/>
  <c r="F22" i="1"/>
  <c r="I21" i="1"/>
  <c r="J21" i="1" s="1"/>
  <c r="G21" i="1"/>
  <c r="F21" i="1"/>
  <c r="I20" i="1"/>
  <c r="J20" i="1" s="1"/>
  <c r="F20" i="1"/>
  <c r="G19" i="1"/>
  <c r="I19" i="1" s="1"/>
  <c r="J19" i="1" s="1"/>
  <c r="F19" i="1"/>
  <c r="I18" i="1"/>
  <c r="J18" i="1" s="1"/>
  <c r="F18" i="1"/>
  <c r="G17" i="1"/>
  <c r="I17" i="1" s="1"/>
  <c r="J17" i="1" s="1"/>
  <c r="F17" i="1"/>
  <c r="I16" i="1"/>
  <c r="J16" i="1" s="1"/>
  <c r="F16" i="1"/>
  <c r="G15" i="1"/>
  <c r="I15" i="1" s="1"/>
  <c r="J15" i="1" s="1"/>
  <c r="F15" i="1"/>
  <c r="I14" i="1"/>
  <c r="J14" i="1" s="1"/>
  <c r="F14" i="1"/>
  <c r="I13" i="1"/>
  <c r="J13" i="1" s="1"/>
  <c r="F13" i="1"/>
  <c r="G12" i="1"/>
  <c r="I12" i="1" s="1"/>
  <c r="J12" i="1" s="1"/>
  <c r="F12" i="1"/>
  <c r="I11" i="1"/>
  <c r="J11" i="1" s="1"/>
  <c r="F11" i="1"/>
  <c r="I10" i="1"/>
  <c r="J10" i="1" s="1"/>
  <c r="F10" i="1"/>
  <c r="J9" i="1"/>
  <c r="I9" i="1"/>
  <c r="F9" i="1"/>
  <c r="I8" i="1"/>
  <c r="J8" i="1" s="1"/>
  <c r="F8" i="1"/>
  <c r="I7" i="1"/>
  <c r="J7" i="1" s="1"/>
  <c r="F7" i="1"/>
  <c r="G6" i="1"/>
  <c r="I6" i="1" s="1"/>
  <c r="J6" i="1" s="1"/>
  <c r="F6" i="1"/>
  <c r="I5" i="1"/>
  <c r="J5" i="1" s="1"/>
  <c r="F5" i="1"/>
  <c r="I4" i="1"/>
  <c r="J4" i="1" s="1"/>
  <c r="F4" i="1"/>
  <c r="I3" i="1"/>
  <c r="J3" i="1" s="1"/>
  <c r="G3" i="1"/>
  <c r="F3" i="1"/>
  <c r="I2" i="1"/>
  <c r="J2" i="1" s="1"/>
  <c r="F2" i="1"/>
</calcChain>
</file>

<file path=xl/sharedStrings.xml><?xml version="1.0" encoding="utf-8"?>
<sst xmlns="http://schemas.openxmlformats.org/spreadsheetml/2006/main" count="609" uniqueCount="90">
  <si>
    <t>FileName</t>
  </si>
  <si>
    <t>Spectrum Number</t>
  </si>
  <si>
    <t>Panel</t>
  </si>
  <si>
    <t>Peptide Sequence</t>
  </si>
  <si>
    <t>ion</t>
  </si>
  <si>
    <t>Calc Mass</t>
  </si>
  <si>
    <t>Observed m/z</t>
  </si>
  <si>
    <t>Delta [Th]</t>
  </si>
  <si>
    <t>Delta [ppm]</t>
  </si>
  <si>
    <t>Diagnostic for Carbamylation</t>
  </si>
  <si>
    <t>Vicki 101-1 FASP</t>
  </si>
  <si>
    <t>7A</t>
  </si>
  <si>
    <t>NLNSIAKTTPDR</t>
  </si>
  <si>
    <t>y1</t>
  </si>
  <si>
    <t>y3(-17)</t>
  </si>
  <si>
    <t>y3</t>
  </si>
  <si>
    <t>y4</t>
  </si>
  <si>
    <t>y5(-17)</t>
  </si>
  <si>
    <t>√</t>
  </si>
  <si>
    <t>y5</t>
  </si>
  <si>
    <t>y6</t>
  </si>
  <si>
    <t>y7</t>
  </si>
  <si>
    <t>y8</t>
  </si>
  <si>
    <t>y9</t>
  </si>
  <si>
    <t>y10(-17)</t>
  </si>
  <si>
    <t>y10</t>
  </si>
  <si>
    <t>y11</t>
  </si>
  <si>
    <t>b2(-17)</t>
  </si>
  <si>
    <t>b2</t>
  </si>
  <si>
    <t>b3(-17)</t>
  </si>
  <si>
    <t>b3</t>
  </si>
  <si>
    <t>b4(-18)</t>
  </si>
  <si>
    <t>b4</t>
  </si>
  <si>
    <t>b5(-18)</t>
  </si>
  <si>
    <t>b6</t>
  </si>
  <si>
    <t>160112_vicky_9_73_1_15</t>
  </si>
  <si>
    <t>7B</t>
  </si>
  <si>
    <t>Low Res CID spectrum</t>
  </si>
  <si>
    <t>7C</t>
  </si>
  <si>
    <t>TPTVFDNKYYVNLK</t>
  </si>
  <si>
    <t>y2</t>
  </si>
  <si>
    <t>y9(-17)</t>
  </si>
  <si>
    <t>b2 (-18)</t>
  </si>
  <si>
    <t>b3 (-18)</t>
  </si>
  <si>
    <t>b4 (-18)</t>
  </si>
  <si>
    <t>b7 (-18)</t>
  </si>
  <si>
    <t>b7</t>
  </si>
  <si>
    <t>b8 (-18)</t>
  </si>
  <si>
    <t>b8(-17)</t>
  </si>
  <si>
    <t>b8</t>
  </si>
  <si>
    <t>b9 (-18)</t>
  </si>
  <si>
    <t>b9</t>
  </si>
  <si>
    <t>b10</t>
  </si>
  <si>
    <t>7D</t>
  </si>
  <si>
    <t>YYVNLKER</t>
  </si>
  <si>
    <t>y2(-17)</t>
  </si>
  <si>
    <t>y6(-18)</t>
  </si>
  <si>
    <t>y6(-17)</t>
  </si>
  <si>
    <t>y</t>
  </si>
  <si>
    <t>y7(-17)</t>
  </si>
  <si>
    <t>b</t>
  </si>
  <si>
    <t>b5</t>
  </si>
  <si>
    <t>b6(2+)</t>
  </si>
  <si>
    <t>7E</t>
  </si>
  <si>
    <t>ATPEQVASYTLKLLR</t>
  </si>
  <si>
    <t>y2(-18)</t>
  </si>
  <si>
    <t>y3(-18)</t>
  </si>
  <si>
    <t>y13(2+)</t>
  </si>
  <si>
    <t>y11(-17)</t>
  </si>
  <si>
    <t>b3(-18)</t>
  </si>
  <si>
    <t>b5(-17)</t>
  </si>
  <si>
    <t>b6(-18)</t>
  </si>
  <si>
    <t>b7(-18)</t>
  </si>
  <si>
    <t>b8(-18)</t>
  </si>
  <si>
    <t>7F</t>
  </si>
  <si>
    <t>LGPKNQPIR</t>
  </si>
  <si>
    <t>y4(-17)</t>
  </si>
  <si>
    <t>y8(-17)</t>
  </si>
  <si>
    <t>7G</t>
  </si>
  <si>
    <t>DFALALKDR</t>
  </si>
  <si>
    <t>y1(-18)</t>
  </si>
  <si>
    <t>y1(-17)</t>
  </si>
  <si>
    <t>Vicki 101-1 GASP</t>
  </si>
  <si>
    <t>7H</t>
  </si>
  <si>
    <t>LEAAKAASA</t>
  </si>
  <si>
    <t>y4(-18)</t>
  </si>
  <si>
    <t>y5(-18)</t>
  </si>
  <si>
    <t>y7(-18)</t>
  </si>
  <si>
    <t>b4(-17)</t>
  </si>
  <si>
    <t>27-2-16 VL 119.1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</si>
</sst>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21212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top"/>
    </xf>
    <xf numFmtId="0" fontId="0" fillId="0" borderId="0" xfId="0" applyFont="1" applyAlignment="1">
      <alignment vertical="top"/>
    </xf>
    <xf numFmtId="165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Font="1"/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top"/>
    </xf>
    <xf numFmtId="0" fontId="0" fillId="0" borderId="2" xfId="0" applyFont="1" applyBorder="1" applyAlignment="1">
      <alignment vertical="top"/>
    </xf>
    <xf numFmtId="165" fontId="0" fillId="0" borderId="2" xfId="0" applyNumberFormat="1" applyBorder="1" applyAlignment="1">
      <alignment vertical="top"/>
    </xf>
    <xf numFmtId="0" fontId="0" fillId="0" borderId="2" xfId="0" applyBorder="1" applyAlignment="1">
      <alignment horizontal="right" vertical="top"/>
    </xf>
    <xf numFmtId="164" fontId="0" fillId="0" borderId="2" xfId="0" applyNumberFormat="1" applyBorder="1" applyAlignment="1">
      <alignment vertical="top"/>
    </xf>
    <xf numFmtId="0" fontId="0" fillId="0" borderId="3" xfId="0" applyBorder="1" applyAlignment="1">
      <alignment horizontal="center" vertical="top"/>
    </xf>
    <xf numFmtId="0" fontId="2" fillId="0" borderId="2" xfId="0" applyFont="1" applyBorder="1"/>
    <xf numFmtId="165" fontId="0" fillId="0" borderId="0" xfId="0" applyNumberFormat="1" applyBorder="1" applyAlignment="1">
      <alignment vertical="top"/>
    </xf>
    <xf numFmtId="0" fontId="0" fillId="0" borderId="0" xfId="0" applyBorder="1" applyAlignment="1">
      <alignment horizontal="right" vertical="top"/>
    </xf>
    <xf numFmtId="164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2" fillId="0" borderId="0" xfId="0" applyFont="1"/>
    <xf numFmtId="0" fontId="0" fillId="0" borderId="0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0"/>
  <sheetViews>
    <sheetView tabSelected="1" zoomScale="124" zoomScaleNormal="124" workbookViewId="0">
      <pane ySplit="1" topLeftCell="A139" activePane="bottomLeft" state="frozen"/>
      <selection pane="bottomLeft" activeCell="A23" sqref="A23"/>
    </sheetView>
  </sheetViews>
  <sheetFormatPr baseColWidth="10" defaultColWidth="8.83203125" defaultRowHeight="15" x14ac:dyDescent="0.2"/>
  <cols>
    <col min="1" max="1" width="14.83203125" customWidth="1"/>
    <col min="2" max="2" width="12.1640625" style="1" customWidth="1"/>
    <col min="3" max="3" width="8.6640625" customWidth="1"/>
    <col min="4" max="4" width="20" customWidth="1"/>
    <col min="5" max="5" width="8.1640625" customWidth="1"/>
    <col min="6" max="6" width="6.5" hidden="1" customWidth="1"/>
    <col min="7" max="7" width="11.1640625" customWidth="1"/>
    <col min="8" max="8" width="12" style="2" customWidth="1"/>
    <col min="9" max="9" width="8.83203125" customWidth="1"/>
    <col min="10" max="10" width="8.33203125" style="3" customWidth="1"/>
    <col min="11" max="11" width="14.5" style="1" customWidth="1"/>
    <col min="12" max="1025" width="8.6640625" customWidth="1"/>
  </cols>
  <sheetData>
    <row r="1" spans="1:21" s="1" customFormat="1" ht="30" x14ac:dyDescent="0.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/>
      <c r="G1" s="6" t="s">
        <v>5</v>
      </c>
      <c r="H1" s="5" t="s">
        <v>6</v>
      </c>
      <c r="I1" s="5" t="s">
        <v>7</v>
      </c>
      <c r="J1" s="7" t="s">
        <v>8</v>
      </c>
      <c r="K1" s="8" t="s">
        <v>9</v>
      </c>
      <c r="L1" s="35"/>
      <c r="M1" s="35"/>
      <c r="N1" s="35"/>
      <c r="O1" s="35"/>
      <c r="P1" s="35"/>
      <c r="Q1" s="35"/>
      <c r="R1" s="35"/>
      <c r="S1" s="35"/>
    </row>
    <row r="2" spans="1:21" x14ac:dyDescent="0.2">
      <c r="A2" s="9" t="s">
        <v>10</v>
      </c>
      <c r="B2" s="10">
        <v>23092</v>
      </c>
      <c r="C2" s="11" t="s">
        <v>11</v>
      </c>
      <c r="D2" s="11" t="s">
        <v>12</v>
      </c>
      <c r="E2" s="11" t="s">
        <v>13</v>
      </c>
      <c r="F2" s="11" t="str">
        <f t="shared" ref="F2:F33" si="0">LEFT(E2,1)</f>
        <v>y</v>
      </c>
      <c r="G2" s="12">
        <v>175.119</v>
      </c>
      <c r="H2" s="13">
        <v>175.12090000000001</v>
      </c>
      <c r="I2" s="12">
        <f t="shared" ref="I2:I22" si="1">G2-H2</f>
        <v>-1.90000000000623E-3</v>
      </c>
      <c r="J2" s="14">
        <f t="shared" ref="J2:J22" si="2">(I2/G2)*1000000</f>
        <v>-10.84976501696692</v>
      </c>
      <c r="K2" s="15"/>
      <c r="L2" s="12"/>
      <c r="M2" s="13"/>
      <c r="N2" s="12"/>
      <c r="O2" s="14"/>
      <c r="P2" s="11"/>
    </row>
    <row r="3" spans="1:21" x14ac:dyDescent="0.2">
      <c r="A3" s="9" t="s">
        <v>10</v>
      </c>
      <c r="B3" s="10">
        <v>23092</v>
      </c>
      <c r="C3" s="11" t="s">
        <v>11</v>
      </c>
      <c r="D3" s="11" t="s">
        <v>12</v>
      </c>
      <c r="E3" s="11" t="s">
        <v>14</v>
      </c>
      <c r="F3" s="11" t="str">
        <f t="shared" si="0"/>
        <v>y</v>
      </c>
      <c r="G3" s="12">
        <f>G4-17.0265</f>
        <v>370.17219999999998</v>
      </c>
      <c r="H3" s="13">
        <v>370.17189999999999</v>
      </c>
      <c r="I3" s="12">
        <f t="shared" si="1"/>
        <v>2.9999999998153726E-4</v>
      </c>
      <c r="J3" s="14">
        <f t="shared" si="2"/>
        <v>0.81043363056852258</v>
      </c>
      <c r="K3" s="15"/>
      <c r="L3" s="12"/>
      <c r="M3" s="13"/>
      <c r="N3" s="12"/>
      <c r="O3" s="14"/>
      <c r="P3" s="11"/>
    </row>
    <row r="4" spans="1:21" x14ac:dyDescent="0.2">
      <c r="A4" s="9" t="s">
        <v>10</v>
      </c>
      <c r="B4" s="10">
        <v>23092</v>
      </c>
      <c r="C4" s="11" t="s">
        <v>11</v>
      </c>
      <c r="D4" s="11" t="s">
        <v>12</v>
      </c>
      <c r="E4" s="11" t="s">
        <v>15</v>
      </c>
      <c r="F4" s="11" t="str">
        <f t="shared" si="0"/>
        <v>y</v>
      </c>
      <c r="G4" s="12">
        <v>387.19869999999997</v>
      </c>
      <c r="H4" s="13">
        <v>387.20339999999999</v>
      </c>
      <c r="I4" s="12">
        <f t="shared" si="1"/>
        <v>-4.7000000000139153E-3</v>
      </c>
      <c r="J4" s="14">
        <f t="shared" si="2"/>
        <v>-12.138470506264396</v>
      </c>
      <c r="K4" s="15"/>
      <c r="L4" s="12"/>
      <c r="M4" s="13"/>
      <c r="N4" s="12"/>
      <c r="O4" s="14"/>
      <c r="P4" s="11"/>
    </row>
    <row r="5" spans="1:21" x14ac:dyDescent="0.2">
      <c r="A5" s="9" t="s">
        <v>10</v>
      </c>
      <c r="B5" s="10">
        <v>23092</v>
      </c>
      <c r="C5" s="11" t="s">
        <v>11</v>
      </c>
      <c r="D5" s="11" t="s">
        <v>12</v>
      </c>
      <c r="E5" s="11" t="s">
        <v>16</v>
      </c>
      <c r="F5" s="11" t="str">
        <f t="shared" si="0"/>
        <v>y</v>
      </c>
      <c r="G5" s="12">
        <v>488.24630000000002</v>
      </c>
      <c r="H5" s="13">
        <v>488.24709999999999</v>
      </c>
      <c r="I5" s="12">
        <f t="shared" si="1"/>
        <v>-7.9999999996971383E-4</v>
      </c>
      <c r="J5" s="14">
        <f t="shared" si="2"/>
        <v>-1.6385172810725115</v>
      </c>
      <c r="K5" s="15"/>
      <c r="L5" s="12"/>
      <c r="M5" s="13"/>
      <c r="N5" s="12"/>
      <c r="O5" s="14"/>
      <c r="P5" s="11"/>
    </row>
    <row r="6" spans="1:21" x14ac:dyDescent="0.2">
      <c r="A6" s="9" t="s">
        <v>10</v>
      </c>
      <c r="B6" s="10">
        <v>23092</v>
      </c>
      <c r="C6" s="11" t="s">
        <v>11</v>
      </c>
      <c r="D6" s="11" t="s">
        <v>12</v>
      </c>
      <c r="E6" s="11" t="s">
        <v>17</v>
      </c>
      <c r="F6" s="11" t="str">
        <f t="shared" si="0"/>
        <v>y</v>
      </c>
      <c r="G6" s="12">
        <f>G7-17.0265</f>
        <v>572.26749999999993</v>
      </c>
      <c r="H6" s="13">
        <v>572.26340000000005</v>
      </c>
      <c r="I6" s="12">
        <f t="shared" si="1"/>
        <v>4.0999999998803105E-3</v>
      </c>
      <c r="J6" s="14">
        <f t="shared" si="2"/>
        <v>7.1644816451752211</v>
      </c>
      <c r="K6" s="15" t="s">
        <v>18</v>
      </c>
      <c r="L6" s="12"/>
      <c r="M6" s="13"/>
      <c r="N6" s="12"/>
      <c r="O6" s="14"/>
      <c r="P6" s="11"/>
      <c r="U6" s="16"/>
    </row>
    <row r="7" spans="1:21" x14ac:dyDescent="0.2">
      <c r="A7" s="9" t="s">
        <v>10</v>
      </c>
      <c r="B7" s="10">
        <v>23092</v>
      </c>
      <c r="C7" s="11" t="s">
        <v>11</v>
      </c>
      <c r="D7" s="11" t="s">
        <v>12</v>
      </c>
      <c r="E7" s="11" t="s">
        <v>19</v>
      </c>
      <c r="F7" s="11" t="str">
        <f t="shared" si="0"/>
        <v>y</v>
      </c>
      <c r="G7" s="12">
        <v>589.29399999999998</v>
      </c>
      <c r="H7" s="13">
        <v>589.30259999999998</v>
      </c>
      <c r="I7" s="12">
        <f t="shared" si="1"/>
        <v>-8.6000000000012733E-3</v>
      </c>
      <c r="J7" s="14">
        <f t="shared" si="2"/>
        <v>-14.593734197194054</v>
      </c>
      <c r="K7" s="15" t="s">
        <v>18</v>
      </c>
      <c r="L7" s="12"/>
      <c r="M7" s="13"/>
      <c r="N7" s="12"/>
      <c r="O7" s="14"/>
      <c r="P7" s="11"/>
    </row>
    <row r="8" spans="1:21" x14ac:dyDescent="0.2">
      <c r="A8" s="9" t="s">
        <v>10</v>
      </c>
      <c r="B8" s="10">
        <v>23092</v>
      </c>
      <c r="C8" s="11" t="s">
        <v>11</v>
      </c>
      <c r="D8" s="11" t="s">
        <v>12</v>
      </c>
      <c r="E8" s="11" t="s">
        <v>20</v>
      </c>
      <c r="F8" s="11" t="str">
        <f t="shared" si="0"/>
        <v>y</v>
      </c>
      <c r="G8" s="12">
        <v>789.41010000000006</v>
      </c>
      <c r="H8" s="13">
        <v>789.4135</v>
      </c>
      <c r="I8" s="12">
        <f t="shared" si="1"/>
        <v>-3.399999999942338E-3</v>
      </c>
      <c r="J8" s="14">
        <f t="shared" si="2"/>
        <v>-4.3070135534652243</v>
      </c>
      <c r="K8" s="15" t="s">
        <v>18</v>
      </c>
      <c r="L8" s="12"/>
      <c r="M8" s="13"/>
      <c r="N8" s="12"/>
      <c r="O8" s="14"/>
      <c r="P8" s="11"/>
    </row>
    <row r="9" spans="1:21" x14ac:dyDescent="0.2">
      <c r="A9" s="9" t="s">
        <v>10</v>
      </c>
      <c r="B9" s="10">
        <v>23092</v>
      </c>
      <c r="C9" s="11" t="s">
        <v>11</v>
      </c>
      <c r="D9" s="11" t="s">
        <v>12</v>
      </c>
      <c r="E9" s="11" t="s">
        <v>21</v>
      </c>
      <c r="F9" s="11" t="str">
        <f t="shared" si="0"/>
        <v>y</v>
      </c>
      <c r="G9" s="12">
        <v>860.44719999999995</v>
      </c>
      <c r="H9" s="13">
        <v>860.45839999999998</v>
      </c>
      <c r="I9" s="12">
        <f t="shared" si="1"/>
        <v>-1.1200000000030741E-2</v>
      </c>
      <c r="J9" s="14">
        <f t="shared" si="2"/>
        <v>-13.016487240624109</v>
      </c>
      <c r="K9" s="15"/>
      <c r="L9" s="12"/>
      <c r="M9" s="13"/>
      <c r="N9" s="12"/>
      <c r="O9" s="14"/>
      <c r="P9" s="11"/>
    </row>
    <row r="10" spans="1:21" x14ac:dyDescent="0.2">
      <c r="A10" s="9" t="s">
        <v>10</v>
      </c>
      <c r="B10" s="10">
        <v>23092</v>
      </c>
      <c r="C10" s="11" t="s">
        <v>11</v>
      </c>
      <c r="D10" s="11" t="s">
        <v>12</v>
      </c>
      <c r="E10" s="11" t="s">
        <v>22</v>
      </c>
      <c r="F10" s="11" t="str">
        <f t="shared" si="0"/>
        <v>y</v>
      </c>
      <c r="G10" s="12">
        <v>973.53129999999999</v>
      </c>
      <c r="H10" s="13">
        <v>973.53449999999998</v>
      </c>
      <c r="I10" s="12">
        <f t="shared" si="1"/>
        <v>-3.1999999999925421E-3</v>
      </c>
      <c r="J10" s="14">
        <f t="shared" si="2"/>
        <v>-3.2870026880415062</v>
      </c>
      <c r="K10" s="15"/>
      <c r="L10" s="12"/>
      <c r="M10" s="13"/>
      <c r="N10" s="12"/>
      <c r="O10" s="14"/>
      <c r="P10" s="11"/>
    </row>
    <row r="11" spans="1:21" x14ac:dyDescent="0.2">
      <c r="A11" s="9" t="s">
        <v>10</v>
      </c>
      <c r="B11" s="10">
        <v>23092</v>
      </c>
      <c r="C11" s="11" t="s">
        <v>11</v>
      </c>
      <c r="D11" s="11" t="s">
        <v>12</v>
      </c>
      <c r="E11" s="11" t="s">
        <v>23</v>
      </c>
      <c r="F11" s="11" t="str">
        <f t="shared" si="0"/>
        <v>y</v>
      </c>
      <c r="G11" s="12">
        <v>1060.5633</v>
      </c>
      <c r="H11" s="13">
        <v>1060.6261</v>
      </c>
      <c r="I11" s="12">
        <f t="shared" si="1"/>
        <v>-6.2799999999924694E-2</v>
      </c>
      <c r="J11" s="14">
        <f t="shared" si="2"/>
        <v>-59.213815903232451</v>
      </c>
      <c r="K11" s="15"/>
      <c r="L11" s="12"/>
      <c r="M11" s="13"/>
      <c r="N11" s="12"/>
      <c r="O11" s="14"/>
      <c r="P11" s="11"/>
    </row>
    <row r="12" spans="1:21" x14ac:dyDescent="0.2">
      <c r="A12" s="9" t="s">
        <v>10</v>
      </c>
      <c r="B12" s="10">
        <v>23092</v>
      </c>
      <c r="C12" s="11" t="s">
        <v>11</v>
      </c>
      <c r="D12" s="11" t="s">
        <v>12</v>
      </c>
      <c r="E12" s="11" t="s">
        <v>24</v>
      </c>
      <c r="F12" s="11" t="str">
        <f t="shared" si="0"/>
        <v>y</v>
      </c>
      <c r="G12" s="12">
        <f>G13-17.0265</f>
        <v>1157.5797</v>
      </c>
      <c r="H12" s="13">
        <v>1157.5643</v>
      </c>
      <c r="I12" s="12">
        <f t="shared" si="1"/>
        <v>1.5399999999999636E-2</v>
      </c>
      <c r="J12" s="14">
        <f t="shared" si="2"/>
        <v>13.303619612541267</v>
      </c>
      <c r="K12" s="15"/>
      <c r="L12" s="12"/>
      <c r="M12" s="13"/>
      <c r="N12" s="12"/>
      <c r="O12" s="14"/>
      <c r="P12" s="11"/>
    </row>
    <row r="13" spans="1:21" x14ac:dyDescent="0.2">
      <c r="A13" s="9" t="s">
        <v>10</v>
      </c>
      <c r="B13" s="10">
        <v>23092</v>
      </c>
      <c r="C13" s="11" t="s">
        <v>11</v>
      </c>
      <c r="D13" s="11" t="s">
        <v>12</v>
      </c>
      <c r="E13" s="11" t="s">
        <v>25</v>
      </c>
      <c r="F13" s="11" t="str">
        <f t="shared" si="0"/>
        <v>y</v>
      </c>
      <c r="G13" s="12">
        <v>1174.6061999999999</v>
      </c>
      <c r="H13" s="13">
        <v>1174.6261</v>
      </c>
      <c r="I13" s="12">
        <f t="shared" si="1"/>
        <v>-1.9900000000006912E-2</v>
      </c>
      <c r="J13" s="14">
        <f t="shared" si="2"/>
        <v>-16.941848255191324</v>
      </c>
      <c r="K13" s="15"/>
      <c r="L13" s="12"/>
      <c r="M13" s="13"/>
      <c r="N13" s="12"/>
      <c r="O13" s="14"/>
      <c r="P13" s="11"/>
    </row>
    <row r="14" spans="1:21" x14ac:dyDescent="0.2">
      <c r="A14" s="9" t="s">
        <v>10</v>
      </c>
      <c r="B14" s="10">
        <v>23092</v>
      </c>
      <c r="C14" s="11" t="s">
        <v>11</v>
      </c>
      <c r="D14" s="11" t="s">
        <v>12</v>
      </c>
      <c r="E14" s="11" t="s">
        <v>26</v>
      </c>
      <c r="F14" s="11" t="str">
        <f t="shared" si="0"/>
        <v>y</v>
      </c>
      <c r="G14" s="12">
        <v>1287.6903</v>
      </c>
      <c r="H14" s="13">
        <v>1287.7195999999999</v>
      </c>
      <c r="I14" s="12">
        <f t="shared" si="1"/>
        <v>-2.9299999999921056E-2</v>
      </c>
      <c r="J14" s="14">
        <f t="shared" si="2"/>
        <v>-22.753918391651361</v>
      </c>
      <c r="K14" s="15"/>
      <c r="L14" s="12"/>
      <c r="M14" s="13"/>
      <c r="N14" s="12"/>
      <c r="O14" s="14"/>
      <c r="P14" s="11"/>
    </row>
    <row r="15" spans="1:21" x14ac:dyDescent="0.2">
      <c r="A15" s="9" t="s">
        <v>10</v>
      </c>
      <c r="B15" s="10">
        <v>23092</v>
      </c>
      <c r="C15" s="11" t="s">
        <v>11</v>
      </c>
      <c r="D15" s="11" t="s">
        <v>12</v>
      </c>
      <c r="E15" s="11" t="s">
        <v>27</v>
      </c>
      <c r="F15" s="11" t="str">
        <f t="shared" si="0"/>
        <v>b</v>
      </c>
      <c r="G15" s="12">
        <f>G16-17.0265</f>
        <v>211.1078</v>
      </c>
      <c r="H15" s="13">
        <v>211.1104</v>
      </c>
      <c r="I15" s="12">
        <f t="shared" si="1"/>
        <v>-2.6000000000010459E-3</v>
      </c>
      <c r="J15" s="14">
        <f t="shared" si="2"/>
        <v>-12.315982640153731</v>
      </c>
      <c r="K15" s="15"/>
      <c r="L15" s="12"/>
      <c r="M15" s="13"/>
      <c r="N15" s="12"/>
      <c r="O15" s="14"/>
      <c r="P15" s="11"/>
    </row>
    <row r="16" spans="1:21" x14ac:dyDescent="0.2">
      <c r="A16" s="9" t="s">
        <v>10</v>
      </c>
      <c r="B16" s="10">
        <v>23092</v>
      </c>
      <c r="C16" s="11" t="s">
        <v>11</v>
      </c>
      <c r="D16" s="11" t="s">
        <v>12</v>
      </c>
      <c r="E16" s="11" t="s">
        <v>28</v>
      </c>
      <c r="F16" s="11" t="str">
        <f t="shared" si="0"/>
        <v>b</v>
      </c>
      <c r="G16" s="12">
        <v>228.1343</v>
      </c>
      <c r="H16" s="13">
        <v>228.136</v>
      </c>
      <c r="I16" s="12">
        <f t="shared" si="1"/>
        <v>-1.6999999999995907E-3</v>
      </c>
      <c r="J16" s="14">
        <f t="shared" si="2"/>
        <v>-7.4517510080666991</v>
      </c>
      <c r="K16" s="15"/>
      <c r="L16" s="12"/>
      <c r="M16" s="13"/>
      <c r="N16" s="12"/>
      <c r="O16" s="14"/>
      <c r="P16" s="11"/>
    </row>
    <row r="17" spans="1:19" x14ac:dyDescent="0.2">
      <c r="A17" s="9" t="s">
        <v>10</v>
      </c>
      <c r="B17" s="10">
        <v>23092</v>
      </c>
      <c r="C17" s="11" t="s">
        <v>11</v>
      </c>
      <c r="D17" s="11" t="s">
        <v>12</v>
      </c>
      <c r="E17" s="11" t="s">
        <v>29</v>
      </c>
      <c r="F17" s="11" t="str">
        <f t="shared" si="0"/>
        <v>b</v>
      </c>
      <c r="G17" s="12">
        <f>G18-17.0265</f>
        <v>325.15070000000003</v>
      </c>
      <c r="H17" s="13">
        <v>325.1601</v>
      </c>
      <c r="I17" s="12">
        <f t="shared" si="1"/>
        <v>-9.3999999999709871E-3</v>
      </c>
      <c r="J17" s="14">
        <f t="shared" si="2"/>
        <v>-28.909671730588268</v>
      </c>
      <c r="K17" s="15"/>
      <c r="L17" s="12"/>
      <c r="M17" s="13"/>
      <c r="N17" s="12"/>
      <c r="O17" s="14"/>
      <c r="P17" s="11"/>
    </row>
    <row r="18" spans="1:19" x14ac:dyDescent="0.2">
      <c r="A18" s="9" t="s">
        <v>10</v>
      </c>
      <c r="B18" s="10">
        <v>23092</v>
      </c>
      <c r="C18" s="11" t="s">
        <v>11</v>
      </c>
      <c r="D18" s="11" t="s">
        <v>12</v>
      </c>
      <c r="E18" s="11" t="s">
        <v>30</v>
      </c>
      <c r="F18" s="11" t="str">
        <f t="shared" si="0"/>
        <v>b</v>
      </c>
      <c r="G18" s="12">
        <v>342.17720000000003</v>
      </c>
      <c r="H18" s="13">
        <v>342.18270000000001</v>
      </c>
      <c r="I18" s="12">
        <f t="shared" si="1"/>
        <v>-5.4999999999836291E-3</v>
      </c>
      <c r="J18" s="14">
        <f t="shared" si="2"/>
        <v>-16.073543181672036</v>
      </c>
      <c r="K18" s="15"/>
      <c r="L18" s="12"/>
      <c r="M18" s="13"/>
      <c r="N18" s="12"/>
      <c r="O18" s="14"/>
      <c r="P18" s="11"/>
    </row>
    <row r="19" spans="1:19" x14ac:dyDescent="0.2">
      <c r="A19" s="9" t="s">
        <v>10</v>
      </c>
      <c r="B19" s="10">
        <v>23092</v>
      </c>
      <c r="C19" s="11" t="s">
        <v>11</v>
      </c>
      <c r="D19" s="11" t="s">
        <v>12</v>
      </c>
      <c r="E19" s="11" t="s">
        <v>31</v>
      </c>
      <c r="F19" s="11" t="str">
        <f t="shared" si="0"/>
        <v>b</v>
      </c>
      <c r="G19" s="12">
        <f>G20-18.0106</f>
        <v>411.1986</v>
      </c>
      <c r="H19" s="13">
        <v>411.1968</v>
      </c>
      <c r="I19" s="12">
        <f t="shared" si="1"/>
        <v>1.8000000000029104E-3</v>
      </c>
      <c r="J19" s="14">
        <f t="shared" si="2"/>
        <v>4.3774468103804596</v>
      </c>
      <c r="K19" s="15"/>
      <c r="L19" s="12"/>
      <c r="M19" s="13"/>
      <c r="N19" s="12"/>
      <c r="O19" s="14"/>
      <c r="P19" s="11"/>
    </row>
    <row r="20" spans="1:19" x14ac:dyDescent="0.2">
      <c r="A20" s="9" t="s">
        <v>10</v>
      </c>
      <c r="B20" s="10">
        <v>23092</v>
      </c>
      <c r="C20" s="11" t="s">
        <v>11</v>
      </c>
      <c r="D20" s="11" t="s">
        <v>12</v>
      </c>
      <c r="E20" s="11" t="s">
        <v>32</v>
      </c>
      <c r="F20" s="11" t="str">
        <f t="shared" si="0"/>
        <v>b</v>
      </c>
      <c r="G20" s="12">
        <v>429.20920000000001</v>
      </c>
      <c r="H20" s="13">
        <v>429.22289999999998</v>
      </c>
      <c r="I20" s="12">
        <f t="shared" si="1"/>
        <v>-1.3699999999971624E-2</v>
      </c>
      <c r="J20" s="14">
        <f t="shared" si="2"/>
        <v>-31.919166690675841</v>
      </c>
      <c r="K20" s="15"/>
      <c r="L20" s="12"/>
      <c r="M20" s="13"/>
      <c r="N20" s="12"/>
      <c r="O20" s="14"/>
      <c r="P20" s="11"/>
    </row>
    <row r="21" spans="1:19" x14ac:dyDescent="0.2">
      <c r="A21" s="9" t="s">
        <v>10</v>
      </c>
      <c r="B21" s="10">
        <v>23092</v>
      </c>
      <c r="C21" s="11" t="s">
        <v>11</v>
      </c>
      <c r="D21" s="11" t="s">
        <v>12</v>
      </c>
      <c r="E21" s="11" t="s">
        <v>33</v>
      </c>
      <c r="F21" s="11" t="str">
        <f t="shared" si="0"/>
        <v>b</v>
      </c>
      <c r="G21" s="12">
        <f>542.2933-18.0106</f>
        <v>524.28270000000009</v>
      </c>
      <c r="H21" s="13">
        <v>524.2867</v>
      </c>
      <c r="I21" s="12">
        <f t="shared" si="1"/>
        <v>-3.9999999999054126E-3</v>
      </c>
      <c r="J21" s="14">
        <f t="shared" si="2"/>
        <v>-7.6294716569999581</v>
      </c>
      <c r="K21" s="15"/>
      <c r="L21" s="12"/>
      <c r="M21" s="13"/>
      <c r="N21" s="12"/>
      <c r="O21" s="14"/>
      <c r="P21" s="11"/>
    </row>
    <row r="22" spans="1:19" x14ac:dyDescent="0.2">
      <c r="A22" s="17" t="s">
        <v>10</v>
      </c>
      <c r="B22" s="18">
        <v>23092</v>
      </c>
      <c r="C22" s="19" t="s">
        <v>11</v>
      </c>
      <c r="D22" s="19" t="s">
        <v>12</v>
      </c>
      <c r="E22" s="19" t="s">
        <v>34</v>
      </c>
      <c r="F22" s="19" t="str">
        <f t="shared" si="0"/>
        <v>b</v>
      </c>
      <c r="G22" s="20">
        <v>613.33040000000005</v>
      </c>
      <c r="H22" s="21">
        <v>613.33280000000002</v>
      </c>
      <c r="I22" s="20">
        <f t="shared" si="1"/>
        <v>-2.3999999999659849E-3</v>
      </c>
      <c r="J22" s="22">
        <f t="shared" si="2"/>
        <v>-3.9130621928506804</v>
      </c>
      <c r="K22" s="23"/>
      <c r="L22" s="12"/>
      <c r="M22" s="13"/>
      <c r="N22" s="12"/>
      <c r="O22" s="14"/>
      <c r="P22" s="11"/>
    </row>
    <row r="23" spans="1:19" x14ac:dyDescent="0.2">
      <c r="A23" s="24" t="s">
        <v>35</v>
      </c>
      <c r="B23" s="18">
        <v>3578</v>
      </c>
      <c r="C23" s="19" t="s">
        <v>36</v>
      </c>
      <c r="D23" s="19" t="s">
        <v>37</v>
      </c>
      <c r="E23" s="19"/>
      <c r="F23" s="19" t="str">
        <f t="shared" si="0"/>
        <v/>
      </c>
      <c r="G23" s="20"/>
      <c r="H23" s="21"/>
      <c r="I23" s="20"/>
      <c r="J23" s="22"/>
      <c r="K23" s="23"/>
      <c r="L23" s="25"/>
      <c r="M23" s="26"/>
      <c r="N23" s="25"/>
      <c r="O23" s="27"/>
      <c r="P23" s="28"/>
      <c r="Q23" s="29"/>
      <c r="R23" s="29"/>
      <c r="S23" s="29"/>
    </row>
    <row r="24" spans="1:19" x14ac:dyDescent="0.2">
      <c r="A24" s="9" t="s">
        <v>10</v>
      </c>
      <c r="B24" s="10">
        <v>47209</v>
      </c>
      <c r="C24" s="11" t="s">
        <v>38</v>
      </c>
      <c r="D24" s="11" t="s">
        <v>39</v>
      </c>
      <c r="E24" s="11" t="s">
        <v>40</v>
      </c>
      <c r="F24" s="11" t="str">
        <f t="shared" si="0"/>
        <v>y</v>
      </c>
      <c r="G24" s="12">
        <v>260.19690000000003</v>
      </c>
      <c r="H24" s="13">
        <v>260.1977</v>
      </c>
      <c r="I24" s="12">
        <f t="shared" ref="I24:I55" si="3">G24-H24</f>
        <v>-7.9999999996971383E-4</v>
      </c>
      <c r="J24" s="14">
        <f t="shared" ref="J24:J55" si="4">(I24/G24)*1000000</f>
        <v>-3.0745946626178626</v>
      </c>
      <c r="K24" s="15"/>
      <c r="L24" s="12"/>
      <c r="M24" s="13"/>
      <c r="N24" s="12"/>
      <c r="O24" s="14"/>
      <c r="P24" s="11"/>
    </row>
    <row r="25" spans="1:19" x14ac:dyDescent="0.2">
      <c r="A25" s="9" t="s">
        <v>10</v>
      </c>
      <c r="B25" s="10">
        <v>47209</v>
      </c>
      <c r="C25" s="11" t="s">
        <v>38</v>
      </c>
      <c r="D25" s="11" t="s">
        <v>39</v>
      </c>
      <c r="E25" s="11" t="s">
        <v>14</v>
      </c>
      <c r="F25" s="11" t="str">
        <f t="shared" si="0"/>
        <v>y</v>
      </c>
      <c r="G25" s="12">
        <f>G26-17.0265</f>
        <v>357.2133</v>
      </c>
      <c r="H25" s="13">
        <v>357.21780000000001</v>
      </c>
      <c r="I25" s="12">
        <f t="shared" si="3"/>
        <v>-4.500000000007276E-3</v>
      </c>
      <c r="J25" s="14">
        <f t="shared" si="4"/>
        <v>-12.597515266109285</v>
      </c>
      <c r="K25" s="15"/>
      <c r="L25" s="12"/>
      <c r="M25" s="13"/>
      <c r="N25" s="12"/>
      <c r="O25" s="14"/>
      <c r="P25" s="11"/>
    </row>
    <row r="26" spans="1:19" x14ac:dyDescent="0.2">
      <c r="A26" s="9" t="s">
        <v>10</v>
      </c>
      <c r="B26" s="10">
        <v>47209</v>
      </c>
      <c r="C26" s="11" t="s">
        <v>38</v>
      </c>
      <c r="D26" s="11" t="s">
        <v>39</v>
      </c>
      <c r="E26" s="11" t="s">
        <v>15</v>
      </c>
      <c r="F26" s="11" t="str">
        <f t="shared" si="0"/>
        <v>y</v>
      </c>
      <c r="G26" s="12">
        <v>374.2398</v>
      </c>
      <c r="H26" s="13">
        <v>374.24470000000002</v>
      </c>
      <c r="I26" s="12">
        <f t="shared" si="3"/>
        <v>-4.9000000000205546E-3</v>
      </c>
      <c r="J26" s="14">
        <f t="shared" si="4"/>
        <v>-13.093209220453181</v>
      </c>
      <c r="K26" s="15"/>
      <c r="L26" s="12"/>
      <c r="M26" s="13"/>
      <c r="N26" s="12"/>
      <c r="O26" s="14"/>
      <c r="P26" s="11"/>
    </row>
    <row r="27" spans="1:19" x14ac:dyDescent="0.2">
      <c r="A27" s="9" t="s">
        <v>10</v>
      </c>
      <c r="B27" s="10">
        <v>47209</v>
      </c>
      <c r="C27" s="11" t="s">
        <v>38</v>
      </c>
      <c r="D27" s="11" t="s">
        <v>39</v>
      </c>
      <c r="E27" s="11" t="s">
        <v>16</v>
      </c>
      <c r="F27" s="11" t="str">
        <f t="shared" si="0"/>
        <v>y</v>
      </c>
      <c r="G27" s="12">
        <v>473.3082</v>
      </c>
      <c r="H27" s="13">
        <v>473.3116</v>
      </c>
      <c r="I27" s="12">
        <f t="shared" si="3"/>
        <v>-3.3999999999991815E-3</v>
      </c>
      <c r="J27" s="14">
        <f t="shared" si="4"/>
        <v>-7.1834800242192749</v>
      </c>
      <c r="K27" s="15"/>
      <c r="L27" s="12"/>
      <c r="M27" s="13"/>
      <c r="N27" s="12"/>
      <c r="O27" s="14"/>
      <c r="P27" s="11"/>
    </row>
    <row r="28" spans="1:19" x14ac:dyDescent="0.2">
      <c r="A28" s="9" t="s">
        <v>10</v>
      </c>
      <c r="B28" s="10">
        <v>47209</v>
      </c>
      <c r="C28" s="11" t="s">
        <v>38</v>
      </c>
      <c r="D28" s="11" t="s">
        <v>39</v>
      </c>
      <c r="E28" s="11" t="s">
        <v>19</v>
      </c>
      <c r="F28" s="11" t="str">
        <f t="shared" si="0"/>
        <v>y</v>
      </c>
      <c r="G28" s="12">
        <v>636.37149999999997</v>
      </c>
      <c r="H28" s="13">
        <v>636.3809</v>
      </c>
      <c r="I28" s="12">
        <f t="shared" si="3"/>
        <v>-9.4000000000278305E-3</v>
      </c>
      <c r="J28" s="14">
        <f t="shared" si="4"/>
        <v>-14.771246041074798</v>
      </c>
      <c r="K28" s="15"/>
      <c r="L28" s="12"/>
      <c r="M28" s="13"/>
      <c r="N28" s="12"/>
      <c r="O28" s="14"/>
      <c r="P28" s="11"/>
    </row>
    <row r="29" spans="1:19" x14ac:dyDescent="0.2">
      <c r="A29" s="9" t="s">
        <v>10</v>
      </c>
      <c r="B29" s="10">
        <v>47209</v>
      </c>
      <c r="C29" s="11" t="s">
        <v>38</v>
      </c>
      <c r="D29" s="11" t="s">
        <v>39</v>
      </c>
      <c r="E29" s="11" t="s">
        <v>20</v>
      </c>
      <c r="F29" s="11" t="str">
        <f t="shared" si="0"/>
        <v>y</v>
      </c>
      <c r="G29" s="12">
        <v>799.43489999999997</v>
      </c>
      <c r="H29" s="13">
        <v>799.45029999999997</v>
      </c>
      <c r="I29" s="12">
        <f t="shared" si="3"/>
        <v>-1.5399999999999636E-2</v>
      </c>
      <c r="J29" s="14">
        <f t="shared" si="4"/>
        <v>-19.263607330627718</v>
      </c>
      <c r="K29" s="15" t="s">
        <v>18</v>
      </c>
      <c r="L29" s="12"/>
      <c r="M29" s="13"/>
      <c r="N29" s="12"/>
      <c r="O29" s="14"/>
      <c r="P29" s="11"/>
    </row>
    <row r="30" spans="1:19" x14ac:dyDescent="0.2">
      <c r="A30" s="9" t="s">
        <v>10</v>
      </c>
      <c r="B30" s="10">
        <v>47209</v>
      </c>
      <c r="C30" s="11" t="s">
        <v>38</v>
      </c>
      <c r="D30" s="11" t="s">
        <v>39</v>
      </c>
      <c r="E30" s="11" t="s">
        <v>21</v>
      </c>
      <c r="F30" s="11" t="str">
        <f t="shared" si="0"/>
        <v>y</v>
      </c>
      <c r="G30" s="12">
        <v>999.55089999999996</v>
      </c>
      <c r="H30" s="13">
        <v>999.57740000000001</v>
      </c>
      <c r="I30" s="12">
        <f t="shared" si="3"/>
        <v>-2.6500000000055479E-2</v>
      </c>
      <c r="J30" s="14">
        <f t="shared" si="4"/>
        <v>-26.5119064972634</v>
      </c>
      <c r="K30" s="15" t="s">
        <v>18</v>
      </c>
      <c r="L30" s="12"/>
      <c r="M30" s="13"/>
      <c r="N30" s="12"/>
      <c r="O30" s="14"/>
      <c r="P30" s="11"/>
    </row>
    <row r="31" spans="1:19" x14ac:dyDescent="0.2">
      <c r="A31" s="9" t="s">
        <v>10</v>
      </c>
      <c r="B31" s="10">
        <v>47209</v>
      </c>
      <c r="C31" s="11" t="s">
        <v>38</v>
      </c>
      <c r="D31" s="11" t="s">
        <v>39</v>
      </c>
      <c r="E31" s="11" t="s">
        <v>22</v>
      </c>
      <c r="F31" s="11" t="str">
        <f t="shared" si="0"/>
        <v>y</v>
      </c>
      <c r="G31" s="12">
        <v>1113.5939000000001</v>
      </c>
      <c r="H31" s="13">
        <v>1113.6065000000001</v>
      </c>
      <c r="I31" s="12">
        <f t="shared" si="3"/>
        <v>-1.2600000000020373E-2</v>
      </c>
      <c r="J31" s="14">
        <f t="shared" si="4"/>
        <v>-11.314717151396369</v>
      </c>
      <c r="K31" s="30"/>
      <c r="L31" s="12"/>
      <c r="M31" s="13"/>
      <c r="N31" s="12"/>
      <c r="O31" s="14"/>
      <c r="P31" s="11"/>
    </row>
    <row r="32" spans="1:19" x14ac:dyDescent="0.2">
      <c r="A32" s="9" t="s">
        <v>10</v>
      </c>
      <c r="B32" s="10">
        <v>47209</v>
      </c>
      <c r="C32" s="11" t="s">
        <v>38</v>
      </c>
      <c r="D32" s="11" t="s">
        <v>39</v>
      </c>
      <c r="E32" s="11" t="s">
        <v>41</v>
      </c>
      <c r="F32" s="11" t="str">
        <f t="shared" si="0"/>
        <v>y</v>
      </c>
      <c r="G32" s="12">
        <f>G33-17.0265</f>
        <v>1211.5943</v>
      </c>
      <c r="H32" s="13">
        <v>1211.6347000000001</v>
      </c>
      <c r="I32" s="12">
        <f t="shared" si="3"/>
        <v>-4.0400000000090586E-2</v>
      </c>
      <c r="J32" s="14">
        <f t="shared" si="4"/>
        <v>-33.344494935384382</v>
      </c>
      <c r="K32" s="15"/>
      <c r="L32" s="12"/>
      <c r="M32" s="13"/>
      <c r="N32" s="12"/>
      <c r="O32" s="14"/>
      <c r="P32" s="11"/>
    </row>
    <row r="33" spans="1:16" x14ac:dyDescent="0.2">
      <c r="A33" s="9" t="s">
        <v>10</v>
      </c>
      <c r="B33" s="10">
        <v>47209</v>
      </c>
      <c r="C33" s="11" t="s">
        <v>38</v>
      </c>
      <c r="D33" s="11" t="s">
        <v>39</v>
      </c>
      <c r="E33" s="11" t="s">
        <v>23</v>
      </c>
      <c r="F33" s="11" t="str">
        <f t="shared" si="0"/>
        <v>y</v>
      </c>
      <c r="G33" s="12">
        <v>1228.6207999999999</v>
      </c>
      <c r="H33" s="13">
        <v>1228.6455000000001</v>
      </c>
      <c r="I33" s="12">
        <f t="shared" si="3"/>
        <v>-2.4700000000166256E-2</v>
      </c>
      <c r="J33" s="14">
        <f t="shared" si="4"/>
        <v>-20.103843268945354</v>
      </c>
      <c r="K33" s="15"/>
      <c r="L33" s="12"/>
      <c r="M33" s="13"/>
      <c r="N33" s="12"/>
      <c r="O33" s="14"/>
      <c r="P33" s="11"/>
    </row>
    <row r="34" spans="1:16" x14ac:dyDescent="0.2">
      <c r="A34" s="9" t="s">
        <v>10</v>
      </c>
      <c r="B34" s="10">
        <v>47209</v>
      </c>
      <c r="C34" s="11" t="s">
        <v>38</v>
      </c>
      <c r="D34" s="11" t="s">
        <v>39</v>
      </c>
      <c r="E34" s="11" t="s">
        <v>24</v>
      </c>
      <c r="F34" s="11" t="str">
        <f t="shared" ref="F34:F53" si="5">LEFT(E34,1)</f>
        <v>y</v>
      </c>
      <c r="G34" s="12">
        <f>G35-17.0265</f>
        <v>1358.6627000000001</v>
      </c>
      <c r="H34" s="13">
        <v>1358.6989000000001</v>
      </c>
      <c r="I34" s="12">
        <f t="shared" si="3"/>
        <v>-3.6200000000008004E-2</v>
      </c>
      <c r="J34" s="14">
        <f t="shared" si="4"/>
        <v>-26.643846187878715</v>
      </c>
      <c r="K34" s="15"/>
      <c r="L34" s="12"/>
      <c r="M34" s="13"/>
      <c r="N34" s="12"/>
      <c r="O34" s="14"/>
      <c r="P34" s="11"/>
    </row>
    <row r="35" spans="1:16" x14ac:dyDescent="0.2">
      <c r="A35" s="9" t="s">
        <v>10</v>
      </c>
      <c r="B35" s="10">
        <v>47209</v>
      </c>
      <c r="C35" s="11" t="s">
        <v>38</v>
      </c>
      <c r="D35" s="11" t="s">
        <v>39</v>
      </c>
      <c r="E35" s="11" t="s">
        <v>25</v>
      </c>
      <c r="F35" s="11" t="str">
        <f t="shared" si="5"/>
        <v>y</v>
      </c>
      <c r="G35" s="12">
        <v>1375.6892</v>
      </c>
      <c r="H35" s="13">
        <v>1375.7126000000001</v>
      </c>
      <c r="I35" s="12">
        <f t="shared" si="3"/>
        <v>-2.3400000000037835E-2</v>
      </c>
      <c r="J35" s="14">
        <f t="shared" si="4"/>
        <v>-17.009655960109185</v>
      </c>
      <c r="K35" s="15"/>
      <c r="L35" s="12"/>
      <c r="M35" s="13"/>
      <c r="N35" s="12"/>
      <c r="O35" s="14"/>
      <c r="P35" s="11"/>
    </row>
    <row r="36" spans="1:16" x14ac:dyDescent="0.2">
      <c r="A36" s="9" t="s">
        <v>10</v>
      </c>
      <c r="B36" s="10">
        <v>47209</v>
      </c>
      <c r="C36" s="11" t="s">
        <v>38</v>
      </c>
      <c r="D36" s="11" t="s">
        <v>39</v>
      </c>
      <c r="E36" s="11" t="s">
        <v>26</v>
      </c>
      <c r="F36" s="11" t="str">
        <f t="shared" si="5"/>
        <v>y</v>
      </c>
      <c r="G36" s="12">
        <v>1474.7575999999999</v>
      </c>
      <c r="H36" s="13">
        <v>1474.7675999999999</v>
      </c>
      <c r="I36" s="12">
        <f t="shared" si="3"/>
        <v>-9.9999999999909051E-3</v>
      </c>
      <c r="J36" s="14">
        <f t="shared" si="4"/>
        <v>-6.7807753626703846</v>
      </c>
      <c r="K36" s="15"/>
      <c r="L36" s="12"/>
      <c r="M36" s="13"/>
      <c r="N36" s="12"/>
      <c r="O36" s="14"/>
      <c r="P36" s="11"/>
    </row>
    <row r="37" spans="1:16" x14ac:dyDescent="0.2">
      <c r="A37" s="9" t="s">
        <v>10</v>
      </c>
      <c r="B37" s="10">
        <v>47209</v>
      </c>
      <c r="C37" s="11" t="s">
        <v>38</v>
      </c>
      <c r="D37" s="11" t="s">
        <v>39</v>
      </c>
      <c r="E37" s="11" t="s">
        <v>42</v>
      </c>
      <c r="F37" s="11" t="str">
        <f t="shared" si="5"/>
        <v>b</v>
      </c>
      <c r="G37" s="12">
        <f>G38-18.0106</f>
        <v>181.09709999999998</v>
      </c>
      <c r="H37" s="13">
        <v>181.1002</v>
      </c>
      <c r="I37" s="12">
        <f t="shared" si="3"/>
        <v>-3.1000000000176442E-3</v>
      </c>
      <c r="J37" s="14">
        <f t="shared" si="4"/>
        <v>-17.117888690750124</v>
      </c>
      <c r="K37" s="15"/>
      <c r="L37" s="12"/>
      <c r="M37" s="13"/>
      <c r="N37" s="12"/>
      <c r="O37" s="14"/>
      <c r="P37" s="11"/>
    </row>
    <row r="38" spans="1:16" x14ac:dyDescent="0.2">
      <c r="A38" s="9" t="s">
        <v>10</v>
      </c>
      <c r="B38" s="10">
        <v>47209</v>
      </c>
      <c r="C38" s="11" t="s">
        <v>38</v>
      </c>
      <c r="D38" s="11" t="s">
        <v>39</v>
      </c>
      <c r="E38" s="11" t="s">
        <v>28</v>
      </c>
      <c r="F38" s="11" t="str">
        <f t="shared" si="5"/>
        <v>b</v>
      </c>
      <c r="G38" s="12">
        <v>199.10769999999999</v>
      </c>
      <c r="H38" s="13">
        <v>199.10980000000001</v>
      </c>
      <c r="I38" s="12">
        <f t="shared" si="3"/>
        <v>-2.1000000000128694E-3</v>
      </c>
      <c r="J38" s="14">
        <f t="shared" si="4"/>
        <v>-10.547055689020914</v>
      </c>
      <c r="K38" s="15"/>
      <c r="L38" s="12"/>
      <c r="M38" s="13"/>
      <c r="N38" s="12"/>
      <c r="O38" s="14"/>
      <c r="P38" s="11"/>
    </row>
    <row r="39" spans="1:16" x14ac:dyDescent="0.2">
      <c r="A39" s="9" t="s">
        <v>10</v>
      </c>
      <c r="B39" s="10">
        <v>47209</v>
      </c>
      <c r="C39" s="11" t="s">
        <v>38</v>
      </c>
      <c r="D39" s="11" t="s">
        <v>39</v>
      </c>
      <c r="E39" s="11" t="s">
        <v>43</v>
      </c>
      <c r="F39" s="11" t="str">
        <f t="shared" si="5"/>
        <v>b</v>
      </c>
      <c r="G39" s="12">
        <f>G40-18.0106</f>
        <v>282.14479999999998</v>
      </c>
      <c r="H39" s="13">
        <v>282.14710000000002</v>
      </c>
      <c r="I39" s="12">
        <f t="shared" si="3"/>
        <v>-2.3000000000479304E-3</v>
      </c>
      <c r="J39" s="14">
        <f t="shared" si="4"/>
        <v>-8.1518426001398225</v>
      </c>
      <c r="K39" s="15"/>
      <c r="L39" s="12"/>
      <c r="M39" s="13"/>
      <c r="N39" s="12"/>
      <c r="O39" s="14"/>
      <c r="P39" s="11"/>
    </row>
    <row r="40" spans="1:16" x14ac:dyDescent="0.2">
      <c r="A40" s="9" t="s">
        <v>10</v>
      </c>
      <c r="B40" s="10">
        <v>47209</v>
      </c>
      <c r="C40" s="11" t="s">
        <v>38</v>
      </c>
      <c r="D40" s="11" t="s">
        <v>39</v>
      </c>
      <c r="E40" s="11" t="s">
        <v>30</v>
      </c>
      <c r="F40" s="11" t="str">
        <f t="shared" si="5"/>
        <v>b</v>
      </c>
      <c r="G40" s="12">
        <v>300.15539999999999</v>
      </c>
      <c r="H40" s="13">
        <v>300.15980000000002</v>
      </c>
      <c r="I40" s="12">
        <f t="shared" si="3"/>
        <v>-4.400000000032378E-3</v>
      </c>
      <c r="J40" s="14">
        <f t="shared" si="4"/>
        <v>-14.659073266822379</v>
      </c>
      <c r="K40" s="15"/>
      <c r="L40" s="12"/>
      <c r="M40" s="13"/>
      <c r="N40" s="12"/>
      <c r="O40" s="14"/>
      <c r="P40" s="11"/>
    </row>
    <row r="41" spans="1:16" x14ac:dyDescent="0.2">
      <c r="A41" s="9" t="s">
        <v>10</v>
      </c>
      <c r="B41" s="10">
        <v>47209</v>
      </c>
      <c r="C41" s="11" t="s">
        <v>38</v>
      </c>
      <c r="D41" s="11" t="s">
        <v>39</v>
      </c>
      <c r="E41" s="11" t="s">
        <v>44</v>
      </c>
      <c r="F41" s="11" t="str">
        <f t="shared" si="5"/>
        <v>b</v>
      </c>
      <c r="G41" s="12">
        <f>399.2238-18.0106</f>
        <v>381.21319999999997</v>
      </c>
      <c r="H41" s="13">
        <v>381.2149</v>
      </c>
      <c r="I41" s="12">
        <f t="shared" si="3"/>
        <v>-1.7000000000280124E-3</v>
      </c>
      <c r="J41" s="14">
        <f t="shared" si="4"/>
        <v>-4.4594468397946683</v>
      </c>
      <c r="K41" s="15"/>
      <c r="L41" s="12"/>
      <c r="M41" s="13"/>
      <c r="N41" s="12"/>
      <c r="O41" s="14"/>
      <c r="P41" s="11"/>
    </row>
    <row r="42" spans="1:16" x14ac:dyDescent="0.2">
      <c r="A42" s="9" t="s">
        <v>10</v>
      </c>
      <c r="B42" s="10">
        <v>47209</v>
      </c>
      <c r="C42" s="11" t="s">
        <v>38</v>
      </c>
      <c r="D42" s="11" t="s">
        <v>39</v>
      </c>
      <c r="E42" s="11" t="s">
        <v>32</v>
      </c>
      <c r="F42" s="11" t="str">
        <f t="shared" si="5"/>
        <v>b</v>
      </c>
      <c r="G42" s="12">
        <v>399.22379999999998</v>
      </c>
      <c r="H42" s="13">
        <v>399.23</v>
      </c>
      <c r="I42" s="12">
        <f t="shared" si="3"/>
        <v>-6.2000000000352884E-3</v>
      </c>
      <c r="J42" s="14">
        <f t="shared" si="4"/>
        <v>-15.530136229441453</v>
      </c>
      <c r="K42" s="15"/>
      <c r="L42" s="12"/>
      <c r="M42" s="13"/>
      <c r="N42" s="12"/>
      <c r="O42" s="14"/>
      <c r="P42" s="11"/>
    </row>
    <row r="43" spans="1:16" x14ac:dyDescent="0.2">
      <c r="A43" s="9" t="s">
        <v>10</v>
      </c>
      <c r="B43" s="10">
        <v>47209</v>
      </c>
      <c r="C43" s="11" t="s">
        <v>38</v>
      </c>
      <c r="D43" s="11" t="s">
        <v>39</v>
      </c>
      <c r="E43" s="11" t="s">
        <v>45</v>
      </c>
      <c r="F43" s="11" t="str">
        <f t="shared" si="5"/>
        <v>b</v>
      </c>
      <c r="G43" s="12">
        <f>G44-18.0106</f>
        <v>757.3515000000001</v>
      </c>
      <c r="H43" s="13">
        <v>757.34339999999997</v>
      </c>
      <c r="I43" s="12">
        <f t="shared" si="3"/>
        <v>8.1000000001267836E-3</v>
      </c>
      <c r="J43" s="14">
        <f t="shared" si="4"/>
        <v>10.695165983201701</v>
      </c>
      <c r="K43" s="15" t="s">
        <v>18</v>
      </c>
      <c r="L43" s="12"/>
      <c r="M43" s="13"/>
      <c r="N43" s="12"/>
      <c r="O43" s="14"/>
      <c r="P43" s="11"/>
    </row>
    <row r="44" spans="1:16" x14ac:dyDescent="0.2">
      <c r="A44" s="9" t="s">
        <v>10</v>
      </c>
      <c r="B44" s="10">
        <v>47209</v>
      </c>
      <c r="C44" s="11" t="s">
        <v>38</v>
      </c>
      <c r="D44" s="11" t="s">
        <v>39</v>
      </c>
      <c r="E44" s="11" t="s">
        <v>46</v>
      </c>
      <c r="F44" s="11" t="str">
        <f t="shared" si="5"/>
        <v>b</v>
      </c>
      <c r="G44" s="12">
        <v>775.36210000000005</v>
      </c>
      <c r="H44" s="13">
        <v>775.38909999999998</v>
      </c>
      <c r="I44" s="12">
        <f t="shared" si="3"/>
        <v>-2.6999999999929969E-2</v>
      </c>
      <c r="J44" s="14">
        <f t="shared" si="4"/>
        <v>-34.822439734841268</v>
      </c>
      <c r="K44" s="15" t="s">
        <v>18</v>
      </c>
      <c r="L44" s="12"/>
      <c r="M44" s="13"/>
      <c r="N44" s="12"/>
      <c r="O44" s="14"/>
      <c r="P44" s="11"/>
    </row>
    <row r="45" spans="1:16" x14ac:dyDescent="0.2">
      <c r="A45" s="9" t="s">
        <v>10</v>
      </c>
      <c r="B45" s="10">
        <v>47209</v>
      </c>
      <c r="C45" s="11" t="s">
        <v>38</v>
      </c>
      <c r="D45" s="11" t="s">
        <v>39</v>
      </c>
      <c r="E45" s="11" t="s">
        <v>47</v>
      </c>
      <c r="F45" s="11" t="str">
        <f t="shared" si="5"/>
        <v>b</v>
      </c>
      <c r="G45" s="12">
        <f>G47-18.0106</f>
        <v>957.46760000000006</v>
      </c>
      <c r="H45" s="13">
        <v>957.44090000000006</v>
      </c>
      <c r="I45" s="12">
        <f t="shared" si="3"/>
        <v>2.6700000000005275E-2</v>
      </c>
      <c r="J45" s="14">
        <f t="shared" si="4"/>
        <v>27.886061105363016</v>
      </c>
      <c r="K45" s="15" t="s">
        <v>18</v>
      </c>
      <c r="L45" s="12"/>
      <c r="M45" s="13"/>
      <c r="N45" s="12"/>
      <c r="O45" s="14"/>
      <c r="P45" s="11"/>
    </row>
    <row r="46" spans="1:16" x14ac:dyDescent="0.2">
      <c r="A46" s="9" t="s">
        <v>10</v>
      </c>
      <c r="B46" s="10">
        <v>47209</v>
      </c>
      <c r="C46" s="11" t="s">
        <v>38</v>
      </c>
      <c r="D46" s="11" t="s">
        <v>39</v>
      </c>
      <c r="E46" s="11" t="s">
        <v>48</v>
      </c>
      <c r="F46" s="11" t="str">
        <f t="shared" si="5"/>
        <v>b</v>
      </c>
      <c r="G46" s="12">
        <f>G47-17.0265</f>
        <v>958.45170000000007</v>
      </c>
      <c r="H46" s="13">
        <v>958.47630000000004</v>
      </c>
      <c r="I46" s="12">
        <f t="shared" si="3"/>
        <v>-2.4599999999963984E-2</v>
      </c>
      <c r="J46" s="14">
        <f t="shared" si="4"/>
        <v>-25.666395082781932</v>
      </c>
      <c r="K46" s="15" t="s">
        <v>18</v>
      </c>
      <c r="L46" s="12"/>
      <c r="M46" s="13"/>
      <c r="N46" s="12"/>
      <c r="O46" s="14"/>
      <c r="P46" s="11"/>
    </row>
    <row r="47" spans="1:16" x14ac:dyDescent="0.2">
      <c r="A47" s="9" t="s">
        <v>10</v>
      </c>
      <c r="B47" s="10">
        <v>47209</v>
      </c>
      <c r="C47" s="11" t="s">
        <v>38</v>
      </c>
      <c r="D47" s="11" t="s">
        <v>39</v>
      </c>
      <c r="E47" s="11" t="s">
        <v>49</v>
      </c>
      <c r="F47" s="11" t="str">
        <f t="shared" si="5"/>
        <v>b</v>
      </c>
      <c r="G47" s="12">
        <v>975.47820000000002</v>
      </c>
      <c r="H47" s="13">
        <v>975.47910000000002</v>
      </c>
      <c r="I47" s="12">
        <f t="shared" si="3"/>
        <v>-9.0000000000145519E-4</v>
      </c>
      <c r="J47" s="14">
        <f t="shared" si="4"/>
        <v>-0.92262441129023198</v>
      </c>
      <c r="K47" s="15" t="s">
        <v>18</v>
      </c>
      <c r="L47" s="12"/>
      <c r="M47" s="13"/>
      <c r="N47" s="12"/>
      <c r="O47" s="14"/>
      <c r="P47" s="11"/>
    </row>
    <row r="48" spans="1:16" x14ac:dyDescent="0.2">
      <c r="A48" s="9" t="s">
        <v>10</v>
      </c>
      <c r="B48" s="10">
        <v>47209</v>
      </c>
      <c r="C48" s="11" t="s">
        <v>38</v>
      </c>
      <c r="D48" s="11" t="s">
        <v>39</v>
      </c>
      <c r="E48" s="11" t="s">
        <v>50</v>
      </c>
      <c r="F48" s="11" t="str">
        <f t="shared" si="5"/>
        <v>b</v>
      </c>
      <c r="G48" s="12">
        <f>G49-18.0106</f>
        <v>1120.5309</v>
      </c>
      <c r="H48" s="13">
        <v>1120.5363</v>
      </c>
      <c r="I48" s="12">
        <f t="shared" si="3"/>
        <v>-5.4000000000087311E-3</v>
      </c>
      <c r="J48" s="14">
        <f t="shared" si="4"/>
        <v>-4.8191442110241951</v>
      </c>
      <c r="K48" s="15"/>
      <c r="L48" s="12"/>
      <c r="M48" s="13"/>
      <c r="N48" s="12"/>
      <c r="O48" s="14"/>
      <c r="P48" s="11"/>
    </row>
    <row r="49" spans="1:19" x14ac:dyDescent="0.2">
      <c r="A49" s="9" t="s">
        <v>10</v>
      </c>
      <c r="B49" s="10">
        <v>47209</v>
      </c>
      <c r="C49" s="11" t="s">
        <v>38</v>
      </c>
      <c r="D49" s="11" t="s">
        <v>39</v>
      </c>
      <c r="E49" s="11" t="s">
        <v>51</v>
      </c>
      <c r="F49" s="11" t="str">
        <f t="shared" si="5"/>
        <v>b</v>
      </c>
      <c r="G49" s="12">
        <v>1138.5415</v>
      </c>
      <c r="H49" s="13">
        <v>1138.596</v>
      </c>
      <c r="I49" s="12">
        <f t="shared" si="3"/>
        <v>-5.4499999999961801E-2</v>
      </c>
      <c r="J49" s="14">
        <f t="shared" si="4"/>
        <v>-47.868259523224935</v>
      </c>
      <c r="K49" s="15"/>
      <c r="L49" s="12"/>
      <c r="M49" s="13"/>
      <c r="N49" s="12"/>
      <c r="O49" s="14"/>
      <c r="P49" s="11"/>
    </row>
    <row r="50" spans="1:19" x14ac:dyDescent="0.2">
      <c r="A50" s="17" t="s">
        <v>10</v>
      </c>
      <c r="B50" s="18">
        <v>47209</v>
      </c>
      <c r="C50" s="19" t="s">
        <v>38</v>
      </c>
      <c r="D50" s="19" t="s">
        <v>39</v>
      </c>
      <c r="E50" s="19" t="s">
        <v>52</v>
      </c>
      <c r="F50" s="19" t="str">
        <f t="shared" si="5"/>
        <v>b</v>
      </c>
      <c r="G50" s="20">
        <v>1301.6407999999999</v>
      </c>
      <c r="H50" s="21">
        <v>1301.6674</v>
      </c>
      <c r="I50" s="20">
        <f t="shared" si="3"/>
        <v>-2.6600000000144064E-2</v>
      </c>
      <c r="J50" s="22">
        <f t="shared" si="4"/>
        <v>-20.435745406984836</v>
      </c>
      <c r="K50" s="23"/>
      <c r="L50" s="25"/>
      <c r="M50" s="26"/>
      <c r="N50" s="25"/>
      <c r="O50" s="27"/>
      <c r="P50" s="31"/>
      <c r="Q50" s="29"/>
      <c r="R50" s="29"/>
      <c r="S50" s="29"/>
    </row>
    <row r="51" spans="1:19" x14ac:dyDescent="0.2">
      <c r="A51" s="9" t="s">
        <v>10</v>
      </c>
      <c r="B51" s="10">
        <v>31899</v>
      </c>
      <c r="C51" s="11" t="s">
        <v>53</v>
      </c>
      <c r="D51" s="11" t="s">
        <v>54</v>
      </c>
      <c r="E51" s="11" t="s">
        <v>13</v>
      </c>
      <c r="F51" s="11" t="str">
        <f t="shared" si="5"/>
        <v>y</v>
      </c>
      <c r="G51" s="12">
        <v>175.119</v>
      </c>
      <c r="H51" s="13">
        <v>175.119</v>
      </c>
      <c r="I51" s="12">
        <f t="shared" si="3"/>
        <v>0</v>
      </c>
      <c r="J51" s="14">
        <f t="shared" si="4"/>
        <v>0</v>
      </c>
      <c r="K51" s="15"/>
      <c r="L51" s="12"/>
      <c r="M51" s="13"/>
      <c r="N51" s="12"/>
      <c r="O51" s="14"/>
      <c r="P51" s="11"/>
    </row>
    <row r="52" spans="1:19" x14ac:dyDescent="0.2">
      <c r="A52" s="9" t="s">
        <v>10</v>
      </c>
      <c r="B52" s="10">
        <v>31899</v>
      </c>
      <c r="C52" s="11" t="s">
        <v>53</v>
      </c>
      <c r="D52" s="11" t="s">
        <v>54</v>
      </c>
      <c r="E52" s="11" t="s">
        <v>55</v>
      </c>
      <c r="F52" s="11" t="str">
        <f t="shared" si="5"/>
        <v>y</v>
      </c>
      <c r="G52" s="12">
        <f>G53-17.0265</f>
        <v>287.13499999999999</v>
      </c>
      <c r="H52" s="13">
        <v>287.13580000000002</v>
      </c>
      <c r="I52" s="12">
        <f t="shared" si="3"/>
        <v>-8.0000000002655725E-4</v>
      </c>
      <c r="J52" s="14">
        <f t="shared" si="4"/>
        <v>-2.7861458896566327</v>
      </c>
      <c r="K52" s="15" t="s">
        <v>18</v>
      </c>
      <c r="L52" s="12"/>
      <c r="M52" s="13"/>
      <c r="N52" s="12"/>
      <c r="O52" s="14"/>
      <c r="P52" s="11"/>
    </row>
    <row r="53" spans="1:19" x14ac:dyDescent="0.2">
      <c r="A53" s="9" t="s">
        <v>10</v>
      </c>
      <c r="B53" s="10">
        <v>31899</v>
      </c>
      <c r="C53" s="11" t="s">
        <v>53</v>
      </c>
      <c r="D53" s="11" t="s">
        <v>54</v>
      </c>
      <c r="E53" s="11" t="s">
        <v>40</v>
      </c>
      <c r="F53" s="11" t="str">
        <f t="shared" si="5"/>
        <v>y</v>
      </c>
      <c r="G53" s="12">
        <v>304.16149999999999</v>
      </c>
      <c r="H53" s="13">
        <v>304.16370000000001</v>
      </c>
      <c r="I53" s="12">
        <f t="shared" si="3"/>
        <v>-2.200000000016189E-3</v>
      </c>
      <c r="J53" s="14">
        <f t="shared" si="4"/>
        <v>-7.2329995742925677</v>
      </c>
      <c r="K53" s="15" t="s">
        <v>18</v>
      </c>
      <c r="L53" s="12"/>
      <c r="M53" s="13"/>
      <c r="N53" s="12"/>
      <c r="O53" s="14"/>
      <c r="P53" s="11"/>
    </row>
    <row r="54" spans="1:19" x14ac:dyDescent="0.2">
      <c r="A54" s="9" t="s">
        <v>10</v>
      </c>
      <c r="B54" s="10">
        <v>31899</v>
      </c>
      <c r="C54" s="11" t="s">
        <v>53</v>
      </c>
      <c r="D54" s="11" t="s">
        <v>54</v>
      </c>
      <c r="E54" s="11" t="s">
        <v>14</v>
      </c>
      <c r="F54" s="11"/>
      <c r="G54" s="12">
        <f>G55-17.0265</f>
        <v>487.25110000000001</v>
      </c>
      <c r="H54" s="13">
        <v>487.25529999999998</v>
      </c>
      <c r="I54" s="12">
        <f t="shared" si="3"/>
        <v>-4.1999999999688953E-3</v>
      </c>
      <c r="J54" s="14">
        <f t="shared" si="4"/>
        <v>-8.619785568403838</v>
      </c>
      <c r="K54" s="15" t="s">
        <v>18</v>
      </c>
      <c r="L54" s="12"/>
      <c r="M54" s="13"/>
      <c r="N54" s="12"/>
      <c r="O54" s="14"/>
      <c r="P54" s="11"/>
    </row>
    <row r="55" spans="1:19" x14ac:dyDescent="0.2">
      <c r="A55" s="9" t="s">
        <v>10</v>
      </c>
      <c r="B55" s="10">
        <v>31899</v>
      </c>
      <c r="C55" s="11" t="s">
        <v>53</v>
      </c>
      <c r="D55" s="11" t="s">
        <v>54</v>
      </c>
      <c r="E55" s="11" t="s">
        <v>15</v>
      </c>
      <c r="F55" s="11" t="str">
        <f>LEFT(E55,1)</f>
        <v>y</v>
      </c>
      <c r="G55" s="12">
        <v>504.27760000000001</v>
      </c>
      <c r="H55" s="13">
        <v>504.27839999999998</v>
      </c>
      <c r="I55" s="12">
        <f t="shared" si="3"/>
        <v>-7.9999999996971383E-4</v>
      </c>
      <c r="J55" s="14">
        <f t="shared" si="4"/>
        <v>-1.5864277928857315</v>
      </c>
      <c r="K55" s="15" t="s">
        <v>18</v>
      </c>
      <c r="L55" s="12"/>
      <c r="M55" s="13"/>
      <c r="N55" s="12"/>
      <c r="O55" s="14"/>
      <c r="P55" s="11"/>
    </row>
    <row r="56" spans="1:19" x14ac:dyDescent="0.2">
      <c r="A56" s="9" t="s">
        <v>10</v>
      </c>
      <c r="B56" s="10">
        <v>31899</v>
      </c>
      <c r="C56" s="11" t="s">
        <v>53</v>
      </c>
      <c r="D56" s="11" t="s">
        <v>54</v>
      </c>
      <c r="E56" s="11" t="s">
        <v>16</v>
      </c>
      <c r="F56" s="11" t="str">
        <f>LEFT(E56,1)</f>
        <v>y</v>
      </c>
      <c r="G56" s="12">
        <v>617.36170000000004</v>
      </c>
      <c r="H56" s="13">
        <v>617.36300000000006</v>
      </c>
      <c r="I56" s="12">
        <f t="shared" ref="I56:I87" si="6">G56-H56</f>
        <v>-1.3000000000147338E-3</v>
      </c>
      <c r="J56" s="14">
        <f t="shared" ref="J56:J87" si="7">(I56/G56)*1000000</f>
        <v>-2.1057347743061055</v>
      </c>
      <c r="K56" s="15"/>
      <c r="L56" s="12"/>
      <c r="M56" s="13"/>
      <c r="N56" s="12"/>
      <c r="O56" s="14"/>
      <c r="P56" s="11"/>
    </row>
    <row r="57" spans="1:19" x14ac:dyDescent="0.2">
      <c r="A57" s="9" t="s">
        <v>10</v>
      </c>
      <c r="B57" s="10">
        <v>31899</v>
      </c>
      <c r="C57" s="11" t="s">
        <v>53</v>
      </c>
      <c r="D57" s="11" t="s">
        <v>54</v>
      </c>
      <c r="E57" s="11" t="s">
        <v>17</v>
      </c>
      <c r="F57" s="11" t="str">
        <f>LEFT(E57,1)</f>
        <v>y</v>
      </c>
      <c r="G57" s="12">
        <f>G58-17.0265</f>
        <v>714.3780999999999</v>
      </c>
      <c r="H57" s="13">
        <v>714.39099999999996</v>
      </c>
      <c r="I57" s="12">
        <f t="shared" si="6"/>
        <v>-1.2900000000058753E-2</v>
      </c>
      <c r="J57" s="14">
        <f t="shared" si="7"/>
        <v>-18.057664421765946</v>
      </c>
      <c r="K57" s="15"/>
      <c r="L57" s="12"/>
      <c r="M57" s="13"/>
      <c r="N57" s="12"/>
      <c r="O57" s="14"/>
      <c r="P57" s="11"/>
    </row>
    <row r="58" spans="1:19" x14ac:dyDescent="0.2">
      <c r="A58" s="9" t="s">
        <v>10</v>
      </c>
      <c r="B58" s="10">
        <v>31899</v>
      </c>
      <c r="C58" s="11" t="s">
        <v>53</v>
      </c>
      <c r="D58" s="11" t="s">
        <v>54</v>
      </c>
      <c r="E58" s="11" t="s">
        <v>19</v>
      </c>
      <c r="F58" s="11" t="str">
        <f>LEFT(E58,1)</f>
        <v>y</v>
      </c>
      <c r="G58" s="12">
        <v>731.40459999999996</v>
      </c>
      <c r="H58" s="13">
        <v>731.40449999999998</v>
      </c>
      <c r="I58" s="12">
        <f t="shared" si="6"/>
        <v>9.9999999974897946E-5</v>
      </c>
      <c r="J58" s="14">
        <f t="shared" si="7"/>
        <v>0.13672323085594204</v>
      </c>
      <c r="K58" s="15"/>
      <c r="L58" s="12"/>
      <c r="M58" s="13"/>
      <c r="N58" s="12"/>
      <c r="O58" s="14"/>
      <c r="P58" s="11"/>
    </row>
    <row r="59" spans="1:19" x14ac:dyDescent="0.2">
      <c r="A59" s="9" t="s">
        <v>10</v>
      </c>
      <c r="B59" s="10">
        <v>31899</v>
      </c>
      <c r="C59" s="11" t="s">
        <v>53</v>
      </c>
      <c r="D59" s="11" t="s">
        <v>54</v>
      </c>
      <c r="E59" s="11" t="s">
        <v>56</v>
      </c>
      <c r="F59" s="11" t="str">
        <f>LEFT(E59,1)</f>
        <v>y</v>
      </c>
      <c r="G59" s="12">
        <f>G61-18.0106</f>
        <v>812.4624</v>
      </c>
      <c r="H59" s="13">
        <v>812.45129999999995</v>
      </c>
      <c r="I59" s="12">
        <f t="shared" si="6"/>
        <v>1.1100000000055843E-2</v>
      </c>
      <c r="J59" s="14">
        <f t="shared" si="7"/>
        <v>13.662170704829961</v>
      </c>
      <c r="K59" s="15"/>
      <c r="L59" s="12"/>
      <c r="M59" s="13"/>
      <c r="N59" s="12"/>
      <c r="O59" s="14"/>
      <c r="P59" s="11"/>
    </row>
    <row r="60" spans="1:19" x14ac:dyDescent="0.2">
      <c r="A60" s="9" t="s">
        <v>10</v>
      </c>
      <c r="B60" s="10">
        <v>31899</v>
      </c>
      <c r="C60" s="11" t="s">
        <v>53</v>
      </c>
      <c r="D60" s="11" t="s">
        <v>54</v>
      </c>
      <c r="E60" s="11" t="s">
        <v>57</v>
      </c>
      <c r="F60" s="11" t="s">
        <v>58</v>
      </c>
      <c r="G60" s="12">
        <f>G61-17.0265</f>
        <v>813.44650000000001</v>
      </c>
      <c r="H60" s="13">
        <v>813.45719999999994</v>
      </c>
      <c r="I60" s="12">
        <f t="shared" si="6"/>
        <v>-1.0699999999928878E-2</v>
      </c>
      <c r="J60" s="14">
        <f t="shared" si="7"/>
        <v>-13.153907478769504</v>
      </c>
      <c r="K60" s="15"/>
      <c r="L60" s="12"/>
      <c r="M60" s="13"/>
      <c r="N60" s="12"/>
      <c r="O60" s="14"/>
      <c r="P60" s="11"/>
    </row>
    <row r="61" spans="1:19" x14ac:dyDescent="0.2">
      <c r="A61" s="9" t="s">
        <v>10</v>
      </c>
      <c r="B61" s="10">
        <v>31899</v>
      </c>
      <c r="C61" s="11" t="s">
        <v>53</v>
      </c>
      <c r="D61" s="11" t="s">
        <v>54</v>
      </c>
      <c r="E61" s="11" t="s">
        <v>20</v>
      </c>
      <c r="F61" s="11" t="str">
        <f>LEFT(E61,1)</f>
        <v>y</v>
      </c>
      <c r="G61" s="12">
        <v>830.47299999999996</v>
      </c>
      <c r="H61" s="13">
        <v>830.47490000000005</v>
      </c>
      <c r="I61" s="12">
        <f t="shared" si="6"/>
        <v>-1.9000000000914952E-3</v>
      </c>
      <c r="J61" s="14">
        <f t="shared" si="7"/>
        <v>-2.2878528261502726</v>
      </c>
      <c r="K61" s="15"/>
      <c r="L61" s="12"/>
      <c r="M61" s="13"/>
      <c r="N61" s="12"/>
      <c r="O61" s="14"/>
      <c r="P61" s="11"/>
    </row>
    <row r="62" spans="1:19" x14ac:dyDescent="0.2">
      <c r="A62" s="9" t="s">
        <v>10</v>
      </c>
      <c r="B62" s="10">
        <v>31899</v>
      </c>
      <c r="C62" s="11" t="s">
        <v>53</v>
      </c>
      <c r="D62" s="11" t="s">
        <v>54</v>
      </c>
      <c r="E62" s="11" t="s">
        <v>59</v>
      </c>
      <c r="F62" s="11" t="s">
        <v>58</v>
      </c>
      <c r="G62" s="12">
        <f>G63-17.0265</f>
        <v>976.50980000000004</v>
      </c>
      <c r="H62" s="13">
        <v>976.50969999999995</v>
      </c>
      <c r="I62" s="12">
        <f t="shared" si="6"/>
        <v>1.0000000008858478E-4</v>
      </c>
      <c r="J62" s="14">
        <f t="shared" si="7"/>
        <v>0.10240552638446104</v>
      </c>
      <c r="K62" s="15"/>
      <c r="L62" s="12"/>
      <c r="M62" s="13"/>
      <c r="N62" s="12"/>
      <c r="O62" s="14"/>
      <c r="P62" s="11"/>
    </row>
    <row r="63" spans="1:19" x14ac:dyDescent="0.2">
      <c r="A63" s="9" t="s">
        <v>10</v>
      </c>
      <c r="B63" s="10">
        <v>31899</v>
      </c>
      <c r="C63" s="11" t="s">
        <v>53</v>
      </c>
      <c r="D63" s="11" t="s">
        <v>54</v>
      </c>
      <c r="E63" s="11" t="s">
        <v>21</v>
      </c>
      <c r="F63" s="11" t="str">
        <f>LEFT(E63,1)</f>
        <v>y</v>
      </c>
      <c r="G63" s="12">
        <v>993.53629999999998</v>
      </c>
      <c r="H63" s="13">
        <v>993.54349999999999</v>
      </c>
      <c r="I63" s="12">
        <f t="shared" si="6"/>
        <v>-7.2000000000116415E-3</v>
      </c>
      <c r="J63" s="14">
        <f t="shared" si="7"/>
        <v>-7.246841408825869</v>
      </c>
      <c r="K63" s="15"/>
      <c r="L63" s="12"/>
      <c r="M63" s="13"/>
      <c r="N63" s="12"/>
      <c r="O63" s="14"/>
      <c r="P63" s="11"/>
    </row>
    <row r="64" spans="1:19" x14ac:dyDescent="0.2">
      <c r="A64" s="9" t="s">
        <v>10</v>
      </c>
      <c r="B64" s="10">
        <v>31899</v>
      </c>
      <c r="C64" s="11" t="s">
        <v>53</v>
      </c>
      <c r="D64" s="11" t="s">
        <v>54</v>
      </c>
      <c r="E64" s="11" t="s">
        <v>28</v>
      </c>
      <c r="F64" s="11" t="str">
        <f>LEFT(E64,1)</f>
        <v>b</v>
      </c>
      <c r="G64" s="12">
        <v>327.13389999999998</v>
      </c>
      <c r="H64" s="13">
        <v>327.13279999999997</v>
      </c>
      <c r="I64" s="12">
        <f t="shared" si="6"/>
        <v>1.1000000000080945E-3</v>
      </c>
      <c r="J64" s="14">
        <f t="shared" si="7"/>
        <v>3.3625374808544595</v>
      </c>
      <c r="K64" s="15"/>
      <c r="L64" s="12"/>
      <c r="M64" s="13"/>
      <c r="N64" s="12"/>
      <c r="O64" s="14"/>
      <c r="P64" s="11"/>
    </row>
    <row r="65" spans="1:19" x14ac:dyDescent="0.2">
      <c r="A65" s="9" t="s">
        <v>10</v>
      </c>
      <c r="B65" s="10">
        <v>31899</v>
      </c>
      <c r="C65" s="11" t="s">
        <v>53</v>
      </c>
      <c r="D65" s="11" t="s">
        <v>54</v>
      </c>
      <c r="E65" s="11" t="s">
        <v>30</v>
      </c>
      <c r="F65" s="11" t="str">
        <f>LEFT(E65,1)</f>
        <v>b</v>
      </c>
      <c r="G65" s="12">
        <v>426.20229999999998</v>
      </c>
      <c r="H65" s="13">
        <v>426.20519999999999</v>
      </c>
      <c r="I65" s="12">
        <f t="shared" si="6"/>
        <v>-2.9000000000110049E-3</v>
      </c>
      <c r="J65" s="14">
        <f t="shared" si="7"/>
        <v>-6.8042805025008191</v>
      </c>
      <c r="K65" s="15"/>
      <c r="L65" s="12"/>
      <c r="M65" s="13"/>
      <c r="N65" s="12"/>
      <c r="O65" s="14"/>
      <c r="P65" s="11"/>
    </row>
    <row r="66" spans="1:19" x14ac:dyDescent="0.2">
      <c r="A66" s="9" t="s">
        <v>10</v>
      </c>
      <c r="B66" s="10">
        <v>31899</v>
      </c>
      <c r="C66" s="11" t="s">
        <v>53</v>
      </c>
      <c r="D66" s="11" t="s">
        <v>54</v>
      </c>
      <c r="E66" s="11" t="s">
        <v>32</v>
      </c>
      <c r="F66" s="11" t="s">
        <v>60</v>
      </c>
      <c r="G66" s="12">
        <v>540.24530000000004</v>
      </c>
      <c r="H66" s="13">
        <v>540.24980000000005</v>
      </c>
      <c r="I66" s="12">
        <f t="shared" si="6"/>
        <v>-4.500000000007276E-3</v>
      </c>
      <c r="J66" s="14">
        <f t="shared" si="7"/>
        <v>-8.3295495583344739</v>
      </c>
      <c r="K66" s="15"/>
      <c r="L66" s="12"/>
      <c r="M66" s="13"/>
      <c r="N66" s="12"/>
      <c r="O66" s="14"/>
      <c r="P66" s="11"/>
    </row>
    <row r="67" spans="1:19" x14ac:dyDescent="0.2">
      <c r="A67" s="9" t="s">
        <v>10</v>
      </c>
      <c r="B67" s="10">
        <v>31899</v>
      </c>
      <c r="C67" s="11" t="s">
        <v>53</v>
      </c>
      <c r="D67" s="11" t="s">
        <v>54</v>
      </c>
      <c r="E67" s="11" t="s">
        <v>61</v>
      </c>
      <c r="F67" s="11" t="s">
        <v>60</v>
      </c>
      <c r="G67" s="12">
        <v>653.32929999999999</v>
      </c>
      <c r="H67" s="13">
        <v>653.3347</v>
      </c>
      <c r="I67" s="12">
        <f t="shared" si="6"/>
        <v>-5.4000000000087311E-3</v>
      </c>
      <c r="J67" s="14">
        <f t="shared" si="7"/>
        <v>-8.2653571483916775</v>
      </c>
      <c r="K67" s="32" t="s">
        <v>18</v>
      </c>
      <c r="L67" s="12"/>
      <c r="M67" s="13"/>
      <c r="N67" s="12"/>
      <c r="O67" s="14"/>
      <c r="P67" s="11"/>
    </row>
    <row r="68" spans="1:19" x14ac:dyDescent="0.2">
      <c r="A68" s="17" t="s">
        <v>10</v>
      </c>
      <c r="B68" s="18">
        <v>31899</v>
      </c>
      <c r="C68" s="19" t="s">
        <v>53</v>
      </c>
      <c r="D68" s="19" t="s">
        <v>54</v>
      </c>
      <c r="E68" s="19" t="s">
        <v>62</v>
      </c>
      <c r="F68" s="19" t="s">
        <v>60</v>
      </c>
      <c r="G68" s="20">
        <v>427.22629999999998</v>
      </c>
      <c r="H68" s="21">
        <v>427.19709999999998</v>
      </c>
      <c r="I68" s="20">
        <f t="shared" si="6"/>
        <v>2.9200000000003001E-2</v>
      </c>
      <c r="J68" s="22">
        <f t="shared" si="7"/>
        <v>68.347852180455646</v>
      </c>
      <c r="K68" s="23" t="s">
        <v>18</v>
      </c>
      <c r="L68" s="25"/>
      <c r="M68" s="26"/>
      <c r="N68" s="25"/>
      <c r="O68" s="27"/>
      <c r="P68" s="28"/>
      <c r="Q68" s="29"/>
      <c r="R68" s="29"/>
      <c r="S68" s="29"/>
    </row>
    <row r="69" spans="1:19" x14ac:dyDescent="0.2">
      <c r="A69" s="33" t="s">
        <v>89</v>
      </c>
      <c r="B69" s="10">
        <v>546</v>
      </c>
      <c r="C69" s="11" t="s">
        <v>63</v>
      </c>
      <c r="D69" s="11" t="s">
        <v>64</v>
      </c>
      <c r="E69" s="11" t="s">
        <v>13</v>
      </c>
      <c r="F69" s="11" t="str">
        <f t="shared" ref="F69:F83" si="8">LEFT(E69,1)</f>
        <v>y</v>
      </c>
      <c r="G69" s="12">
        <v>175.119</v>
      </c>
      <c r="H69" s="13">
        <v>175.11920000000001</v>
      </c>
      <c r="I69" s="12">
        <f t="shared" si="6"/>
        <v>-2.0000000000663931E-4</v>
      </c>
      <c r="J69" s="14">
        <f t="shared" si="7"/>
        <v>-1.1420805281359494</v>
      </c>
      <c r="K69" s="15"/>
      <c r="L69" s="12"/>
      <c r="M69" s="13"/>
      <c r="N69" s="12"/>
      <c r="O69" s="14"/>
      <c r="P69" s="11"/>
    </row>
    <row r="70" spans="1:19" x14ac:dyDescent="0.2">
      <c r="A70" s="33" t="s">
        <v>89</v>
      </c>
      <c r="B70" s="10">
        <v>546</v>
      </c>
      <c r="C70" s="11" t="s">
        <v>63</v>
      </c>
      <c r="D70" s="11" t="s">
        <v>64</v>
      </c>
      <c r="E70" s="11" t="s">
        <v>65</v>
      </c>
      <c r="F70" s="11" t="str">
        <f t="shared" si="8"/>
        <v>y</v>
      </c>
      <c r="G70" s="12">
        <f>G71-18.0106</f>
        <v>270.19239999999996</v>
      </c>
      <c r="H70" s="13">
        <v>270.178</v>
      </c>
      <c r="I70" s="12">
        <f t="shared" si="6"/>
        <v>1.439999999996644E-2</v>
      </c>
      <c r="J70" s="14">
        <f t="shared" si="7"/>
        <v>53.295355457690306</v>
      </c>
      <c r="K70" s="15"/>
      <c r="L70" s="12"/>
      <c r="M70" s="13"/>
      <c r="N70" s="12"/>
      <c r="O70" s="14"/>
      <c r="P70" s="11"/>
    </row>
    <row r="71" spans="1:19" x14ac:dyDescent="0.2">
      <c r="A71" s="33" t="s">
        <v>89</v>
      </c>
      <c r="B71" s="10">
        <v>546</v>
      </c>
      <c r="C71" s="11" t="s">
        <v>63</v>
      </c>
      <c r="D71" s="11" t="s">
        <v>64</v>
      </c>
      <c r="E71" s="11" t="s">
        <v>40</v>
      </c>
      <c r="F71" s="11" t="str">
        <f t="shared" si="8"/>
        <v>y</v>
      </c>
      <c r="G71" s="12">
        <v>288.20299999999997</v>
      </c>
      <c r="H71" s="13">
        <v>288.2079</v>
      </c>
      <c r="I71" s="12">
        <f t="shared" si="6"/>
        <v>-4.9000000000205546E-3</v>
      </c>
      <c r="J71" s="14">
        <f t="shared" si="7"/>
        <v>-17.001904907376243</v>
      </c>
      <c r="K71" s="15"/>
      <c r="L71" s="12"/>
      <c r="M71" s="13"/>
      <c r="N71" s="12"/>
      <c r="O71" s="14"/>
      <c r="P71" s="11"/>
    </row>
    <row r="72" spans="1:19" x14ac:dyDescent="0.2">
      <c r="A72" s="33" t="s">
        <v>89</v>
      </c>
      <c r="B72" s="10">
        <v>546</v>
      </c>
      <c r="C72" s="11" t="s">
        <v>63</v>
      </c>
      <c r="D72" s="11" t="s">
        <v>64</v>
      </c>
      <c r="E72" s="11" t="s">
        <v>66</v>
      </c>
      <c r="F72" s="11" t="str">
        <f t="shared" si="8"/>
        <v>y</v>
      </c>
      <c r="G72" s="12">
        <f>G73-18.0106</f>
        <v>383.2765</v>
      </c>
      <c r="H72" s="13">
        <v>383.19279999999998</v>
      </c>
      <c r="I72" s="12">
        <f t="shared" si="6"/>
        <v>8.3700000000021646E-2</v>
      </c>
      <c r="J72" s="14">
        <f t="shared" si="7"/>
        <v>218.3802033258539</v>
      </c>
      <c r="K72" s="15"/>
      <c r="L72" s="12"/>
      <c r="M72" s="13"/>
      <c r="N72" s="12"/>
      <c r="O72" s="14"/>
      <c r="P72" s="11"/>
    </row>
    <row r="73" spans="1:19" x14ac:dyDescent="0.2">
      <c r="A73" s="33" t="s">
        <v>89</v>
      </c>
      <c r="B73" s="10">
        <v>546</v>
      </c>
      <c r="C73" s="11" t="s">
        <v>63</v>
      </c>
      <c r="D73" s="11" t="s">
        <v>64</v>
      </c>
      <c r="E73" s="11" t="s">
        <v>15</v>
      </c>
      <c r="F73" s="11" t="str">
        <f t="shared" si="8"/>
        <v>y</v>
      </c>
      <c r="G73" s="12">
        <v>401.28710000000001</v>
      </c>
      <c r="H73" s="13">
        <v>401.298</v>
      </c>
      <c r="I73" s="12">
        <f t="shared" si="6"/>
        <v>-1.089999999999236E-2</v>
      </c>
      <c r="J73" s="14">
        <f t="shared" si="7"/>
        <v>-27.162597551708888</v>
      </c>
      <c r="K73" s="15" t="s">
        <v>18</v>
      </c>
      <c r="L73" s="12"/>
      <c r="M73" s="13"/>
      <c r="N73" s="12"/>
      <c r="O73" s="14"/>
      <c r="P73" s="11"/>
    </row>
    <row r="74" spans="1:19" x14ac:dyDescent="0.2">
      <c r="A74" s="33" t="s">
        <v>89</v>
      </c>
      <c r="B74" s="10">
        <v>546</v>
      </c>
      <c r="C74" s="11" t="s">
        <v>63</v>
      </c>
      <c r="D74" s="11" t="s">
        <v>64</v>
      </c>
      <c r="E74" s="11" t="s">
        <v>16</v>
      </c>
      <c r="F74" s="11" t="str">
        <f t="shared" si="8"/>
        <v>y</v>
      </c>
      <c r="G74" s="12">
        <v>601.40309999999999</v>
      </c>
      <c r="H74" s="13">
        <v>601.39329999999995</v>
      </c>
      <c r="I74" s="12">
        <f t="shared" si="6"/>
        <v>9.8000000000411092E-3</v>
      </c>
      <c r="J74" s="14">
        <f t="shared" si="7"/>
        <v>16.295226945190521</v>
      </c>
      <c r="K74" s="15" t="s">
        <v>18</v>
      </c>
      <c r="L74" s="12"/>
      <c r="M74" s="13"/>
      <c r="N74" s="12"/>
      <c r="O74" s="14"/>
      <c r="P74" s="11"/>
    </row>
    <row r="75" spans="1:19" x14ac:dyDescent="0.2">
      <c r="A75" s="33" t="s">
        <v>89</v>
      </c>
      <c r="B75" s="10">
        <v>546</v>
      </c>
      <c r="C75" s="11" t="s">
        <v>63</v>
      </c>
      <c r="D75" s="11" t="s">
        <v>64</v>
      </c>
      <c r="E75" s="11" t="s">
        <v>19</v>
      </c>
      <c r="F75" s="11" t="str">
        <f t="shared" si="8"/>
        <v>y</v>
      </c>
      <c r="G75" s="12">
        <v>714.48720000000003</v>
      </c>
      <c r="H75" s="13">
        <v>714.45</v>
      </c>
      <c r="I75" s="12">
        <f t="shared" si="6"/>
        <v>3.7199999999984357E-2</v>
      </c>
      <c r="J75" s="14">
        <f t="shared" si="7"/>
        <v>52.065313416369612</v>
      </c>
      <c r="K75" s="15"/>
      <c r="L75" s="12"/>
      <c r="M75" s="13"/>
      <c r="N75" s="12"/>
      <c r="O75" s="14"/>
      <c r="P75" s="11"/>
    </row>
    <row r="76" spans="1:19" x14ac:dyDescent="0.2">
      <c r="A76" s="33" t="s">
        <v>89</v>
      </c>
      <c r="B76" s="10">
        <v>546</v>
      </c>
      <c r="C76" s="11" t="s">
        <v>63</v>
      </c>
      <c r="D76" s="11" t="s">
        <v>64</v>
      </c>
      <c r="E76" s="11" t="s">
        <v>67</v>
      </c>
      <c r="F76" s="11" t="str">
        <f t="shared" si="8"/>
        <v>y</v>
      </c>
      <c r="G76" s="12">
        <v>795.44849999999997</v>
      </c>
      <c r="H76" s="13">
        <v>795.46190000000001</v>
      </c>
      <c r="I76" s="12">
        <f t="shared" si="6"/>
        <v>-1.340000000004693E-2</v>
      </c>
      <c r="J76" s="14">
        <f t="shared" si="7"/>
        <v>-16.845842314174874</v>
      </c>
      <c r="K76" s="15"/>
      <c r="L76" s="12"/>
      <c r="M76" s="13"/>
      <c r="N76" s="12"/>
      <c r="O76" s="14"/>
      <c r="P76" s="11"/>
    </row>
    <row r="77" spans="1:19" x14ac:dyDescent="0.2">
      <c r="A77" s="33" t="s">
        <v>89</v>
      </c>
      <c r="B77" s="10">
        <v>546</v>
      </c>
      <c r="C77" s="11" t="s">
        <v>63</v>
      </c>
      <c r="D77" s="11" t="s">
        <v>64</v>
      </c>
      <c r="E77" s="11" t="s">
        <v>20</v>
      </c>
      <c r="F77" s="11" t="str">
        <f t="shared" si="8"/>
        <v>y</v>
      </c>
      <c r="G77" s="12">
        <v>815.53489999999999</v>
      </c>
      <c r="H77" s="13">
        <v>815.50149999999996</v>
      </c>
      <c r="I77" s="12">
        <f t="shared" si="6"/>
        <v>3.340000000002874E-2</v>
      </c>
      <c r="J77" s="14">
        <f t="shared" si="7"/>
        <v>40.954715733230721</v>
      </c>
      <c r="K77" s="15"/>
      <c r="L77" s="12"/>
      <c r="M77" s="13"/>
      <c r="N77" s="12"/>
      <c r="O77" s="14"/>
      <c r="P77" s="11"/>
    </row>
    <row r="78" spans="1:19" x14ac:dyDescent="0.2">
      <c r="A78" s="33" t="s">
        <v>89</v>
      </c>
      <c r="B78" s="10">
        <v>546</v>
      </c>
      <c r="C78" s="11" t="s">
        <v>63</v>
      </c>
      <c r="D78" s="11" t="s">
        <v>64</v>
      </c>
      <c r="E78" s="11" t="s">
        <v>21</v>
      </c>
      <c r="F78" s="11" t="str">
        <f t="shared" si="8"/>
        <v>y</v>
      </c>
      <c r="G78" s="12">
        <v>978.59820000000002</v>
      </c>
      <c r="H78" s="13">
        <v>978.54790000000003</v>
      </c>
      <c r="I78" s="12">
        <f t="shared" si="6"/>
        <v>5.0299999999992906E-2</v>
      </c>
      <c r="J78" s="14">
        <f t="shared" si="7"/>
        <v>51.400053668597494</v>
      </c>
      <c r="K78" s="15"/>
      <c r="L78" s="12"/>
      <c r="M78" s="13"/>
      <c r="N78" s="12"/>
      <c r="O78" s="14"/>
      <c r="P78" s="11"/>
    </row>
    <row r="79" spans="1:19" x14ac:dyDescent="0.2">
      <c r="A79" s="33" t="s">
        <v>89</v>
      </c>
      <c r="B79" s="10">
        <v>546</v>
      </c>
      <c r="C79" s="11" t="s">
        <v>63</v>
      </c>
      <c r="D79" s="11" t="s">
        <v>64</v>
      </c>
      <c r="E79" s="11" t="s">
        <v>22</v>
      </c>
      <c r="F79" s="11" t="str">
        <f t="shared" si="8"/>
        <v>y</v>
      </c>
      <c r="G79" s="12">
        <v>1065.6302000000001</v>
      </c>
      <c r="H79" s="13">
        <v>1065.6449</v>
      </c>
      <c r="I79" s="12">
        <f t="shared" si="6"/>
        <v>-1.4699999999947977E-2</v>
      </c>
      <c r="J79" s="14">
        <f t="shared" si="7"/>
        <v>-13.794654092900121</v>
      </c>
      <c r="K79" s="15"/>
      <c r="L79" s="12"/>
      <c r="M79" s="13"/>
      <c r="N79" s="12"/>
      <c r="O79" s="14"/>
      <c r="P79" s="11"/>
    </row>
    <row r="80" spans="1:19" x14ac:dyDescent="0.2">
      <c r="A80" s="33" t="s">
        <v>89</v>
      </c>
      <c r="B80" s="10">
        <v>546</v>
      </c>
      <c r="C80" s="11" t="s">
        <v>63</v>
      </c>
      <c r="D80" s="11" t="s">
        <v>64</v>
      </c>
      <c r="E80" s="11" t="s">
        <v>23</v>
      </c>
      <c r="F80" s="11" t="str">
        <f t="shared" si="8"/>
        <v>y</v>
      </c>
      <c r="G80" s="12">
        <v>1136.6674</v>
      </c>
      <c r="H80" s="13">
        <v>1136.6790000000001</v>
      </c>
      <c r="I80" s="12">
        <f t="shared" si="6"/>
        <v>-1.160000000004402E-2</v>
      </c>
      <c r="J80" s="14">
        <f t="shared" si="7"/>
        <v>-10.205272008367636</v>
      </c>
      <c r="K80" s="15"/>
      <c r="L80" s="12"/>
      <c r="M80" s="13"/>
      <c r="N80" s="12"/>
      <c r="O80" s="14"/>
      <c r="P80" s="11"/>
    </row>
    <row r="81" spans="1:19" x14ac:dyDescent="0.2">
      <c r="A81" s="33" t="s">
        <v>89</v>
      </c>
      <c r="B81" s="10">
        <v>546</v>
      </c>
      <c r="C81" s="11" t="s">
        <v>63</v>
      </c>
      <c r="D81" s="11" t="s">
        <v>64</v>
      </c>
      <c r="E81" s="11" t="s">
        <v>25</v>
      </c>
      <c r="F81" s="11" t="str">
        <f t="shared" si="8"/>
        <v>y</v>
      </c>
      <c r="G81" s="12">
        <v>1235.7357999999999</v>
      </c>
      <c r="H81" s="13">
        <v>1235.7315000000001</v>
      </c>
      <c r="I81" s="12">
        <f t="shared" si="6"/>
        <v>4.2999999998301064E-3</v>
      </c>
      <c r="J81" s="14">
        <f t="shared" si="7"/>
        <v>3.4797082028618957</v>
      </c>
      <c r="K81" s="15"/>
      <c r="L81" s="12"/>
      <c r="M81" s="13"/>
      <c r="N81" s="12"/>
      <c r="O81" s="14"/>
      <c r="P81" s="11"/>
    </row>
    <row r="82" spans="1:19" x14ac:dyDescent="0.2">
      <c r="A82" s="33" t="s">
        <v>89</v>
      </c>
      <c r="B82" s="10">
        <v>546</v>
      </c>
      <c r="C82" s="11" t="s">
        <v>63</v>
      </c>
      <c r="D82" s="11" t="s">
        <v>64</v>
      </c>
      <c r="E82" s="11" t="s">
        <v>68</v>
      </c>
      <c r="F82" s="11" t="str">
        <f t="shared" si="8"/>
        <v>y</v>
      </c>
      <c r="G82" s="12">
        <f>G83-17.0265</f>
        <v>1346.7678000000001</v>
      </c>
      <c r="H82" s="13">
        <v>1346.7008000000001</v>
      </c>
      <c r="I82" s="12">
        <f t="shared" si="6"/>
        <v>6.7000000000007276E-2</v>
      </c>
      <c r="J82" s="14">
        <f t="shared" si="7"/>
        <v>49.748739166474927</v>
      </c>
      <c r="K82" s="15"/>
      <c r="L82" s="12"/>
      <c r="M82" s="13"/>
      <c r="N82" s="12"/>
      <c r="O82" s="14"/>
      <c r="P82" s="11"/>
    </row>
    <row r="83" spans="1:19" x14ac:dyDescent="0.2">
      <c r="A83" s="33" t="s">
        <v>89</v>
      </c>
      <c r="B83" s="10">
        <v>546</v>
      </c>
      <c r="C83" s="11" t="s">
        <v>63</v>
      </c>
      <c r="D83" s="11" t="s">
        <v>64</v>
      </c>
      <c r="E83" s="11" t="s">
        <v>26</v>
      </c>
      <c r="F83" s="11" t="str">
        <f t="shared" si="8"/>
        <v>y</v>
      </c>
      <c r="G83" s="12">
        <v>1363.7943</v>
      </c>
      <c r="H83" s="13">
        <v>1363.8109999999999</v>
      </c>
      <c r="I83" s="12">
        <f t="shared" si="6"/>
        <v>-1.6699999999900683E-2</v>
      </c>
      <c r="J83" s="14">
        <f t="shared" si="7"/>
        <v>-12.245248421921607</v>
      </c>
      <c r="K83" s="15"/>
      <c r="L83" s="12"/>
      <c r="M83" s="13"/>
      <c r="N83" s="12"/>
      <c r="O83" s="14"/>
      <c r="P83" s="11"/>
    </row>
    <row r="84" spans="1:19" x14ac:dyDescent="0.2">
      <c r="A84" s="33" t="s">
        <v>89</v>
      </c>
      <c r="B84" s="10">
        <v>546</v>
      </c>
      <c r="C84" s="11" t="s">
        <v>63</v>
      </c>
      <c r="D84" s="11" t="s">
        <v>64</v>
      </c>
      <c r="E84" s="11" t="s">
        <v>69</v>
      </c>
      <c r="F84" s="11" t="s">
        <v>60</v>
      </c>
      <c r="G84" s="12">
        <f>G85-18.0106</f>
        <v>252.13419999999996</v>
      </c>
      <c r="H84" s="13">
        <v>252.15049999999999</v>
      </c>
      <c r="I84" s="12">
        <f t="shared" si="6"/>
        <v>-1.6300000000029513E-2</v>
      </c>
      <c r="J84" s="14">
        <f t="shared" si="7"/>
        <v>-64.648111997616809</v>
      </c>
      <c r="K84" s="15"/>
      <c r="L84" s="12"/>
      <c r="M84" s="13"/>
      <c r="N84" s="12"/>
      <c r="O84" s="14"/>
      <c r="P84" s="11"/>
    </row>
    <row r="85" spans="1:19" x14ac:dyDescent="0.2">
      <c r="A85" s="33" t="s">
        <v>89</v>
      </c>
      <c r="B85" s="10">
        <v>546</v>
      </c>
      <c r="C85" s="11" t="s">
        <v>63</v>
      </c>
      <c r="D85" s="11" t="s">
        <v>64</v>
      </c>
      <c r="E85" s="11" t="s">
        <v>30</v>
      </c>
      <c r="F85" s="11" t="s">
        <v>60</v>
      </c>
      <c r="G85" s="12">
        <v>270.14479999999998</v>
      </c>
      <c r="H85" s="13">
        <v>270.16000000000003</v>
      </c>
      <c r="I85" s="12">
        <f t="shared" si="6"/>
        <v>-1.520000000004984E-2</v>
      </c>
      <c r="J85" s="14">
        <f t="shared" si="7"/>
        <v>-56.266120984190117</v>
      </c>
      <c r="K85" s="15"/>
      <c r="L85" s="12"/>
      <c r="M85" s="13"/>
      <c r="N85" s="12"/>
      <c r="O85" s="14"/>
      <c r="P85" s="11"/>
    </row>
    <row r="86" spans="1:19" x14ac:dyDescent="0.2">
      <c r="A86" s="33" t="s">
        <v>89</v>
      </c>
      <c r="B86" s="10">
        <v>546</v>
      </c>
      <c r="C86" s="11" t="s">
        <v>63</v>
      </c>
      <c r="D86" s="11" t="s">
        <v>64</v>
      </c>
      <c r="E86" s="11" t="s">
        <v>70</v>
      </c>
      <c r="F86" s="11" t="s">
        <v>60</v>
      </c>
      <c r="G86" s="12">
        <f>527.246-17.0265</f>
        <v>510.21949999999998</v>
      </c>
      <c r="H86" s="13">
        <v>510.27330000000001</v>
      </c>
      <c r="I86" s="12">
        <f t="shared" si="6"/>
        <v>-5.3800000000023829E-2</v>
      </c>
      <c r="J86" s="14">
        <f t="shared" si="7"/>
        <v>-105.44481345778402</v>
      </c>
      <c r="K86" s="15"/>
      <c r="L86" s="12"/>
      <c r="M86" s="13"/>
      <c r="N86" s="12"/>
      <c r="O86" s="14"/>
      <c r="P86" s="11"/>
    </row>
    <row r="87" spans="1:19" x14ac:dyDescent="0.2">
      <c r="A87" s="33" t="s">
        <v>89</v>
      </c>
      <c r="B87" s="10">
        <v>546</v>
      </c>
      <c r="C87" s="11" t="s">
        <v>63</v>
      </c>
      <c r="D87" s="11" t="s">
        <v>64</v>
      </c>
      <c r="E87" s="11" t="s">
        <v>71</v>
      </c>
      <c r="F87" s="11" t="s">
        <v>60</v>
      </c>
      <c r="G87" s="12">
        <f>G88-18.0106</f>
        <v>608.30380000000002</v>
      </c>
      <c r="H87" s="13">
        <v>608.29409999999996</v>
      </c>
      <c r="I87" s="12">
        <f t="shared" si="6"/>
        <v>9.7000000000662112E-3</v>
      </c>
      <c r="J87" s="14">
        <f t="shared" si="7"/>
        <v>15.945979624105933</v>
      </c>
      <c r="K87" s="15"/>
      <c r="L87" s="12"/>
      <c r="M87" s="13"/>
      <c r="N87" s="12"/>
      <c r="O87" s="14"/>
      <c r="P87" s="11"/>
    </row>
    <row r="88" spans="1:19" x14ac:dyDescent="0.2">
      <c r="A88" s="33" t="s">
        <v>89</v>
      </c>
      <c r="B88" s="10">
        <v>546</v>
      </c>
      <c r="C88" s="11" t="s">
        <v>63</v>
      </c>
      <c r="D88" s="11" t="s">
        <v>64</v>
      </c>
      <c r="E88" s="11" t="s">
        <v>34</v>
      </c>
      <c r="F88" s="11" t="s">
        <v>60</v>
      </c>
      <c r="G88" s="11">
        <v>626.31439999999998</v>
      </c>
      <c r="H88" s="13">
        <v>626.30999999999995</v>
      </c>
      <c r="I88" s="12">
        <f t="shared" ref="I88:I119" si="9">G88-H88</f>
        <v>4.400000000032378E-3</v>
      </c>
      <c r="J88" s="14">
        <f t="shared" ref="J88:J119" si="10">(I88/G88)*1000000</f>
        <v>7.0252256694599042</v>
      </c>
      <c r="K88" s="15"/>
      <c r="L88" s="11"/>
      <c r="M88" s="13"/>
      <c r="N88" s="12"/>
      <c r="O88" s="14"/>
      <c r="P88" s="11"/>
    </row>
    <row r="89" spans="1:19" x14ac:dyDescent="0.2">
      <c r="A89" s="33" t="s">
        <v>89</v>
      </c>
      <c r="B89" s="10">
        <v>546</v>
      </c>
      <c r="C89" s="11" t="s">
        <v>63</v>
      </c>
      <c r="D89" s="11" t="s">
        <v>64</v>
      </c>
      <c r="E89" s="11" t="s">
        <v>72</v>
      </c>
      <c r="F89" s="11" t="s">
        <v>60</v>
      </c>
      <c r="G89" s="12">
        <f>697.3515-18.0106</f>
        <v>679.34090000000003</v>
      </c>
      <c r="H89" s="13">
        <v>679.33450000000005</v>
      </c>
      <c r="I89" s="12">
        <f t="shared" si="9"/>
        <v>6.3999999999850843E-3</v>
      </c>
      <c r="J89" s="14">
        <f t="shared" si="10"/>
        <v>9.4208960478974326</v>
      </c>
      <c r="K89" s="15"/>
      <c r="L89" s="12"/>
      <c r="M89" s="13"/>
      <c r="N89" s="12"/>
      <c r="O89" s="14"/>
      <c r="P89" s="11"/>
    </row>
    <row r="90" spans="1:19" x14ac:dyDescent="0.2">
      <c r="A90" s="33" t="s">
        <v>89</v>
      </c>
      <c r="B90" s="18">
        <v>546</v>
      </c>
      <c r="C90" s="19" t="s">
        <v>63</v>
      </c>
      <c r="D90" s="19" t="s">
        <v>64</v>
      </c>
      <c r="E90" s="19" t="s">
        <v>73</v>
      </c>
      <c r="F90" s="19" t="s">
        <v>60</v>
      </c>
      <c r="G90" s="20">
        <f>784.3836-18.0106</f>
        <v>766.37300000000005</v>
      </c>
      <c r="H90" s="21">
        <v>766.36559999999997</v>
      </c>
      <c r="I90" s="20">
        <f t="shared" si="9"/>
        <v>7.4000000000751243E-3</v>
      </c>
      <c r="J90" s="22">
        <f t="shared" si="10"/>
        <v>9.6558725321418208</v>
      </c>
      <c r="K90" s="23"/>
      <c r="L90" s="25"/>
      <c r="M90" s="26"/>
      <c r="N90" s="25"/>
      <c r="O90" s="27"/>
      <c r="P90" s="28"/>
      <c r="Q90" s="29"/>
      <c r="R90" s="29"/>
      <c r="S90" s="29"/>
    </row>
    <row r="91" spans="1:19" x14ac:dyDescent="0.2">
      <c r="A91" s="9" t="s">
        <v>10</v>
      </c>
      <c r="B91" s="10">
        <v>18254</v>
      </c>
      <c r="C91" s="11" t="s">
        <v>74</v>
      </c>
      <c r="D91" s="11" t="s">
        <v>75</v>
      </c>
      <c r="E91" s="11" t="s">
        <v>13</v>
      </c>
      <c r="F91" s="11" t="str">
        <f t="shared" ref="F91:F103" si="11">LEFT(E91,1)</f>
        <v>y</v>
      </c>
      <c r="G91" s="12">
        <v>175.119</v>
      </c>
      <c r="H91" s="13">
        <v>175.1225</v>
      </c>
      <c r="I91" s="12">
        <f t="shared" si="9"/>
        <v>-3.5000000000025011E-3</v>
      </c>
      <c r="J91" s="14">
        <f t="shared" si="10"/>
        <v>-19.986409241729916</v>
      </c>
      <c r="K91" s="15"/>
      <c r="L91" s="12"/>
      <c r="M91" s="13"/>
      <c r="N91" s="12"/>
      <c r="O91" s="14"/>
      <c r="P91" s="11"/>
    </row>
    <row r="92" spans="1:19" x14ac:dyDescent="0.2">
      <c r="A92" s="9" t="s">
        <v>10</v>
      </c>
      <c r="B92" s="10">
        <v>18254</v>
      </c>
      <c r="C92" s="11" t="s">
        <v>74</v>
      </c>
      <c r="D92" s="11" t="s">
        <v>75</v>
      </c>
      <c r="E92" s="11" t="s">
        <v>14</v>
      </c>
      <c r="F92" s="11" t="str">
        <f t="shared" si="11"/>
        <v>y</v>
      </c>
      <c r="G92" s="12">
        <f>G93-17.0265</f>
        <v>368.22930000000002</v>
      </c>
      <c r="H92" s="13">
        <v>368.23770000000002</v>
      </c>
      <c r="I92" s="12">
        <f t="shared" si="9"/>
        <v>-8.399999999994634E-3</v>
      </c>
      <c r="J92" s="14">
        <f t="shared" si="10"/>
        <v>-22.811872928076699</v>
      </c>
      <c r="K92" s="15"/>
      <c r="L92" s="12"/>
      <c r="M92" s="13"/>
      <c r="N92" s="12"/>
      <c r="O92" s="14"/>
      <c r="P92" s="11"/>
    </row>
    <row r="93" spans="1:19" x14ac:dyDescent="0.2">
      <c r="A93" s="9" t="s">
        <v>10</v>
      </c>
      <c r="B93" s="10">
        <v>18254</v>
      </c>
      <c r="C93" s="11" t="s">
        <v>74</v>
      </c>
      <c r="D93" s="11" t="s">
        <v>75</v>
      </c>
      <c r="E93" s="11" t="s">
        <v>15</v>
      </c>
      <c r="F93" s="11" t="str">
        <f t="shared" si="11"/>
        <v>y</v>
      </c>
      <c r="G93" s="12">
        <v>385.25580000000002</v>
      </c>
      <c r="H93" s="13">
        <v>385.25880000000001</v>
      </c>
      <c r="I93" s="12">
        <f t="shared" si="9"/>
        <v>-2.9999999999859028E-3</v>
      </c>
      <c r="J93" s="14">
        <f t="shared" si="10"/>
        <v>-7.7870339654481588</v>
      </c>
      <c r="K93" s="15"/>
      <c r="L93" s="12"/>
      <c r="M93" s="13"/>
      <c r="N93" s="12"/>
      <c r="O93" s="14"/>
      <c r="P93" s="11"/>
    </row>
    <row r="94" spans="1:19" x14ac:dyDescent="0.2">
      <c r="A94" s="9" t="s">
        <v>10</v>
      </c>
      <c r="B94" s="10">
        <v>18254</v>
      </c>
      <c r="C94" s="11" t="s">
        <v>74</v>
      </c>
      <c r="D94" s="11" t="s">
        <v>75</v>
      </c>
      <c r="E94" s="11" t="s">
        <v>76</v>
      </c>
      <c r="F94" s="11" t="str">
        <f t="shared" si="11"/>
        <v>y</v>
      </c>
      <c r="G94" s="12">
        <f>G95-17.0265</f>
        <v>496.28789999999998</v>
      </c>
      <c r="H94" s="13">
        <v>496.27679999999998</v>
      </c>
      <c r="I94" s="12">
        <f t="shared" si="9"/>
        <v>1.1099999999999E-2</v>
      </c>
      <c r="J94" s="14">
        <f t="shared" si="10"/>
        <v>22.366050028620485</v>
      </c>
      <c r="K94" s="15"/>
      <c r="L94" s="12"/>
      <c r="M94" s="13"/>
      <c r="N94" s="12"/>
      <c r="O94" s="14"/>
      <c r="P94" s="11"/>
    </row>
    <row r="95" spans="1:19" x14ac:dyDescent="0.2">
      <c r="A95" s="9" t="s">
        <v>10</v>
      </c>
      <c r="B95" s="10">
        <v>18254</v>
      </c>
      <c r="C95" s="11" t="s">
        <v>74</v>
      </c>
      <c r="D95" s="11" t="s">
        <v>75</v>
      </c>
      <c r="E95" s="11" t="s">
        <v>16</v>
      </c>
      <c r="F95" s="11" t="str">
        <f t="shared" si="11"/>
        <v>y</v>
      </c>
      <c r="G95" s="12">
        <v>513.31439999999998</v>
      </c>
      <c r="H95" s="13">
        <v>513.31269999999995</v>
      </c>
      <c r="I95" s="12">
        <f t="shared" si="9"/>
        <v>1.7000000000280124E-3</v>
      </c>
      <c r="J95" s="14">
        <f t="shared" si="10"/>
        <v>3.3118104616352326</v>
      </c>
      <c r="K95" s="15"/>
      <c r="L95" s="12"/>
      <c r="M95" s="13"/>
      <c r="N95" s="12"/>
      <c r="O95" s="14"/>
      <c r="P95" s="11"/>
    </row>
    <row r="96" spans="1:19" x14ac:dyDescent="0.2">
      <c r="A96" s="9" t="s">
        <v>10</v>
      </c>
      <c r="B96" s="10">
        <v>18254</v>
      </c>
      <c r="C96" s="11" t="s">
        <v>74</v>
      </c>
      <c r="D96" s="11" t="s">
        <v>75</v>
      </c>
      <c r="E96" s="11" t="s">
        <v>17</v>
      </c>
      <c r="F96" s="11" t="str">
        <f t="shared" si="11"/>
        <v>y</v>
      </c>
      <c r="G96" s="12">
        <f>G97-17.0265</f>
        <v>610.33079999999995</v>
      </c>
      <c r="H96" s="13">
        <v>610.33669999999995</v>
      </c>
      <c r="I96" s="12">
        <f t="shared" si="9"/>
        <v>-5.8999999999969077E-3</v>
      </c>
      <c r="J96" s="14">
        <f t="shared" si="10"/>
        <v>-9.666888841259377</v>
      </c>
      <c r="K96" s="15"/>
      <c r="L96" s="12"/>
      <c r="M96" s="13"/>
      <c r="N96" s="12"/>
      <c r="O96" s="14"/>
      <c r="P96" s="11"/>
    </row>
    <row r="97" spans="1:19" x14ac:dyDescent="0.2">
      <c r="A97" s="9" t="s">
        <v>10</v>
      </c>
      <c r="B97" s="10">
        <v>18254</v>
      </c>
      <c r="C97" s="11" t="s">
        <v>74</v>
      </c>
      <c r="D97" s="11" t="s">
        <v>75</v>
      </c>
      <c r="E97" s="11" t="s">
        <v>19</v>
      </c>
      <c r="F97" s="11" t="str">
        <f t="shared" si="11"/>
        <v>y</v>
      </c>
      <c r="G97" s="12">
        <v>627.35730000000001</v>
      </c>
      <c r="H97" s="13">
        <v>627.36030000000005</v>
      </c>
      <c r="I97" s="12">
        <f t="shared" si="9"/>
        <v>-3.0000000000427463E-3</v>
      </c>
      <c r="J97" s="14">
        <f t="shared" si="10"/>
        <v>-4.781963962231325</v>
      </c>
      <c r="K97" s="15" t="s">
        <v>18</v>
      </c>
      <c r="L97" s="12"/>
      <c r="M97" s="13"/>
      <c r="N97" s="12"/>
      <c r="O97" s="14"/>
      <c r="P97" s="11"/>
    </row>
    <row r="98" spans="1:19" x14ac:dyDescent="0.2">
      <c r="A98" s="9" t="s">
        <v>10</v>
      </c>
      <c r="B98" s="10">
        <v>18254</v>
      </c>
      <c r="C98" s="11" t="s">
        <v>74</v>
      </c>
      <c r="D98" s="11" t="s">
        <v>75</v>
      </c>
      <c r="E98" s="11" t="s">
        <v>20</v>
      </c>
      <c r="F98" s="11" t="str">
        <f t="shared" si="11"/>
        <v>y</v>
      </c>
      <c r="G98" s="12">
        <v>827.47329999999999</v>
      </c>
      <c r="H98" s="13">
        <v>827.47529999999995</v>
      </c>
      <c r="I98" s="12">
        <f t="shared" si="9"/>
        <v>-1.9999999999527063E-3</v>
      </c>
      <c r="J98" s="14">
        <f t="shared" si="10"/>
        <v>-2.4169964154163117</v>
      </c>
      <c r="K98" s="15" t="s">
        <v>18</v>
      </c>
      <c r="L98" s="12"/>
      <c r="M98" s="13"/>
      <c r="N98" s="12"/>
      <c r="O98" s="14"/>
      <c r="P98" s="11"/>
    </row>
    <row r="99" spans="1:19" x14ac:dyDescent="0.2">
      <c r="A99" s="9" t="s">
        <v>10</v>
      </c>
      <c r="B99" s="10">
        <v>18254</v>
      </c>
      <c r="C99" s="11" t="s">
        <v>74</v>
      </c>
      <c r="D99" s="11" t="s">
        <v>75</v>
      </c>
      <c r="E99" s="11" t="s">
        <v>21</v>
      </c>
      <c r="F99" s="11" t="str">
        <f t="shared" si="11"/>
        <v>y</v>
      </c>
      <c r="G99" s="12">
        <v>924.52610000000004</v>
      </c>
      <c r="H99" s="13">
        <v>924.5394</v>
      </c>
      <c r="I99" s="12">
        <f t="shared" si="9"/>
        <v>-1.3299999999958345E-2</v>
      </c>
      <c r="J99" s="14">
        <f t="shared" si="10"/>
        <v>-14.385748547237709</v>
      </c>
      <c r="K99" s="15"/>
      <c r="L99" s="12"/>
      <c r="M99" s="13"/>
      <c r="N99" s="12"/>
      <c r="O99" s="14"/>
      <c r="P99" s="11"/>
    </row>
    <row r="100" spans="1:19" x14ac:dyDescent="0.2">
      <c r="A100" s="9" t="s">
        <v>10</v>
      </c>
      <c r="B100" s="10">
        <v>18254</v>
      </c>
      <c r="C100" s="11" t="s">
        <v>74</v>
      </c>
      <c r="D100" s="11" t="s">
        <v>75</v>
      </c>
      <c r="E100" s="11" t="s">
        <v>77</v>
      </c>
      <c r="F100" s="11" t="str">
        <f t="shared" si="11"/>
        <v>y</v>
      </c>
      <c r="G100" s="12">
        <f>G101-17.0265</f>
        <v>964.52109999999993</v>
      </c>
      <c r="H100" s="13">
        <v>964.46469999999999</v>
      </c>
      <c r="I100" s="12">
        <f t="shared" si="9"/>
        <v>5.639999999993961E-2</v>
      </c>
      <c r="J100" s="14">
        <f t="shared" si="10"/>
        <v>58.474615018727548</v>
      </c>
      <c r="K100" s="15"/>
      <c r="L100" s="12"/>
      <c r="M100" s="13"/>
      <c r="N100" s="12"/>
      <c r="O100" s="14"/>
      <c r="P100" s="11"/>
    </row>
    <row r="101" spans="1:19" x14ac:dyDescent="0.2">
      <c r="A101" s="9" t="s">
        <v>10</v>
      </c>
      <c r="B101" s="10">
        <v>18254</v>
      </c>
      <c r="C101" s="11" t="s">
        <v>74</v>
      </c>
      <c r="D101" s="11" t="s">
        <v>75</v>
      </c>
      <c r="E101" s="11" t="s">
        <v>22</v>
      </c>
      <c r="F101" s="11" t="str">
        <f t="shared" si="11"/>
        <v>y</v>
      </c>
      <c r="G101" s="12">
        <v>981.54759999999999</v>
      </c>
      <c r="H101" s="13">
        <v>981.57920000000001</v>
      </c>
      <c r="I101" s="12">
        <f t="shared" si="9"/>
        <v>-3.160000000002583E-2</v>
      </c>
      <c r="J101" s="14">
        <f t="shared" si="10"/>
        <v>-32.194057629019547</v>
      </c>
      <c r="K101" s="15"/>
      <c r="L101" s="12"/>
      <c r="M101" s="13"/>
      <c r="N101" s="12"/>
      <c r="O101" s="14"/>
      <c r="P101" s="11"/>
    </row>
    <row r="102" spans="1:19" x14ac:dyDescent="0.2">
      <c r="A102" s="9" t="s">
        <v>10</v>
      </c>
      <c r="B102" s="10">
        <v>18254</v>
      </c>
      <c r="C102" s="11" t="s">
        <v>74</v>
      </c>
      <c r="D102" s="11" t="s">
        <v>75</v>
      </c>
      <c r="E102" s="11" t="s">
        <v>28</v>
      </c>
      <c r="F102" s="11" t="str">
        <f t="shared" si="11"/>
        <v>b</v>
      </c>
      <c r="G102" s="12">
        <v>171.11279999999999</v>
      </c>
      <c r="H102" s="13">
        <v>171.1165</v>
      </c>
      <c r="I102" s="12">
        <f t="shared" si="9"/>
        <v>-3.7000000000091404E-3</v>
      </c>
      <c r="J102" s="14">
        <f t="shared" si="10"/>
        <v>-21.623163200001056</v>
      </c>
      <c r="K102" s="15"/>
      <c r="L102" s="12"/>
      <c r="M102" s="13"/>
      <c r="N102" s="12"/>
      <c r="O102" s="14"/>
      <c r="P102" s="11"/>
    </row>
    <row r="103" spans="1:19" x14ac:dyDescent="0.2">
      <c r="A103" s="9" t="s">
        <v>10</v>
      </c>
      <c r="B103" s="10">
        <v>18254</v>
      </c>
      <c r="C103" s="11" t="s">
        <v>74</v>
      </c>
      <c r="D103" s="11" t="s">
        <v>75</v>
      </c>
      <c r="E103" s="11" t="s">
        <v>32</v>
      </c>
      <c r="F103" s="11" t="str">
        <f t="shared" si="11"/>
        <v>b</v>
      </c>
      <c r="G103" s="12">
        <v>468.28160000000003</v>
      </c>
      <c r="H103" s="13">
        <v>468.28739999999999</v>
      </c>
      <c r="I103" s="12">
        <f t="shared" si="9"/>
        <v>-5.7999999999651664E-3</v>
      </c>
      <c r="J103" s="14">
        <f t="shared" si="10"/>
        <v>-12.385709795057432</v>
      </c>
      <c r="K103" s="15" t="s">
        <v>18</v>
      </c>
      <c r="L103" s="12"/>
      <c r="M103" s="13"/>
      <c r="N103" s="12"/>
      <c r="O103" s="14"/>
      <c r="P103" s="11"/>
    </row>
    <row r="104" spans="1:19" x14ac:dyDescent="0.2">
      <c r="A104" s="9" t="s">
        <v>10</v>
      </c>
      <c r="B104" s="34">
        <v>18254</v>
      </c>
      <c r="C104" s="31" t="s">
        <v>74</v>
      </c>
      <c r="D104" s="31" t="s">
        <v>75</v>
      </c>
      <c r="E104" s="28" t="s">
        <v>34</v>
      </c>
      <c r="F104" s="28" t="s">
        <v>60</v>
      </c>
      <c r="G104" s="25">
        <v>710.38310000000001</v>
      </c>
      <c r="H104" s="26">
        <v>710.41570000000002</v>
      </c>
      <c r="I104" s="25">
        <f t="shared" si="9"/>
        <v>-3.2600000000002183E-2</v>
      </c>
      <c r="J104" s="27">
        <f t="shared" si="10"/>
        <v>-45.890731353268656</v>
      </c>
      <c r="K104" s="15" t="s">
        <v>18</v>
      </c>
      <c r="L104" s="25"/>
      <c r="M104" s="26"/>
      <c r="N104" s="25"/>
      <c r="O104" s="27"/>
      <c r="P104" s="28"/>
      <c r="Q104" s="29"/>
      <c r="R104" s="29"/>
      <c r="S104" s="29"/>
    </row>
    <row r="105" spans="1:19" x14ac:dyDescent="0.2">
      <c r="A105" s="9" t="s">
        <v>10</v>
      </c>
      <c r="B105" s="10">
        <v>44321</v>
      </c>
      <c r="C105" s="11" t="s">
        <v>78</v>
      </c>
      <c r="D105" s="11" t="s">
        <v>79</v>
      </c>
      <c r="E105" s="11" t="s">
        <v>80</v>
      </c>
      <c r="F105" s="11" t="str">
        <f t="shared" ref="F105:F140" si="12">LEFT(E105,1)</f>
        <v>y</v>
      </c>
      <c r="G105" s="12">
        <f>G107-18.0106</f>
        <v>157.10839999999999</v>
      </c>
      <c r="H105" s="13">
        <v>157.10550000000001</v>
      </c>
      <c r="I105" s="12">
        <f t="shared" si="9"/>
        <v>2.8999999999825832E-3</v>
      </c>
      <c r="J105" s="14">
        <f t="shared" si="10"/>
        <v>18.458592920445906</v>
      </c>
      <c r="K105" s="15"/>
      <c r="L105" s="12"/>
      <c r="M105" s="13"/>
      <c r="N105" s="12"/>
      <c r="O105" s="14"/>
      <c r="P105" s="11"/>
    </row>
    <row r="106" spans="1:19" x14ac:dyDescent="0.2">
      <c r="A106" s="9" t="s">
        <v>10</v>
      </c>
      <c r="B106" s="10">
        <v>44321</v>
      </c>
      <c r="C106" s="11" t="s">
        <v>78</v>
      </c>
      <c r="D106" s="11" t="s">
        <v>79</v>
      </c>
      <c r="E106" s="11" t="s">
        <v>81</v>
      </c>
      <c r="F106" s="11" t="str">
        <f t="shared" si="12"/>
        <v>y</v>
      </c>
      <c r="G106" s="12">
        <f>G107-17.0265</f>
        <v>158.0925</v>
      </c>
      <c r="H106" s="13">
        <v>158.08580000000001</v>
      </c>
      <c r="I106" s="12">
        <f t="shared" si="9"/>
        <v>6.6999999999950433E-3</v>
      </c>
      <c r="J106" s="14">
        <f t="shared" si="10"/>
        <v>42.380252067587286</v>
      </c>
      <c r="K106" s="15"/>
      <c r="L106" s="12"/>
      <c r="M106" s="13"/>
      <c r="N106" s="12"/>
      <c r="O106" s="14"/>
      <c r="P106" s="11"/>
    </row>
    <row r="107" spans="1:19" x14ac:dyDescent="0.2">
      <c r="A107" s="9" t="s">
        <v>10</v>
      </c>
      <c r="B107" s="10">
        <v>44321</v>
      </c>
      <c r="C107" s="11" t="s">
        <v>78</v>
      </c>
      <c r="D107" s="11" t="s">
        <v>79</v>
      </c>
      <c r="E107" s="11" t="s">
        <v>13</v>
      </c>
      <c r="F107" s="11" t="str">
        <f t="shared" si="12"/>
        <v>y</v>
      </c>
      <c r="G107" s="12">
        <v>175.119</v>
      </c>
      <c r="H107" s="13">
        <v>175.1223</v>
      </c>
      <c r="I107" s="12">
        <f t="shared" si="9"/>
        <v>-3.2999999999958618E-3</v>
      </c>
      <c r="J107" s="14">
        <f t="shared" si="10"/>
        <v>-18.844328713593967</v>
      </c>
      <c r="K107" s="15"/>
      <c r="L107" s="12"/>
      <c r="M107" s="13"/>
      <c r="N107" s="12"/>
      <c r="O107" s="14"/>
      <c r="P107" s="11"/>
    </row>
    <row r="108" spans="1:19" x14ac:dyDescent="0.2">
      <c r="A108" s="9" t="s">
        <v>10</v>
      </c>
      <c r="B108" s="10">
        <v>44321</v>
      </c>
      <c r="C108" s="11" t="s">
        <v>78</v>
      </c>
      <c r="D108" s="11" t="s">
        <v>79</v>
      </c>
      <c r="E108" s="11" t="s">
        <v>40</v>
      </c>
      <c r="F108" s="11" t="str">
        <f t="shared" si="12"/>
        <v>y</v>
      </c>
      <c r="G108" s="12">
        <v>290.14589999999998</v>
      </c>
      <c r="H108" s="13">
        <v>290.14640000000003</v>
      </c>
      <c r="I108" s="12">
        <f t="shared" si="9"/>
        <v>-5.0000000004501999E-4</v>
      </c>
      <c r="J108" s="14">
        <f t="shared" si="10"/>
        <v>-1.7232709476336561</v>
      </c>
      <c r="K108" s="15" t="s">
        <v>18</v>
      </c>
      <c r="L108" s="12"/>
      <c r="M108" s="13"/>
      <c r="N108" s="12"/>
      <c r="O108" s="14"/>
      <c r="P108" s="11"/>
    </row>
    <row r="109" spans="1:19" x14ac:dyDescent="0.2">
      <c r="A109" s="9" t="s">
        <v>10</v>
      </c>
      <c r="B109" s="10">
        <v>44321</v>
      </c>
      <c r="C109" s="11" t="s">
        <v>78</v>
      </c>
      <c r="D109" s="11" t="s">
        <v>79</v>
      </c>
      <c r="E109" s="11" t="s">
        <v>15</v>
      </c>
      <c r="F109" s="11" t="str">
        <f t="shared" si="12"/>
        <v>y</v>
      </c>
      <c r="G109" s="12">
        <v>490.262</v>
      </c>
      <c r="H109" s="13">
        <v>490.27589999999998</v>
      </c>
      <c r="I109" s="12">
        <f t="shared" si="9"/>
        <v>-1.3899999999978263E-2</v>
      </c>
      <c r="J109" s="14">
        <f t="shared" si="10"/>
        <v>-28.352187197821294</v>
      </c>
      <c r="K109" s="15" t="s">
        <v>18</v>
      </c>
      <c r="L109" s="12"/>
      <c r="M109" s="13"/>
      <c r="N109" s="12"/>
      <c r="O109" s="14"/>
      <c r="P109" s="11"/>
    </row>
    <row r="110" spans="1:19" x14ac:dyDescent="0.2">
      <c r="A110" s="9" t="s">
        <v>10</v>
      </c>
      <c r="B110" s="10">
        <v>44321</v>
      </c>
      <c r="C110" s="11" t="s">
        <v>78</v>
      </c>
      <c r="D110" s="11" t="s">
        <v>79</v>
      </c>
      <c r="E110" s="11" t="s">
        <v>76</v>
      </c>
      <c r="F110" s="11" t="str">
        <f t="shared" si="12"/>
        <v>y</v>
      </c>
      <c r="G110" s="12">
        <f>G111-17.0265</f>
        <v>586.31950000000006</v>
      </c>
      <c r="H110" s="13">
        <v>586.32650000000001</v>
      </c>
      <c r="I110" s="12">
        <f t="shared" si="9"/>
        <v>-6.9999999999481588E-3</v>
      </c>
      <c r="J110" s="14">
        <f t="shared" si="10"/>
        <v>-11.938883151503843</v>
      </c>
      <c r="K110" s="15"/>
      <c r="L110" s="12"/>
      <c r="M110" s="13"/>
      <c r="N110" s="12"/>
      <c r="O110" s="14"/>
      <c r="P110" s="11"/>
    </row>
    <row r="111" spans="1:19" x14ac:dyDescent="0.2">
      <c r="A111" s="9" t="s">
        <v>10</v>
      </c>
      <c r="B111" s="10">
        <v>44321</v>
      </c>
      <c r="C111" s="11" t="s">
        <v>78</v>
      </c>
      <c r="D111" s="11" t="s">
        <v>79</v>
      </c>
      <c r="E111" s="11" t="s">
        <v>16</v>
      </c>
      <c r="F111" s="11" t="str">
        <f t="shared" si="12"/>
        <v>y</v>
      </c>
      <c r="G111" s="12">
        <v>603.346</v>
      </c>
      <c r="H111" s="13">
        <v>603.34939999999995</v>
      </c>
      <c r="I111" s="12">
        <f t="shared" si="9"/>
        <v>-3.399999999942338E-3</v>
      </c>
      <c r="J111" s="14">
        <f t="shared" si="10"/>
        <v>-5.6352408070035072</v>
      </c>
      <c r="K111" s="15"/>
      <c r="L111" s="12"/>
      <c r="M111" s="13"/>
      <c r="N111" s="12"/>
      <c r="O111" s="14"/>
      <c r="P111" s="11"/>
    </row>
    <row r="112" spans="1:19" x14ac:dyDescent="0.2">
      <c r="A112" s="9" t="s">
        <v>10</v>
      </c>
      <c r="B112" s="10">
        <v>44321</v>
      </c>
      <c r="C112" s="11" t="s">
        <v>78</v>
      </c>
      <c r="D112" s="11" t="s">
        <v>79</v>
      </c>
      <c r="E112" s="11" t="s">
        <v>19</v>
      </c>
      <c r="F112" s="11" t="str">
        <f t="shared" si="12"/>
        <v>y</v>
      </c>
      <c r="G112" s="12">
        <v>674.38310000000001</v>
      </c>
      <c r="H112" s="13">
        <v>674.3904</v>
      </c>
      <c r="I112" s="12">
        <f t="shared" si="9"/>
        <v>-7.2999999999865395E-3</v>
      </c>
      <c r="J112" s="14">
        <f t="shared" si="10"/>
        <v>-10.824707795890109</v>
      </c>
      <c r="K112" s="15"/>
      <c r="L112" s="12"/>
      <c r="M112" s="13"/>
      <c r="N112" s="12"/>
      <c r="O112" s="14"/>
      <c r="P112" s="11"/>
    </row>
    <row r="113" spans="1:19" x14ac:dyDescent="0.2">
      <c r="A113" s="9" t="s">
        <v>10</v>
      </c>
      <c r="B113" s="10">
        <v>44321</v>
      </c>
      <c r="C113" s="11" t="s">
        <v>78</v>
      </c>
      <c r="D113" s="11" t="s">
        <v>79</v>
      </c>
      <c r="E113" s="11" t="s">
        <v>20</v>
      </c>
      <c r="F113" s="11" t="str">
        <f t="shared" si="12"/>
        <v>y</v>
      </c>
      <c r="G113" s="12">
        <v>787.46720000000005</v>
      </c>
      <c r="H113" s="13">
        <v>787.44780000000003</v>
      </c>
      <c r="I113" s="12">
        <f t="shared" si="9"/>
        <v>1.9400000000018736E-2</v>
      </c>
      <c r="J113" s="14">
        <f t="shared" si="10"/>
        <v>24.635946741678552</v>
      </c>
      <c r="K113" s="15"/>
      <c r="L113" s="12"/>
      <c r="M113" s="13"/>
      <c r="N113" s="12"/>
      <c r="O113" s="14"/>
      <c r="P113" s="11"/>
    </row>
    <row r="114" spans="1:19" x14ac:dyDescent="0.2">
      <c r="A114" s="9" t="s">
        <v>10</v>
      </c>
      <c r="B114" s="10">
        <v>44321</v>
      </c>
      <c r="C114" s="11" t="s">
        <v>78</v>
      </c>
      <c r="D114" s="11" t="s">
        <v>79</v>
      </c>
      <c r="E114" s="11" t="s">
        <v>21</v>
      </c>
      <c r="F114" s="11" t="str">
        <f t="shared" si="12"/>
        <v>y</v>
      </c>
      <c r="G114" s="12">
        <v>858.50429999999994</v>
      </c>
      <c r="H114" s="13">
        <v>858.49530000000004</v>
      </c>
      <c r="I114" s="12">
        <f t="shared" si="9"/>
        <v>8.9999999999008651E-3</v>
      </c>
      <c r="J114" s="14">
        <f t="shared" si="10"/>
        <v>10.483348772860969</v>
      </c>
      <c r="K114" s="15"/>
      <c r="L114" s="12"/>
      <c r="M114" s="13"/>
      <c r="N114" s="12"/>
      <c r="O114" s="14"/>
      <c r="P114" s="11"/>
    </row>
    <row r="115" spans="1:19" x14ac:dyDescent="0.2">
      <c r="A115" s="9" t="s">
        <v>10</v>
      </c>
      <c r="B115" s="10">
        <v>44321</v>
      </c>
      <c r="C115" s="11" t="s">
        <v>78</v>
      </c>
      <c r="D115" s="11" t="s">
        <v>79</v>
      </c>
      <c r="E115" s="11" t="s">
        <v>28</v>
      </c>
      <c r="F115" s="11" t="str">
        <f t="shared" si="12"/>
        <v>b</v>
      </c>
      <c r="G115" s="12">
        <v>263.1026</v>
      </c>
      <c r="H115" s="13">
        <v>263.10640000000001</v>
      </c>
      <c r="I115" s="12">
        <f t="shared" si="9"/>
        <v>-3.8000000000124601E-3</v>
      </c>
      <c r="J115" s="14">
        <f t="shared" si="10"/>
        <v>-14.443034770513329</v>
      </c>
      <c r="K115" s="15"/>
      <c r="L115" s="12"/>
      <c r="M115" s="13"/>
      <c r="N115" s="12"/>
      <c r="O115" s="14"/>
      <c r="P115" s="11"/>
    </row>
    <row r="116" spans="1:19" x14ac:dyDescent="0.2">
      <c r="A116" s="9" t="s">
        <v>10</v>
      </c>
      <c r="B116" s="10">
        <v>44321</v>
      </c>
      <c r="C116" s="11" t="s">
        <v>78</v>
      </c>
      <c r="D116" s="11" t="s">
        <v>79</v>
      </c>
      <c r="E116" s="11" t="s">
        <v>30</v>
      </c>
      <c r="F116" s="11" t="str">
        <f t="shared" si="12"/>
        <v>b</v>
      </c>
      <c r="G116" s="12">
        <v>334.1397</v>
      </c>
      <c r="H116" s="13">
        <v>334.14670000000001</v>
      </c>
      <c r="I116" s="12">
        <f t="shared" si="9"/>
        <v>-7.0000000000050022E-3</v>
      </c>
      <c r="J116" s="14">
        <f t="shared" si="10"/>
        <v>-20.949321496383106</v>
      </c>
      <c r="K116" s="15"/>
      <c r="L116" s="12"/>
      <c r="M116" s="13"/>
      <c r="N116" s="12"/>
      <c r="O116" s="14"/>
      <c r="P116" s="11"/>
    </row>
    <row r="117" spans="1:19" x14ac:dyDescent="0.2">
      <c r="A117" s="9" t="s">
        <v>10</v>
      </c>
      <c r="B117" s="10">
        <v>44321</v>
      </c>
      <c r="C117" s="11" t="s">
        <v>78</v>
      </c>
      <c r="D117" s="11" t="s">
        <v>79</v>
      </c>
      <c r="E117" s="11" t="s">
        <v>31</v>
      </c>
      <c r="F117" s="11" t="str">
        <f t="shared" si="12"/>
        <v>b</v>
      </c>
      <c r="G117" s="12">
        <f>G118-18.0106</f>
        <v>429.21319999999997</v>
      </c>
      <c r="H117" s="13">
        <v>429.24310000000003</v>
      </c>
      <c r="I117" s="12">
        <f t="shared" si="9"/>
        <v>-2.9900000000054661E-2</v>
      </c>
      <c r="J117" s="14">
        <f t="shared" si="10"/>
        <v>-69.662349620316107</v>
      </c>
      <c r="K117" s="15"/>
      <c r="L117" s="12"/>
      <c r="M117" s="13"/>
      <c r="N117" s="12"/>
      <c r="O117" s="14"/>
      <c r="P117" s="11"/>
    </row>
    <row r="118" spans="1:19" x14ac:dyDescent="0.2">
      <c r="A118" s="9" t="s">
        <v>10</v>
      </c>
      <c r="B118" s="10">
        <v>44321</v>
      </c>
      <c r="C118" s="11" t="s">
        <v>78</v>
      </c>
      <c r="D118" s="11" t="s">
        <v>79</v>
      </c>
      <c r="E118" s="11" t="s">
        <v>32</v>
      </c>
      <c r="F118" s="11" t="str">
        <f t="shared" si="12"/>
        <v>b</v>
      </c>
      <c r="G118" s="12">
        <v>447.22379999999998</v>
      </c>
      <c r="H118" s="13">
        <v>447.24509999999998</v>
      </c>
      <c r="I118" s="12">
        <f t="shared" si="9"/>
        <v>-2.1299999999996544E-2</v>
      </c>
      <c r="J118" s="14">
        <f t="shared" si="10"/>
        <v>-47.627161166280828</v>
      </c>
      <c r="K118" s="15"/>
      <c r="L118" s="12"/>
      <c r="M118" s="13"/>
      <c r="N118" s="12"/>
      <c r="O118" s="14"/>
      <c r="P118" s="11"/>
    </row>
    <row r="119" spans="1:19" x14ac:dyDescent="0.2">
      <c r="A119" s="9" t="s">
        <v>10</v>
      </c>
      <c r="B119" s="10">
        <v>44321</v>
      </c>
      <c r="C119" s="11" t="s">
        <v>78</v>
      </c>
      <c r="D119" s="11" t="s">
        <v>79</v>
      </c>
      <c r="E119" s="11" t="s">
        <v>61</v>
      </c>
      <c r="F119" s="11" t="str">
        <f t="shared" si="12"/>
        <v>b</v>
      </c>
      <c r="G119" s="12">
        <v>518.26089999999999</v>
      </c>
      <c r="H119" s="13">
        <v>518.30070000000001</v>
      </c>
      <c r="I119" s="12">
        <f t="shared" si="9"/>
        <v>-3.9800000000013824E-2</v>
      </c>
      <c r="J119" s="14">
        <f t="shared" si="10"/>
        <v>-76.795297503658531</v>
      </c>
      <c r="K119" s="15" t="s">
        <v>18</v>
      </c>
      <c r="L119" s="12"/>
      <c r="M119" s="13"/>
      <c r="N119" s="12"/>
      <c r="O119" s="14"/>
      <c r="P119" s="11"/>
    </row>
    <row r="120" spans="1:19" x14ac:dyDescent="0.2">
      <c r="A120" s="17" t="s">
        <v>10</v>
      </c>
      <c r="B120" s="18">
        <v>44321</v>
      </c>
      <c r="C120" s="19" t="s">
        <v>78</v>
      </c>
      <c r="D120" s="19" t="s">
        <v>79</v>
      </c>
      <c r="E120" s="19" t="s">
        <v>34</v>
      </c>
      <c r="F120" s="19" t="str">
        <f t="shared" si="12"/>
        <v>b</v>
      </c>
      <c r="G120" s="20">
        <v>631.34500000000003</v>
      </c>
      <c r="H120" s="21">
        <v>631.33820000000003</v>
      </c>
      <c r="I120" s="20">
        <f t="shared" ref="I120:I140" si="13">G120-H120</f>
        <v>6.7999999999983629E-3</v>
      </c>
      <c r="J120" s="22">
        <f t="shared" ref="J120:J140" si="14">(I120/G120)*1000000</f>
        <v>10.77065629726752</v>
      </c>
      <c r="K120" s="23" t="s">
        <v>18</v>
      </c>
      <c r="L120" s="25"/>
      <c r="M120" s="26"/>
      <c r="N120" s="25"/>
      <c r="O120" s="27"/>
      <c r="P120" s="28"/>
      <c r="Q120" s="29"/>
      <c r="R120" s="29"/>
      <c r="S120" s="29"/>
    </row>
    <row r="121" spans="1:19" x14ac:dyDescent="0.2">
      <c r="A121" s="9" t="s">
        <v>82</v>
      </c>
      <c r="B121" s="10">
        <v>8016</v>
      </c>
      <c r="C121" s="11" t="s">
        <v>83</v>
      </c>
      <c r="D121" s="11" t="s">
        <v>84</v>
      </c>
      <c r="E121" s="11" t="s">
        <v>65</v>
      </c>
      <c r="F121" s="11" t="str">
        <f t="shared" si="12"/>
        <v>y</v>
      </c>
      <c r="G121" s="12">
        <f>G122-18.0106</f>
        <v>159.07639999999998</v>
      </c>
      <c r="H121" s="13">
        <v>159.078</v>
      </c>
      <c r="I121" s="12">
        <f t="shared" si="13"/>
        <v>-1.6000000000246928E-3</v>
      </c>
      <c r="J121" s="14">
        <f t="shared" si="14"/>
        <v>-10.058060152383968</v>
      </c>
      <c r="K121" s="15"/>
      <c r="L121" s="12"/>
      <c r="M121" s="13"/>
      <c r="N121" s="12"/>
      <c r="O121" s="14"/>
      <c r="P121" s="11"/>
    </row>
    <row r="122" spans="1:19" x14ac:dyDescent="0.2">
      <c r="A122" s="9" t="s">
        <v>82</v>
      </c>
      <c r="B122" s="10">
        <v>8016</v>
      </c>
      <c r="C122" s="11" t="s">
        <v>83</v>
      </c>
      <c r="D122" s="11" t="s">
        <v>84</v>
      </c>
      <c r="E122" s="11" t="s">
        <v>40</v>
      </c>
      <c r="F122" s="11" t="str">
        <f t="shared" si="12"/>
        <v>y</v>
      </c>
      <c r="G122" s="12">
        <v>177.08699999999999</v>
      </c>
      <c r="H122" s="13">
        <v>177.08760000000001</v>
      </c>
      <c r="I122" s="12">
        <f t="shared" si="13"/>
        <v>-6.0000000001991793E-4</v>
      </c>
      <c r="J122" s="14">
        <f t="shared" si="14"/>
        <v>-3.3881651392813588</v>
      </c>
      <c r="K122" s="15"/>
      <c r="L122" s="12"/>
      <c r="M122" s="13"/>
      <c r="N122" s="12"/>
      <c r="O122" s="14"/>
      <c r="P122" s="11"/>
    </row>
    <row r="123" spans="1:19" x14ac:dyDescent="0.2">
      <c r="A123" s="9" t="s">
        <v>82</v>
      </c>
      <c r="B123" s="10">
        <v>8016</v>
      </c>
      <c r="C123" s="11" t="s">
        <v>83</v>
      </c>
      <c r="D123" s="11" t="s">
        <v>84</v>
      </c>
      <c r="E123" s="11" t="s">
        <v>66</v>
      </c>
      <c r="F123" s="11" t="str">
        <f t="shared" si="12"/>
        <v>y</v>
      </c>
      <c r="G123" s="12">
        <f>248.1241-18.0106</f>
        <v>230.11349999999999</v>
      </c>
      <c r="H123" s="13">
        <v>230.11590000000001</v>
      </c>
      <c r="I123" s="12">
        <f t="shared" si="13"/>
        <v>-2.4000000000228283E-3</v>
      </c>
      <c r="J123" s="14">
        <f t="shared" si="14"/>
        <v>-10.429635810253759</v>
      </c>
      <c r="K123" s="15"/>
      <c r="L123" s="12"/>
      <c r="M123" s="13"/>
      <c r="N123" s="12"/>
      <c r="O123" s="14"/>
      <c r="P123" s="11"/>
    </row>
    <row r="124" spans="1:19" x14ac:dyDescent="0.2">
      <c r="A124" s="9" t="s">
        <v>82</v>
      </c>
      <c r="B124" s="10">
        <v>8016</v>
      </c>
      <c r="C124" s="11" t="s">
        <v>83</v>
      </c>
      <c r="D124" s="11" t="s">
        <v>84</v>
      </c>
      <c r="E124" s="11" t="s">
        <v>15</v>
      </c>
      <c r="F124" s="11" t="str">
        <f t="shared" si="12"/>
        <v>y</v>
      </c>
      <c r="G124" s="12">
        <v>248.1241</v>
      </c>
      <c r="H124" s="13">
        <v>248.12559999999999</v>
      </c>
      <c r="I124" s="12">
        <f t="shared" si="13"/>
        <v>-1.4999999999929514E-3</v>
      </c>
      <c r="J124" s="14">
        <f t="shared" si="14"/>
        <v>-6.0453619781107575</v>
      </c>
      <c r="K124" s="15"/>
      <c r="L124" s="12"/>
      <c r="M124" s="13"/>
      <c r="N124" s="12"/>
      <c r="O124" s="14"/>
      <c r="P124" s="11"/>
    </row>
    <row r="125" spans="1:19" x14ac:dyDescent="0.2">
      <c r="A125" s="9" t="s">
        <v>82</v>
      </c>
      <c r="B125" s="10">
        <v>8016</v>
      </c>
      <c r="C125" s="11" t="s">
        <v>83</v>
      </c>
      <c r="D125" s="11" t="s">
        <v>84</v>
      </c>
      <c r="E125" s="11" t="s">
        <v>85</v>
      </c>
      <c r="F125" s="11" t="str">
        <f t="shared" si="12"/>
        <v>y</v>
      </c>
      <c r="G125" s="12">
        <f>319.1612-18.0106</f>
        <v>301.1506</v>
      </c>
      <c r="H125" s="13">
        <v>301.15390000000002</v>
      </c>
      <c r="I125" s="12">
        <f t="shared" si="13"/>
        <v>-3.3000000000242835E-3</v>
      </c>
      <c r="J125" s="14">
        <f t="shared" si="14"/>
        <v>-10.957972522798505</v>
      </c>
      <c r="K125" s="15" t="s">
        <v>18</v>
      </c>
      <c r="L125" s="12"/>
      <c r="M125" s="13"/>
      <c r="N125" s="12"/>
      <c r="O125" s="14"/>
      <c r="P125" s="11"/>
    </row>
    <row r="126" spans="1:19" x14ac:dyDescent="0.2">
      <c r="A126" s="9" t="s">
        <v>82</v>
      </c>
      <c r="B126" s="10">
        <v>8016</v>
      </c>
      <c r="C126" s="11" t="s">
        <v>83</v>
      </c>
      <c r="D126" s="11" t="s">
        <v>84</v>
      </c>
      <c r="E126" s="11" t="s">
        <v>86</v>
      </c>
      <c r="F126" s="11" t="str">
        <f t="shared" si="12"/>
        <v>y</v>
      </c>
      <c r="G126" s="12">
        <f>519.2773-18.0106</f>
        <v>501.26669999999996</v>
      </c>
      <c r="H126" s="13">
        <v>501.2731</v>
      </c>
      <c r="I126" s="12">
        <f t="shared" si="13"/>
        <v>-6.4000000000419277E-3</v>
      </c>
      <c r="J126" s="14">
        <f t="shared" si="14"/>
        <v>-12.767654424365169</v>
      </c>
      <c r="K126" s="15" t="s">
        <v>18</v>
      </c>
      <c r="L126" s="12"/>
      <c r="M126" s="13"/>
      <c r="N126" s="12"/>
      <c r="O126" s="14"/>
      <c r="P126" s="11"/>
    </row>
    <row r="127" spans="1:19" x14ac:dyDescent="0.2">
      <c r="A127" s="9" t="s">
        <v>82</v>
      </c>
      <c r="B127" s="10">
        <v>8016</v>
      </c>
      <c r="C127" s="11" t="s">
        <v>83</v>
      </c>
      <c r="D127" s="11" t="s">
        <v>84</v>
      </c>
      <c r="E127" s="11" t="s">
        <v>56</v>
      </c>
      <c r="F127" s="11" t="str">
        <f t="shared" si="12"/>
        <v>y</v>
      </c>
      <c r="G127" s="12">
        <f>590.3144-18.0106</f>
        <v>572.30380000000002</v>
      </c>
      <c r="H127" s="13">
        <v>572.30790000000002</v>
      </c>
      <c r="I127" s="12">
        <f t="shared" si="13"/>
        <v>-4.0999999999939973E-3</v>
      </c>
      <c r="J127" s="14">
        <f t="shared" si="14"/>
        <v>-7.164027217701503</v>
      </c>
      <c r="K127" s="15"/>
      <c r="L127" s="12"/>
      <c r="M127" s="13"/>
      <c r="N127" s="12"/>
      <c r="O127" s="14"/>
      <c r="P127" s="11"/>
    </row>
    <row r="128" spans="1:19" x14ac:dyDescent="0.2">
      <c r="A128" s="9" t="s">
        <v>82</v>
      </c>
      <c r="B128" s="10">
        <v>8016</v>
      </c>
      <c r="C128" s="11" t="s">
        <v>83</v>
      </c>
      <c r="D128" s="11" t="s">
        <v>84</v>
      </c>
      <c r="E128" s="11" t="s">
        <v>87</v>
      </c>
      <c r="F128" s="11" t="str">
        <f t="shared" si="12"/>
        <v>y</v>
      </c>
      <c r="G128" s="12">
        <f>661.3515-18.0106</f>
        <v>643.34090000000003</v>
      </c>
      <c r="H128" s="13">
        <v>643.34760000000006</v>
      </c>
      <c r="I128" s="12">
        <f t="shared" si="13"/>
        <v>-6.700000000023465E-3</v>
      </c>
      <c r="J128" s="14">
        <f t="shared" si="14"/>
        <v>-10.414385281618912</v>
      </c>
      <c r="K128" s="15"/>
      <c r="L128" s="12"/>
      <c r="M128" s="13"/>
      <c r="N128" s="12"/>
      <c r="O128" s="14"/>
      <c r="P128" s="11"/>
    </row>
    <row r="129" spans="1:16" x14ac:dyDescent="0.2">
      <c r="A129" s="9" t="s">
        <v>82</v>
      </c>
      <c r="B129" s="10">
        <v>8016</v>
      </c>
      <c r="C129" s="11" t="s">
        <v>83</v>
      </c>
      <c r="D129" s="11" t="s">
        <v>84</v>
      </c>
      <c r="E129" s="11" t="s">
        <v>21</v>
      </c>
      <c r="F129" s="11" t="str">
        <f t="shared" si="12"/>
        <v>y</v>
      </c>
      <c r="G129" s="12">
        <v>661.35149999999999</v>
      </c>
      <c r="H129" s="13">
        <v>661.36120000000005</v>
      </c>
      <c r="I129" s="12">
        <f t="shared" si="13"/>
        <v>-9.7000000000662112E-3</v>
      </c>
      <c r="J129" s="14">
        <f t="shared" si="14"/>
        <v>-14.666935812599217</v>
      </c>
      <c r="K129" s="15"/>
      <c r="L129" s="12"/>
      <c r="M129" s="13"/>
      <c r="N129" s="12"/>
      <c r="O129" s="14"/>
      <c r="P129" s="11"/>
    </row>
    <row r="130" spans="1:16" x14ac:dyDescent="0.2">
      <c r="A130" s="9" t="s">
        <v>82</v>
      </c>
      <c r="B130" s="10">
        <v>8016</v>
      </c>
      <c r="C130" s="11" t="s">
        <v>83</v>
      </c>
      <c r="D130" s="11" t="s">
        <v>84</v>
      </c>
      <c r="E130" s="11" t="s">
        <v>22</v>
      </c>
      <c r="F130" s="11" t="str">
        <f t="shared" si="12"/>
        <v>y</v>
      </c>
      <c r="G130" s="12">
        <v>790.39409999999998</v>
      </c>
      <c r="H130" s="13">
        <v>790.4452</v>
      </c>
      <c r="I130" s="12">
        <f t="shared" si="13"/>
        <v>-5.1100000000019463E-2</v>
      </c>
      <c r="J130" s="14">
        <f t="shared" si="14"/>
        <v>-64.651292311037579</v>
      </c>
      <c r="K130" s="15"/>
      <c r="L130" s="12"/>
      <c r="M130" s="13"/>
      <c r="N130" s="12"/>
      <c r="O130" s="14"/>
      <c r="P130" s="11"/>
    </row>
    <row r="131" spans="1:16" x14ac:dyDescent="0.2">
      <c r="A131" s="9" t="s">
        <v>82</v>
      </c>
      <c r="B131" s="10">
        <v>8016</v>
      </c>
      <c r="C131" s="11" t="s">
        <v>83</v>
      </c>
      <c r="D131" s="11" t="s">
        <v>84</v>
      </c>
      <c r="E131" s="11" t="s">
        <v>28</v>
      </c>
      <c r="F131" s="11" t="str">
        <f t="shared" si="12"/>
        <v>b</v>
      </c>
      <c r="G131" s="12">
        <v>243.13390000000001</v>
      </c>
      <c r="H131" s="13">
        <v>243.13570000000001</v>
      </c>
      <c r="I131" s="12">
        <f t="shared" si="13"/>
        <v>-1.8000000000029104E-3</v>
      </c>
      <c r="J131" s="14">
        <f t="shared" si="14"/>
        <v>-7.4033279604485847</v>
      </c>
      <c r="K131" s="15"/>
      <c r="L131" s="12"/>
      <c r="M131" s="13"/>
      <c r="N131" s="12"/>
      <c r="O131" s="14"/>
      <c r="P131" s="11"/>
    </row>
    <row r="132" spans="1:16" x14ac:dyDescent="0.2">
      <c r="A132" s="9" t="s">
        <v>82</v>
      </c>
      <c r="B132" s="10">
        <v>8016</v>
      </c>
      <c r="C132" s="11" t="s">
        <v>83</v>
      </c>
      <c r="D132" s="11" t="s">
        <v>84</v>
      </c>
      <c r="E132" s="11" t="s">
        <v>29</v>
      </c>
      <c r="F132" s="11" t="str">
        <f t="shared" si="12"/>
        <v>b</v>
      </c>
      <c r="G132" s="12">
        <f>G133-17.0265</f>
        <v>297.14449999999999</v>
      </c>
      <c r="H132" s="13">
        <v>297.15949999999998</v>
      </c>
      <c r="I132" s="12">
        <f t="shared" si="13"/>
        <v>-1.4999999999986358E-2</v>
      </c>
      <c r="J132" s="14">
        <f t="shared" si="14"/>
        <v>-50.480490131859611</v>
      </c>
      <c r="K132" s="15"/>
      <c r="L132" s="12"/>
      <c r="M132" s="13"/>
      <c r="N132" s="12"/>
      <c r="O132" s="14"/>
      <c r="P132" s="11"/>
    </row>
    <row r="133" spans="1:16" x14ac:dyDescent="0.2">
      <c r="A133" s="9" t="s">
        <v>82</v>
      </c>
      <c r="B133" s="10">
        <v>8016</v>
      </c>
      <c r="C133" s="11" t="s">
        <v>83</v>
      </c>
      <c r="D133" s="11" t="s">
        <v>84</v>
      </c>
      <c r="E133" s="11" t="s">
        <v>30</v>
      </c>
      <c r="F133" s="11" t="str">
        <f t="shared" si="12"/>
        <v>b</v>
      </c>
      <c r="G133" s="12">
        <v>314.17099999999999</v>
      </c>
      <c r="H133" s="13">
        <v>314.17529999999999</v>
      </c>
      <c r="I133" s="12">
        <f t="shared" si="13"/>
        <v>-4.3000000000006366E-3</v>
      </c>
      <c r="J133" s="14">
        <f t="shared" si="14"/>
        <v>-13.68681386888235</v>
      </c>
      <c r="K133" s="15"/>
      <c r="L133" s="12"/>
      <c r="M133" s="13"/>
      <c r="N133" s="12"/>
      <c r="O133" s="14"/>
      <c r="P133" s="11"/>
    </row>
    <row r="134" spans="1:16" x14ac:dyDescent="0.2">
      <c r="A134" s="9" t="s">
        <v>82</v>
      </c>
      <c r="B134" s="10">
        <v>8016</v>
      </c>
      <c r="C134" s="11" t="s">
        <v>83</v>
      </c>
      <c r="D134" s="11" t="s">
        <v>84</v>
      </c>
      <c r="E134" s="11" t="s">
        <v>88</v>
      </c>
      <c r="F134" s="11" t="str">
        <f t="shared" si="12"/>
        <v>b</v>
      </c>
      <c r="G134" s="12">
        <f>G135-17.0265</f>
        <v>368.18169999999998</v>
      </c>
      <c r="H134" s="13">
        <v>368.18950000000001</v>
      </c>
      <c r="I134" s="12">
        <f t="shared" si="13"/>
        <v>-7.8000000000315595E-3</v>
      </c>
      <c r="J134" s="14">
        <f t="shared" si="14"/>
        <v>-21.185191985455987</v>
      </c>
      <c r="K134" s="15"/>
      <c r="L134" s="12"/>
      <c r="M134" s="13"/>
      <c r="N134" s="12"/>
      <c r="O134" s="14"/>
      <c r="P134" s="11"/>
    </row>
    <row r="135" spans="1:16" x14ac:dyDescent="0.2">
      <c r="A135" s="9" t="s">
        <v>82</v>
      </c>
      <c r="B135" s="10">
        <v>8016</v>
      </c>
      <c r="C135" s="11" t="s">
        <v>83</v>
      </c>
      <c r="D135" s="11" t="s">
        <v>84</v>
      </c>
      <c r="E135" s="11" t="s">
        <v>32</v>
      </c>
      <c r="F135" s="11" t="str">
        <f t="shared" si="12"/>
        <v>b</v>
      </c>
      <c r="G135" s="12">
        <v>385.20819999999998</v>
      </c>
      <c r="H135" s="13">
        <v>385.21210000000002</v>
      </c>
      <c r="I135" s="12">
        <f t="shared" si="13"/>
        <v>-3.9000000000442014E-3</v>
      </c>
      <c r="J135" s="14">
        <f t="shared" si="14"/>
        <v>-10.12439506750947</v>
      </c>
      <c r="K135" s="15" t="s">
        <v>18</v>
      </c>
      <c r="L135" s="12"/>
      <c r="M135" s="13"/>
      <c r="N135" s="12"/>
      <c r="O135" s="14"/>
      <c r="P135" s="11"/>
    </row>
    <row r="136" spans="1:16" x14ac:dyDescent="0.2">
      <c r="A136" s="9" t="s">
        <v>82</v>
      </c>
      <c r="B136" s="10">
        <v>8016</v>
      </c>
      <c r="C136" s="11" t="s">
        <v>83</v>
      </c>
      <c r="D136" s="11" t="s">
        <v>84</v>
      </c>
      <c r="E136" s="11" t="s">
        <v>70</v>
      </c>
      <c r="F136" s="11" t="str">
        <f t="shared" si="12"/>
        <v>b</v>
      </c>
      <c r="G136" s="12">
        <f>G137-17.0265</f>
        <v>568.29770000000008</v>
      </c>
      <c r="H136" s="13">
        <v>568.2808</v>
      </c>
      <c r="I136" s="12">
        <f t="shared" si="13"/>
        <v>1.6900000000077853E-2</v>
      </c>
      <c r="J136" s="14">
        <f t="shared" si="14"/>
        <v>29.737934888840567</v>
      </c>
      <c r="K136" s="15" t="s">
        <v>18</v>
      </c>
      <c r="L136" s="12"/>
      <c r="M136" s="13"/>
      <c r="N136" s="12"/>
      <c r="O136" s="14"/>
      <c r="P136" s="11"/>
    </row>
    <row r="137" spans="1:16" x14ac:dyDescent="0.2">
      <c r="A137" s="9" t="s">
        <v>82</v>
      </c>
      <c r="B137" s="10">
        <v>8016</v>
      </c>
      <c r="C137" s="11" t="s">
        <v>83</v>
      </c>
      <c r="D137" s="11" t="s">
        <v>84</v>
      </c>
      <c r="E137" s="11" t="s">
        <v>61</v>
      </c>
      <c r="F137" s="11" t="str">
        <f t="shared" si="12"/>
        <v>b</v>
      </c>
      <c r="G137" s="12">
        <v>585.32420000000002</v>
      </c>
      <c r="H137" s="13">
        <v>585.33219999999994</v>
      </c>
      <c r="I137" s="12">
        <f t="shared" si="13"/>
        <v>-7.9999999999245119E-3</v>
      </c>
      <c r="J137" s="14">
        <f t="shared" si="14"/>
        <v>-13.667639232966128</v>
      </c>
      <c r="K137" s="15" t="s">
        <v>18</v>
      </c>
      <c r="L137" s="12"/>
      <c r="M137" s="13"/>
      <c r="N137" s="12"/>
      <c r="O137" s="14"/>
      <c r="P137" s="11"/>
    </row>
    <row r="138" spans="1:16" x14ac:dyDescent="0.2">
      <c r="A138" s="9" t="s">
        <v>82</v>
      </c>
      <c r="B138" s="10">
        <v>8016</v>
      </c>
      <c r="C138" s="11" t="s">
        <v>83</v>
      </c>
      <c r="D138" s="11" t="s">
        <v>84</v>
      </c>
      <c r="E138" s="11" t="s">
        <v>34</v>
      </c>
      <c r="F138" s="11" t="str">
        <f t="shared" si="12"/>
        <v>b</v>
      </c>
      <c r="G138" s="12">
        <v>656.36130000000003</v>
      </c>
      <c r="H138" s="13">
        <v>656.36649999999997</v>
      </c>
      <c r="I138" s="12">
        <f t="shared" si="13"/>
        <v>-5.1999999999452484E-3</v>
      </c>
      <c r="J138" s="14">
        <f t="shared" si="14"/>
        <v>-7.9224658735139446</v>
      </c>
      <c r="K138" s="15"/>
      <c r="L138" s="12"/>
      <c r="M138" s="13"/>
      <c r="N138" s="12"/>
      <c r="O138" s="14"/>
      <c r="P138" s="11"/>
    </row>
    <row r="139" spans="1:16" x14ac:dyDescent="0.2">
      <c r="A139" s="9" t="s">
        <v>82</v>
      </c>
      <c r="B139" s="10">
        <v>8016</v>
      </c>
      <c r="C139" s="11" t="s">
        <v>83</v>
      </c>
      <c r="D139" s="11" t="s">
        <v>84</v>
      </c>
      <c r="E139" s="11" t="s">
        <v>46</v>
      </c>
      <c r="F139" s="11" t="str">
        <f t="shared" si="12"/>
        <v>b</v>
      </c>
      <c r="G139" s="12">
        <v>727.39850000000001</v>
      </c>
      <c r="H139" s="13">
        <v>727.3981</v>
      </c>
      <c r="I139" s="12">
        <f t="shared" si="13"/>
        <v>4.0000000001327862E-4</v>
      </c>
      <c r="J139" s="14">
        <f t="shared" si="14"/>
        <v>0.54990490083946919</v>
      </c>
      <c r="K139" s="15"/>
      <c r="L139" s="12"/>
      <c r="M139" s="13"/>
      <c r="N139" s="12"/>
      <c r="O139" s="14"/>
      <c r="P139" s="11"/>
    </row>
    <row r="140" spans="1:16" x14ac:dyDescent="0.2">
      <c r="A140" s="17" t="s">
        <v>82</v>
      </c>
      <c r="B140" s="18">
        <v>8016</v>
      </c>
      <c r="C140" s="19" t="s">
        <v>83</v>
      </c>
      <c r="D140" s="19" t="s">
        <v>84</v>
      </c>
      <c r="E140" s="19" t="s">
        <v>49</v>
      </c>
      <c r="F140" s="19" t="str">
        <f t="shared" si="12"/>
        <v>b</v>
      </c>
      <c r="G140" s="19">
        <v>814.43050000000005</v>
      </c>
      <c r="H140" s="21">
        <v>814.4502</v>
      </c>
      <c r="I140" s="20">
        <f t="shared" si="13"/>
        <v>-1.9699999999943429E-2</v>
      </c>
      <c r="J140" s="22">
        <f t="shared" si="14"/>
        <v>-24.188681538748153</v>
      </c>
      <c r="K140" s="23"/>
      <c r="L140" s="11"/>
      <c r="M140" s="13"/>
      <c r="N140" s="12"/>
      <c r="O140" s="14"/>
      <c r="P140" s="11"/>
    </row>
  </sheetData>
  <mergeCells count="1">
    <mergeCell ref="L1:S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data analysis</dc:creator>
  <dc:description/>
  <cp:lastModifiedBy>Bruckner</cp:lastModifiedBy>
  <cp:revision>7</cp:revision>
  <dcterms:created xsi:type="dcterms:W3CDTF">2018-05-04T08:45:19Z</dcterms:created>
  <dcterms:modified xsi:type="dcterms:W3CDTF">2018-06-06T10:48:56Z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Newcastle University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