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iden/Dropbox/Papers/2017/GWAS/natureGenetics-7Feb/finalRevision/"/>
    </mc:Choice>
  </mc:AlternateContent>
  <xr:revisionPtr revIDLastSave="0" documentId="13_ncr:1_{91DE4894-20D1-0541-9B33-298F6B8BBD6F}" xr6:coauthVersionLast="38" xr6:coauthVersionMax="38" xr10:uidLastSave="{00000000-0000-0000-0000-000000000000}"/>
  <bookViews>
    <workbookView xWindow="25660" yWindow="1100" windowWidth="25040" windowHeight="15980" tabRatio="500" xr2:uid="{00000000-000D-0000-FFFF-FFFF00000000}"/>
  </bookViews>
  <sheets>
    <sheet name="Sheet1" sheetId="1" r:id="rId1"/>
  </sheets>
  <calcPr calcId="1790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I15" i="1"/>
  <c r="H15" i="1"/>
  <c r="G15" i="1"/>
  <c r="F15" i="1"/>
  <c r="I14" i="1"/>
  <c r="H14" i="1"/>
  <c r="G14" i="1"/>
  <c r="F14" i="1"/>
  <c r="I13" i="1"/>
  <c r="H13" i="1"/>
  <c r="G13" i="1"/>
  <c r="F13" i="1"/>
  <c r="I12" i="1"/>
  <c r="H12" i="1"/>
  <c r="G12" i="1"/>
  <c r="F12" i="1"/>
  <c r="I10" i="1"/>
  <c r="H10" i="1"/>
  <c r="G10" i="1"/>
  <c r="F10" i="1"/>
  <c r="I9" i="1"/>
  <c r="H9" i="1"/>
  <c r="G9" i="1"/>
  <c r="F9" i="1"/>
  <c r="I8" i="1"/>
  <c r="H8" i="1"/>
  <c r="G8" i="1"/>
  <c r="F8" i="1"/>
  <c r="I7" i="1"/>
  <c r="H7" i="1"/>
  <c r="G7" i="1"/>
  <c r="F7" i="1"/>
  <c r="P20" i="1" l="1"/>
  <c r="Q19" i="1"/>
  <c r="Q18" i="1"/>
  <c r="R18" i="1" s="1"/>
  <c r="P18" i="1"/>
  <c r="Q17" i="1"/>
  <c r="Q10" i="1"/>
  <c r="P10" i="1"/>
  <c r="V20" i="1"/>
  <c r="U20" i="1"/>
  <c r="Q20" i="1" s="1"/>
  <c r="V19" i="1"/>
  <c r="U19" i="1"/>
  <c r="P19" i="1" s="1"/>
  <c r="R19" i="1" s="1"/>
  <c r="V18" i="1"/>
  <c r="U18" i="1"/>
  <c r="V17" i="1"/>
  <c r="U17" i="1"/>
  <c r="P17" i="1" s="1"/>
  <c r="R17" i="1" s="1"/>
  <c r="V15" i="1"/>
  <c r="Q15" i="1" s="1"/>
  <c r="U15" i="1"/>
  <c r="V14" i="1"/>
  <c r="U14" i="1"/>
  <c r="V13" i="1"/>
  <c r="Q13" i="1" s="1"/>
  <c r="U13" i="1"/>
  <c r="P13" i="1" s="1"/>
  <c r="V12" i="1"/>
  <c r="U12" i="1"/>
  <c r="V10" i="1"/>
  <c r="U10" i="1"/>
  <c r="V9" i="1"/>
  <c r="U9" i="1"/>
  <c r="V8" i="1"/>
  <c r="U8" i="1"/>
  <c r="V7" i="1"/>
  <c r="U7" i="1"/>
  <c r="P7" i="1" s="1"/>
  <c r="R20" i="1" l="1"/>
  <c r="R13" i="1"/>
  <c r="Q14" i="1"/>
  <c r="Q12" i="1"/>
  <c r="P15" i="1"/>
  <c r="R15" i="1" s="1"/>
  <c r="P14" i="1"/>
  <c r="P12" i="1"/>
  <c r="R12" i="1" s="1"/>
  <c r="Q9" i="1"/>
  <c r="P8" i="1"/>
  <c r="Q7" i="1"/>
  <c r="R7" i="1" s="1"/>
  <c r="R10" i="1"/>
  <c r="P9" i="1"/>
  <c r="R9" i="1" s="1"/>
  <c r="Q8" i="1"/>
  <c r="R8" i="1" s="1"/>
  <c r="R14" i="1" l="1"/>
</calcChain>
</file>

<file path=xl/sharedStrings.xml><?xml version="1.0" encoding="utf-8"?>
<sst xmlns="http://schemas.openxmlformats.org/spreadsheetml/2006/main" count="78" uniqueCount="29">
  <si>
    <r>
      <rPr>
        <b/>
        <sz val="14"/>
        <color theme="1"/>
        <rFont val="Arial"/>
        <family val="2"/>
      </rPr>
      <t>Supplementary Data 9 |</t>
    </r>
    <r>
      <rPr>
        <sz val="14"/>
        <color theme="1"/>
        <rFont val="Arial"/>
        <family val="2"/>
      </rPr>
      <t xml:space="preserve"> Meta analysis of Mendelian Randomization results for adiposity traits using GIANT and UK Biobank participants not in accelerometer discovery dataset. </t>
    </r>
    <r>
      <rPr>
        <i/>
        <sz val="14"/>
        <color theme="1"/>
        <rFont val="Arial"/>
        <family val="2"/>
      </rPr>
      <t>SE and beta are in exposure SD units.</t>
    </r>
  </si>
  <si>
    <t>UK Biobank (non-discovery set)
n=378,374</t>
  </si>
  <si>
    <t>GIANT
n=100,734</t>
  </si>
  <si>
    <t>UKB/GIANT
meta-analysed estimate</t>
  </si>
  <si>
    <t>Exposure</t>
  </si>
  <si>
    <t>Outcome</t>
  </si>
  <si>
    <t>Outcome units</t>
  </si>
  <si>
    <t>Method</t>
  </si>
  <si>
    <t>N SNPs</t>
  </si>
  <si>
    <t>beta</t>
  </si>
  <si>
    <t>SE</t>
  </si>
  <si>
    <t>P Value</t>
  </si>
  <si>
    <t>Overall activity</t>
  </si>
  <si>
    <t xml:space="preserve">Body fat percentage </t>
  </si>
  <si>
    <t>SD (%)</t>
  </si>
  <si>
    <t>Maximum likelihood</t>
  </si>
  <si>
    <t>Weighted median</t>
  </si>
  <si>
    <t>Weighted mode (NOME)</t>
  </si>
  <si>
    <t>MR Egger</t>
  </si>
  <si>
    <t xml:space="preserve">Body mass index (BMI) </t>
  </si>
  <si>
    <r>
      <t>SD (Kg/m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)</t>
    </r>
  </si>
  <si>
    <t>Sedentary behaviour</t>
  </si>
  <si>
    <t>Body mass index (BMI)</t>
  </si>
  <si>
    <t>Weight (1/SE^2)</t>
  </si>
  <si>
    <t>UKBB</t>
  </si>
  <si>
    <t>GIANT</t>
  </si>
  <si>
    <t>Weights for meta analysis calculation</t>
  </si>
  <si>
    <r>
      <rPr>
        <b/>
        <sz val="14"/>
        <color theme="1"/>
        <rFont val="Calibri"/>
        <family val="2"/>
        <scheme val="minor"/>
      </rPr>
      <t xml:space="preserve">Interpretation: </t>
    </r>
    <r>
      <rPr>
        <sz val="14"/>
        <color theme="1"/>
        <rFont val="Calibri"/>
        <family val="2"/>
        <scheme val="minor"/>
      </rPr>
      <t>In follow-up to table S10, we meta-analysed indicative MR results for BMI and body fat % using GIANT and UK Biobank datasets.
Overall activity MR associations with BMI and body fat % remained.
However the association between sedentary behaviour and body mass index no longer remains significant (multiple testing threshold = 4.76 x10</t>
    </r>
    <r>
      <rPr>
        <vertAlign val="superscript"/>
        <sz val="14"/>
        <color theme="1"/>
        <rFont val="Calibri (Body)"/>
      </rPr>
      <t>-4</t>
    </r>
    <r>
      <rPr>
        <sz val="14"/>
        <color theme="1"/>
        <rFont val="Calibri"/>
        <family val="2"/>
        <scheme val="minor"/>
      </rPr>
      <t>).</t>
    </r>
  </si>
  <si>
    <t>UKBB original estimates (not on SD scale)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</si>
</sst>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E+00"/>
  </numFmts>
  <fonts count="1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Calibri"/>
      <family val="2"/>
      <scheme val="minor"/>
    </font>
    <font>
      <vertAlign val="superscript"/>
      <sz val="12"/>
      <color theme="1"/>
      <name val="Calibri (Body)"/>
    </font>
    <font>
      <vertAlign val="superscript"/>
      <sz val="14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0" fillId="4" borderId="0" xfId="0" applyFill="1"/>
    <xf numFmtId="2" fontId="0" fillId="4" borderId="0" xfId="0" applyNumberFormat="1" applyFill="1"/>
    <xf numFmtId="164" fontId="0" fillId="4" borderId="0" xfId="0" applyNumberFormat="1" applyFill="1"/>
    <xf numFmtId="165" fontId="0" fillId="4" borderId="0" xfId="0" applyNumberFormat="1" applyFill="1"/>
    <xf numFmtId="165" fontId="9" fillId="4" borderId="0" xfId="1" applyNumberFormat="1" applyFont="1" applyFill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9" fillId="0" borderId="0" xfId="1" applyNumberFormat="1" applyFont="1" applyFill="1"/>
    <xf numFmtId="11" fontId="9" fillId="0" borderId="0" xfId="0" applyNumberFormat="1" applyFont="1" applyFill="1"/>
    <xf numFmtId="2" fontId="0" fillId="0" borderId="0" xfId="0" applyNumberFormat="1" applyFill="1"/>
    <xf numFmtId="164" fontId="0" fillId="0" borderId="0" xfId="0" applyNumberForma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6" fillId="3" borderId="2" xfId="2" applyFont="1" applyBorder="1" applyAlignment="1">
      <alignment horizontal="left" wrapText="1"/>
    </xf>
    <xf numFmtId="0" fontId="6" fillId="3" borderId="3" xfId="2" applyFont="1" applyBorder="1" applyAlignment="1">
      <alignment horizontal="left" wrapText="1"/>
    </xf>
    <xf numFmtId="0" fontId="6" fillId="3" borderId="4" xfId="2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165" fontId="0" fillId="0" borderId="0" xfId="0" applyNumberFormat="1" applyFill="1"/>
  </cellXfs>
  <cellStyles count="3">
    <cellStyle name="Good" xfId="1" builtinId="26"/>
    <cellStyle name="Normal" xfId="0" builtinId="0"/>
    <cellStyle name="Note" xfId="2" builtinId="10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tabSelected="1" workbookViewId="0">
      <selection activeCell="C9" sqref="C9"/>
    </sheetView>
  </sheetViews>
  <sheetFormatPr baseColWidth="10" defaultRowHeight="16"/>
  <cols>
    <col min="1" max="1" width="18" bestFit="1" customWidth="1"/>
    <col min="2" max="3" width="24.6640625" customWidth="1"/>
    <col min="4" max="4" width="18.33203125" bestFit="1" customWidth="1"/>
    <col min="5" max="5" width="4.1640625" customWidth="1"/>
    <col min="6" max="6" width="9.33203125" customWidth="1"/>
    <col min="7" max="7" width="6.33203125" bestFit="1" customWidth="1"/>
    <col min="8" max="8" width="7" customWidth="1"/>
    <col min="9" max="9" width="9.5" customWidth="1"/>
    <col min="10" max="10" width="4.1640625" customWidth="1"/>
    <col min="11" max="11" width="9.5" bestFit="1" customWidth="1"/>
    <col min="12" max="12" width="6.33203125" bestFit="1" customWidth="1"/>
    <col min="13" max="13" width="5.83203125" bestFit="1" customWidth="1"/>
    <col min="14" max="14" width="7.33203125" bestFit="1" customWidth="1"/>
    <col min="15" max="15" width="4.1640625" customWidth="1"/>
    <col min="16" max="16" width="6" bestFit="1" customWidth="1"/>
    <col min="17" max="17" width="5.83203125" bestFit="1" customWidth="1"/>
    <col min="18" max="18" width="9.6640625" bestFit="1" customWidth="1"/>
    <col min="19" max="19" width="13.6640625" customWidth="1"/>
    <col min="20" max="20" width="11.5" bestFit="1" customWidth="1"/>
    <col min="21" max="22" width="19.33203125" bestFit="1" customWidth="1"/>
    <col min="23" max="23" width="20.6640625" bestFit="1" customWidth="1"/>
    <col min="24" max="24" width="9.5" bestFit="1" customWidth="1"/>
    <col min="25" max="25" width="6.1640625" bestFit="1" customWidth="1"/>
    <col min="26" max="26" width="4.1640625" bestFit="1" customWidth="1"/>
    <col min="27" max="27" width="9.6640625" bestFit="1" customWidth="1"/>
    <col min="28" max="28" width="5.6640625" bestFit="1" customWidth="1"/>
    <col min="29" max="29" width="9.6640625" bestFit="1" customWidth="1"/>
    <col min="30" max="30" width="5.33203125" customWidth="1"/>
    <col min="31" max="31" width="9.5" bestFit="1" customWidth="1"/>
    <col min="32" max="32" width="6.33203125" bestFit="1" customWidth="1"/>
    <col min="33" max="33" width="5.6640625" bestFit="1" customWidth="1"/>
    <col min="34" max="34" width="9.6640625" bestFit="1" customWidth="1"/>
    <col min="35" max="35" width="5" customWidth="1"/>
    <col min="36" max="36" width="6.33203125" bestFit="1" customWidth="1"/>
    <col min="37" max="37" width="5.6640625" bestFit="1" customWidth="1"/>
    <col min="38" max="38" width="9.6640625" bestFit="1" customWidth="1"/>
  </cols>
  <sheetData>
    <row r="1" spans="1:27" ht="18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7" ht="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7" ht="73" customHeight="1">
      <c r="A3" s="21" t="s">
        <v>27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</row>
    <row r="4" spans="1:27" ht="17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U4" s="19" t="s">
        <v>26</v>
      </c>
      <c r="V4" s="2"/>
      <c r="X4" s="26" t="s">
        <v>28</v>
      </c>
      <c r="Y4" s="26"/>
      <c r="Z4" s="26"/>
      <c r="AA4" s="26"/>
    </row>
    <row r="5" spans="1:27" ht="18">
      <c r="A5" s="2"/>
      <c r="B5" s="2"/>
      <c r="C5" s="2"/>
      <c r="D5" s="2"/>
      <c r="E5" s="24" t="s">
        <v>1</v>
      </c>
      <c r="F5" s="25"/>
      <c r="G5" s="25"/>
      <c r="H5" s="25"/>
      <c r="I5" s="25"/>
      <c r="J5" s="25"/>
      <c r="K5" s="24" t="s">
        <v>2</v>
      </c>
      <c r="L5" s="25"/>
      <c r="M5" s="25"/>
      <c r="N5" s="25"/>
      <c r="O5" s="4"/>
      <c r="P5" s="24" t="s">
        <v>3</v>
      </c>
      <c r="Q5" s="24"/>
      <c r="R5" s="24"/>
      <c r="S5" s="5"/>
      <c r="U5" s="3" t="s">
        <v>24</v>
      </c>
      <c r="V5" s="3" t="s">
        <v>25</v>
      </c>
    </row>
    <row r="6" spans="1:27" ht="18">
      <c r="A6" s="6" t="s">
        <v>4</v>
      </c>
      <c r="B6" s="6" t="s">
        <v>5</v>
      </c>
      <c r="C6" s="6" t="s">
        <v>6</v>
      </c>
      <c r="D6" s="6" t="s">
        <v>7</v>
      </c>
      <c r="E6" s="6"/>
      <c r="F6" s="6" t="s">
        <v>8</v>
      </c>
      <c r="G6" s="6" t="s">
        <v>9</v>
      </c>
      <c r="H6" s="6" t="s">
        <v>10</v>
      </c>
      <c r="I6" s="6" t="s">
        <v>11</v>
      </c>
      <c r="K6" s="6" t="s">
        <v>8</v>
      </c>
      <c r="L6" s="6" t="s">
        <v>9</v>
      </c>
      <c r="M6" s="6" t="s">
        <v>10</v>
      </c>
      <c r="N6" s="6" t="s">
        <v>11</v>
      </c>
      <c r="O6" s="6"/>
      <c r="P6" s="6" t="s">
        <v>9</v>
      </c>
      <c r="Q6" s="6" t="s">
        <v>10</v>
      </c>
      <c r="R6" s="6" t="s">
        <v>11</v>
      </c>
      <c r="U6" s="3" t="s">
        <v>23</v>
      </c>
      <c r="V6" s="3" t="s">
        <v>23</v>
      </c>
      <c r="X6" s="6" t="s">
        <v>8</v>
      </c>
      <c r="Y6" s="6" t="s">
        <v>9</v>
      </c>
      <c r="Z6" s="6" t="s">
        <v>10</v>
      </c>
      <c r="AA6" s="6" t="s">
        <v>11</v>
      </c>
    </row>
    <row r="7" spans="1:27">
      <c r="A7" s="7" t="s">
        <v>12</v>
      </c>
      <c r="B7" s="7" t="s">
        <v>13</v>
      </c>
      <c r="C7" s="7" t="s">
        <v>14</v>
      </c>
      <c r="D7" s="7" t="s">
        <v>15</v>
      </c>
      <c r="E7" s="7"/>
      <c r="F7" s="7">
        <f>X7</f>
        <v>68</v>
      </c>
      <c r="G7" s="8">
        <f>Y7/8.53801</f>
        <v>-0.1350106892280426</v>
      </c>
      <c r="H7" s="9">
        <f>Z7/8.53801</f>
        <v>1.286513703822741E-2</v>
      </c>
      <c r="I7" s="10">
        <f>AA7</f>
        <v>9.1749110392565702E-26</v>
      </c>
      <c r="J7" s="7"/>
      <c r="K7" s="7">
        <v>38</v>
      </c>
      <c r="L7" s="8">
        <v>-0.18051151350856201</v>
      </c>
      <c r="M7" s="9">
        <v>4.3484348992504598E-2</v>
      </c>
      <c r="N7" s="10">
        <v>3.3076038529496501E-5</v>
      </c>
      <c r="O7" s="9"/>
      <c r="P7" s="8">
        <f>((G7*U7)+(L7*V7))/(U7+V7)</f>
        <v>-0.13867287546951373</v>
      </c>
      <c r="Q7" s="9">
        <f>SQRT(1/(U7+V7))</f>
        <v>1.2336545186030537E-2</v>
      </c>
      <c r="R7" s="11">
        <f>_xlfn.NORM.S.DIST(-ABS(P7/Q7),TRUE)*2</f>
        <v>2.5698608767856402E-29</v>
      </c>
      <c r="U7">
        <f>1/(H7*H7)</f>
        <v>6041.867081239795</v>
      </c>
      <c r="V7">
        <f>1/(M7*M7)</f>
        <v>528.85188272770677</v>
      </c>
      <c r="X7">
        <v>68</v>
      </c>
      <c r="Y7">
        <v>-1.15272261473592</v>
      </c>
      <c r="Z7">
        <v>0.109842668683756</v>
      </c>
      <c r="AA7">
        <v>9.1749110392565702E-26</v>
      </c>
    </row>
    <row r="8" spans="1:27">
      <c r="A8" t="s">
        <v>12</v>
      </c>
      <c r="B8" t="s">
        <v>13</v>
      </c>
      <c r="C8" t="s">
        <v>14</v>
      </c>
      <c r="D8" t="s">
        <v>16</v>
      </c>
      <c r="F8" s="27">
        <f t="shared" ref="F8:F10" si="0">X8</f>
        <v>68</v>
      </c>
      <c r="G8" s="17">
        <f t="shared" ref="G8:G10" si="1">Y8/8.53801</f>
        <v>-6.9974354648068698E-2</v>
      </c>
      <c r="H8" s="18">
        <f t="shared" ref="H8:H10" si="2">Z8/8.53801</f>
        <v>1.9982026063118923E-2</v>
      </c>
      <c r="I8" s="28">
        <f t="shared" ref="I8:I10" si="3">AA8</f>
        <v>4.6201391907216201E-4</v>
      </c>
      <c r="K8">
        <v>38</v>
      </c>
      <c r="L8" s="12">
        <v>-0.19258627815662899</v>
      </c>
      <c r="M8" s="13">
        <v>6.4984708395023294E-2</v>
      </c>
      <c r="N8" s="13">
        <v>3.04099793891884E-3</v>
      </c>
      <c r="O8" s="13"/>
      <c r="P8" s="17">
        <f t="shared" ref="P8:P10" si="4">((G8*U8)+(L8*V8))/(U8+V8)</f>
        <v>-8.0565775170198195E-2</v>
      </c>
      <c r="Q8" s="18">
        <f t="shared" ref="Q8:Q10" si="5">SQRT(1/(U8+V8))</f>
        <v>1.9099496893046863E-2</v>
      </c>
      <c r="R8" s="15">
        <f t="shared" ref="R8:R10" si="6">_xlfn.NORM.S.DIST(-ABS(P8/Q8),TRUE)*2</f>
        <v>2.4624448479296567E-5</v>
      </c>
      <c r="U8">
        <f t="shared" ref="U8:U10" si="7">1/(H8*H8)</f>
        <v>2504.4995489069424</v>
      </c>
      <c r="V8">
        <f t="shared" ref="V8:V10" si="8">1/(M8*M8)</f>
        <v>236.797793375113</v>
      </c>
      <c r="X8">
        <v>68</v>
      </c>
      <c r="Y8">
        <v>-0.59744173972875703</v>
      </c>
      <c r="Z8">
        <v>0.17060673834716999</v>
      </c>
      <c r="AA8">
        <v>4.6201391907216201E-4</v>
      </c>
    </row>
    <row r="9" spans="1:27">
      <c r="A9" t="s">
        <v>12</v>
      </c>
      <c r="B9" t="s">
        <v>13</v>
      </c>
      <c r="C9" t="s">
        <v>14</v>
      </c>
      <c r="D9" t="s">
        <v>17</v>
      </c>
      <c r="F9" s="27">
        <f t="shared" si="0"/>
        <v>68</v>
      </c>
      <c r="G9" s="17">
        <f t="shared" si="1"/>
        <v>-4.6518036213640888E-2</v>
      </c>
      <c r="H9" s="18">
        <f t="shared" si="2"/>
        <v>5.6528929317588059E-2</v>
      </c>
      <c r="I9" s="28">
        <f t="shared" si="3"/>
        <v>0.41348036460206</v>
      </c>
      <c r="K9">
        <v>38</v>
      </c>
      <c r="L9" s="12">
        <v>-0.31842213244807099</v>
      </c>
      <c r="M9" s="13">
        <v>0.123740536156303</v>
      </c>
      <c r="N9" s="13">
        <v>1.4216146617042E-2</v>
      </c>
      <c r="O9" s="13"/>
      <c r="P9" s="17">
        <f t="shared" si="4"/>
        <v>-9.3465875560638526E-2</v>
      </c>
      <c r="Q9" s="18">
        <f t="shared" si="5"/>
        <v>5.141761442217993E-2</v>
      </c>
      <c r="R9" s="15">
        <f t="shared" si="6"/>
        <v>6.909787046747097E-2</v>
      </c>
      <c r="U9">
        <f t="shared" si="7"/>
        <v>312.93812806852691</v>
      </c>
      <c r="V9">
        <f t="shared" si="8"/>
        <v>65.309448002875925</v>
      </c>
      <c r="X9">
        <v>68</v>
      </c>
      <c r="Y9">
        <v>-0.39717145837242801</v>
      </c>
      <c r="Z9">
        <v>0.48264456380286003</v>
      </c>
      <c r="AA9">
        <v>0.41348036460206</v>
      </c>
    </row>
    <row r="10" spans="1:27">
      <c r="A10" t="s">
        <v>12</v>
      </c>
      <c r="B10" t="s">
        <v>13</v>
      </c>
      <c r="C10" t="s">
        <v>14</v>
      </c>
      <c r="D10" t="s">
        <v>18</v>
      </c>
      <c r="F10" s="27">
        <f t="shared" si="0"/>
        <v>68</v>
      </c>
      <c r="G10" s="17">
        <f t="shared" si="1"/>
        <v>-1.384659668163366E-2</v>
      </c>
      <c r="H10" s="18">
        <f t="shared" si="2"/>
        <v>7.5724226550165086E-2</v>
      </c>
      <c r="I10" s="28">
        <f t="shared" si="3"/>
        <v>0.85547188755965198</v>
      </c>
      <c r="K10">
        <v>38</v>
      </c>
      <c r="L10" s="12">
        <v>0.20725366505770201</v>
      </c>
      <c r="M10" s="13">
        <v>0.270644623031079</v>
      </c>
      <c r="N10" s="13">
        <v>0.44880045680208502</v>
      </c>
      <c r="O10" s="13"/>
      <c r="P10" s="17">
        <f t="shared" si="4"/>
        <v>2.2053288208415444E-3</v>
      </c>
      <c r="Q10" s="18">
        <f t="shared" si="5"/>
        <v>7.292364071085275E-2</v>
      </c>
      <c r="R10" s="15">
        <f t="shared" si="6"/>
        <v>0.97587435804081724</v>
      </c>
      <c r="U10">
        <f t="shared" si="7"/>
        <v>174.39350557422827</v>
      </c>
      <c r="V10">
        <f t="shared" si="8"/>
        <v>13.65215446741958</v>
      </c>
      <c r="X10">
        <v>68</v>
      </c>
      <c r="Y10">
        <v>-0.11822238093375501</v>
      </c>
      <c r="Z10">
        <v>0.64653420352757496</v>
      </c>
      <c r="AA10">
        <v>0.85547188755965198</v>
      </c>
    </row>
    <row r="11" spans="1:27">
      <c r="G11" s="13"/>
      <c r="H11" s="13"/>
      <c r="I11" s="14"/>
      <c r="L11" s="13"/>
      <c r="M11" s="13"/>
      <c r="N11" s="13"/>
      <c r="O11" s="13"/>
      <c r="P11" s="12"/>
      <c r="Q11" s="13"/>
      <c r="R11" s="16"/>
    </row>
    <row r="12" spans="1:27" ht="19">
      <c r="A12" s="7" t="s">
        <v>12</v>
      </c>
      <c r="B12" s="7" t="s">
        <v>19</v>
      </c>
      <c r="C12" s="7" t="s">
        <v>20</v>
      </c>
      <c r="D12" s="7" t="s">
        <v>15</v>
      </c>
      <c r="E12" s="7"/>
      <c r="F12" s="7">
        <f>X12</f>
        <v>68</v>
      </c>
      <c r="G12" s="8">
        <f>Y12/4.7781</f>
        <v>-0.13371204077503043</v>
      </c>
      <c r="H12" s="9">
        <f>Z12/4.7781</f>
        <v>1.7263224609825305E-2</v>
      </c>
      <c r="I12" s="10">
        <f>AA12</f>
        <v>9.5217975457638405E-15</v>
      </c>
      <c r="J12" s="7"/>
      <c r="K12" s="7">
        <v>34</v>
      </c>
      <c r="L12" s="8">
        <v>-0.15522546703897899</v>
      </c>
      <c r="M12" s="9">
        <v>3.2199567430256697E-2</v>
      </c>
      <c r="N12" s="10">
        <v>1.4303280774672699E-6</v>
      </c>
      <c r="O12" s="9"/>
      <c r="P12" s="8">
        <f>((G12*U12)+(L12*V12))/(U12+V12)</f>
        <v>-0.13851520149365595</v>
      </c>
      <c r="Q12" s="9">
        <f>SQRT(1/(U12+V12))</f>
        <v>1.5214539275252221E-2</v>
      </c>
      <c r="R12" s="11">
        <f>_xlfn.NORM.S.DIST(-ABS(P12/Q12),TRUE)*2</f>
        <v>8.6957528516477151E-20</v>
      </c>
      <c r="U12">
        <f t="shared" ref="U12:U15" si="9">1/(H12*H12)</f>
        <v>3355.4916138053932</v>
      </c>
      <c r="V12">
        <f t="shared" ref="V12:V15" si="10">1/(M12*M12)</f>
        <v>964.49487696012261</v>
      </c>
      <c r="X12">
        <v>68</v>
      </c>
      <c r="Y12">
        <v>-0.63888950202717298</v>
      </c>
      <c r="Z12">
        <v>8.2485413508206304E-2</v>
      </c>
      <c r="AA12">
        <v>9.5217975457638405E-15</v>
      </c>
    </row>
    <row r="13" spans="1:27" ht="19">
      <c r="A13" t="s">
        <v>12</v>
      </c>
      <c r="B13" t="s">
        <v>19</v>
      </c>
      <c r="C13" t="s">
        <v>20</v>
      </c>
      <c r="D13" t="s">
        <v>16</v>
      </c>
      <c r="F13" s="27">
        <f t="shared" ref="F13:F15" si="11">X13</f>
        <v>68</v>
      </c>
      <c r="G13" s="17">
        <f t="shared" ref="G13:G15" si="12">Y13/4.7781</f>
        <v>-5.0770040020298862E-2</v>
      </c>
      <c r="H13" s="18">
        <f t="shared" ref="H13:H15" si="13">Z13/4.7781</f>
        <v>2.7025425120571565E-2</v>
      </c>
      <c r="I13" s="28">
        <f t="shared" ref="I13:I15" si="14">AA13</f>
        <v>6.0298744924259101E-2</v>
      </c>
      <c r="K13">
        <v>34</v>
      </c>
      <c r="L13" s="12">
        <v>-0.110815790616033</v>
      </c>
      <c r="M13" s="13">
        <v>5.2175523235813197E-2</v>
      </c>
      <c r="N13" s="13">
        <v>3.3678190911311599E-2</v>
      </c>
      <c r="O13" s="13"/>
      <c r="P13" s="17">
        <f t="shared" ref="P13:P15" si="15">((G13*U13)+(L13*V13))/(U13+V13)</f>
        <v>-6.3472086005898876E-2</v>
      </c>
      <c r="Q13" s="18">
        <f t="shared" ref="Q13:Q14" si="16">SQRT(1/(U13+V13))</f>
        <v>2.3997307377631869E-2</v>
      </c>
      <c r="R13" s="15">
        <f t="shared" ref="R13:R15" si="17">_xlfn.NORM.S.DIST(-ABS(P13/Q13),TRUE)*2</f>
        <v>8.1698885204329174E-3</v>
      </c>
      <c r="U13">
        <f t="shared" si="9"/>
        <v>1369.1622971643949</v>
      </c>
      <c r="V13">
        <f t="shared" si="10"/>
        <v>367.33843714902775</v>
      </c>
      <c r="X13">
        <v>68</v>
      </c>
      <c r="Y13">
        <v>-0.24258432822098999</v>
      </c>
      <c r="Z13">
        <v>0.129130183768603</v>
      </c>
      <c r="AA13">
        <v>6.0298744924259101E-2</v>
      </c>
    </row>
    <row r="14" spans="1:27" ht="19">
      <c r="A14" t="s">
        <v>12</v>
      </c>
      <c r="B14" t="s">
        <v>19</v>
      </c>
      <c r="C14" t="s">
        <v>20</v>
      </c>
      <c r="D14" t="s">
        <v>17</v>
      </c>
      <c r="F14" s="27">
        <f t="shared" si="11"/>
        <v>68</v>
      </c>
      <c r="G14" s="17">
        <f t="shared" si="12"/>
        <v>-3.6566080044138673E-2</v>
      </c>
      <c r="H14" s="18">
        <f t="shared" si="13"/>
        <v>5.7941353236169398E-2</v>
      </c>
      <c r="I14" s="28">
        <f t="shared" si="14"/>
        <v>0.53013021404901495</v>
      </c>
      <c r="K14">
        <v>34</v>
      </c>
      <c r="L14" s="12">
        <v>-0.12810030447002299</v>
      </c>
      <c r="M14" s="13">
        <v>0.18865388551311099</v>
      </c>
      <c r="N14" s="13">
        <v>0.50185831488517196</v>
      </c>
      <c r="O14" s="13"/>
      <c r="P14" s="17">
        <f t="shared" si="15"/>
        <v>-4.4456158316835345E-2</v>
      </c>
      <c r="Q14" s="18">
        <f t="shared" si="16"/>
        <v>5.5387869094758152E-2</v>
      </c>
      <c r="R14" s="15">
        <f t="shared" si="17"/>
        <v>0.42218660919680245</v>
      </c>
      <c r="U14">
        <f t="shared" si="9"/>
        <v>297.86723353782509</v>
      </c>
      <c r="V14">
        <f t="shared" si="10"/>
        <v>28.097552495554954</v>
      </c>
      <c r="X14">
        <v>68</v>
      </c>
      <c r="Y14">
        <v>-0.174716387058899</v>
      </c>
      <c r="Z14">
        <v>0.276849579897741</v>
      </c>
      <c r="AA14">
        <v>0.53013021404901495</v>
      </c>
    </row>
    <row r="15" spans="1:27" ht="19">
      <c r="A15" t="s">
        <v>12</v>
      </c>
      <c r="B15" t="s">
        <v>19</v>
      </c>
      <c r="C15" t="s">
        <v>20</v>
      </c>
      <c r="D15" t="s">
        <v>18</v>
      </c>
      <c r="F15" s="27">
        <f t="shared" si="11"/>
        <v>68</v>
      </c>
      <c r="G15" s="17">
        <f t="shared" si="12"/>
        <v>2.6715978157690085E-2</v>
      </c>
      <c r="H15" s="18">
        <f t="shared" si="13"/>
        <v>0.11109579348474435</v>
      </c>
      <c r="I15" s="28">
        <f t="shared" si="14"/>
        <v>0.81070593342472996</v>
      </c>
      <c r="K15">
        <v>34</v>
      </c>
      <c r="L15" s="12">
        <v>0.196144942888512</v>
      </c>
      <c r="M15" s="13">
        <v>0.24760000555037401</v>
      </c>
      <c r="N15" s="13">
        <v>0.43408667464304201</v>
      </c>
      <c r="O15" s="13"/>
      <c r="P15" s="17">
        <f t="shared" si="15"/>
        <v>5.5109659593645999E-2</v>
      </c>
      <c r="Q15" s="18">
        <f>SQRT(1/(U15+V15))</f>
        <v>0.10136025027576999</v>
      </c>
      <c r="R15" s="15">
        <f t="shared" si="17"/>
        <v>0.5866473110099919</v>
      </c>
      <c r="U15">
        <f t="shared" si="9"/>
        <v>81.022337718307696</v>
      </c>
      <c r="V15">
        <f t="shared" si="10"/>
        <v>16.311680259189494</v>
      </c>
      <c r="X15">
        <v>68</v>
      </c>
      <c r="Y15">
        <v>0.127651615235259</v>
      </c>
      <c r="Z15">
        <v>0.53082681084945704</v>
      </c>
      <c r="AA15">
        <v>0.81070593342472996</v>
      </c>
    </row>
    <row r="16" spans="1:27">
      <c r="G16" s="13"/>
      <c r="H16" s="13"/>
      <c r="I16" s="14"/>
    </row>
    <row r="17" spans="1:27" ht="19">
      <c r="A17" s="7" t="s">
        <v>21</v>
      </c>
      <c r="B17" s="7" t="s">
        <v>22</v>
      </c>
      <c r="C17" s="7" t="s">
        <v>20</v>
      </c>
      <c r="D17" s="7" t="s">
        <v>15</v>
      </c>
      <c r="E17" s="7"/>
      <c r="F17" s="7">
        <f t="shared" ref="F17:F20" si="18">X17</f>
        <v>36</v>
      </c>
      <c r="G17" s="8">
        <f t="shared" ref="G17:G20" si="19">Y17/4.7781</f>
        <v>7.9203682070581191E-2</v>
      </c>
      <c r="H17" s="9">
        <f t="shared" ref="H17:H20" si="20">Z17/4.7781</f>
        <v>2.0879041749678157E-2</v>
      </c>
      <c r="I17" s="10">
        <f t="shared" ref="I17:I20" si="21">AA17</f>
        <v>1.48566231638779E-4</v>
      </c>
      <c r="J17" s="7"/>
      <c r="K17" s="7">
        <v>21</v>
      </c>
      <c r="L17" s="8">
        <v>-1.4532079166466901E-2</v>
      </c>
      <c r="M17" s="9">
        <v>3.7713864004475399E-2</v>
      </c>
      <c r="N17" s="9">
        <v>0.69999694561426096</v>
      </c>
      <c r="O17" s="9"/>
      <c r="P17" s="8">
        <f>((G17*U17)+(L17*V17))/(U17+V17)</f>
        <v>5.7214066420979183E-2</v>
      </c>
      <c r="Q17" s="9">
        <f>SQRT(1/(U17+V17))</f>
        <v>1.8266577953951053E-2</v>
      </c>
      <c r="R17" s="11">
        <f>_xlfn.NORM.S.DIST(-ABS(P17/Q17),TRUE)*2</f>
        <v>1.7351811081392486E-3</v>
      </c>
      <c r="U17">
        <f t="shared" ref="U17:U20" si="22">1/(H17*H17)</f>
        <v>2293.9232045465133</v>
      </c>
      <c r="V17">
        <f t="shared" ref="V17:V20" si="23">1/(M17*M17)</f>
        <v>703.06898279574591</v>
      </c>
      <c r="X17">
        <v>36</v>
      </c>
      <c r="Y17">
        <v>0.37844311330144398</v>
      </c>
      <c r="Z17">
        <v>9.9762149384137203E-2</v>
      </c>
      <c r="AA17">
        <v>1.48566231638779E-4</v>
      </c>
    </row>
    <row r="18" spans="1:27" ht="19">
      <c r="A18" t="s">
        <v>21</v>
      </c>
      <c r="B18" t="s">
        <v>19</v>
      </c>
      <c r="C18" t="s">
        <v>20</v>
      </c>
      <c r="D18" t="s">
        <v>16</v>
      </c>
      <c r="F18" s="27">
        <f t="shared" si="18"/>
        <v>36</v>
      </c>
      <c r="G18" s="17">
        <f t="shared" si="19"/>
        <v>6.9391384246445448E-2</v>
      </c>
      <c r="H18" s="18">
        <f t="shared" si="20"/>
        <v>3.0570946143309682E-2</v>
      </c>
      <c r="I18" s="28">
        <f t="shared" si="21"/>
        <v>2.32168402563213E-2</v>
      </c>
      <c r="K18">
        <v>21</v>
      </c>
      <c r="L18" s="12">
        <v>7.0610820718494394E-2</v>
      </c>
      <c r="M18" s="13">
        <v>5.6042563741629602E-2</v>
      </c>
      <c r="N18" s="13">
        <v>0.207687447999689</v>
      </c>
      <c r="O18" s="13"/>
      <c r="P18" s="17">
        <f t="shared" ref="P18:P20" si="24">((G18*U18)+(L18*V18))/(U18+V18)</f>
        <v>6.9671032329211929E-2</v>
      </c>
      <c r="Q18" s="18">
        <f t="shared" ref="Q18:Q20" si="25">SQRT(1/(U18+V18))</f>
        <v>2.6837640277759197E-2</v>
      </c>
      <c r="R18" s="15">
        <f t="shared" ref="R18:R20" si="26">_xlfn.NORM.S.DIST(-ABS(P18/Q18),TRUE)*2</f>
        <v>9.4310765521531219E-3</v>
      </c>
      <c r="U18">
        <f t="shared" si="22"/>
        <v>1069.9962117169955</v>
      </c>
      <c r="V18">
        <f t="shared" si="23"/>
        <v>318.39336662001284</v>
      </c>
      <c r="X18">
        <v>36</v>
      </c>
      <c r="Y18">
        <v>0.33155897306794102</v>
      </c>
      <c r="Z18">
        <v>0.14607103776734801</v>
      </c>
      <c r="AA18">
        <v>2.32168402563213E-2</v>
      </c>
    </row>
    <row r="19" spans="1:27" ht="19">
      <c r="A19" t="s">
        <v>21</v>
      </c>
      <c r="B19" t="s">
        <v>19</v>
      </c>
      <c r="C19" t="s">
        <v>20</v>
      </c>
      <c r="D19" t="s">
        <v>17</v>
      </c>
      <c r="F19" s="27">
        <f t="shared" si="18"/>
        <v>36</v>
      </c>
      <c r="G19" s="17">
        <f t="shared" si="19"/>
        <v>0.1053279322065752</v>
      </c>
      <c r="H19" s="18">
        <f t="shared" si="20"/>
        <v>7.0229273114692861E-2</v>
      </c>
      <c r="I19" s="28">
        <f t="shared" si="21"/>
        <v>0.14264057308355799</v>
      </c>
      <c r="K19">
        <v>21</v>
      </c>
      <c r="L19" s="12">
        <v>0.108605132466191</v>
      </c>
      <c r="M19" s="13">
        <v>8.8329985895025304E-2</v>
      </c>
      <c r="N19" s="13">
        <v>0.23313888405797101</v>
      </c>
      <c r="O19" s="13"/>
      <c r="P19" s="17">
        <f t="shared" si="24"/>
        <v>0.1065972284111904</v>
      </c>
      <c r="Q19" s="18">
        <f t="shared" si="25"/>
        <v>5.4971572636195704E-2</v>
      </c>
      <c r="R19" s="15">
        <f t="shared" si="26"/>
        <v>5.2485061512802016E-2</v>
      </c>
      <c r="U19">
        <f t="shared" si="22"/>
        <v>202.75130264676275</v>
      </c>
      <c r="V19">
        <f t="shared" si="23"/>
        <v>128.16920125710436</v>
      </c>
      <c r="X19">
        <v>36</v>
      </c>
      <c r="Y19">
        <v>0.50326739287623701</v>
      </c>
      <c r="Z19">
        <v>0.33556248986931397</v>
      </c>
      <c r="AA19">
        <v>0.14264057308355799</v>
      </c>
    </row>
    <row r="20" spans="1:27" ht="19">
      <c r="A20" t="s">
        <v>21</v>
      </c>
      <c r="B20" t="s">
        <v>19</v>
      </c>
      <c r="C20" t="s">
        <v>20</v>
      </c>
      <c r="D20" t="s">
        <v>18</v>
      </c>
      <c r="F20" s="27">
        <f t="shared" si="18"/>
        <v>36</v>
      </c>
      <c r="G20" s="17">
        <f t="shared" si="19"/>
        <v>5.7451032175530437E-2</v>
      </c>
      <c r="H20" s="18">
        <f t="shared" si="20"/>
        <v>0.1028537595449394</v>
      </c>
      <c r="I20" s="28">
        <f t="shared" si="21"/>
        <v>0.58011552873859096</v>
      </c>
      <c r="K20">
        <v>21</v>
      </c>
      <c r="L20" s="12">
        <v>0.26027420294413001</v>
      </c>
      <c r="M20" s="13">
        <v>0.30519680014955802</v>
      </c>
      <c r="N20" s="13">
        <v>0.40438866318521599</v>
      </c>
      <c r="O20" s="13"/>
      <c r="P20" s="17">
        <f t="shared" si="24"/>
        <v>7.813713720856838E-2</v>
      </c>
      <c r="Q20" s="18">
        <f t="shared" si="25"/>
        <v>9.7467663384557493E-2</v>
      </c>
      <c r="R20" s="15">
        <f t="shared" si="26"/>
        <v>0.42274247583550567</v>
      </c>
      <c r="U20">
        <f t="shared" si="22"/>
        <v>94.527823502583544</v>
      </c>
      <c r="V20">
        <f t="shared" si="23"/>
        <v>10.735939319226263</v>
      </c>
      <c r="X20">
        <v>36</v>
      </c>
      <c r="Y20">
        <v>0.27450677683790198</v>
      </c>
      <c r="Z20">
        <v>0.49144554848167499</v>
      </c>
      <c r="AA20">
        <v>0.58011552873859096</v>
      </c>
    </row>
  </sheetData>
  <mergeCells count="6">
    <mergeCell ref="X4:AA4"/>
    <mergeCell ref="A1:R1"/>
    <mergeCell ref="A3:R3"/>
    <mergeCell ref="E5:J5"/>
    <mergeCell ref="K5:N5"/>
    <mergeCell ref="P5:R5"/>
  </mergeCells>
  <conditionalFormatting sqref="I7">
    <cfRule type="cellIs" dxfId="12" priority="17" operator="lessThan">
      <formula>$I$34</formula>
    </cfRule>
  </conditionalFormatting>
  <conditionalFormatting sqref="N7">
    <cfRule type="cellIs" dxfId="8" priority="13" operator="lessThan">
      <formula>$I$34</formula>
    </cfRule>
  </conditionalFormatting>
  <conditionalFormatting sqref="N8">
    <cfRule type="cellIs" dxfId="7" priority="12" operator="lessThan">
      <formula>$I$34</formula>
    </cfRule>
  </conditionalFormatting>
  <conditionalFormatting sqref="N9">
    <cfRule type="cellIs" dxfId="6" priority="11" operator="lessThan">
      <formula>$I$34</formula>
    </cfRule>
  </conditionalFormatting>
  <conditionalFormatting sqref="N10">
    <cfRule type="cellIs" dxfId="5" priority="10" operator="lessThan">
      <formula>$I$34</formula>
    </cfRule>
  </conditionalFormatting>
  <conditionalFormatting sqref="N17">
    <cfRule type="cellIs" dxfId="4" priority="5" operator="lessThan">
      <formula>$I$34</formula>
    </cfRule>
  </conditionalFormatting>
  <conditionalFormatting sqref="N18">
    <cfRule type="cellIs" dxfId="3" priority="4" operator="lessThan">
      <formula>$I$34</formula>
    </cfRule>
  </conditionalFormatting>
  <conditionalFormatting sqref="N19">
    <cfRule type="cellIs" dxfId="2" priority="3" operator="lessThan">
      <formula>$I$34</formula>
    </cfRule>
  </conditionalFormatting>
  <conditionalFormatting sqref="N20">
    <cfRule type="cellIs" dxfId="1" priority="2" operator="lessThan">
      <formula>$I$34</formula>
    </cfRule>
  </conditionalFormatting>
  <conditionalFormatting sqref="I8:I10">
    <cfRule type="cellIs" dxfId="0" priority="1" operator="lessThan">
      <formula>$I$34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Oxford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 Doherty</dc:creator>
  <cp:lastModifiedBy>Aiden Doherty</cp:lastModifiedBy>
  <dcterms:created xsi:type="dcterms:W3CDTF">2018-10-25T20:23:46Z</dcterms:created>
  <dcterms:modified xsi:type="dcterms:W3CDTF">2018-11-07T12:15:10Z</dcterms:modified>
</cp:coreProperties>
</file>