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SADERNVF\Desktop\meta analysis\metarticle\nature comm\nature comm minor revision\"/>
    </mc:Choice>
  </mc:AlternateContent>
  <xr:revisionPtr revIDLastSave="0" documentId="13_ncr:1_{5C650E2D-1CFD-40A5-BDF4-855ABF844BC7}" xr6:coauthVersionLast="40" xr6:coauthVersionMax="40" xr10:uidLastSave="{00000000-0000-0000-0000-000000000000}"/>
  <bookViews>
    <workbookView xWindow="0" yWindow="0" windowWidth="21943" windowHeight="7963" activeTab="5" xr2:uid="{00000000-000D-0000-FFFF-FFFF00000000}"/>
  </bookViews>
  <sheets>
    <sheet name="Seagrass" sheetId="1" r:id="rId1"/>
    <sheet name="Mangrove" sheetId="2" r:id="rId2"/>
    <sheet name="CaCO3 profiles" sheetId="4" r:id="rId3"/>
    <sheet name="Data seagrass CaCO3 source" sheetId="6" r:id="rId4"/>
    <sheet name="Data Mangrove CaCO3" sheetId="7" r:id="rId5"/>
    <sheet name="seagrass paired data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9" i="8" l="1"/>
  <c r="F59" i="8"/>
  <c r="E59" i="8"/>
  <c r="G54" i="8"/>
  <c r="F54" i="8"/>
  <c r="E54" i="8"/>
  <c r="G48" i="8"/>
  <c r="F48" i="8"/>
  <c r="E48" i="8"/>
  <c r="G46" i="8"/>
  <c r="F46" i="8"/>
  <c r="E46" i="8"/>
  <c r="G41" i="8"/>
  <c r="F41" i="8"/>
  <c r="E41" i="8"/>
  <c r="G32" i="8"/>
  <c r="F32" i="8"/>
  <c r="E32" i="8"/>
  <c r="K4" i="8"/>
  <c r="J4" i="8"/>
  <c r="I4" i="8"/>
  <c r="G4" i="8"/>
  <c r="F4" i="8"/>
  <c r="E4" i="8"/>
  <c r="G2" i="8"/>
  <c r="F2" i="8"/>
  <c r="E2" i="8"/>
  <c r="H41" i="7"/>
  <c r="G41" i="7"/>
  <c r="G40" i="7"/>
  <c r="H38" i="7"/>
  <c r="G38" i="7"/>
  <c r="H36" i="7"/>
  <c r="G36" i="7"/>
  <c r="H33" i="7"/>
  <c r="G33" i="7"/>
  <c r="H13" i="7"/>
  <c r="G13" i="7"/>
  <c r="H6" i="7"/>
  <c r="G6" i="7"/>
  <c r="H2" i="7"/>
  <c r="G2" i="7"/>
  <c r="H342" i="6"/>
  <c r="G342" i="6"/>
  <c r="F342" i="6"/>
  <c r="H340" i="6"/>
  <c r="G340" i="6"/>
  <c r="I340" i="6" s="1"/>
  <c r="F340" i="6"/>
  <c r="H331" i="6"/>
  <c r="G331" i="6"/>
  <c r="I331" i="6" s="1"/>
  <c r="F331" i="6"/>
  <c r="H326" i="6"/>
  <c r="G326" i="6"/>
  <c r="F326" i="6"/>
  <c r="H323" i="6"/>
  <c r="G323" i="6"/>
  <c r="F323" i="6"/>
  <c r="H288" i="6"/>
  <c r="G288" i="6"/>
  <c r="F288" i="6"/>
  <c r="H284" i="6"/>
  <c r="G284" i="6"/>
  <c r="F284" i="6"/>
  <c r="H282" i="6"/>
  <c r="G282" i="6"/>
  <c r="F282" i="6"/>
  <c r="H267" i="6"/>
  <c r="G267" i="6"/>
  <c r="I267" i="6" s="1"/>
  <c r="F267" i="6"/>
  <c r="E266" i="6"/>
  <c r="E265" i="6"/>
  <c r="E264" i="6"/>
  <c r="H263" i="6"/>
  <c r="G263" i="6"/>
  <c r="I263" i="6" s="1"/>
  <c r="F263" i="6"/>
  <c r="E263" i="6"/>
  <c r="H257" i="6"/>
  <c r="G257" i="6"/>
  <c r="I257" i="6" s="1"/>
  <c r="F257" i="6"/>
  <c r="H250" i="6"/>
  <c r="G250" i="6"/>
  <c r="F250" i="6"/>
  <c r="H248" i="6"/>
  <c r="G248" i="6"/>
  <c r="F248" i="6"/>
  <c r="H245" i="6"/>
  <c r="G245" i="6"/>
  <c r="I245" i="6" s="1"/>
  <c r="F245" i="6"/>
  <c r="H243" i="6"/>
  <c r="G243" i="6"/>
  <c r="I243" i="6" s="1"/>
  <c r="F243" i="6"/>
  <c r="H242" i="6"/>
  <c r="F242" i="6"/>
  <c r="E242" i="6"/>
  <c r="H241" i="6"/>
  <c r="F241" i="6"/>
  <c r="E241" i="6"/>
  <c r="H239" i="6"/>
  <c r="G239" i="6"/>
  <c r="F239" i="6"/>
  <c r="H236" i="6"/>
  <c r="G236" i="6"/>
  <c r="I236" i="6" s="1"/>
  <c r="F236" i="6"/>
  <c r="H231" i="6"/>
  <c r="G231" i="6"/>
  <c r="F231" i="6"/>
  <c r="H216" i="6"/>
  <c r="G216" i="6"/>
  <c r="I216" i="6" s="1"/>
  <c r="F216" i="6"/>
  <c r="H194" i="6"/>
  <c r="G194" i="6"/>
  <c r="I194" i="6" s="1"/>
  <c r="F194" i="6"/>
  <c r="H185" i="6"/>
  <c r="G185" i="6"/>
  <c r="F185" i="6"/>
  <c r="H181" i="6"/>
  <c r="G181" i="6"/>
  <c r="F181" i="6"/>
  <c r="E180" i="6"/>
  <c r="E179" i="6"/>
  <c r="E178" i="6"/>
  <c r="H177" i="6"/>
  <c r="G177" i="6"/>
  <c r="F177" i="6"/>
  <c r="E177" i="6"/>
  <c r="E176" i="6"/>
  <c r="E175" i="6"/>
  <c r="E174" i="6"/>
  <c r="E173" i="6"/>
  <c r="H172" i="6"/>
  <c r="G172" i="6"/>
  <c r="F172" i="6"/>
  <c r="E172" i="6"/>
  <c r="H169" i="6"/>
  <c r="G169" i="6"/>
  <c r="F169" i="6"/>
  <c r="H168" i="6"/>
  <c r="F168" i="6"/>
  <c r="E168" i="6"/>
  <c r="H167" i="6"/>
  <c r="F167" i="6"/>
  <c r="H165" i="6"/>
  <c r="G165" i="6"/>
  <c r="F165" i="6"/>
  <c r="H163" i="6"/>
  <c r="G163" i="6"/>
  <c r="F163" i="6"/>
  <c r="H162" i="6"/>
  <c r="F162" i="6"/>
  <c r="H161" i="6"/>
  <c r="F161" i="6"/>
  <c r="H155" i="6"/>
  <c r="G155" i="6"/>
  <c r="F155" i="6"/>
  <c r="H154" i="6"/>
  <c r="F154" i="6"/>
  <c r="H152" i="6"/>
  <c r="G152" i="6"/>
  <c r="I152" i="6" s="1"/>
  <c r="F152" i="6"/>
  <c r="H143" i="6"/>
  <c r="I143" i="6" s="1"/>
  <c r="G143" i="6"/>
  <c r="F143" i="6"/>
  <c r="H139" i="6"/>
  <c r="G139" i="6"/>
  <c r="F139" i="6"/>
  <c r="H117" i="6"/>
  <c r="G117" i="6"/>
  <c r="F117" i="6"/>
  <c r="H110" i="6"/>
  <c r="G110" i="6"/>
  <c r="I110" i="6" s="1"/>
  <c r="F110" i="6"/>
  <c r="H101" i="6"/>
  <c r="G101" i="6"/>
  <c r="F101" i="6"/>
  <c r="H96" i="6"/>
  <c r="G96" i="6"/>
  <c r="F96" i="6"/>
  <c r="H93" i="6"/>
  <c r="G93" i="6"/>
  <c r="F93" i="6"/>
  <c r="H92" i="6"/>
  <c r="F92" i="6"/>
  <c r="H91" i="6"/>
  <c r="F91" i="6"/>
  <c r="H85" i="6"/>
  <c r="G85" i="6"/>
  <c r="I85" i="6" s="1"/>
  <c r="F85" i="6"/>
  <c r="H82" i="6"/>
  <c r="G82" i="6"/>
  <c r="F82" i="6"/>
  <c r="H70" i="6"/>
  <c r="G70" i="6"/>
  <c r="F70" i="6"/>
  <c r="H62" i="6"/>
  <c r="G62" i="6"/>
  <c r="F62" i="6"/>
  <c r="H59" i="6"/>
  <c r="G59" i="6"/>
  <c r="I59" i="6" s="1"/>
  <c r="F59" i="6"/>
  <c r="H54" i="6"/>
  <c r="G54" i="6"/>
  <c r="F54" i="6"/>
  <c r="H53" i="6"/>
  <c r="F53" i="6"/>
  <c r="H40" i="6"/>
  <c r="G40" i="6"/>
  <c r="F40" i="6"/>
  <c r="H20" i="6"/>
  <c r="G20" i="6"/>
  <c r="F20" i="6"/>
  <c r="H18" i="6"/>
  <c r="G18" i="6"/>
  <c r="F18" i="6"/>
  <c r="E17" i="6"/>
  <c r="E16" i="6"/>
  <c r="E15" i="6"/>
  <c r="E14" i="6"/>
  <c r="E13" i="6"/>
  <c r="E12" i="6"/>
  <c r="H11" i="6"/>
  <c r="G11" i="6"/>
  <c r="F11" i="6"/>
  <c r="E10" i="6"/>
  <c r="E9" i="6"/>
  <c r="H8" i="6"/>
  <c r="G8" i="6"/>
  <c r="F8" i="6"/>
  <c r="E8" i="6"/>
  <c r="E7" i="6"/>
  <c r="E6" i="6"/>
  <c r="E5" i="6"/>
  <c r="E4" i="6"/>
  <c r="E3" i="6"/>
  <c r="H2" i="6"/>
  <c r="G2" i="6"/>
  <c r="F2" i="6"/>
  <c r="E2" i="6"/>
  <c r="I11" i="6" l="1"/>
  <c r="I82" i="6"/>
  <c r="I101" i="6"/>
  <c r="I172" i="6"/>
  <c r="I177" i="6"/>
  <c r="I20" i="6"/>
  <c r="I54" i="6"/>
  <c r="I185" i="6"/>
  <c r="I250" i="6"/>
  <c r="I165" i="6"/>
  <c r="I169" i="6"/>
  <c r="I323" i="6"/>
  <c r="I18" i="6"/>
  <c r="I8" i="6"/>
  <c r="I342" i="6"/>
  <c r="I40" i="6"/>
  <c r="I284" i="6"/>
  <c r="I2" i="6"/>
  <c r="I62" i="6"/>
  <c r="I96" i="6"/>
  <c r="I155" i="6"/>
  <c r="I163" i="6"/>
  <c r="I248" i="6"/>
  <c r="I326" i="6"/>
  <c r="I117" i="6"/>
  <c r="I239" i="6"/>
  <c r="I288" i="6"/>
  <c r="I231" i="6"/>
  <c r="I70" i="6"/>
  <c r="I93" i="6"/>
  <c r="I139" i="6"/>
  <c r="I181" i="6"/>
  <c r="I282" i="6"/>
  <c r="N23" i="1"/>
  <c r="U13" i="2"/>
  <c r="V4" i="2" l="1"/>
  <c r="W4" i="2"/>
  <c r="X4" i="2" s="1"/>
  <c r="Y4" i="2" s="1"/>
  <c r="Z4" i="2" s="1"/>
  <c r="AA4" i="2" s="1"/>
  <c r="AB4" i="2" s="1"/>
  <c r="V5" i="2"/>
  <c r="W5" i="2"/>
  <c r="X5" i="2"/>
  <c r="Y5" i="2" s="1"/>
  <c r="Z5" i="2" s="1"/>
  <c r="AA5" i="2" s="1"/>
  <c r="AB5" i="2" s="1"/>
  <c r="V6" i="2"/>
  <c r="W6" i="2" s="1"/>
  <c r="X6" i="2" s="1"/>
  <c r="Y6" i="2" s="1"/>
  <c r="Z6" i="2" s="1"/>
  <c r="AA6" i="2" s="1"/>
  <c r="AB6" i="2" s="1"/>
  <c r="V7" i="2"/>
  <c r="W7" i="2" s="1"/>
  <c r="X7" i="2" s="1"/>
  <c r="Y7" i="2" s="1"/>
  <c r="Z7" i="2" s="1"/>
  <c r="AA7" i="2" s="1"/>
  <c r="AB7" i="2" s="1"/>
  <c r="V8" i="2"/>
  <c r="W8" i="2"/>
  <c r="X8" i="2" s="1"/>
  <c r="Y8" i="2" s="1"/>
  <c r="Z8" i="2" s="1"/>
  <c r="AA8" i="2" s="1"/>
  <c r="AB8" i="2" s="1"/>
  <c r="V10" i="2"/>
  <c r="W10" i="2"/>
  <c r="X10" i="2"/>
  <c r="Y10" i="2"/>
  <c r="Z10" i="2" s="1"/>
  <c r="AA10" i="2" s="1"/>
  <c r="AB10" i="2" s="1"/>
  <c r="V3" i="2"/>
  <c r="W3" i="2"/>
  <c r="X3" i="2"/>
  <c r="Y3" i="2" s="1"/>
  <c r="Z3" i="2" s="1"/>
  <c r="AA3" i="2" s="1"/>
  <c r="AB3" i="2" s="1"/>
</calcChain>
</file>

<file path=xl/sharedStrings.xml><?xml version="1.0" encoding="utf-8"?>
<sst xmlns="http://schemas.openxmlformats.org/spreadsheetml/2006/main" count="2124" uniqueCount="264">
  <si>
    <t>Country</t>
  </si>
  <si>
    <t>Location</t>
  </si>
  <si>
    <t xml:space="preserve">Koeppen-Geiger  climate  </t>
  </si>
  <si>
    <t>n</t>
  </si>
  <si>
    <t>Florida Bay</t>
  </si>
  <si>
    <t>Cfa</t>
  </si>
  <si>
    <t>dfb</t>
  </si>
  <si>
    <t>Japan</t>
  </si>
  <si>
    <t>cfa</t>
  </si>
  <si>
    <t>Spain</t>
  </si>
  <si>
    <t>csa</t>
  </si>
  <si>
    <t>Saudi Arabia</t>
  </si>
  <si>
    <t>BWh</t>
  </si>
  <si>
    <t>Australia</t>
  </si>
  <si>
    <t>Tuggerah Lake, New South Wales</t>
  </si>
  <si>
    <t>bsk</t>
  </si>
  <si>
    <t>bsh</t>
  </si>
  <si>
    <t>Mexico</t>
  </si>
  <si>
    <t>Chelem Lagoon, Yucatan</t>
  </si>
  <si>
    <t>Bsh</t>
  </si>
  <si>
    <t>Laguna de Terminos, Yucatan</t>
  </si>
  <si>
    <t>AW</t>
  </si>
  <si>
    <t>USA</t>
  </si>
  <si>
    <t>South Bay, Virginia</t>
  </si>
  <si>
    <t>Palma Island, Baleares</t>
  </si>
  <si>
    <t>Italy</t>
  </si>
  <si>
    <t>Ischia Island</t>
  </si>
  <si>
    <t>Greenland, Denmark</t>
  </si>
  <si>
    <t>Kapisillit, Qeqqata</t>
  </si>
  <si>
    <t>ET</t>
  </si>
  <si>
    <t>Albany, Western Australia</t>
  </si>
  <si>
    <t>csb</t>
  </si>
  <si>
    <t>Queens lake , New South Wales</t>
  </si>
  <si>
    <t>SD SAR cm yr-1</t>
  </si>
  <si>
    <t>SE SAR cm yr-1</t>
  </si>
  <si>
    <t>number of cores</t>
  </si>
  <si>
    <t>mean SAR cm yr-1</t>
  </si>
  <si>
    <t>210Pb</t>
  </si>
  <si>
    <t>N</t>
  </si>
  <si>
    <t>Y</t>
  </si>
  <si>
    <t>Aw</t>
  </si>
  <si>
    <t>Hinchinbrook Island, Queensland</t>
  </si>
  <si>
    <t>Am</t>
  </si>
  <si>
    <t>Cfb</t>
  </si>
  <si>
    <t>NSW</t>
  </si>
  <si>
    <t>Victoria</t>
  </si>
  <si>
    <t>SD</t>
  </si>
  <si>
    <t>SE</t>
  </si>
  <si>
    <t>dating method</t>
  </si>
  <si>
    <t>Red Sea</t>
  </si>
  <si>
    <t>West-Florida / Everglades</t>
  </si>
  <si>
    <t>Northern Territory</t>
  </si>
  <si>
    <t>Queensland</t>
  </si>
  <si>
    <t>Queensland 2</t>
  </si>
  <si>
    <t>N planosol solodic</t>
  </si>
  <si>
    <t xml:space="preserve">N ferrasol / cambic ferrosol </t>
  </si>
  <si>
    <t>Lugger Bay, Queensland</t>
  </si>
  <si>
    <t>N cambisol ferralic</t>
  </si>
  <si>
    <t>Meunga Creek, Queensland</t>
  </si>
  <si>
    <t xml:space="preserve">N nidosol distric </t>
  </si>
  <si>
    <t>Horseshoe Bay, Queesland</t>
  </si>
  <si>
    <t>Geoffrey Bay, Queensland</t>
  </si>
  <si>
    <t>Port Dennison, Queensland</t>
  </si>
  <si>
    <t xml:space="preserve">N acrisol gleyic </t>
  </si>
  <si>
    <t>N regosol distric</t>
  </si>
  <si>
    <t>N sandstone</t>
  </si>
  <si>
    <t xml:space="preserve">N planosol solodic </t>
  </si>
  <si>
    <t xml:space="preserve">N acrisol orthic </t>
  </si>
  <si>
    <t xml:space="preserve">N podzol gleyic </t>
  </si>
  <si>
    <t xml:space="preserve">Y </t>
  </si>
  <si>
    <t xml:space="preserve">N histosol dystric </t>
  </si>
  <si>
    <t>Eastern Grand Bahama</t>
  </si>
  <si>
    <t>Y rendzinas</t>
  </si>
  <si>
    <t>Libong Island, Thailand</t>
  </si>
  <si>
    <t>N acrisol</t>
  </si>
  <si>
    <t>Villajoyosa</t>
  </si>
  <si>
    <t>Santander Bay</t>
  </si>
  <si>
    <t>Saline Bay malta</t>
  </si>
  <si>
    <t>Golf of Oristano, Sardinia</t>
  </si>
  <si>
    <t>Aarhus Bay</t>
  </si>
  <si>
    <t xml:space="preserve">N </t>
  </si>
  <si>
    <t>Y cambisol calcic</t>
  </si>
  <si>
    <t>Okinawa, Fukido Estuary</t>
  </si>
  <si>
    <t>Hokkaido, Furen Lagoon</t>
  </si>
  <si>
    <t>Kobbefjord</t>
  </si>
  <si>
    <t>Petta di Po - Venice</t>
  </si>
  <si>
    <t xml:space="preserve">Cyprus </t>
  </si>
  <si>
    <t>Oued Tahaddart</t>
  </si>
  <si>
    <t xml:space="preserve">Sta.Barbara,Cape Bolinao </t>
  </si>
  <si>
    <t xml:space="preserve">Portlligat </t>
  </si>
  <si>
    <t>Ensenada San Simón</t>
  </si>
  <si>
    <t>Inhaca Island</t>
  </si>
  <si>
    <t>Gazi Bay</t>
  </si>
  <si>
    <t>Salt River Bay</t>
  </si>
  <si>
    <t>Great Lameshur Bay</t>
  </si>
  <si>
    <t>Bahia Almirante</t>
  </si>
  <si>
    <t>Wallis Lake , New South Wales</t>
  </si>
  <si>
    <t>Waychinicup, Western Australia</t>
  </si>
  <si>
    <t>Garden Island, Western Australia</t>
  </si>
  <si>
    <t>Stark Bay, Western Australia</t>
  </si>
  <si>
    <t>Jurien Bay, Western Australia</t>
  </si>
  <si>
    <t>Arabian Gulf</t>
  </si>
  <si>
    <t>Queens Lake , New South Wales</t>
  </si>
  <si>
    <t>Leschenault Inlet, Western Australia</t>
  </si>
  <si>
    <t>Shark Bay, Western Australia</t>
  </si>
  <si>
    <t>Pulau Tinggi</t>
  </si>
  <si>
    <t>Nang Bay, Ambon</t>
  </si>
  <si>
    <t>Gulf of Aqaba</t>
  </si>
  <si>
    <t>Gonneea, M. E., Paytan, A. &amp; Herrera-Silveira, J. A. Tracing organic matter sources and carbon burial in mangrove sediments over the past 160 years. Estuar. Coast. Shelf Sci. 61, 211–227 (2004).</t>
  </si>
  <si>
    <t>Oreska, M. P. J., Wilkinson, G. M., McGlathery, K. J., Bost, M. and McKee, B. A. (2017), Non-seagrass carbon contributions to seagrass sediment blue carbon. Limnol. Oceanogr.. doi:10.1002/lno.10718</t>
  </si>
  <si>
    <t>Tokoro, T. et al. Net uptake of atmospheric CO2 by coastal submerged aquatic vegetation. Glob. Chang. Biol. 20, 1873–1884 (2014).</t>
  </si>
  <si>
    <t>Furen Lagoon, Hokkaido</t>
  </si>
  <si>
    <t>Macreadie PI, Rolph TC, Boyd R, Schröder-Adams CJ, Skilbeck CG (2015) Do ENSO and Coastal Development Enhance Coastal Burial of Terrestrial Carbon? PLoS ONE 10(12): e0145136. doi:10.1371/journal.pone.0145136</t>
  </si>
  <si>
    <t>Mateo, M. A., Romero, J., Pérez, M., Littler, M. M. &amp; Littler, D. S. Dynamics of Millenary Organic Deposits Resulting from the Growth of the Mediterranean Seagrass Posidonia oceanica. Estuarine, Coast. Shelf Sci. 44, 103–110 (1997).</t>
  </si>
  <si>
    <t>Serrano, O. et al. Key biogeochemical factors affecting soil carbon storage in Posidonia meadows. Biogeosciences 13, 4581–4594 (2016).</t>
  </si>
  <si>
    <t>Serrano, O. et al. Reconstruction of centennial-scale fluxes of chemical elements in the Australian coastal environment using seagrass archives. Sci. Total Environ. 541, 883–894 (2016).</t>
  </si>
  <si>
    <t>Perth, Garden Island, Western Australia</t>
  </si>
  <si>
    <t>Perth, Stark Bay, Western Australia</t>
  </si>
  <si>
    <t>Florida Bay, Florida</t>
  </si>
  <si>
    <r>
      <t xml:space="preserve">Mazarrasa, I., Marbà, N., Garcia-Orellana, J., Masqué, P., Arias-Ortiz, A. and Duarte, C. M. (2017), Effect of environmental factors (wave exposure and depth) and anthropogenic pressure in the C sink capacity of </t>
    </r>
    <r>
      <rPr>
        <i/>
        <sz val="20"/>
        <color theme="1"/>
        <rFont val="Arial"/>
        <family val="2"/>
      </rPr>
      <t>Posidonia oceanica</t>
    </r>
    <r>
      <rPr>
        <sz val="20"/>
        <color theme="1"/>
        <rFont val="Arial"/>
        <family val="2"/>
      </rPr>
      <t xml:space="preserve"> meadows. Limnol. Oceanogr., 62: 1436–1450. doi:10.1002/lno.10510</t>
    </r>
  </si>
  <si>
    <t>Marbà, Krause-Jensen, Duarte,Masqué, In Prep.</t>
  </si>
  <si>
    <t>Serrano, O. et al. Impact of mooring activities on carbon stocks in seagrass meadows. Sci. Rep. 6, 23193 (2016).</t>
  </si>
  <si>
    <t>Mateo, M. Á., Romero, J., Pérez, M., Littler, M. M. &amp; Littler, D. S. Dynamics of Millenary Organic Deposits Resulting from the Growth of the Mediterranean Seagrass Posidonia oceanica. Estuarine, Coast. Shelf Sci. 44, 103–110 (1997)</t>
  </si>
  <si>
    <r>
      <t xml:space="preserve">Serrano, O., Lavery, P. S., López-Merino, L., Ballesteros, E. &amp; Mateo, M. A. Location and Associated Carbon Storage of Erosional Escarpments of Seagrass Posidonia Mats. </t>
    </r>
    <r>
      <rPr>
        <i/>
        <sz val="20"/>
        <color theme="1"/>
        <rFont val="Arial"/>
        <family val="2"/>
      </rPr>
      <t>Frontiers in Marine Science</t>
    </r>
    <r>
      <rPr>
        <sz val="20"/>
        <color theme="1"/>
        <rFont val="Arial"/>
        <family val="2"/>
      </rPr>
      <t xml:space="preserve"> </t>
    </r>
    <r>
      <rPr>
        <b/>
        <sz val="20"/>
        <color theme="1"/>
        <rFont val="Arial"/>
        <family val="2"/>
      </rPr>
      <t>3,</t>
    </r>
    <r>
      <rPr>
        <sz val="20"/>
        <color theme="1"/>
        <rFont val="Arial"/>
        <family val="2"/>
      </rPr>
      <t xml:space="preserve"> 42 (2016).</t>
    </r>
  </si>
  <si>
    <t>Adelaide, St Vincent Gulf</t>
  </si>
  <si>
    <t>Adelaide, Spencer Gulf</t>
  </si>
  <si>
    <t>Eyre, B. D., Maher, D. T. and Sanders, C. (2016), The contribution of denitrification and burial to the nitrogen budgets of three geomorphically distinct Australian estuaries: Importance of seagrass habitats. Limnol. Oceanogr., 61: 1144–1156. doi:10.1002/lno.10280</t>
  </si>
  <si>
    <t>Cheng, J., et al. (2012). Journal of Foraminiferal Research 42(1): 3-17.</t>
  </si>
  <si>
    <t xml:space="preserve">Kuwae t., Pers. Com. </t>
  </si>
  <si>
    <t>A. Arias-Ortiz, O. Serrano, P. Masque, P. Lavery, C. M. Duarte, and G. A. Kendrick, Major Seagrass Carbon Sinks Worldwide, Shark Bay, Western Australia, Nature Climate Change, In press</t>
  </si>
  <si>
    <t>Smoak, J. M., Breithaupt, J. L., Smith, T. J. &amp; Sanders, C. J. Sediment accretion and organic carbon burial relative to sea-level rise and storm events in two mangrove forests in Everglades National Park. Catena 104, 58–66 (2013).; J. L. Breithaupt, J. M. Smoak, V. H. Rivera-Monroy, E. Castañeda-Moya, R. P. Moyer, M. Simard, C. J. Sanders, Partitioning the relative contributions of organic matter and mineral sediment to accretion rates in carbonate platform mangrove soils, Marine Geology, Volume 390, 2017, Pages 170-180, ISSN 0025-3227</t>
  </si>
  <si>
    <t>C. J. Sanders, I. R. Santos, D. T. Maher, J. L. Breithaupt, J. M. Smoak, M. Ketterer, M. Call, L. Sanders, B. D. Eyre, Examining 239+240Pu, 210Pb and historical events to determine carbon, nitrogen and phosphorus burial in mangrove sediments of Moreton Bay, Australia, Journal of Environmental Radioactivity, Volume 151, Part 3, 2016</t>
  </si>
  <si>
    <t>Sanders, C. J., D. T. Maher, D. R. Tait, D. Williams, C. Holloway, J. Z. Sippo, and I. R. Santos; (2016), Are global mangrove carbon stocks driven by rainfall?, J. Geophys. Res. Biogeosci., 121, 2600–2609, doi:10.1002/2016JG003510.</t>
  </si>
  <si>
    <t>Isthmus of Corinth</t>
  </si>
  <si>
    <t xml:space="preserve">          Ref. for the SAR</t>
  </si>
  <si>
    <t xml:space="preserve">    Ref. for SAR</t>
  </si>
  <si>
    <t xml:space="preserve">Serrano, O., Lavery, P. S., Duarte, C. M., Kendrick, G. A., Calafat, A., York, P. H., Steven, A., and Macreadie, P. I.: Can mud (silt and clay) concentration be used to predict soil organic carbon content within seagrass ecosystems?, Biogeosciences, 13, 4915-4926, https://doi.org/10.5194/bg-13-4915-2016, 2016. </t>
  </si>
  <si>
    <t>Saderne, V. et al. Accumulation of carbonates contributes to coastal vegetated ecosystems keeping pace with sea level rise in an arid region (Arabian Peninsula). J. Geophys. Res. Biogeosci. 2050, 1–13 (2018).</t>
  </si>
  <si>
    <t>Arabian Golf</t>
  </si>
  <si>
    <t>Arabian Gulf, Eastern province</t>
  </si>
  <si>
    <t>West Shark Bay, Western Australia</t>
  </si>
  <si>
    <t>East Shark Bay, Western Australia</t>
  </si>
  <si>
    <t>Wallis lake , New South Wales</t>
  </si>
  <si>
    <t>mean IC burial rates mg cm-2 yr-2</t>
  </si>
  <si>
    <t>mean CaCO3 burial  rates mg m-2 yr-1</t>
  </si>
  <si>
    <t>mean conc. mg CaCO3 cm-3</t>
  </si>
  <si>
    <t>SD CaCO3 burial rates mg m-2 yr-1</t>
  </si>
  <si>
    <t>SD IC burial rates mg cm-2 yr-2</t>
  </si>
  <si>
    <t>SD conc. mg CaCO3 cm-3</t>
  </si>
  <si>
    <t>SD conc. IC mg cm-3</t>
  </si>
  <si>
    <t>mean conc. IC mg cm-3</t>
  </si>
  <si>
    <t>mean %IC DW sediment</t>
  </si>
  <si>
    <t>mean %CaCO3 DW sediment</t>
  </si>
  <si>
    <t>SD %CaCO3 DW sediment</t>
  </si>
  <si>
    <t xml:space="preserve">SD %IC DW sediment </t>
  </si>
  <si>
    <t>SE %CaCO3 DW sediment</t>
  </si>
  <si>
    <t xml:space="preserve">SE %IC DW sediment </t>
  </si>
  <si>
    <t>SE conc. mg CaCO3 cm-3</t>
  </si>
  <si>
    <t>SE conc. IC mg cm-3</t>
  </si>
  <si>
    <t>SE CaCO3 burial rates mg m-2 yr-1</t>
  </si>
  <si>
    <t>SE IC burial rates mg cm-2 yr-2</t>
  </si>
  <si>
    <t>Seagrass</t>
  </si>
  <si>
    <t>Mangrove</t>
  </si>
  <si>
    <t>mean CaCO3 burial  rates mg cm-2 yr-1</t>
  </si>
  <si>
    <t>Sfriso and Marcomini 1999</t>
  </si>
  <si>
    <t>Serrano O, Mateo MA, Renom P, Julia R. 2012 Characterization of soils beneath a Posidonia oceanica meadow. Geoderma 185, 26–36. (doi:10.1016/j.geoderma.2012.03.020</t>
  </si>
  <si>
    <t>Terrados et al. 1999;L. Kamp-Nielsen, unpublished data</t>
  </si>
  <si>
    <t>Dorte Krause-Jensen, Pers. Comm</t>
  </si>
  <si>
    <t>Fisher, R. and Sheaves M. J. “Community structure and spatial variability of marine nematodes in tropical Australian pioneer seagrass meadows.” Hydrobiologia 495 (2004): 143-158.</t>
  </si>
  <si>
    <t>Siesta Park, Geographe Bay, Western Australia</t>
  </si>
  <si>
    <t>Serrano, O., Lavery, P. S., &amp; Mateo, M. A. Pers. Comm</t>
  </si>
  <si>
    <t>Mateo, M. A. Pers. Comm</t>
  </si>
  <si>
    <t>Serrano, O. &amp; Mateo, M. A. Pers. Comm</t>
  </si>
  <si>
    <t>J.R Grady, Properties of seagrass and sand flat sediments from the intertidal zone of St. Andrew Bay, Florida, Estuaries, 4 (1981), pp. 335-344</t>
  </si>
  <si>
    <t>Erftemeijer, P. L. (1994). Differences in nutrient concentrations and resources between seagrass communities on carbonate and terrigenous sediments in South Sulawesi, Indonesia. Bulletin of Marine Science, 54(2), 403-419., 1994</t>
  </si>
  <si>
    <t>St. Andrews Bay, Florida</t>
  </si>
  <si>
    <t>South Sulawesi</t>
  </si>
  <si>
    <t>Cairns, Queensland</t>
  </si>
  <si>
    <t>Holmer, M., Marbà, N., Lamote, M., &amp; Duarte, C. M. (2009). Deterioration of sediment quality in seagrass meadows (Posidonia oceanica) invaded by macroalgae (Caulerpa sp.). Estuaries and Coasts, 32(3), 456-466.</t>
  </si>
  <si>
    <t>Fourqurean, James W., Gary A. Kendrick, Laurel S. Collins, Randolph M. Chambers, and Mathew A. Vanderklift. "Carbon, nitrogen and phosphorus storage in subtropical seagrass meadows: examples from Florida Bay and Shark Bay." Marine and Freshwater Research 63, no. 11 (2012): 967-983.</t>
  </si>
  <si>
    <t>J.R Grady, Properties of seagrass and sand flat sediments from the intertidal zone of St. Andrew Bay, Florida, Estuaries, 4 (1981), pp. 335-348</t>
  </si>
  <si>
    <t>J.R Grady, Properties of seagrass and sand flat sediments from the intertidal zone of St. Andrew Bay, Florida, Estuaries, 4 (1981), pp. 335-347</t>
  </si>
  <si>
    <t>J.R Grady, Properties of seagrass and sand flat sediments from the intertidal zone of St. Andrew Bay, Florida, Estuaries, 4 (1981), pp. 335-346</t>
  </si>
  <si>
    <t>J.R Grady, Properties of seagrass and sand flat sediments from the intertidal zone of St. Andrew Bay, Florida, Estuaries, 4 (1981), pp. 335-345</t>
  </si>
  <si>
    <t>Oreska, M. P. J., Wilkinson, G. M., McGlathery, K. J., Bost, M. and McKee, B. A. (2017), Non-seagrass carbon contributions to seagrass sediment blue carbon. Limnol. Oceanogr.. doi:10.1002/lno.10720</t>
  </si>
  <si>
    <t>Oreska, M. P. J., Wilkinson, G. M., McGlathery, K. J., Bost, M. and McKee, B. A. (2017), Non-seagrass carbon contributions to seagrass sediment blue carbon. Limnol. Oceanogr.. doi:10.1002/lno.10719</t>
  </si>
  <si>
    <t>Abu Dhabi</t>
  </si>
  <si>
    <t>Campbell, J. E., E. A. Lacey, R. A. Decker, S. Crooks, and J. W. Fourqurean. "Carbon storage in seagrass beds of Abu Dhabi, United Arab Emirates." Estuaries and coasts 38, no. 1 (2015): 242-251.</t>
  </si>
  <si>
    <t>Holmer, Marianne, Ole Pedersen, and Kou Ikejima. "Sulfur cycling and sulfide intrusion in mixed Southeast Asian tropical seagrass meadows." Botanica Marina 49.2 (2006): 91-102.</t>
  </si>
  <si>
    <t>Serrano, O., Lavery, P. S., López-Merino, L., Ballesteros, E. &amp; Mateo, M. A. Location and Associated Carbon Storage of Erosional Escarpments of Seagrass Posidonia Mats. Frontiers in Marine Science 3, 42 (2016).</t>
  </si>
  <si>
    <t>Y according to USGS - cambisol calcic</t>
  </si>
  <si>
    <t>Cacabelos, E., L. Gestoso, and J. Troncoso. "Macrobenthic fauna in the Ensenada de San Simón (Galicia, north-western Spain)." Journal of the Marine Biological Association of the United Kingdom 88.2 (2008): 237-245.</t>
  </si>
  <si>
    <t>Serrano O, Mateo MA, Renom P, Julia R. 2012 Characterization of soils beneath a Posidonia oceanica meadow. Geoderma 185, 26–36. (doi:10.1016/j.geoderma.2012.03.021</t>
  </si>
  <si>
    <t>Y - calcic cambisol</t>
  </si>
  <si>
    <t>Y Tamala limestone</t>
  </si>
  <si>
    <t>Macreadie PI, Rolph TC, Boyd R, Schröder-Adams CJ, Skilbeck CG (2015) Do ENSO and Coastal Development Enhance Coastal Burial of Terrestrial Carbon? PLoS ONE 10(12): e0145136. doi:10.1371/journal.pone.0145137</t>
  </si>
  <si>
    <t>Como et al. 2007</t>
  </si>
  <si>
    <t>de Falco et al. 2008</t>
  </si>
  <si>
    <t>N - luvisol orthic</t>
  </si>
  <si>
    <t>Carruthers, T. J. B., B. I. Van Tussenbroek, and W. C. Dennison. "Influence of submarine springs and wastewater on nutrient dynamics of Caribbean seagrass meadows." Estuarine, Coastal and Shelf Science 64.2-3 (2005): 191-199.</t>
  </si>
  <si>
    <t>Y  luvisol caclcic around</t>
  </si>
  <si>
    <t xml:space="preserve">N not on map </t>
  </si>
  <si>
    <t>Mellors, J., Marsh, H., Carruthers, T. J.B., and Waycott, M. (2002) Testing the sediment-trapping paradigm of seagrass: do seagrasses influence nutrient status and sediment structure in tropical intertidal environments? Bulletin of Marine Science, 71 (3). pp. 1215-1226.</t>
  </si>
  <si>
    <t>Perry, C. T., &amp; Beavington-Penney, S. J. (2005). Epiphytic calcium carbonate production and facies development within sub-tropical seagrass beds, Inhaca Island, Mozambique. Sedimentary Geology, 174(3-4), 161-176.</t>
  </si>
  <si>
    <t>N - brunic arenosol</t>
  </si>
  <si>
    <t xml:space="preserve">Y  Calcic Kastanosem </t>
  </si>
  <si>
    <t>Y - calcisol area</t>
  </si>
  <si>
    <t>Fourqurean Pers. Comm</t>
  </si>
  <si>
    <t>N - acrisol ferric</t>
  </si>
  <si>
    <t>Hemminga, M. A., Slim, F., Kazungu, J., Ganssen, G. M., Nieuwenhuize, J., &amp; Kruyt, N. M. (1994). Carbon outwelling from a mangrove forest with adjacent seagrass beds and coral reefs (Gazi Bay, Kenya). Marine Ecology Progress Series, 106.</t>
  </si>
  <si>
    <t>N - no calcic soil in the area</t>
  </si>
  <si>
    <t>Al-Rousan, S. A., Rasheed, M. Y., Khalaf, M. A., &amp; Badran, M. I. (2005). Ecological and geochemical characteristics of bottom habitats at the northern Jordanian coast of the Gulf of Aqaba. Chemistry and Ecology, 21(4), 227-239.</t>
  </si>
  <si>
    <t xml:space="preserve">Y - lithosol ; calcic cambisol </t>
  </si>
  <si>
    <t>N- andosol</t>
  </si>
  <si>
    <t>Erftemeijer, P. L. (1994). Differences in nutrient concentrations and resources between seagrass communities on carbonate and terrigenous sediments in South Sulawesi, Indonesia. Bulletin of Marine Science, 54(2), 403-419., 1999</t>
  </si>
  <si>
    <t>N- fluvisol</t>
  </si>
  <si>
    <t>Erftemeijer, P. L. (1994). Differences in nutrient concentrations and resources between seagrass communities on carbonate and terrigenous sediments in South Sulawesi, Indonesia. Bulletin of Marine Science, 54(2), 403-419., 1998</t>
  </si>
  <si>
    <t>Erftemeijer, P. L. (1994). Differences in nutrient concentrations and resources between seagrass communities on carbonate and terrigenous sediments in South Sulawesi, Indonesia. Bulletin of Marine Science, 54(2), 403-419., 1997</t>
  </si>
  <si>
    <t>Erftemeijer, P. L. (1994). Differences in nutrient concentrations and resources between seagrass communities on carbonate and terrigenous sediments in South Sulawesi, Indonesia. Bulletin of Marine Science, 54(2), 403-419., 1996</t>
  </si>
  <si>
    <t>Erftemeijer, P. L. (1994). Differences in nutrient concentrations and resources between seagrass communities on carbonate and terrigenous sediments in South Sulawesi, Indonesia. Bulletin of Marine Science, 54(2), 403-419., 1995</t>
  </si>
  <si>
    <t>De Iongh, H. Hi, B. J. Wenno, and E. Meelis. "Seagrass distribution and seasonal biomass changes in relation to dugong grazing in the Moluccas, East Indonesia." Aquatic Botany 50, no. 1 (1995): 1-19.</t>
  </si>
  <si>
    <t xml:space="preserve">N - nidosol distric </t>
  </si>
  <si>
    <t>Marbà, Núria, Dorte Krause-Jensen, Pere Masqué, and Carlos M. Duarte. "Expanding Greenland seagrass meadows contribute new sediment carbon sinks." Scientific Reports 8, no. 1 (2018): 14024.</t>
  </si>
  <si>
    <t>Holmer, Marianne, and Morten S. Frederiksen. "Stimulation of sulfate reduction rates in Mediterranean fish farm sediments inhabited by the seagrass Posidonia oceanica." Biogeochemistry 85.2 (2007): 169-184.</t>
  </si>
  <si>
    <t>Y- doubtfull location</t>
  </si>
  <si>
    <t>N various soils</t>
  </si>
  <si>
    <t>Baleares</t>
  </si>
  <si>
    <t>Mazarrasa, Inés, Núria Marbà, Jordi Garcia‐Orellana, Pere Masqué, Ariane Arias‐Ortiz, and Carlos M. Duarte. "Dynamics of carbon sources supporting burial in seagrass sediments under increasing anthropogenic pressure." Limnology and Oceanography 62, no. 4 (2017): 1451-1465.</t>
  </si>
  <si>
    <t>Serrano, Oscar, Paul S. Lavery, Mohammad Rozaimi, and Miguel Ángel Mateo. "Influence of water depth on the carbon sequestration capacity of seagrasses." Global Biogeochemical Cycles 28, no. 9 (2014): 950-961.</t>
  </si>
  <si>
    <t>Koch, M. S., &amp; Madden, C. J. (2001). Patterns of primary production and nutrient availability in a Bahamas lagoon with fringing mangroves. Marine Ecology Progress Series, 219, 109-119.</t>
  </si>
  <si>
    <t>Y Calcaric Regosols</t>
  </si>
  <si>
    <t xml:space="preserve">N podzol humic </t>
  </si>
  <si>
    <t>Y Hypercalcic Calcarosol</t>
  </si>
  <si>
    <t>Comments</t>
  </si>
  <si>
    <t>reference</t>
  </si>
  <si>
    <t>geo_grouping</t>
  </si>
  <si>
    <t>province</t>
  </si>
  <si>
    <t>n nbr of cores</t>
  </si>
  <si>
    <t>mean</t>
  </si>
  <si>
    <t>inorganic carbon content</t>
  </si>
  <si>
    <t>CaCO3</t>
  </si>
  <si>
    <t xml:space="preserve">bedrock </t>
  </si>
  <si>
    <t>coral</t>
  </si>
  <si>
    <t>Location new ID</t>
  </si>
  <si>
    <t>Ca_source</t>
  </si>
  <si>
    <t>Queensland 3</t>
  </si>
  <si>
    <t>NA</t>
  </si>
  <si>
    <t xml:space="preserve">coral UNEP-WCMC, </t>
  </si>
  <si>
    <t xml:space="preserve">bedrock ecoexplorer USGS - soils havard center for geographic analysis </t>
  </si>
  <si>
    <t>un_mean</t>
  </si>
  <si>
    <t>un_SD</t>
  </si>
  <si>
    <t>un_n</t>
  </si>
  <si>
    <t>replicated</t>
  </si>
  <si>
    <t>Yes</t>
  </si>
  <si>
    <t>No</t>
  </si>
  <si>
    <t>N- acrisol ferric</t>
  </si>
  <si>
    <t>Holmer et al. 2003.</t>
  </si>
  <si>
    <r>
      <t xml:space="preserve">Serrano, O., Lavery, P. S., López-Merino, L., Ballesteros, E. &amp; Mateo, M. A. Associated Carbon Storage of Erosional Escarpments of Seagrass Posidonia Mats. Frontiers in Marine Science </t>
    </r>
    <r>
      <rPr>
        <b/>
        <sz val="12"/>
        <rFont val="Arial "/>
      </rPr>
      <t>3,</t>
    </r>
    <r>
      <rPr>
        <sz val="12"/>
        <rFont val="Arial "/>
      </rPr>
      <t xml:space="preserve"> 42 (2016).</t>
    </r>
  </si>
  <si>
    <r>
      <t xml:space="preserve">Serrano, O., Lavery, P. S., López-Merino, L., Ballesteros, E. &amp; Mateo, M. A. Location and Associated Carbon Storage of Erosional Escarpments of Seagrass Posidonia Mats. Frontiers in Marine Science </t>
    </r>
    <r>
      <rPr>
        <b/>
        <sz val="12"/>
        <rFont val="Arial "/>
      </rPr>
      <t>3,</t>
    </r>
    <r>
      <rPr>
        <sz val="12"/>
        <rFont val="Arial "/>
      </rPr>
      <t xml:space="preserve"> 42 (2016).</t>
    </r>
  </si>
  <si>
    <t>unvegetated CaCO3 %DW</t>
  </si>
  <si>
    <t>vegetated CaCO3 %DW</t>
  </si>
  <si>
    <t>geological grouping</t>
  </si>
  <si>
    <t>Article of origin of the core</t>
  </si>
  <si>
    <t xml:space="preserve">N - Regosol eutric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</si>
</sst>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>
    <font>
      <sz val="20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rgb="FFFF0000"/>
      <name val="Arial"/>
      <family val="2"/>
    </font>
    <font>
      <b/>
      <sz val="20"/>
      <color theme="1"/>
      <name val="Arial"/>
      <family val="2"/>
    </font>
    <font>
      <i/>
      <sz val="20"/>
      <color theme="1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Arial "/>
    </font>
    <font>
      <b/>
      <sz val="12"/>
      <name val="Arial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0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3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2" fontId="0" fillId="3" borderId="8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 vertical="center"/>
    </xf>
    <xf numFmtId="2" fontId="0" fillId="3" borderId="5" xfId="0" applyNumberFormat="1" applyFont="1" applyFill="1" applyBorder="1" applyAlignment="1">
      <alignment horizontal="center" vertical="center"/>
    </xf>
    <xf numFmtId="2" fontId="0" fillId="3" borderId="6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165" fontId="0" fillId="0" borderId="0" xfId="0" applyNumberFormat="1"/>
    <xf numFmtId="0" fontId="0" fillId="3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13" xfId="0" applyBorder="1"/>
    <xf numFmtId="0" fontId="0" fillId="0" borderId="13" xfId="0" applyFill="1" applyBorder="1"/>
    <xf numFmtId="0" fontId="0" fillId="0" borderId="14" xfId="0" applyFill="1" applyBorder="1"/>
    <xf numFmtId="0" fontId="0" fillId="0" borderId="13" xfId="0" applyFill="1" applyBorder="1" applyAlignment="1">
      <alignment wrapText="1"/>
    </xf>
    <xf numFmtId="0" fontId="0" fillId="0" borderId="15" xfId="0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3" borderId="12" xfId="0" applyNumberFormat="1" applyFont="1" applyFill="1" applyBorder="1" applyAlignment="1">
      <alignment horizontal="center" vertical="center"/>
    </xf>
    <xf numFmtId="1" fontId="0" fillId="3" borderId="13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/>
    <xf numFmtId="1" fontId="0" fillId="0" borderId="9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left" vertical="center"/>
    </xf>
    <xf numFmtId="2" fontId="0" fillId="3" borderId="6" xfId="0" applyNumberFormat="1" applyFont="1" applyFill="1" applyBorder="1" applyAlignment="1">
      <alignment horizontal="left" vertical="center"/>
    </xf>
    <xf numFmtId="2" fontId="0" fillId="3" borderId="8" xfId="0" applyNumberFormat="1" applyFont="1" applyFill="1" applyBorder="1" applyAlignment="1">
      <alignment horizontal="left" vertical="center"/>
    </xf>
    <xf numFmtId="2" fontId="0" fillId="0" borderId="11" xfId="0" applyNumberFormat="1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/>
    <xf numFmtId="1" fontId="0" fillId="0" borderId="0" xfId="0" applyNumberFormat="1" applyFill="1" applyBorder="1"/>
    <xf numFmtId="0" fontId="7" fillId="0" borderId="0" xfId="1" applyFont="1"/>
    <xf numFmtId="0" fontId="7" fillId="0" borderId="0" xfId="1" applyFont="1" applyAlignment="1">
      <alignment horizontal="left" vertical="center"/>
    </xf>
    <xf numFmtId="0" fontId="7" fillId="2" borderId="0" xfId="1" applyFont="1" applyFill="1"/>
    <xf numFmtId="0" fontId="7" fillId="2" borderId="0" xfId="1" applyFont="1" applyFill="1" applyAlignment="1">
      <alignment horizontal="left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Border="1"/>
    <xf numFmtId="0" fontId="1" fillId="4" borderId="0" xfId="1" applyFont="1" applyFill="1" applyBorder="1"/>
    <xf numFmtId="0" fontId="1" fillId="4" borderId="0" xfId="1" applyFont="1" applyFill="1" applyBorder="1" applyAlignment="1">
      <alignment horizontal="center"/>
    </xf>
    <xf numFmtId="1" fontId="1" fillId="4" borderId="0" xfId="1" applyNumberFormat="1" applyFont="1" applyFill="1" applyBorder="1" applyAlignment="1">
      <alignment horizontal="center" vertical="center"/>
    </xf>
    <xf numFmtId="0" fontId="1" fillId="4" borderId="0" xfId="1" applyFill="1" applyBorder="1"/>
    <xf numFmtId="0" fontId="1" fillId="0" borderId="0" xfId="1" applyFont="1" applyFill="1" applyBorder="1"/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1" fillId="4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ill="1" applyBorder="1"/>
    <xf numFmtId="0" fontId="1" fillId="0" borderId="0" xfId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2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" fillId="0" borderId="0" xfId="1"/>
    <xf numFmtId="0" fontId="8" fillId="4" borderId="13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horizontal="center" vertical="center"/>
    </xf>
    <xf numFmtId="164" fontId="8" fillId="4" borderId="0" xfId="1" applyNumberFormat="1" applyFont="1" applyFill="1" applyBorder="1" applyAlignment="1">
      <alignment horizontal="center" vertical="center"/>
    </xf>
    <xf numFmtId="164" fontId="8" fillId="4" borderId="8" xfId="1" applyNumberFormat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left" vertical="center"/>
    </xf>
    <xf numFmtId="0" fontId="11" fillId="5" borderId="0" xfId="1" applyFont="1" applyFill="1" applyBorder="1"/>
    <xf numFmtId="2" fontId="11" fillId="0" borderId="0" xfId="1" applyNumberFormat="1" applyFont="1" applyFill="1" applyBorder="1" applyAlignment="1">
      <alignment horizontal="center"/>
    </xf>
    <xf numFmtId="0" fontId="11" fillId="0" borderId="0" xfId="1" applyFont="1" applyFill="1" applyBorder="1"/>
    <xf numFmtId="0" fontId="11" fillId="0" borderId="8" xfId="1" applyFont="1" applyFill="1" applyBorder="1"/>
    <xf numFmtId="0" fontId="8" fillId="4" borderId="13" xfId="1" applyFont="1" applyFill="1" applyBorder="1" applyAlignment="1">
      <alignment horizontal="left" vertical="center"/>
    </xf>
    <xf numFmtId="0" fontId="1" fillId="4" borderId="8" xfId="1" applyFill="1" applyBorder="1"/>
    <xf numFmtId="0" fontId="11" fillId="4" borderId="0" xfId="1" applyFont="1" applyFill="1" applyBorder="1"/>
    <xf numFmtId="0" fontId="11" fillId="4" borderId="8" xfId="1" applyFont="1" applyFill="1" applyBorder="1"/>
    <xf numFmtId="2" fontId="8" fillId="4" borderId="13" xfId="1" applyNumberFormat="1" applyFont="1" applyFill="1" applyBorder="1" applyAlignment="1">
      <alignment horizontal="left" vertical="center"/>
    </xf>
    <xf numFmtId="2" fontId="11" fillId="4" borderId="0" xfId="1" applyNumberFormat="1" applyFont="1" applyFill="1" applyBorder="1" applyAlignment="1">
      <alignment horizontal="center"/>
    </xf>
    <xf numFmtId="0" fontId="7" fillId="4" borderId="0" xfId="1" applyFont="1" applyFill="1" applyBorder="1"/>
    <xf numFmtId="1" fontId="8" fillId="0" borderId="5" xfId="1" applyNumberFormat="1" applyFont="1" applyFill="1" applyBorder="1" applyAlignment="1">
      <alignment horizontal="center" vertical="center" wrapText="1"/>
    </xf>
    <xf numFmtId="0" fontId="11" fillId="4" borderId="13" xfId="1" applyFont="1" applyFill="1" applyBorder="1"/>
    <xf numFmtId="0" fontId="9" fillId="4" borderId="13" xfId="1" applyFont="1" applyFill="1" applyBorder="1"/>
    <xf numFmtId="0" fontId="1" fillId="4" borderId="7" xfId="1" applyFont="1" applyFill="1" applyBorder="1"/>
    <xf numFmtId="0" fontId="1" fillId="4" borderId="8" xfId="1" applyFont="1" applyFill="1" applyBorder="1" applyAlignment="1"/>
    <xf numFmtId="0" fontId="1" fillId="4" borderId="8" xfId="1" applyFont="1" applyFill="1" applyBorder="1"/>
    <xf numFmtId="0" fontId="1" fillId="0" borderId="7" xfId="1" applyFont="1" applyFill="1" applyBorder="1"/>
    <xf numFmtId="0" fontId="1" fillId="0" borderId="8" xfId="1" applyFont="1" applyFill="1" applyBorder="1" applyAlignment="1"/>
    <xf numFmtId="0" fontId="1" fillId="0" borderId="8" xfId="1" applyFont="1" applyFill="1" applyBorder="1"/>
    <xf numFmtId="0" fontId="1" fillId="0" borderId="9" xfId="1" applyFont="1" applyFill="1" applyBorder="1"/>
    <xf numFmtId="0" fontId="1" fillId="0" borderId="10" xfId="1" applyFont="1" applyFill="1" applyBorder="1"/>
    <xf numFmtId="0" fontId="1" fillId="0" borderId="10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/>
    </xf>
    <xf numFmtId="0" fontId="1" fillId="0" borderId="11" xfId="1" applyFont="1" applyFill="1" applyBorder="1"/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Border="1"/>
    <xf numFmtId="0" fontId="1" fillId="4" borderId="7" xfId="1" applyFont="1" applyFill="1" applyBorder="1" applyAlignment="1">
      <alignment horizontal="center"/>
    </xf>
    <xf numFmtId="0" fontId="1" fillId="4" borderId="8" xfId="1" applyFont="1" applyFill="1" applyBorder="1" applyAlignment="1">
      <alignment horizontal="center"/>
    </xf>
    <xf numFmtId="0" fontId="1" fillId="0" borderId="7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4" borderId="7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4" borderId="13" xfId="1" applyFont="1" applyFill="1" applyBorder="1"/>
    <xf numFmtId="0" fontId="1" fillId="0" borderId="13" xfId="1" applyFont="1" applyFill="1" applyBorder="1"/>
    <xf numFmtId="0" fontId="1" fillId="0" borderId="14" xfId="1" applyFont="1" applyFill="1" applyBorder="1"/>
    <xf numFmtId="1" fontId="8" fillId="0" borderId="3" xfId="1" applyNumberFormat="1" applyFont="1" applyFill="1" applyBorder="1" applyAlignment="1">
      <alignment horizontal="center" vertical="center" wrapText="1"/>
    </xf>
    <xf numFmtId="1" fontId="1" fillId="4" borderId="7" xfId="1" applyNumberFormat="1" applyFont="1" applyFill="1" applyBorder="1" applyAlignment="1">
      <alignment horizontal="center" vertical="center"/>
    </xf>
    <xf numFmtId="1" fontId="1" fillId="4" borderId="8" xfId="1" applyNumberFormat="1" applyFont="1" applyFill="1" applyBorder="1" applyAlignment="1">
      <alignment horizontal="center" vertical="center"/>
    </xf>
    <xf numFmtId="1" fontId="1" fillId="0" borderId="7" xfId="1" applyNumberFormat="1" applyFont="1" applyFill="1" applyBorder="1" applyAlignment="1">
      <alignment horizontal="center" vertical="center"/>
    </xf>
    <xf numFmtId="1" fontId="1" fillId="0" borderId="8" xfId="1" applyNumberFormat="1" applyFont="1" applyFill="1" applyBorder="1" applyAlignment="1">
      <alignment horizontal="center" vertical="center"/>
    </xf>
    <xf numFmtId="1" fontId="1" fillId="0" borderId="9" xfId="1" applyNumberFormat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1" fontId="12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 vertical="center"/>
    </xf>
    <xf numFmtId="1" fontId="12" fillId="0" borderId="0" xfId="1" applyNumberFormat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center"/>
    </xf>
    <xf numFmtId="2" fontId="12" fillId="0" borderId="0" xfId="1" applyNumberFormat="1" applyFont="1" applyFill="1" applyBorder="1" applyAlignment="1">
      <alignment horizontal="left" vertical="center"/>
    </xf>
    <xf numFmtId="2" fontId="12" fillId="0" borderId="0" xfId="1" applyNumberFormat="1" applyFont="1" applyFill="1" applyBorder="1" applyAlignment="1">
      <alignment horizontal="center"/>
    </xf>
    <xf numFmtId="2" fontId="12" fillId="0" borderId="0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7" fillId="0" borderId="0" xfId="1" applyFont="1" applyFill="1" applyBorder="1" applyAlignment="1">
      <alignment horizontal="center" wrapText="1"/>
    </xf>
    <xf numFmtId="1" fontId="7" fillId="0" borderId="0" xfId="1" applyNumberFormat="1" applyFont="1" applyFill="1" applyBorder="1"/>
    <xf numFmtId="0" fontId="7" fillId="0" borderId="0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164" fontId="8" fillId="0" borderId="7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left" vertical="center"/>
    </xf>
    <xf numFmtId="0" fontId="11" fillId="0" borderId="13" xfId="1" applyFont="1" applyFill="1" applyBorder="1"/>
    <xf numFmtId="0" fontId="7" fillId="0" borderId="13" xfId="1" applyFont="1" applyFill="1" applyBorder="1" applyAlignment="1">
      <alignment horizontal="left" vertical="center"/>
    </xf>
    <xf numFmtId="164" fontId="7" fillId="0" borderId="7" xfId="1" applyNumberFormat="1" applyFont="1" applyFill="1" applyBorder="1"/>
    <xf numFmtId="164" fontId="7" fillId="0" borderId="0" xfId="1" applyNumberFormat="1" applyFont="1" applyFill="1" applyBorder="1"/>
    <xf numFmtId="164" fontId="7" fillId="0" borderId="8" xfId="1" applyNumberFormat="1" applyFont="1" applyFill="1" applyBorder="1"/>
    <xf numFmtId="0" fontId="1" fillId="0" borderId="8" xfId="1" applyFill="1" applyBorder="1"/>
    <xf numFmtId="2" fontId="8" fillId="0" borderId="13" xfId="1" applyNumberFormat="1" applyFont="1" applyFill="1" applyBorder="1" applyAlignment="1">
      <alignment horizontal="left" vertical="center"/>
    </xf>
    <xf numFmtId="0" fontId="9" fillId="0" borderId="0" xfId="1" applyFont="1" applyFill="1" applyBorder="1"/>
    <xf numFmtId="0" fontId="9" fillId="0" borderId="8" xfId="1" applyFont="1" applyFill="1" applyBorder="1"/>
    <xf numFmtId="0" fontId="9" fillId="0" borderId="13" xfId="1" applyFont="1" applyFill="1" applyBorder="1"/>
    <xf numFmtId="0" fontId="10" fillId="0" borderId="13" xfId="1" applyFont="1" applyFill="1" applyBorder="1" applyAlignment="1">
      <alignment horizontal="center"/>
    </xf>
    <xf numFmtId="2" fontId="10" fillId="0" borderId="7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" fillId="0" borderId="7" xfId="1" applyFill="1" applyBorder="1"/>
    <xf numFmtId="0" fontId="10" fillId="0" borderId="14" xfId="1" applyFont="1" applyFill="1" applyBorder="1" applyAlignment="1">
      <alignment horizontal="center"/>
    </xf>
    <xf numFmtId="2" fontId="10" fillId="0" borderId="9" xfId="1" applyNumberFormat="1" applyFont="1" applyFill="1" applyBorder="1" applyAlignment="1">
      <alignment horizontal="center"/>
    </xf>
    <xf numFmtId="2" fontId="10" fillId="0" borderId="10" xfId="1" applyNumberFormat="1" applyFont="1" applyFill="1" applyBorder="1" applyAlignment="1">
      <alignment horizontal="center"/>
    </xf>
    <xf numFmtId="0" fontId="1" fillId="0" borderId="9" xfId="1" applyFill="1" applyBorder="1"/>
    <xf numFmtId="0" fontId="7" fillId="0" borderId="10" xfId="1" applyFont="1" applyFill="1" applyBorder="1"/>
    <xf numFmtId="0" fontId="1" fillId="0" borderId="10" xfId="1" applyFill="1" applyBorder="1"/>
    <xf numFmtId="0" fontId="1" fillId="0" borderId="11" xfId="1" applyFill="1" applyBorder="1"/>
    <xf numFmtId="2" fontId="11" fillId="0" borderId="10" xfId="1" applyNumberFormat="1" applyFont="1" applyFill="1" applyBorder="1" applyAlignment="1">
      <alignment horizontal="center"/>
    </xf>
    <xf numFmtId="0" fontId="11" fillId="0" borderId="10" xfId="1" applyFont="1" applyFill="1" applyBorder="1"/>
    <xf numFmtId="0" fontId="11" fillId="0" borderId="11" xfId="1" applyFont="1" applyFill="1" applyBorder="1"/>
    <xf numFmtId="0" fontId="9" fillId="0" borderId="14" xfId="1" applyFont="1" applyFill="1" applyBorder="1"/>
    <xf numFmtId="0" fontId="7" fillId="0" borderId="14" xfId="1" applyFont="1" applyFill="1" applyBorder="1" applyAlignment="1">
      <alignment horizontal="left" vertical="center"/>
    </xf>
    <xf numFmtId="0" fontId="11" fillId="4" borderId="12" xfId="1" applyFont="1" applyFill="1" applyBorder="1"/>
    <xf numFmtId="0" fontId="11" fillId="4" borderId="6" xfId="1" applyFont="1" applyFill="1" applyBorder="1"/>
    <xf numFmtId="0" fontId="1" fillId="4" borderId="0" xfId="1" applyFill="1"/>
    <xf numFmtId="0" fontId="12" fillId="4" borderId="0" xfId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/>
    </xf>
    <xf numFmtId="164" fontId="12" fillId="4" borderId="0" xfId="1" applyNumberFormat="1" applyFont="1" applyFill="1" applyBorder="1" applyAlignment="1">
      <alignment horizontal="center" vertical="center"/>
    </xf>
    <xf numFmtId="1" fontId="12" fillId="4" borderId="0" xfId="1" applyNumberFormat="1" applyFont="1" applyFill="1" applyBorder="1" applyAlignment="1">
      <alignment horizontal="center"/>
    </xf>
    <xf numFmtId="1" fontId="12" fillId="4" borderId="0" xfId="1" applyNumberFormat="1" applyFont="1" applyFill="1" applyBorder="1" applyAlignment="1">
      <alignment horizontal="center" vertical="center"/>
    </xf>
    <xf numFmtId="164" fontId="12" fillId="4" borderId="0" xfId="1" applyNumberFormat="1" applyFont="1" applyFill="1" applyBorder="1" applyAlignment="1">
      <alignment horizontal="left" vertical="center"/>
    </xf>
    <xf numFmtId="0" fontId="12" fillId="4" borderId="0" xfId="1" applyFont="1" applyFill="1" applyBorder="1" applyAlignment="1">
      <alignment horizontal="left" vertical="center"/>
    </xf>
    <xf numFmtId="0" fontId="12" fillId="4" borderId="0" xfId="1" applyNumberFormat="1" applyFont="1" applyFill="1" applyBorder="1" applyAlignment="1">
      <alignment horizontal="center"/>
    </xf>
    <xf numFmtId="2" fontId="12" fillId="4" borderId="0" xfId="1" applyNumberFormat="1" applyFont="1" applyFill="1" applyBorder="1" applyAlignment="1">
      <alignment horizontal="left" vertical="center"/>
    </xf>
    <xf numFmtId="0" fontId="12" fillId="4" borderId="0" xfId="1" applyNumberFormat="1" applyFont="1" applyFill="1" applyBorder="1" applyAlignment="1">
      <alignment horizontal="center" vertical="center"/>
    </xf>
    <xf numFmtId="0" fontId="12" fillId="4" borderId="0" xfId="1" applyFont="1" applyFill="1" applyBorder="1"/>
  </cellXfs>
  <cellStyles count="2">
    <cellStyle name="Normal" xfId="0" builtinId="0"/>
    <cellStyle name="Normal 2" xfId="1" xr:uid="{3642DA14-2DD7-421A-88EE-2ADFECD73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283027</xdr:rowOff>
    </xdr:from>
    <xdr:to>
      <xdr:col>10</xdr:col>
      <xdr:colOff>1074964</xdr:colOff>
      <xdr:row>75</xdr:row>
      <xdr:rowOff>63211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05581C9-6F97-4584-B426-F1A4216A1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36171"/>
          <a:ext cx="13266964" cy="2362608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</xdr:row>
      <xdr:rowOff>286987</xdr:rowOff>
    </xdr:from>
    <xdr:to>
      <xdr:col>15</xdr:col>
      <xdr:colOff>553610</xdr:colOff>
      <xdr:row>16</xdr:row>
      <xdr:rowOff>47318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E11AC72-3068-4327-B506-6B10E480A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06649" y="920338"/>
          <a:ext cx="11657039" cy="4193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3"/>
  <sheetViews>
    <sheetView zoomScale="25" zoomScaleNormal="25" workbookViewId="0">
      <selection activeCell="K29" sqref="K29"/>
    </sheetView>
  </sheetViews>
  <sheetFormatPr defaultRowHeight="24.9"/>
  <cols>
    <col min="2" max="2" width="18.9609375" bestFit="1" customWidth="1"/>
    <col min="3" max="3" width="33.73046875" bestFit="1" customWidth="1"/>
    <col min="12" max="12" width="9.15234375" bestFit="1" customWidth="1"/>
    <col min="15" max="15" width="8.65234375" customWidth="1"/>
    <col min="16" max="16" width="8.65234375" bestFit="1" customWidth="1"/>
    <col min="17" max="17" width="9.15234375" bestFit="1" customWidth="1"/>
    <col min="18" max="19" width="8.65234375" bestFit="1" customWidth="1"/>
    <col min="20" max="20" width="9.15234375" bestFit="1" customWidth="1"/>
    <col min="21" max="21" width="8.65234375" bestFit="1" customWidth="1"/>
    <col min="23" max="24" width="8.65234375" bestFit="1" customWidth="1"/>
    <col min="25" max="25" width="9.15234375" bestFit="1" customWidth="1"/>
    <col min="26" max="28" width="8.65234375" bestFit="1" customWidth="1"/>
    <col min="29" max="29" width="8.5" bestFit="1" customWidth="1"/>
    <col min="30" max="30" width="255.57421875" customWidth="1"/>
  </cols>
  <sheetData>
    <row r="1" spans="2:30" ht="25.3" thickBot="1"/>
    <row r="2" spans="2:30" ht="164.15" customHeight="1" thickBot="1">
      <c r="B2" s="10" t="s">
        <v>0</v>
      </c>
      <c r="C2" s="11" t="s">
        <v>1</v>
      </c>
      <c r="D2" s="23" t="s">
        <v>2</v>
      </c>
      <c r="E2" s="11" t="s">
        <v>48</v>
      </c>
      <c r="F2" s="39" t="s">
        <v>152</v>
      </c>
      <c r="G2" s="34" t="s">
        <v>151</v>
      </c>
      <c r="H2" s="34" t="s">
        <v>145</v>
      </c>
      <c r="I2" s="34" t="s">
        <v>150</v>
      </c>
      <c r="J2" s="34" t="s">
        <v>36</v>
      </c>
      <c r="K2" s="34" t="s">
        <v>163</v>
      </c>
      <c r="L2" s="38" t="s">
        <v>143</v>
      </c>
      <c r="M2" s="11"/>
      <c r="N2" s="70" t="s">
        <v>35</v>
      </c>
      <c r="O2" s="39" t="s">
        <v>153</v>
      </c>
      <c r="P2" s="34" t="s">
        <v>154</v>
      </c>
      <c r="Q2" s="34" t="s">
        <v>148</v>
      </c>
      <c r="R2" s="34" t="s">
        <v>149</v>
      </c>
      <c r="S2" s="34" t="s">
        <v>33</v>
      </c>
      <c r="T2" s="34" t="s">
        <v>146</v>
      </c>
      <c r="U2" s="38" t="s">
        <v>147</v>
      </c>
      <c r="V2" s="70"/>
      <c r="W2" s="34" t="s">
        <v>155</v>
      </c>
      <c r="X2" s="34" t="s">
        <v>156</v>
      </c>
      <c r="Y2" s="34" t="s">
        <v>157</v>
      </c>
      <c r="Z2" s="34" t="s">
        <v>158</v>
      </c>
      <c r="AA2" s="34" t="s">
        <v>34</v>
      </c>
      <c r="AB2" s="34" t="s">
        <v>159</v>
      </c>
      <c r="AC2" s="38" t="s">
        <v>160</v>
      </c>
      <c r="AD2" s="65" t="s">
        <v>134</v>
      </c>
    </row>
    <row r="3" spans="2:30">
      <c r="B3" s="18" t="s">
        <v>22</v>
      </c>
      <c r="C3" s="19" t="s">
        <v>118</v>
      </c>
      <c r="D3" s="19" t="s">
        <v>5</v>
      </c>
      <c r="E3" s="53" t="s">
        <v>37</v>
      </c>
      <c r="F3" s="20">
        <v>81.691249999999997</v>
      </c>
      <c r="G3" s="20">
        <v>9.7987500000000001</v>
      </c>
      <c r="H3" s="20">
        <v>419.44125000000003</v>
      </c>
      <c r="I3" s="20">
        <v>243.6825</v>
      </c>
      <c r="J3" s="20">
        <v>0.78942500000000004</v>
      </c>
      <c r="K3" s="20">
        <v>363.25764549999997</v>
      </c>
      <c r="L3" s="20">
        <v>173.49359875000005</v>
      </c>
      <c r="M3" s="53"/>
      <c r="N3" s="68">
        <v>8</v>
      </c>
      <c r="O3" s="20">
        <v>4.6222426143284912</v>
      </c>
      <c r="P3" s="20">
        <v>0.55555474206289623</v>
      </c>
      <c r="Q3" s="20">
        <v>296.82553439628941</v>
      </c>
      <c r="R3" s="20">
        <v>234.86393214248238</v>
      </c>
      <c r="S3" s="20">
        <v>0.47515314147876875</v>
      </c>
      <c r="T3" s="20">
        <v>408.74548938237086</v>
      </c>
      <c r="U3" s="20">
        <v>156.3166172535922</v>
      </c>
      <c r="V3" s="53"/>
      <c r="W3" s="21">
        <v>1.6342095484405559</v>
      </c>
      <c r="X3" s="21">
        <v>0.19641826271650858</v>
      </c>
      <c r="Y3" s="21">
        <v>104.94367410046851</v>
      </c>
      <c r="Z3" s="21">
        <v>83.03693953704321</v>
      </c>
      <c r="AA3" s="21">
        <v>0.16799200422086419</v>
      </c>
      <c r="AB3" s="21">
        <v>144.51335366084419</v>
      </c>
      <c r="AC3" s="22">
        <v>55.266270036078552</v>
      </c>
      <c r="AD3" s="80" t="s">
        <v>127</v>
      </c>
    </row>
    <row r="4" spans="2:30">
      <c r="B4" s="12" t="s">
        <v>17</v>
      </c>
      <c r="C4" s="4" t="s">
        <v>18</v>
      </c>
      <c r="D4" s="4" t="s">
        <v>19</v>
      </c>
      <c r="E4" s="54" t="s">
        <v>37</v>
      </c>
      <c r="F4" s="6">
        <v>90</v>
      </c>
      <c r="G4" s="6">
        <v>10.8</v>
      </c>
      <c r="H4" s="6">
        <v>552.78500000000008</v>
      </c>
      <c r="I4" s="6">
        <v>66.335000000000008</v>
      </c>
      <c r="J4" s="6">
        <v>0.27500000000000002</v>
      </c>
      <c r="K4" s="6">
        <v>171.614</v>
      </c>
      <c r="L4" s="6">
        <v>20.594000000000001</v>
      </c>
      <c r="M4" s="54"/>
      <c r="N4" s="66">
        <v>2</v>
      </c>
      <c r="O4" s="6">
        <v>0</v>
      </c>
      <c r="P4" s="6">
        <v>0</v>
      </c>
      <c r="Q4" s="6">
        <v>221.72747337666567</v>
      </c>
      <c r="R4" s="6">
        <v>26.60842817604977</v>
      </c>
      <c r="S4" s="6">
        <v>0.17677669529663689</v>
      </c>
      <c r="T4" s="6">
        <v>158.69456068813454</v>
      </c>
      <c r="U4" s="6">
        <v>19.043799830916097</v>
      </c>
      <c r="V4" s="54"/>
      <c r="W4" s="8">
        <v>0</v>
      </c>
      <c r="X4" s="8">
        <v>0</v>
      </c>
      <c r="Y4" s="8">
        <v>156.78499999999997</v>
      </c>
      <c r="Z4" s="8">
        <v>18.814999999999991</v>
      </c>
      <c r="AA4" s="8">
        <v>0.125</v>
      </c>
      <c r="AB4" s="8">
        <v>112.21400000000003</v>
      </c>
      <c r="AC4" s="13">
        <v>13.465999999999998</v>
      </c>
      <c r="AD4" s="79" t="s">
        <v>108</v>
      </c>
    </row>
    <row r="5" spans="2:30">
      <c r="B5" s="16" t="s">
        <v>17</v>
      </c>
      <c r="C5" s="5" t="s">
        <v>20</v>
      </c>
      <c r="D5" s="5" t="s">
        <v>21</v>
      </c>
      <c r="E5" s="55" t="s">
        <v>37</v>
      </c>
      <c r="F5" s="7">
        <v>90</v>
      </c>
      <c r="G5" s="7">
        <v>10.8</v>
      </c>
      <c r="H5" s="7">
        <v>375.42</v>
      </c>
      <c r="I5" s="7">
        <v>45.05</v>
      </c>
      <c r="J5" s="7">
        <v>0.19</v>
      </c>
      <c r="K5" s="7">
        <v>71.329800000000006</v>
      </c>
      <c r="L5" s="7">
        <v>8.5594999999999999</v>
      </c>
      <c r="M5" s="55"/>
      <c r="N5" s="69">
        <v>1</v>
      </c>
      <c r="O5" s="7"/>
      <c r="P5" s="7"/>
      <c r="Q5" s="7"/>
      <c r="R5" s="7"/>
      <c r="S5" s="7"/>
      <c r="T5" s="7"/>
      <c r="U5" s="7"/>
      <c r="V5" s="55"/>
      <c r="W5" s="9"/>
      <c r="X5" s="9"/>
      <c r="Y5" s="9"/>
      <c r="Z5" s="9"/>
      <c r="AA5" s="9"/>
      <c r="AB5" s="9"/>
      <c r="AC5" s="17"/>
      <c r="AD5" s="81" t="s">
        <v>108</v>
      </c>
    </row>
    <row r="6" spans="2:30">
      <c r="B6" s="12" t="s">
        <v>22</v>
      </c>
      <c r="C6" s="4" t="s">
        <v>23</v>
      </c>
      <c r="D6" s="4" t="s">
        <v>5</v>
      </c>
      <c r="E6" s="54" t="s">
        <v>37</v>
      </c>
      <c r="F6" s="6">
        <v>7.3333333333333334E-2</v>
      </c>
      <c r="G6" s="6">
        <v>9.3333333333333341E-3</v>
      </c>
      <c r="H6" s="6">
        <v>1.0033333333333334</v>
      </c>
      <c r="I6" s="6">
        <v>0.11333333333333333</v>
      </c>
      <c r="J6" s="6">
        <v>0.104</v>
      </c>
      <c r="K6" s="6">
        <v>0.10434666666666666</v>
      </c>
      <c r="L6" s="6">
        <v>1.1786666666666666E-2</v>
      </c>
      <c r="M6" s="54"/>
      <c r="N6" s="66">
        <v>3</v>
      </c>
      <c r="O6" s="6">
        <v>5.1316014394468853E-2</v>
      </c>
      <c r="P6" s="6">
        <v>6.1101009266077847E-3</v>
      </c>
      <c r="Q6" s="6">
        <v>0.76251775935602506</v>
      </c>
      <c r="R6" s="6">
        <v>9.073771725877465E-2</v>
      </c>
      <c r="S6" s="6">
        <v>0</v>
      </c>
      <c r="T6" s="6">
        <v>7.9301846973026655E-2</v>
      </c>
      <c r="U6" s="6">
        <v>9.4367225949125652E-3</v>
      </c>
      <c r="V6" s="54"/>
      <c r="W6" s="8">
        <v>2.9627314724385304E-2</v>
      </c>
      <c r="X6" s="8">
        <v>3.5276684147527867E-3</v>
      </c>
      <c r="Y6" s="8">
        <v>0.44023983362607139</v>
      </c>
      <c r="Z6" s="8">
        <v>5.23874454850057E-2</v>
      </c>
      <c r="AA6" s="8">
        <v>0</v>
      </c>
      <c r="AB6" s="8">
        <v>4.5784942697111454E-2</v>
      </c>
      <c r="AC6" s="13">
        <v>5.4482943304405935E-3</v>
      </c>
      <c r="AD6" s="79" t="s">
        <v>109</v>
      </c>
    </row>
    <row r="7" spans="2:30" ht="25.3">
      <c r="B7" s="16" t="s">
        <v>9</v>
      </c>
      <c r="C7" s="5" t="s">
        <v>24</v>
      </c>
      <c r="D7" s="5" t="s">
        <v>10</v>
      </c>
      <c r="E7" s="55" t="s">
        <v>37</v>
      </c>
      <c r="F7" s="7">
        <v>80.646249999999995</v>
      </c>
      <c r="G7" s="7">
        <v>9.6737500000000001</v>
      </c>
      <c r="H7" s="7">
        <v>675.60250000000008</v>
      </c>
      <c r="I7" s="7">
        <v>81.071250000000006</v>
      </c>
      <c r="J7" s="7">
        <v>0.28216249999999993</v>
      </c>
      <c r="K7" s="7">
        <v>188.63188137500001</v>
      </c>
      <c r="L7" s="7">
        <v>22.635488999999996</v>
      </c>
      <c r="M7" s="55"/>
      <c r="N7" s="69">
        <v>8</v>
      </c>
      <c r="O7" s="7">
        <v>13.689086307294998</v>
      </c>
      <c r="P7" s="7">
        <v>1.6424453676498059</v>
      </c>
      <c r="Q7" s="7">
        <v>237.05637784833229</v>
      </c>
      <c r="R7" s="7">
        <v>28.44879733209924</v>
      </c>
      <c r="S7" s="7">
        <v>5.5877824313407536E-2</v>
      </c>
      <c r="T7" s="7">
        <v>65.493189273435391</v>
      </c>
      <c r="U7" s="7">
        <v>7.8596538739266064</v>
      </c>
      <c r="V7" s="55"/>
      <c r="W7" s="9">
        <v>4.8398228780681034</v>
      </c>
      <c r="X7" s="9">
        <v>0.58069212859680486</v>
      </c>
      <c r="Y7" s="9">
        <v>83.812086150038112</v>
      </c>
      <c r="Z7" s="9">
        <v>10.058168755064566</v>
      </c>
      <c r="AA7" s="9">
        <v>1.9755794244980501E-2</v>
      </c>
      <c r="AB7" s="9">
        <v>23.155339128390107</v>
      </c>
      <c r="AC7" s="17">
        <v>2.7788072760163107</v>
      </c>
      <c r="AD7" s="81" t="s">
        <v>119</v>
      </c>
    </row>
    <row r="8" spans="2:30">
      <c r="B8" s="12" t="s">
        <v>25</v>
      </c>
      <c r="C8" s="4" t="s">
        <v>26</v>
      </c>
      <c r="D8" s="4" t="s">
        <v>10</v>
      </c>
      <c r="E8" s="54" t="s">
        <v>37</v>
      </c>
      <c r="F8" s="6">
        <v>4.12</v>
      </c>
      <c r="G8" s="6">
        <v>0.49</v>
      </c>
      <c r="H8" s="6">
        <v>42.65</v>
      </c>
      <c r="I8" s="6">
        <v>5.1100000000000003</v>
      </c>
      <c r="J8" s="6">
        <v>0.50570000000000015</v>
      </c>
      <c r="K8" s="6">
        <v>21.568105000000006</v>
      </c>
      <c r="L8" s="6">
        <v>2.584127000000001</v>
      </c>
      <c r="M8" s="54"/>
      <c r="N8" s="66">
        <v>1</v>
      </c>
      <c r="O8" s="6"/>
      <c r="P8" s="6"/>
      <c r="Q8" s="6"/>
      <c r="R8" s="6"/>
      <c r="S8" s="6"/>
      <c r="T8" s="6"/>
      <c r="U8" s="6"/>
      <c r="V8" s="54"/>
      <c r="W8" s="8"/>
      <c r="X8" s="8"/>
      <c r="Y8" s="8"/>
      <c r="Z8" s="8"/>
      <c r="AA8" s="8"/>
      <c r="AB8" s="8"/>
      <c r="AC8" s="13"/>
      <c r="AD8" s="79" t="s">
        <v>122</v>
      </c>
    </row>
    <row r="9" spans="2:30">
      <c r="B9" s="16" t="s">
        <v>27</v>
      </c>
      <c r="C9" s="5" t="s">
        <v>28</v>
      </c>
      <c r="D9" s="5" t="s">
        <v>29</v>
      </c>
      <c r="E9" s="55" t="s">
        <v>37</v>
      </c>
      <c r="F9" s="7">
        <v>3.87</v>
      </c>
      <c r="G9" s="7">
        <v>0.46</v>
      </c>
      <c r="H9" s="7">
        <v>37.409999999999997</v>
      </c>
      <c r="I9" s="7">
        <v>4.49</v>
      </c>
      <c r="J9" s="7">
        <v>0.1072</v>
      </c>
      <c r="K9" s="7">
        <v>4.0103520000000001</v>
      </c>
      <c r="L9" s="7">
        <v>0.48132800000000003</v>
      </c>
      <c r="M9" s="55"/>
      <c r="N9" s="69">
        <v>1</v>
      </c>
      <c r="O9" s="7"/>
      <c r="P9" s="7"/>
      <c r="Q9" s="7"/>
      <c r="R9" s="7"/>
      <c r="S9" s="7"/>
      <c r="T9" s="7"/>
      <c r="U9" s="7"/>
      <c r="V9" s="55"/>
      <c r="W9" s="9"/>
      <c r="X9" s="9"/>
      <c r="Y9" s="9"/>
      <c r="Z9" s="9"/>
      <c r="AA9" s="9"/>
      <c r="AB9" s="9"/>
      <c r="AC9" s="17"/>
      <c r="AD9" s="81" t="s">
        <v>120</v>
      </c>
    </row>
    <row r="10" spans="2:30">
      <c r="B10" s="12" t="s">
        <v>11</v>
      </c>
      <c r="C10" s="4" t="s">
        <v>139</v>
      </c>
      <c r="D10" s="4" t="s">
        <v>12</v>
      </c>
      <c r="E10" s="54" t="s">
        <v>37</v>
      </c>
      <c r="F10" s="6">
        <v>65.055714285714288</v>
      </c>
      <c r="G10" s="6">
        <v>7.7385714285714284</v>
      </c>
      <c r="H10" s="6">
        <v>817.53571428571433</v>
      </c>
      <c r="I10" s="6">
        <v>98.100000000000009</v>
      </c>
      <c r="J10" s="6">
        <v>0.14000000000000001</v>
      </c>
      <c r="K10" s="6">
        <v>111.11834285714284</v>
      </c>
      <c r="L10" s="6">
        <v>13.333542857142856</v>
      </c>
      <c r="M10" s="54"/>
      <c r="N10" s="66">
        <v>7</v>
      </c>
      <c r="O10" s="6">
        <v>8.9392241593679795</v>
      </c>
      <c r="P10" s="6">
        <v>1.1025187613132044</v>
      </c>
      <c r="Q10" s="6">
        <v>168.92327201594014</v>
      </c>
      <c r="R10" s="6">
        <v>20.272054656595568</v>
      </c>
      <c r="S10" s="6">
        <v>5.8309518948453008E-2</v>
      </c>
      <c r="T10" s="6">
        <v>46.496331158915382</v>
      </c>
      <c r="U10" s="6">
        <v>5.579241612100212</v>
      </c>
      <c r="V10" s="54"/>
      <c r="W10" s="8">
        <v>3.3787091485068705</v>
      </c>
      <c r="X10" s="8">
        <v>0.41671292260253123</v>
      </c>
      <c r="Y10" s="8">
        <v>63.846995486499154</v>
      </c>
      <c r="Z10" s="8">
        <v>7.6621164550943943</v>
      </c>
      <c r="AA10" s="8">
        <v>2.2038926600773591E-2</v>
      </c>
      <c r="AB10" s="8">
        <v>17.573961303341964</v>
      </c>
      <c r="AC10" s="13">
        <v>2.108755115708608</v>
      </c>
      <c r="AD10" s="79" t="s">
        <v>137</v>
      </c>
    </row>
    <row r="11" spans="2:30">
      <c r="B11" s="16" t="s">
        <v>13</v>
      </c>
      <c r="C11" s="5" t="s">
        <v>116</v>
      </c>
      <c r="D11" s="5" t="s">
        <v>10</v>
      </c>
      <c r="E11" s="55" t="s">
        <v>37</v>
      </c>
      <c r="F11" s="7">
        <v>86.738985024071511</v>
      </c>
      <c r="G11" s="7">
        <v>10.40867820288859</v>
      </c>
      <c r="H11" s="7">
        <v>753.60514880308926</v>
      </c>
      <c r="I11" s="7">
        <v>90.432617856370697</v>
      </c>
      <c r="J11" s="7">
        <v>0.19118978290175509</v>
      </c>
      <c r="K11" s="7">
        <v>140.6336833359137</v>
      </c>
      <c r="L11" s="7">
        <v>16.876042000309639</v>
      </c>
      <c r="M11" s="55"/>
      <c r="N11" s="69">
        <v>4</v>
      </c>
      <c r="O11" s="7">
        <v>3.3454379174413482</v>
      </c>
      <c r="P11" s="7">
        <v>0.40145255009297059</v>
      </c>
      <c r="Q11" s="7">
        <v>89.384045347090805</v>
      </c>
      <c r="R11" s="7">
        <v>10.726085441650991</v>
      </c>
      <c r="S11" s="7">
        <v>8.0292339974010959E-2</v>
      </c>
      <c r="T11" s="7">
        <v>51.423346310119825</v>
      </c>
      <c r="U11" s="7">
        <v>6.1708015572143848</v>
      </c>
      <c r="V11" s="55"/>
      <c r="W11" s="9">
        <v>1.6727189587206741</v>
      </c>
      <c r="X11" s="9">
        <v>0.2007262750464853</v>
      </c>
      <c r="Y11" s="9">
        <v>44.692022673545402</v>
      </c>
      <c r="Z11" s="9">
        <v>5.3630427208254954</v>
      </c>
      <c r="AA11" s="9">
        <v>4.014616998700548E-2</v>
      </c>
      <c r="AB11" s="9">
        <v>25.711673155059913</v>
      </c>
      <c r="AC11" s="17">
        <v>3.0854007786071924</v>
      </c>
      <c r="AD11" s="81" t="s">
        <v>114</v>
      </c>
    </row>
    <row r="12" spans="2:30">
      <c r="B12" s="12" t="s">
        <v>13</v>
      </c>
      <c r="C12" s="4" t="s">
        <v>117</v>
      </c>
      <c r="D12" s="4" t="s">
        <v>10</v>
      </c>
      <c r="E12" s="54" t="s">
        <v>37</v>
      </c>
      <c r="F12" s="6">
        <v>84.115553436461951</v>
      </c>
      <c r="G12" s="6">
        <v>10.09386641237545</v>
      </c>
      <c r="H12" s="6">
        <v>822.12500621232948</v>
      </c>
      <c r="I12" s="6">
        <v>98.655000745479654</v>
      </c>
      <c r="J12" s="6">
        <v>0.26040458475391198</v>
      </c>
      <c r="K12" s="6">
        <v>216.35456815617886</v>
      </c>
      <c r="L12" s="6">
        <v>25.962548178741493</v>
      </c>
      <c r="M12" s="54"/>
      <c r="N12" s="66">
        <v>2</v>
      </c>
      <c r="O12" s="6">
        <v>1.5666265750517552</v>
      </c>
      <c r="P12" s="6">
        <v>0.1879951890062275</v>
      </c>
      <c r="Q12" s="6">
        <v>233.55809264946853</v>
      </c>
      <c r="R12" s="6">
        <v>28.026971117936409</v>
      </c>
      <c r="S12" s="6">
        <v>1.9433685828698113E-2</v>
      </c>
      <c r="T12" s="6">
        <v>76.796517214947514</v>
      </c>
      <c r="U12" s="6">
        <v>9.2155820657937468</v>
      </c>
      <c r="V12" s="54"/>
      <c r="W12" s="8">
        <v>1.1077722748061518</v>
      </c>
      <c r="X12" s="8">
        <v>0.13293267297675015</v>
      </c>
      <c r="Y12" s="8">
        <v>165.15051111343513</v>
      </c>
      <c r="Z12" s="8">
        <v>19.818061333612345</v>
      </c>
      <c r="AA12" s="8">
        <v>1.3741691032921345E-2</v>
      </c>
      <c r="AB12" s="8">
        <v>54.303338094198821</v>
      </c>
      <c r="AC12" s="13">
        <v>6.5164005713038904</v>
      </c>
      <c r="AD12" s="79" t="s">
        <v>121</v>
      </c>
    </row>
    <row r="13" spans="2:30" ht="25.3">
      <c r="B13" s="16" t="s">
        <v>13</v>
      </c>
      <c r="C13" s="5" t="s">
        <v>97</v>
      </c>
      <c r="D13" s="5" t="s">
        <v>10</v>
      </c>
      <c r="E13" s="55" t="s">
        <v>37</v>
      </c>
      <c r="F13" s="7">
        <v>11.2696740805475</v>
      </c>
      <c r="G13" s="7">
        <v>1.3523608896657</v>
      </c>
      <c r="H13" s="7">
        <v>101.093402115239</v>
      </c>
      <c r="I13" s="7">
        <v>12.131208253828699</v>
      </c>
      <c r="J13" s="7">
        <v>0.19764300055276415</v>
      </c>
      <c r="K13" s="7">
        <v>19.980403330142991</v>
      </c>
      <c r="L13" s="7">
        <v>2.3976483996171627</v>
      </c>
      <c r="M13" s="55"/>
      <c r="N13" s="69">
        <v>1</v>
      </c>
      <c r="O13" s="7"/>
      <c r="P13" s="7"/>
      <c r="Q13" s="7"/>
      <c r="R13" s="7"/>
      <c r="S13" s="7"/>
      <c r="T13" s="7"/>
      <c r="U13" s="7"/>
      <c r="V13" s="55"/>
      <c r="W13" s="9"/>
      <c r="X13" s="9"/>
      <c r="Y13" s="9"/>
      <c r="Z13" s="9"/>
      <c r="AA13" s="9"/>
      <c r="AB13" s="9"/>
      <c r="AC13" s="17"/>
      <c r="AD13" s="81" t="s">
        <v>123</v>
      </c>
    </row>
    <row r="14" spans="2:30">
      <c r="B14" s="12" t="s">
        <v>13</v>
      </c>
      <c r="C14" s="4" t="s">
        <v>30</v>
      </c>
      <c r="D14" s="4" t="s">
        <v>31</v>
      </c>
      <c r="E14" s="54" t="s">
        <v>37</v>
      </c>
      <c r="F14" s="6">
        <v>34.4913370779066</v>
      </c>
      <c r="G14" s="6">
        <v>4.13596044934879</v>
      </c>
      <c r="H14" s="6">
        <v>203.1033269038025</v>
      </c>
      <c r="I14" s="6">
        <v>24.3719992284563</v>
      </c>
      <c r="J14" s="6">
        <v>0.1450966028924478</v>
      </c>
      <c r="K14" s="6">
        <v>26.26588824120963</v>
      </c>
      <c r="L14" s="6">
        <v>3.1518674689451558</v>
      </c>
      <c r="M14" s="54"/>
      <c r="N14" s="66">
        <v>2</v>
      </c>
      <c r="O14" s="6">
        <v>14.932204304950419</v>
      </c>
      <c r="P14" s="6">
        <v>1.7876218759069344</v>
      </c>
      <c r="Q14" s="6">
        <v>95.794121762675175</v>
      </c>
      <c r="R14" s="6">
        <v>11.494728926096077</v>
      </c>
      <c r="S14" s="6">
        <v>6.6887497264674134E-2</v>
      </c>
      <c r="T14" s="6">
        <v>0.31432842210535716</v>
      </c>
      <c r="U14" s="6">
        <v>3.766408661808314E-2</v>
      </c>
      <c r="V14" s="54"/>
      <c r="W14" s="8">
        <v>10.558662922093399</v>
      </c>
      <c r="X14" s="8">
        <v>1.2640395506512103</v>
      </c>
      <c r="Y14" s="8">
        <v>67.736673096197435</v>
      </c>
      <c r="Z14" s="8">
        <v>8.1280007715436966</v>
      </c>
      <c r="AA14" s="8">
        <v>4.7296602892447727E-2</v>
      </c>
      <c r="AB14" s="8">
        <v>0.22226375879036553</v>
      </c>
      <c r="AC14" s="13">
        <v>2.6632531054844085E-2</v>
      </c>
      <c r="AD14" s="79" t="s">
        <v>115</v>
      </c>
    </row>
    <row r="15" spans="2:30">
      <c r="B15" s="16" t="s">
        <v>13</v>
      </c>
      <c r="C15" s="5" t="s">
        <v>100</v>
      </c>
      <c r="D15" s="5" t="s">
        <v>10</v>
      </c>
      <c r="E15" s="55" t="s">
        <v>37</v>
      </c>
      <c r="F15" s="7">
        <v>72.818356761513897</v>
      </c>
      <c r="G15" s="7">
        <v>8.7382028113816705</v>
      </c>
      <c r="H15" s="7">
        <v>353.764225746752</v>
      </c>
      <c r="I15" s="7">
        <v>42.451707089610302</v>
      </c>
      <c r="J15" s="7">
        <v>0.20996565777834914</v>
      </c>
      <c r="K15" s="7">
        <v>74.278338357365186</v>
      </c>
      <c r="L15" s="7">
        <v>8.9134006028838346</v>
      </c>
      <c r="M15" s="55"/>
      <c r="N15" s="69">
        <v>1</v>
      </c>
      <c r="O15" s="7"/>
      <c r="P15" s="7"/>
      <c r="Q15" s="7"/>
      <c r="R15" s="7"/>
      <c r="S15" s="7"/>
      <c r="T15" s="7"/>
      <c r="U15" s="7"/>
      <c r="V15" s="55"/>
      <c r="W15" s="9"/>
      <c r="X15" s="9"/>
      <c r="Y15" s="9"/>
      <c r="Z15" s="9"/>
      <c r="AA15" s="9"/>
      <c r="AB15" s="9"/>
      <c r="AC15" s="17"/>
      <c r="AD15" s="81" t="s">
        <v>136</v>
      </c>
    </row>
    <row r="16" spans="2:30">
      <c r="B16" s="12" t="s">
        <v>13</v>
      </c>
      <c r="C16" s="4" t="s">
        <v>141</v>
      </c>
      <c r="D16" s="4" t="s">
        <v>15</v>
      </c>
      <c r="E16" s="54" t="s">
        <v>37</v>
      </c>
      <c r="F16" s="6">
        <v>75.767199067431704</v>
      </c>
      <c r="G16" s="6">
        <v>9.0920638880918005</v>
      </c>
      <c r="H16" s="6">
        <v>506.17790090601602</v>
      </c>
      <c r="I16" s="6">
        <v>60.741348108722001</v>
      </c>
      <c r="J16" s="6">
        <v>0.228072372408617</v>
      </c>
      <c r="K16" s="6">
        <v>115.44519472044891</v>
      </c>
      <c r="L16" s="6">
        <v>13.853423366453887</v>
      </c>
      <c r="M16" s="54"/>
      <c r="N16" s="66">
        <v>1</v>
      </c>
      <c r="O16" s="6"/>
      <c r="P16" s="6"/>
      <c r="Q16" s="6"/>
      <c r="R16" s="6"/>
      <c r="S16" s="6"/>
      <c r="T16" s="6"/>
      <c r="U16" s="6"/>
      <c r="V16" s="54"/>
      <c r="W16" s="8"/>
      <c r="X16" s="8"/>
      <c r="Y16" s="8"/>
      <c r="Z16" s="8"/>
      <c r="AA16" s="8"/>
      <c r="AB16" s="8"/>
      <c r="AC16" s="13"/>
      <c r="AD16" s="79" t="s">
        <v>129</v>
      </c>
    </row>
    <row r="17" spans="2:30">
      <c r="B17" s="16" t="s">
        <v>13</v>
      </c>
      <c r="C17" s="5" t="s">
        <v>140</v>
      </c>
      <c r="D17" s="5" t="s">
        <v>16</v>
      </c>
      <c r="E17" s="55" t="s">
        <v>37</v>
      </c>
      <c r="F17" s="7">
        <v>59.770237616052498</v>
      </c>
      <c r="G17" s="7">
        <v>7.1724285139262998</v>
      </c>
      <c r="H17" s="7">
        <v>401.70064395913403</v>
      </c>
      <c r="I17" s="7">
        <v>48.204077275095997</v>
      </c>
      <c r="J17" s="7">
        <v>0.30868682377529011</v>
      </c>
      <c r="K17" s="7">
        <v>123.99969589223376</v>
      </c>
      <c r="L17" s="7">
        <v>14.879963507068025</v>
      </c>
      <c r="M17" s="55"/>
      <c r="N17" s="69">
        <v>1</v>
      </c>
      <c r="O17" s="7"/>
      <c r="P17" s="7"/>
      <c r="Q17" s="7"/>
      <c r="R17" s="7"/>
      <c r="S17" s="7"/>
      <c r="T17" s="7"/>
      <c r="U17" s="7"/>
      <c r="V17" s="55"/>
      <c r="W17" s="9"/>
      <c r="X17" s="9"/>
      <c r="Y17" s="9"/>
      <c r="Z17" s="9"/>
      <c r="AA17" s="9"/>
      <c r="AB17" s="9"/>
      <c r="AC17" s="17"/>
      <c r="AD17" s="81" t="s">
        <v>129</v>
      </c>
    </row>
    <row r="18" spans="2:30">
      <c r="B18" s="12" t="s">
        <v>13</v>
      </c>
      <c r="C18" s="4" t="s">
        <v>142</v>
      </c>
      <c r="D18" s="4" t="s">
        <v>8</v>
      </c>
      <c r="E18" s="54" t="s">
        <v>37</v>
      </c>
      <c r="F18" s="6">
        <v>0.31599999999999995</v>
      </c>
      <c r="G18" s="6">
        <v>3.8199999999999998E-2</v>
      </c>
      <c r="H18" s="6">
        <v>2.5639999999999996</v>
      </c>
      <c r="I18" s="6">
        <v>0.30399999999999999</v>
      </c>
      <c r="J18" s="6">
        <v>0.40800000000000003</v>
      </c>
      <c r="K18" s="6">
        <v>1.03274</v>
      </c>
      <c r="L18" s="6">
        <v>0.12209999999999999</v>
      </c>
      <c r="M18" s="54"/>
      <c r="N18" s="66">
        <v>5</v>
      </c>
      <c r="O18" s="6">
        <v>0.21326040420106127</v>
      </c>
      <c r="P18" s="6">
        <v>2.5538206671573489E-2</v>
      </c>
      <c r="Q18" s="6">
        <v>1.1954622536910149</v>
      </c>
      <c r="R18" s="6">
        <v>0.14223220451079288</v>
      </c>
      <c r="S18" s="6">
        <v>0.19690099034794104</v>
      </c>
      <c r="T18" s="6">
        <v>0.60912078276808113</v>
      </c>
      <c r="U18" s="6">
        <v>7.1863342532893684E-2</v>
      </c>
      <c r="V18" s="54"/>
      <c r="W18" s="8">
        <v>9.5372952140530945E-2</v>
      </c>
      <c r="X18" s="8">
        <v>1.1421033228215393E-2</v>
      </c>
      <c r="Y18" s="8">
        <v>0.53462697275764159</v>
      </c>
      <c r="Z18" s="8">
        <v>6.3608175575157022E-2</v>
      </c>
      <c r="AA18" s="8">
        <v>8.8056799851005216E-2</v>
      </c>
      <c r="AB18" s="8">
        <v>0.27240709535546237</v>
      </c>
      <c r="AC18" s="13">
        <v>3.2138263798780438E-2</v>
      </c>
      <c r="AD18" s="79" t="s">
        <v>126</v>
      </c>
    </row>
    <row r="19" spans="2:30">
      <c r="B19" s="16" t="s">
        <v>13</v>
      </c>
      <c r="C19" s="5" t="s">
        <v>32</v>
      </c>
      <c r="D19" s="5" t="s">
        <v>8</v>
      </c>
      <c r="E19" s="55" t="s">
        <v>37</v>
      </c>
      <c r="F19" s="7">
        <v>0.21666666666666667</v>
      </c>
      <c r="G19" s="7">
        <v>2.5999999999999999E-2</v>
      </c>
      <c r="H19" s="7">
        <v>1.6566666666666665</v>
      </c>
      <c r="I19" s="7">
        <v>0.19333333333333336</v>
      </c>
      <c r="J19" s="7">
        <v>0.41333333333333339</v>
      </c>
      <c r="K19" s="7">
        <v>0.8081666666666667</v>
      </c>
      <c r="L19" s="7">
        <v>9.4633333333333347E-2</v>
      </c>
      <c r="M19" s="55"/>
      <c r="N19" s="69">
        <v>3</v>
      </c>
      <c r="O19" s="7">
        <v>0.11015141094572202</v>
      </c>
      <c r="P19" s="7">
        <v>1.3076696830622027E-2</v>
      </c>
      <c r="Q19" s="7">
        <v>0.97295083808655702</v>
      </c>
      <c r="R19" s="7">
        <v>0.11590225767142463</v>
      </c>
      <c r="S19" s="7">
        <v>0.2098412098071617</v>
      </c>
      <c r="T19" s="7">
        <v>0.77021917876233981</v>
      </c>
      <c r="U19" s="7">
        <v>9.1002216090232277E-2</v>
      </c>
      <c r="V19" s="55"/>
      <c r="W19" s="9">
        <v>6.3595946761129701E-2</v>
      </c>
      <c r="X19" s="9">
        <v>7.5498344352707535E-3</v>
      </c>
      <c r="Y19" s="9">
        <v>0.56173342827754569</v>
      </c>
      <c r="Z19" s="9">
        <v>6.6916199666282386E-2</v>
      </c>
      <c r="AA19" s="9">
        <v>0.12115187896924155</v>
      </c>
      <c r="AB19" s="9">
        <v>0.44468625019344943</v>
      </c>
      <c r="AC19" s="17">
        <v>5.2540153956548104E-2</v>
      </c>
      <c r="AD19" s="81" t="s">
        <v>126</v>
      </c>
    </row>
    <row r="20" spans="2:30" ht="25.3" thickBot="1">
      <c r="B20" s="14" t="s">
        <v>7</v>
      </c>
      <c r="C20" s="15" t="s">
        <v>111</v>
      </c>
      <c r="D20" s="15" t="s">
        <v>6</v>
      </c>
      <c r="E20" s="56" t="s">
        <v>37</v>
      </c>
      <c r="F20" s="58">
        <v>0.65</v>
      </c>
      <c r="G20" s="58">
        <v>7.8E-2</v>
      </c>
      <c r="H20" s="58">
        <v>6.2700000000000005</v>
      </c>
      <c r="I20" s="58">
        <v>0</v>
      </c>
      <c r="J20" s="58">
        <v>0.105</v>
      </c>
      <c r="K20" s="58">
        <v>0.66</v>
      </c>
      <c r="L20" s="58">
        <v>0.08</v>
      </c>
      <c r="M20" s="57"/>
      <c r="N20" s="67">
        <v>2</v>
      </c>
      <c r="O20" s="58">
        <v>0</v>
      </c>
      <c r="P20" s="58">
        <v>0</v>
      </c>
      <c r="Q20" s="58">
        <v>0.59573484034425939</v>
      </c>
      <c r="R20" s="58">
        <v>0</v>
      </c>
      <c r="S20" s="58">
        <v>0.05</v>
      </c>
      <c r="T20" s="58">
        <v>0.31</v>
      </c>
      <c r="U20" s="58">
        <v>0.04</v>
      </c>
      <c r="V20" s="57"/>
      <c r="W20" s="58">
        <v>0</v>
      </c>
      <c r="X20" s="58">
        <v>0</v>
      </c>
      <c r="Y20" s="58">
        <v>0.34394767043839691</v>
      </c>
      <c r="Z20" s="58">
        <v>0</v>
      </c>
      <c r="AA20" s="58">
        <v>3.5000000000000003E-2</v>
      </c>
      <c r="AB20" s="58">
        <v>2.1999999999999999E-2</v>
      </c>
      <c r="AC20" s="59">
        <v>2.5999999999999999E-3</v>
      </c>
      <c r="AD20" s="82" t="s">
        <v>128</v>
      </c>
    </row>
    <row r="23" spans="2:30">
      <c r="E23" s="24"/>
      <c r="F23" s="24"/>
      <c r="G23" s="24"/>
      <c r="H23" s="24"/>
      <c r="I23" s="24"/>
      <c r="J23" s="24"/>
      <c r="N23" s="88" t="e">
        <f>SUM(#REF!)</f>
        <v>#REF!</v>
      </c>
    </row>
    <row r="24" spans="2:30">
      <c r="E24" s="24"/>
      <c r="F24" s="24"/>
      <c r="G24" s="24"/>
      <c r="H24" s="24"/>
      <c r="I24" s="24"/>
      <c r="J24" s="24"/>
    </row>
    <row r="25" spans="2:30">
      <c r="E25" s="24"/>
      <c r="F25" s="8"/>
      <c r="G25" s="8"/>
      <c r="H25" s="8"/>
      <c r="I25" s="8"/>
      <c r="J25" s="24"/>
      <c r="L25" s="52"/>
    </row>
    <row r="26" spans="2:30">
      <c r="E26" s="24"/>
      <c r="F26" s="8"/>
      <c r="G26" s="8"/>
      <c r="H26" s="8"/>
      <c r="I26" s="8"/>
      <c r="J26" s="24"/>
      <c r="L26" s="52"/>
    </row>
    <row r="27" spans="2:30">
      <c r="E27" s="24"/>
      <c r="F27" s="8"/>
      <c r="G27" s="8"/>
      <c r="H27" s="8"/>
      <c r="I27" s="8"/>
      <c r="J27" s="8"/>
      <c r="L27" s="52"/>
    </row>
    <row r="28" spans="2:30">
      <c r="E28" s="24"/>
      <c r="F28" s="24"/>
      <c r="G28" s="24"/>
      <c r="H28" s="24"/>
      <c r="I28" s="24"/>
      <c r="J28" s="24"/>
    </row>
    <row r="29" spans="2:30">
      <c r="E29" s="24"/>
      <c r="F29" s="24"/>
      <c r="G29" s="24"/>
      <c r="H29" s="24"/>
      <c r="I29" s="24"/>
      <c r="J29" s="24"/>
    </row>
    <row r="30" spans="2:30">
      <c r="E30" s="24"/>
      <c r="F30" s="24"/>
      <c r="G30" s="24"/>
      <c r="H30" s="8"/>
      <c r="I30" s="8"/>
      <c r="J30" s="24"/>
    </row>
    <row r="31" spans="2:30">
      <c r="E31" s="24"/>
      <c r="F31" s="24"/>
      <c r="G31" s="24"/>
      <c r="H31" s="24"/>
      <c r="I31" s="24"/>
      <c r="J31" s="24"/>
    </row>
    <row r="32" spans="2:30">
      <c r="E32" s="24"/>
      <c r="F32" s="24"/>
      <c r="G32" s="24"/>
      <c r="H32" s="24"/>
      <c r="I32" s="24"/>
      <c r="J32" s="24"/>
    </row>
    <row r="33" spans="5:10">
      <c r="E33" s="24"/>
      <c r="F33" s="24"/>
      <c r="G33" s="24"/>
      <c r="H33" s="24"/>
      <c r="I33" s="24"/>
      <c r="J33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82"/>
  <sheetViews>
    <sheetView zoomScale="40" zoomScaleNormal="40" workbookViewId="0">
      <selection activeCell="D23" sqref="D23"/>
    </sheetView>
  </sheetViews>
  <sheetFormatPr defaultRowHeight="24.9"/>
  <cols>
    <col min="1" max="1" width="13.57421875" style="24" bestFit="1" customWidth="1"/>
    <col min="2" max="2" width="23.73046875" style="24" customWidth="1"/>
    <col min="3" max="3" width="10.421875" style="24" customWidth="1"/>
    <col min="4" max="4" width="8.65234375" style="24" customWidth="1"/>
    <col min="5" max="5" width="8.61328125" style="24"/>
    <col min="6" max="6" width="7.8828125" style="24" customWidth="1"/>
    <col min="7" max="7" width="13.69140625" style="24" customWidth="1"/>
    <col min="8" max="8" width="8.8046875" style="24" customWidth="1"/>
    <col min="9" max="11" width="8.61328125" style="24"/>
    <col min="12" max="12" width="5.8828125" style="24" customWidth="1"/>
    <col min="13" max="13" width="10.5" style="24" bestFit="1" customWidth="1"/>
    <col min="14" max="14" width="10.65234375" style="24" bestFit="1" customWidth="1"/>
    <col min="15" max="15" width="9.65234375" style="24" bestFit="1" customWidth="1"/>
    <col min="16" max="16" width="10.19140625" style="24" customWidth="1"/>
    <col min="17" max="17" width="12.69140625" style="24" bestFit="1" customWidth="1"/>
    <col min="18" max="18" width="9.57421875" style="24" bestFit="1" customWidth="1"/>
    <col min="19" max="19" width="15.73046875" style="24" bestFit="1" customWidth="1"/>
    <col min="20" max="20" width="5.8828125" style="24" customWidth="1"/>
    <col min="21" max="26" width="11.421875" style="24" customWidth="1"/>
    <col min="27" max="28" width="8.61328125" style="24"/>
    <col min="29" max="29" width="248.8046875" style="24" customWidth="1"/>
    <col min="30" max="30" width="9.57421875" style="24" customWidth="1"/>
    <col min="31" max="31" width="11.19140625" style="24" bestFit="1" customWidth="1"/>
    <col min="32" max="32" width="13.3046875" style="24" bestFit="1" customWidth="1"/>
    <col min="33" max="33" width="9.11328125" style="24" bestFit="1" customWidth="1"/>
    <col min="34" max="34" width="12.15234375" style="24" bestFit="1" customWidth="1"/>
    <col min="35" max="35" width="15.265625" style="24" bestFit="1" customWidth="1"/>
    <col min="36" max="36" width="16.03515625" style="24" bestFit="1" customWidth="1"/>
    <col min="37" max="37" width="12.03515625" style="24" customWidth="1"/>
    <col min="38" max="38" width="12.53515625" style="24" customWidth="1"/>
    <col min="39" max="39" width="14.34375" style="24" bestFit="1" customWidth="1"/>
    <col min="40" max="40" width="12.4609375" style="24" bestFit="1" customWidth="1"/>
    <col min="41" max="41" width="16.11328125" style="24" bestFit="1" customWidth="1"/>
    <col min="42" max="42" width="13.421875" style="24" bestFit="1" customWidth="1"/>
    <col min="43" max="16384" width="8.61328125" style="24"/>
  </cols>
  <sheetData>
    <row r="1" spans="1:55" ht="25.3" thickBot="1">
      <c r="AC1" s="2"/>
      <c r="AD1" s="2"/>
      <c r="AE1" s="2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143.6" customHeight="1" thickBot="1">
      <c r="A2" s="39" t="s">
        <v>0</v>
      </c>
      <c r="B2" s="34" t="s">
        <v>1</v>
      </c>
      <c r="C2" s="34" t="s">
        <v>2</v>
      </c>
      <c r="D2" s="34" t="s">
        <v>48</v>
      </c>
      <c r="E2" s="39" t="s">
        <v>152</v>
      </c>
      <c r="F2" s="34" t="s">
        <v>151</v>
      </c>
      <c r="G2" s="34" t="s">
        <v>145</v>
      </c>
      <c r="H2" s="34" t="s">
        <v>150</v>
      </c>
      <c r="I2" s="34" t="s">
        <v>36</v>
      </c>
      <c r="J2" s="34" t="s">
        <v>144</v>
      </c>
      <c r="K2" s="38" t="s">
        <v>143</v>
      </c>
      <c r="L2" s="34"/>
      <c r="M2" s="39" t="s">
        <v>153</v>
      </c>
      <c r="N2" s="34" t="s">
        <v>154</v>
      </c>
      <c r="O2" s="34" t="s">
        <v>148</v>
      </c>
      <c r="P2" s="34" t="s">
        <v>149</v>
      </c>
      <c r="Q2" s="34" t="s">
        <v>33</v>
      </c>
      <c r="R2" s="34" t="s">
        <v>146</v>
      </c>
      <c r="S2" s="38" t="s">
        <v>147</v>
      </c>
      <c r="T2" s="34"/>
      <c r="U2" s="83" t="s">
        <v>35</v>
      </c>
      <c r="V2" s="34" t="s">
        <v>155</v>
      </c>
      <c r="W2" s="34" t="s">
        <v>156</v>
      </c>
      <c r="X2" s="34" t="s">
        <v>157</v>
      </c>
      <c r="Y2" s="34" t="s">
        <v>158</v>
      </c>
      <c r="Z2" s="34" t="s">
        <v>34</v>
      </c>
      <c r="AA2" s="34" t="s">
        <v>159</v>
      </c>
      <c r="AB2" s="38" t="s">
        <v>160</v>
      </c>
      <c r="AC2" s="64" t="s">
        <v>135</v>
      </c>
      <c r="AF2" s="28"/>
      <c r="AG2" s="28"/>
      <c r="AH2" s="28"/>
      <c r="AI2" s="28"/>
      <c r="AJ2" s="28"/>
      <c r="AK2" s="28"/>
      <c r="AL2" s="28"/>
      <c r="AN2" s="28"/>
      <c r="AO2" s="28"/>
      <c r="AP2" s="28"/>
      <c r="AQ2" s="28"/>
      <c r="AR2" s="28"/>
      <c r="AS2" s="28"/>
      <c r="AT2" s="28"/>
      <c r="AV2" s="28"/>
    </row>
    <row r="3" spans="1:55">
      <c r="A3" s="35" t="s">
        <v>11</v>
      </c>
      <c r="B3" s="36" t="s">
        <v>49</v>
      </c>
      <c r="C3" s="36" t="s">
        <v>12</v>
      </c>
      <c r="D3" s="36" t="s">
        <v>37</v>
      </c>
      <c r="E3" s="40">
        <v>75.192499999999995</v>
      </c>
      <c r="F3" s="41">
        <v>9.02</v>
      </c>
      <c r="G3" s="41">
        <v>856.23250000000007</v>
      </c>
      <c r="H3" s="41">
        <v>102.74250000000001</v>
      </c>
      <c r="I3" s="42">
        <v>0.22158849999999997</v>
      </c>
      <c r="J3" s="43">
        <v>224.9075</v>
      </c>
      <c r="K3" s="44">
        <v>26.984999999999999</v>
      </c>
      <c r="L3" s="42"/>
      <c r="M3" s="45">
        <v>21.061986887914141</v>
      </c>
      <c r="N3" s="42">
        <v>2.5254306563435902</v>
      </c>
      <c r="O3" s="42">
        <v>440.6433791155078</v>
      </c>
      <c r="P3" s="42">
        <v>52.875232623601754</v>
      </c>
      <c r="Q3" s="42">
        <v>0.12437187322300812</v>
      </c>
      <c r="R3" s="43">
        <v>166.60229377672644</v>
      </c>
      <c r="S3" s="44">
        <v>19.992829547948769</v>
      </c>
      <c r="T3" s="42"/>
      <c r="U3" s="84">
        <v>4</v>
      </c>
      <c r="V3" s="41">
        <f>M3/SQRT(U3)</f>
        <v>10.530993443957071</v>
      </c>
      <c r="W3" s="41">
        <f t="shared" ref="W3:AB3" si="0">N3/SQRT(V3)</f>
        <v>0.7782171133181971</v>
      </c>
      <c r="X3" s="41">
        <f t="shared" si="0"/>
        <v>499.50157340884795</v>
      </c>
      <c r="Y3" s="41">
        <f t="shared" si="0"/>
        <v>2.3658317769348329</v>
      </c>
      <c r="Z3" s="41">
        <f t="shared" si="0"/>
        <v>8.0859349857380233E-2</v>
      </c>
      <c r="AA3" s="41">
        <f t="shared" si="0"/>
        <v>585.88968756540521</v>
      </c>
      <c r="AB3" s="41">
        <f t="shared" si="0"/>
        <v>0.82597392312700224</v>
      </c>
      <c r="AC3" s="60" t="s">
        <v>137</v>
      </c>
      <c r="AF3" s="28"/>
      <c r="AG3" s="28"/>
      <c r="AH3" s="28"/>
      <c r="AI3" s="28"/>
      <c r="AJ3" s="28"/>
      <c r="AK3" s="28"/>
      <c r="AL3" s="28"/>
      <c r="AN3" s="28"/>
      <c r="AO3" s="28"/>
      <c r="AP3" s="28"/>
      <c r="AQ3" s="28"/>
      <c r="AR3" s="28"/>
      <c r="AS3" s="28"/>
      <c r="AT3" s="28"/>
      <c r="AV3" s="28"/>
    </row>
    <row r="4" spans="1:55">
      <c r="A4" s="37" t="s">
        <v>11</v>
      </c>
      <c r="B4" s="24" t="s">
        <v>138</v>
      </c>
      <c r="C4" s="24" t="s">
        <v>12</v>
      </c>
      <c r="D4" s="24" t="s">
        <v>37</v>
      </c>
      <c r="E4" s="46">
        <v>61.532857142857146</v>
      </c>
      <c r="F4" s="47">
        <v>7.3785714285714281</v>
      </c>
      <c r="G4" s="47">
        <v>877.94142857142856</v>
      </c>
      <c r="H4" s="47">
        <v>105.34714285714287</v>
      </c>
      <c r="I4" s="48">
        <v>0.20771428571428571</v>
      </c>
      <c r="J4" s="49">
        <v>195.76999999999998</v>
      </c>
      <c r="K4" s="50">
        <v>23.485714285714288</v>
      </c>
      <c r="L4" s="48"/>
      <c r="M4" s="51">
        <v>22.552383254906573</v>
      </c>
      <c r="N4" s="48">
        <v>2.7053245558307699</v>
      </c>
      <c r="O4" s="48">
        <v>329.40997042330946</v>
      </c>
      <c r="P4" s="48">
        <v>39.53126429982801</v>
      </c>
      <c r="Q4" s="48">
        <v>9.492051812914204E-2</v>
      </c>
      <c r="R4" s="49">
        <v>124.56815403625444</v>
      </c>
      <c r="S4" s="50">
        <v>14.948858214083174</v>
      </c>
      <c r="T4" s="48"/>
      <c r="U4" s="85">
        <v>7</v>
      </c>
      <c r="V4" s="47">
        <f t="shared" ref="V4:V10" si="1">M4/SQRT(U4)</f>
        <v>8.5239996520428836</v>
      </c>
      <c r="W4" s="47">
        <f t="shared" ref="W4:W10" si="2">N4/SQRT(V4)</f>
        <v>0.92661145105293696</v>
      </c>
      <c r="X4" s="47">
        <f t="shared" ref="X4:X10" si="3">O4/SQRT(W4)</f>
        <v>342.20622749186361</v>
      </c>
      <c r="Y4" s="47">
        <f t="shared" ref="Y4:Y10" si="4">P4/SQRT(X4)</f>
        <v>2.1369617564069503</v>
      </c>
      <c r="Z4" s="47">
        <f t="shared" ref="Z4:Z10" si="5">Q4/SQRT(Y4)</f>
        <v>6.4932440342143891E-2</v>
      </c>
      <c r="AA4" s="49">
        <f t="shared" ref="AA4:AA10" si="6">R4/SQRT(Z4)</f>
        <v>488.85061528361382</v>
      </c>
      <c r="AB4" s="48">
        <f t="shared" ref="AB4:AB10" si="7">S4/SQRT(AA4)</f>
        <v>0.67611401696451756</v>
      </c>
      <c r="AC4" s="60" t="s">
        <v>137</v>
      </c>
      <c r="AF4" s="28"/>
      <c r="AG4" s="28"/>
      <c r="AH4" s="28"/>
      <c r="AI4" s="28"/>
      <c r="AJ4" s="28"/>
      <c r="AK4" s="28"/>
      <c r="AL4" s="28"/>
      <c r="AN4" s="28"/>
      <c r="AO4" s="28"/>
      <c r="AP4" s="28"/>
      <c r="AQ4" s="28"/>
      <c r="AR4" s="28"/>
      <c r="AS4" s="28"/>
      <c r="AT4" s="28"/>
      <c r="AV4" s="28"/>
    </row>
    <row r="5" spans="1:55" ht="26.6" customHeight="1">
      <c r="A5" s="37" t="s">
        <v>22</v>
      </c>
      <c r="B5" s="24" t="s">
        <v>50</v>
      </c>
      <c r="C5" s="24" t="s">
        <v>5</v>
      </c>
      <c r="D5" s="24" t="s">
        <v>37</v>
      </c>
      <c r="E5" s="46">
        <v>21.664999999999999</v>
      </c>
      <c r="F5" s="47">
        <v>2.5960000000000001</v>
      </c>
      <c r="G5" s="47">
        <v>77.362499999999997</v>
      </c>
      <c r="H5" s="47">
        <v>67.417500000000004</v>
      </c>
      <c r="I5" s="48">
        <v>0.27448499999999998</v>
      </c>
      <c r="J5" s="49">
        <v>22.872499999999995</v>
      </c>
      <c r="K5" s="50">
        <v>20.111500000000003</v>
      </c>
      <c r="L5" s="48"/>
      <c r="M5" s="51">
        <v>13.690883059443927</v>
      </c>
      <c r="N5" s="48">
        <v>1.6432842596138799</v>
      </c>
      <c r="O5" s="48">
        <v>121.13550663247034</v>
      </c>
      <c r="P5" s="48">
        <v>124.5452786349734</v>
      </c>
      <c r="Q5" s="48">
        <v>7.1402825205788681E-2</v>
      </c>
      <c r="R5" s="49">
        <v>37.35700510296774</v>
      </c>
      <c r="S5" s="50">
        <v>36.54175294314566</v>
      </c>
      <c r="T5" s="48"/>
      <c r="U5" s="85">
        <v>20</v>
      </c>
      <c r="V5" s="47">
        <f t="shared" si="1"/>
        <v>3.0613745192916912</v>
      </c>
      <c r="W5" s="47">
        <f t="shared" si="2"/>
        <v>0.93919217117605058</v>
      </c>
      <c r="X5" s="47">
        <f t="shared" si="3"/>
        <v>124.99545683220734</v>
      </c>
      <c r="Y5" s="47">
        <f t="shared" si="4"/>
        <v>11.1398708152268</v>
      </c>
      <c r="Z5" s="47">
        <f t="shared" si="5"/>
        <v>2.1393178687498515E-2</v>
      </c>
      <c r="AA5" s="49">
        <f t="shared" si="6"/>
        <v>255.40793889931814</v>
      </c>
      <c r="AB5" s="48">
        <f t="shared" si="7"/>
        <v>2.2865051338892468</v>
      </c>
      <c r="AC5" s="63" t="s">
        <v>130</v>
      </c>
      <c r="AF5" s="28"/>
      <c r="AG5" s="28"/>
      <c r="AH5" s="28"/>
      <c r="AI5" s="28"/>
      <c r="AJ5" s="28"/>
      <c r="AK5" s="28"/>
      <c r="AL5" s="28"/>
      <c r="AN5" s="28"/>
      <c r="AO5" s="28"/>
      <c r="AP5" s="28"/>
      <c r="AQ5" s="28"/>
      <c r="AR5" s="28"/>
      <c r="AS5" s="28"/>
      <c r="AT5" s="28"/>
      <c r="AV5" s="28"/>
    </row>
    <row r="6" spans="1:55">
      <c r="A6" s="37" t="s">
        <v>13</v>
      </c>
      <c r="B6" s="24" t="s">
        <v>51</v>
      </c>
      <c r="C6" s="24" t="s">
        <v>40</v>
      </c>
      <c r="D6" s="24" t="s">
        <v>37</v>
      </c>
      <c r="E6" s="46">
        <v>1.1966666666666665</v>
      </c>
      <c r="F6" s="47">
        <v>0.14000000000000001</v>
      </c>
      <c r="G6" s="47">
        <v>5.2399999999999993</v>
      </c>
      <c r="H6" s="47">
        <v>0.62666666666666671</v>
      </c>
      <c r="I6" s="48">
        <v>0.58660000000000001</v>
      </c>
      <c r="J6" s="49">
        <v>3.17</v>
      </c>
      <c r="K6" s="50">
        <v>0.37999999999999995</v>
      </c>
      <c r="L6" s="48"/>
      <c r="M6" s="51">
        <v>0.26006409466386016</v>
      </c>
      <c r="N6" s="48">
        <v>3.0000000000000023E-2</v>
      </c>
      <c r="O6" s="48">
        <v>1.8520259177452152</v>
      </c>
      <c r="P6" s="48">
        <v>0.22300971578236967</v>
      </c>
      <c r="Q6" s="48">
        <v>8.5473212177851615E-2</v>
      </c>
      <c r="R6" s="49">
        <v>1.5612494995995989</v>
      </c>
      <c r="S6" s="50">
        <v>0.18734993995195193</v>
      </c>
      <c r="T6" s="48"/>
      <c r="U6" s="85">
        <v>3</v>
      </c>
      <c r="V6" s="47">
        <f t="shared" si="1"/>
        <v>0.15014807506073599</v>
      </c>
      <c r="W6" s="47">
        <f t="shared" si="2"/>
        <v>7.7421462391234028E-2</v>
      </c>
      <c r="X6" s="47">
        <f t="shared" si="3"/>
        <v>6.6560469219314822</v>
      </c>
      <c r="Y6" s="47">
        <f t="shared" si="4"/>
        <v>8.6440166904703297E-2</v>
      </c>
      <c r="Z6" s="47">
        <f t="shared" si="5"/>
        <v>0.29071820410548904</v>
      </c>
      <c r="AA6" s="49">
        <f t="shared" si="6"/>
        <v>2.8955842027675049</v>
      </c>
      <c r="AB6" s="48">
        <f t="shared" si="7"/>
        <v>0.11009952845227372</v>
      </c>
      <c r="AC6" s="61" t="s">
        <v>132</v>
      </c>
      <c r="AF6" s="28"/>
      <c r="AG6" s="28"/>
      <c r="AH6" s="28"/>
      <c r="AI6" s="28"/>
      <c r="AJ6" s="28"/>
      <c r="AK6" s="28"/>
      <c r="AL6" s="28"/>
      <c r="AN6" s="28"/>
      <c r="AO6" s="28"/>
      <c r="AP6" s="28"/>
      <c r="AQ6" s="28"/>
      <c r="AR6" s="28"/>
      <c r="AS6" s="28"/>
      <c r="AT6" s="28"/>
      <c r="AV6" s="28"/>
    </row>
    <row r="7" spans="1:55">
      <c r="A7" s="37" t="s">
        <v>13</v>
      </c>
      <c r="B7" s="24" t="s">
        <v>52</v>
      </c>
      <c r="C7" s="24" t="s">
        <v>42</v>
      </c>
      <c r="D7" s="24" t="s">
        <v>37</v>
      </c>
      <c r="E7" s="46">
        <v>4.8949999999999996</v>
      </c>
      <c r="F7" s="47">
        <v>0.58499999999999996</v>
      </c>
      <c r="G7" s="47">
        <v>14.100000000000001</v>
      </c>
      <c r="H7" s="47">
        <v>1.7650000000000001</v>
      </c>
      <c r="I7" s="48">
        <v>0.46390000000000003</v>
      </c>
      <c r="J7" s="49">
        <v>6.6400000000000006</v>
      </c>
      <c r="K7" s="50">
        <v>0.79</v>
      </c>
      <c r="L7" s="48"/>
      <c r="M7" s="51">
        <v>0.31819805153394648</v>
      </c>
      <c r="N7" s="48">
        <v>3.5355339059327327E-2</v>
      </c>
      <c r="O7" s="48">
        <v>1.2303657992645929</v>
      </c>
      <c r="P7" s="48">
        <v>3.5355339059327411E-2</v>
      </c>
      <c r="Q7" s="48">
        <v>0.17012989155348329</v>
      </c>
      <c r="R7" s="49">
        <v>2.9698484809834986</v>
      </c>
      <c r="S7" s="50">
        <v>0.35355339059327379</v>
      </c>
      <c r="T7" s="48"/>
      <c r="U7" s="85">
        <v>2</v>
      </c>
      <c r="V7" s="47">
        <f t="shared" si="1"/>
        <v>0.22500000000000006</v>
      </c>
      <c r="W7" s="47">
        <f t="shared" si="2"/>
        <v>7.4535599249992882E-2</v>
      </c>
      <c r="X7" s="47">
        <f t="shared" si="3"/>
        <v>4.5066349115537561</v>
      </c>
      <c r="Y7" s="47">
        <f t="shared" si="4"/>
        <v>1.6654393363799133E-2</v>
      </c>
      <c r="Z7" s="47">
        <f t="shared" si="5"/>
        <v>1.3183059618023292</v>
      </c>
      <c r="AA7" s="49">
        <f t="shared" si="6"/>
        <v>2.586581604047208</v>
      </c>
      <c r="AB7" s="48">
        <f t="shared" si="7"/>
        <v>0.21983250778959207</v>
      </c>
      <c r="AC7" s="61" t="s">
        <v>132</v>
      </c>
      <c r="AF7" s="28"/>
      <c r="AG7" s="28"/>
      <c r="AH7" s="28"/>
      <c r="AI7" s="28"/>
      <c r="AJ7" s="28"/>
      <c r="AK7" s="28"/>
      <c r="AL7" s="28"/>
      <c r="AN7" s="28"/>
      <c r="AO7" s="28"/>
      <c r="AP7" s="28"/>
      <c r="AQ7" s="28"/>
      <c r="AR7" s="28"/>
      <c r="AS7" s="28"/>
      <c r="AT7" s="28"/>
      <c r="AV7" s="28"/>
    </row>
    <row r="8" spans="1:55">
      <c r="A8" s="37" t="s">
        <v>13</v>
      </c>
      <c r="B8" s="24" t="s">
        <v>53</v>
      </c>
      <c r="C8" s="24" t="s">
        <v>5</v>
      </c>
      <c r="D8" s="24" t="s">
        <v>37</v>
      </c>
      <c r="E8" s="46">
        <v>0.27500000000000002</v>
      </c>
      <c r="F8" s="47">
        <v>0.03</v>
      </c>
      <c r="G8" s="47">
        <v>2.0449999999999999</v>
      </c>
      <c r="H8" s="47">
        <v>0.24</v>
      </c>
      <c r="I8" s="48">
        <v>0.15989999999999999</v>
      </c>
      <c r="J8" s="49">
        <v>0.38500000000000001</v>
      </c>
      <c r="K8" s="50">
        <v>0.04</v>
      </c>
      <c r="L8" s="48"/>
      <c r="M8" s="51">
        <v>0.36062445840513929</v>
      </c>
      <c r="N8" s="48">
        <v>4.2426406871192854E-2</v>
      </c>
      <c r="O8" s="48">
        <v>2.5102290732122441</v>
      </c>
      <c r="P8" s="48">
        <v>0.29698484809835002</v>
      </c>
      <c r="Q8" s="48">
        <v>4.935605332682113E-2</v>
      </c>
      <c r="R8" s="49">
        <v>0.50204581464244868</v>
      </c>
      <c r="S8" s="50">
        <v>5.6568542494923803E-2</v>
      </c>
      <c r="T8" s="48"/>
      <c r="U8" s="85">
        <v>2</v>
      </c>
      <c r="V8" s="47">
        <f t="shared" si="1"/>
        <v>0.255</v>
      </c>
      <c r="W8" s="47">
        <f t="shared" si="2"/>
        <v>8.4016805041680589E-2</v>
      </c>
      <c r="X8" s="47">
        <f t="shared" si="3"/>
        <v>8.6602469061564715</v>
      </c>
      <c r="Y8" s="47">
        <f t="shared" si="4"/>
        <v>0.10091812094652226</v>
      </c>
      <c r="Z8" s="47">
        <f t="shared" si="5"/>
        <v>0.15536595075238463</v>
      </c>
      <c r="AA8" s="49">
        <f t="shared" si="6"/>
        <v>1.2736949513834932</v>
      </c>
      <c r="AB8" s="48">
        <f t="shared" si="7"/>
        <v>5.0123602300636921E-2</v>
      </c>
      <c r="AC8" s="61" t="s">
        <v>132</v>
      </c>
      <c r="AF8" s="28"/>
      <c r="AG8" s="28"/>
      <c r="AH8" s="28"/>
      <c r="AI8" s="28"/>
      <c r="AJ8" s="28"/>
      <c r="AK8" s="28"/>
      <c r="AL8" s="28"/>
      <c r="AN8" s="28"/>
      <c r="AO8" s="28"/>
      <c r="AP8" s="28"/>
      <c r="AQ8" s="28"/>
      <c r="AR8" s="28"/>
      <c r="AS8" s="28"/>
      <c r="AT8" s="28"/>
      <c r="AV8" s="28"/>
    </row>
    <row r="9" spans="1:55">
      <c r="A9" s="37" t="s">
        <v>13</v>
      </c>
      <c r="B9" s="24" t="s">
        <v>44</v>
      </c>
      <c r="C9" s="24" t="s">
        <v>5</v>
      </c>
      <c r="D9" s="24" t="s">
        <v>37</v>
      </c>
      <c r="E9" s="46">
        <v>0.55000000000000004</v>
      </c>
      <c r="F9" s="47">
        <v>0.05</v>
      </c>
      <c r="G9" s="47">
        <v>3.39</v>
      </c>
      <c r="H9" s="47">
        <v>0.4</v>
      </c>
      <c r="I9" s="48">
        <v>0.2064</v>
      </c>
      <c r="J9" s="49">
        <v>0.7</v>
      </c>
      <c r="K9" s="50">
        <v>0.08</v>
      </c>
      <c r="L9" s="48"/>
      <c r="M9" s="51"/>
      <c r="N9" s="48"/>
      <c r="O9" s="48"/>
      <c r="P9" s="48"/>
      <c r="Q9" s="48"/>
      <c r="R9" s="49"/>
      <c r="S9" s="50"/>
      <c r="T9" s="48"/>
      <c r="U9" s="85">
        <v>1</v>
      </c>
      <c r="V9" s="47"/>
      <c r="W9" s="47"/>
      <c r="X9" s="47"/>
      <c r="Y9" s="47"/>
      <c r="Z9" s="47"/>
      <c r="AA9" s="49"/>
      <c r="AB9" s="48"/>
      <c r="AC9" s="61" t="s">
        <v>131</v>
      </c>
      <c r="AF9" s="28"/>
      <c r="AG9" s="28"/>
      <c r="AH9" s="28"/>
      <c r="AI9" s="28"/>
      <c r="AJ9" s="28"/>
      <c r="AK9" s="28"/>
      <c r="AL9" s="28"/>
      <c r="AN9" s="28"/>
      <c r="AO9" s="28"/>
      <c r="AP9" s="28"/>
      <c r="AQ9" s="28"/>
      <c r="AR9" s="28"/>
      <c r="AS9" s="28"/>
      <c r="AT9" s="28"/>
      <c r="AV9" s="28"/>
    </row>
    <row r="10" spans="1:55" ht="25.3" thickBot="1">
      <c r="A10" s="71" t="s">
        <v>13</v>
      </c>
      <c r="B10" s="72" t="s">
        <v>45</v>
      </c>
      <c r="C10" s="72" t="s">
        <v>43</v>
      </c>
      <c r="D10" s="72" t="s">
        <v>37</v>
      </c>
      <c r="E10" s="73">
        <v>1.3866666666666667</v>
      </c>
      <c r="F10" s="74">
        <v>0.16666666666666666</v>
      </c>
      <c r="G10" s="74">
        <v>8.6133333333333351</v>
      </c>
      <c r="H10" s="74">
        <v>1.03</v>
      </c>
      <c r="I10" s="75">
        <v>0.23293333333333333</v>
      </c>
      <c r="J10" s="76">
        <v>2.1633333333333336</v>
      </c>
      <c r="K10" s="77">
        <v>0.25666666666666665</v>
      </c>
      <c r="L10" s="75"/>
      <c r="M10" s="78">
        <v>0.24419937209856368</v>
      </c>
      <c r="N10" s="75">
        <v>2.8867513459481259E-2</v>
      </c>
      <c r="O10" s="75">
        <v>2.8194384783735389</v>
      </c>
      <c r="P10" s="75">
        <v>0.33719430600174716</v>
      </c>
      <c r="Q10" s="75">
        <v>9.4386510335605342E-2</v>
      </c>
      <c r="R10" s="76">
        <v>1.2825495442022239</v>
      </c>
      <c r="S10" s="77">
        <v>0.15373136743466942</v>
      </c>
      <c r="T10" s="75"/>
      <c r="U10" s="86">
        <v>3</v>
      </c>
      <c r="V10" s="74">
        <f t="shared" si="1"/>
        <v>0.14098857321704333</v>
      </c>
      <c r="W10" s="74">
        <f t="shared" si="2"/>
        <v>7.6880715977777125E-2</v>
      </c>
      <c r="X10" s="74">
        <f t="shared" si="3"/>
        <v>10.168430225418106</v>
      </c>
      <c r="Y10" s="74">
        <f t="shared" si="4"/>
        <v>0.10574340136298081</v>
      </c>
      <c r="Z10" s="74">
        <f t="shared" si="5"/>
        <v>0.29025739395341482</v>
      </c>
      <c r="AA10" s="76">
        <f t="shared" si="6"/>
        <v>2.3805784882123904</v>
      </c>
      <c r="AB10" s="75">
        <f t="shared" si="7"/>
        <v>9.9637136519146144E-2</v>
      </c>
      <c r="AC10" s="62" t="s">
        <v>132</v>
      </c>
      <c r="AF10" s="28"/>
      <c r="AG10" s="28"/>
      <c r="AH10" s="28"/>
      <c r="AI10" s="28"/>
      <c r="AJ10" s="28"/>
      <c r="AK10" s="28"/>
      <c r="AL10" s="28"/>
      <c r="AN10" s="28"/>
      <c r="AO10" s="28"/>
      <c r="AP10" s="28"/>
      <c r="AQ10" s="28"/>
      <c r="AR10" s="28"/>
      <c r="AS10" s="28"/>
      <c r="AT10" s="28"/>
    </row>
    <row r="11" spans="1:55">
      <c r="I11" s="29"/>
      <c r="J11" s="29"/>
      <c r="K11" s="29"/>
      <c r="L11" s="29"/>
    </row>
    <row r="12" spans="1:55">
      <c r="I12" s="29"/>
      <c r="J12" s="29"/>
      <c r="K12" s="29"/>
      <c r="L12" s="29"/>
    </row>
    <row r="13" spans="1:55">
      <c r="I13" s="29"/>
      <c r="J13" s="29"/>
      <c r="K13" s="29"/>
      <c r="L13" s="29"/>
      <c r="U13" s="89">
        <f>SUM(U3:U10)</f>
        <v>42</v>
      </c>
    </row>
    <row r="14" spans="1:55">
      <c r="I14" s="31"/>
      <c r="J14" s="31"/>
      <c r="K14" s="31"/>
      <c r="L14" s="31"/>
      <c r="P14" s="1"/>
    </row>
    <row r="15" spans="1:55">
      <c r="I15" s="31"/>
      <c r="J15" s="31"/>
      <c r="K15" s="31"/>
      <c r="L15" s="31"/>
      <c r="P15" s="1"/>
    </row>
    <row r="16" spans="1:55">
      <c r="I16" s="31"/>
      <c r="J16" s="31"/>
      <c r="K16" s="31"/>
      <c r="L16" s="31"/>
      <c r="P16" s="1"/>
    </row>
    <row r="17" spans="9:16">
      <c r="I17" s="31"/>
      <c r="J17" s="31"/>
      <c r="K17" s="31"/>
      <c r="L17" s="31"/>
      <c r="P17" s="1"/>
    </row>
    <row r="18" spans="9:16">
      <c r="I18" s="31"/>
      <c r="J18" s="31"/>
      <c r="K18" s="31"/>
      <c r="L18" s="31"/>
      <c r="P18" s="1"/>
    </row>
    <row r="19" spans="9:16">
      <c r="I19" s="31"/>
      <c r="J19" s="31"/>
      <c r="K19" s="31"/>
      <c r="L19" s="31"/>
      <c r="P19" s="1"/>
    </row>
    <row r="20" spans="9:16">
      <c r="I20" s="31"/>
      <c r="J20" s="31"/>
      <c r="K20" s="31"/>
      <c r="L20" s="31"/>
      <c r="P20" s="1"/>
    </row>
    <row r="21" spans="9:16">
      <c r="I21" s="31"/>
      <c r="J21" s="31"/>
      <c r="K21" s="31"/>
      <c r="L21" s="31"/>
      <c r="P21" s="1"/>
    </row>
    <row r="22" spans="9:16">
      <c r="I22" s="31"/>
      <c r="J22" s="31"/>
      <c r="K22" s="31"/>
      <c r="L22" s="31"/>
      <c r="P22" s="1"/>
    </row>
    <row r="23" spans="9:16">
      <c r="I23" s="31"/>
      <c r="J23" s="31"/>
      <c r="K23" s="31"/>
      <c r="L23" s="31"/>
      <c r="P23" s="1"/>
    </row>
    <row r="24" spans="9:16">
      <c r="I24" s="31"/>
      <c r="J24" s="31"/>
      <c r="K24" s="31"/>
      <c r="L24" s="31"/>
      <c r="P24" s="1"/>
    </row>
    <row r="25" spans="9:16">
      <c r="I25" s="31"/>
      <c r="J25" s="31"/>
      <c r="K25" s="31"/>
      <c r="L25" s="31"/>
      <c r="P25" s="1"/>
    </row>
    <row r="26" spans="9:16">
      <c r="I26" s="31"/>
      <c r="J26" s="31"/>
      <c r="K26" s="31"/>
      <c r="L26" s="31"/>
      <c r="P26" s="1"/>
    </row>
    <row r="27" spans="9:16">
      <c r="I27" s="31"/>
      <c r="J27" s="31"/>
      <c r="K27" s="31"/>
      <c r="L27" s="31"/>
      <c r="P27" s="1"/>
    </row>
    <row r="28" spans="9:16">
      <c r="I28" s="31"/>
      <c r="J28" s="31"/>
      <c r="K28" s="31"/>
      <c r="L28" s="31"/>
      <c r="P28" s="1"/>
    </row>
    <row r="29" spans="9:16">
      <c r="I29" s="31"/>
      <c r="J29" s="31"/>
      <c r="K29" s="31"/>
      <c r="L29" s="31"/>
      <c r="P29" s="1"/>
    </row>
    <row r="30" spans="9:16">
      <c r="I30" s="31"/>
      <c r="J30" s="31"/>
      <c r="K30" s="31"/>
      <c r="L30" s="31"/>
      <c r="P30" s="1"/>
    </row>
    <row r="31" spans="9:16">
      <c r="I31" s="31"/>
      <c r="J31" s="31"/>
      <c r="K31" s="31"/>
      <c r="L31" s="31"/>
      <c r="P31" s="1"/>
    </row>
    <row r="32" spans="9:16">
      <c r="I32" s="31"/>
      <c r="J32" s="31"/>
      <c r="K32" s="31"/>
      <c r="L32" s="31"/>
      <c r="P32" s="1"/>
    </row>
    <row r="33" spans="4:35">
      <c r="I33" s="31"/>
      <c r="J33" s="31"/>
      <c r="K33" s="31"/>
      <c r="L33" s="31"/>
      <c r="P33" s="1"/>
    </row>
    <row r="34" spans="4:35">
      <c r="I34" s="31"/>
      <c r="J34" s="31"/>
      <c r="K34" s="31"/>
      <c r="L34" s="31"/>
      <c r="P34" s="1"/>
    </row>
    <row r="35" spans="4:35">
      <c r="I35" s="31"/>
      <c r="J35" s="31"/>
      <c r="K35" s="31"/>
      <c r="L35" s="31"/>
      <c r="P35" s="1"/>
    </row>
    <row r="36" spans="4:35">
      <c r="I36" s="31"/>
      <c r="J36" s="31"/>
      <c r="K36" s="31"/>
      <c r="L36" s="31"/>
      <c r="P36" s="1"/>
    </row>
    <row r="37" spans="4:35">
      <c r="D37" s="32"/>
      <c r="I37" s="31"/>
      <c r="J37" s="31"/>
      <c r="K37" s="33"/>
      <c r="L37" s="31"/>
      <c r="P37" s="1"/>
    </row>
    <row r="38" spans="4:35">
      <c r="D38" s="32"/>
      <c r="I38" s="31"/>
      <c r="J38" s="31"/>
      <c r="K38" s="33"/>
      <c r="L38" s="31"/>
      <c r="P38" s="1"/>
    </row>
    <row r="39" spans="4:35">
      <c r="I39" s="31"/>
      <c r="J39" s="31"/>
      <c r="K39" s="31"/>
      <c r="L39" s="31"/>
      <c r="P39" s="1"/>
    </row>
    <row r="40" spans="4:35">
      <c r="I40" s="31"/>
      <c r="J40" s="31"/>
      <c r="K40" s="31"/>
      <c r="L40" s="31"/>
      <c r="P40" s="1"/>
    </row>
    <row r="41" spans="4:35">
      <c r="I41" s="31"/>
      <c r="J41" s="31"/>
      <c r="K41" s="31"/>
      <c r="L41" s="31"/>
      <c r="P41" s="1"/>
    </row>
    <row r="42" spans="4:35">
      <c r="I42" s="31"/>
      <c r="J42" s="31"/>
      <c r="K42" s="31"/>
      <c r="L42" s="31"/>
      <c r="P42" s="1"/>
    </row>
    <row r="43" spans="4:35">
      <c r="I43" s="31"/>
      <c r="J43" s="31"/>
      <c r="K43" s="31"/>
      <c r="L43" s="31"/>
      <c r="P43" s="1"/>
    </row>
    <row r="44" spans="4:35">
      <c r="I44" s="31"/>
      <c r="J44" s="31"/>
      <c r="K44" s="31"/>
      <c r="L44" s="31"/>
      <c r="P44" s="1"/>
      <c r="AI44" s="27"/>
    </row>
    <row r="45" spans="4:35">
      <c r="AI45" s="25"/>
    </row>
    <row r="46" spans="4:35">
      <c r="AD46" s="30"/>
      <c r="AI46" s="27"/>
    </row>
    <row r="47" spans="4:35">
      <c r="AD47" s="30"/>
      <c r="AI47" s="25"/>
    </row>
    <row r="48" spans="4:35">
      <c r="AD48" s="30"/>
      <c r="AI48" s="25"/>
    </row>
    <row r="49" spans="30:35">
      <c r="AD49" s="30"/>
      <c r="AI49" s="26"/>
    </row>
    <row r="50" spans="30:35">
      <c r="AD50" s="30"/>
      <c r="AI50" s="27"/>
    </row>
    <row r="51" spans="30:35">
      <c r="AD51" s="30"/>
      <c r="AI51" s="27"/>
    </row>
    <row r="52" spans="30:35">
      <c r="AD52" s="30"/>
    </row>
    <row r="53" spans="30:35">
      <c r="AD53" s="30"/>
    </row>
    <row r="54" spans="30:35">
      <c r="AD54" s="30"/>
      <c r="AI54" s="27"/>
    </row>
    <row r="55" spans="30:35">
      <c r="AD55" s="30"/>
      <c r="AI55" s="25"/>
    </row>
    <row r="56" spans="30:35">
      <c r="AD56" s="30"/>
      <c r="AI56" s="27"/>
    </row>
    <row r="57" spans="30:35">
      <c r="AD57" s="30"/>
      <c r="AI57" s="25"/>
    </row>
    <row r="58" spans="30:35">
      <c r="AD58" s="30"/>
    </row>
    <row r="59" spans="30:35">
      <c r="AD59" s="30"/>
    </row>
    <row r="60" spans="30:35">
      <c r="AD60" s="30"/>
      <c r="AI60" s="27"/>
    </row>
    <row r="61" spans="30:35">
      <c r="AD61" s="30"/>
      <c r="AI61" s="25"/>
    </row>
    <row r="62" spans="30:35">
      <c r="AD62" s="30"/>
      <c r="AI62" s="27"/>
    </row>
    <row r="63" spans="30:35">
      <c r="AD63" s="30"/>
      <c r="AI63" s="25"/>
    </row>
    <row r="64" spans="30:35">
      <c r="AD64" s="30"/>
      <c r="AI64" s="25"/>
    </row>
    <row r="65" spans="30:35">
      <c r="AD65" s="30"/>
      <c r="AI65" s="26"/>
    </row>
    <row r="66" spans="30:35">
      <c r="AD66" s="30"/>
      <c r="AI66" s="27"/>
    </row>
    <row r="67" spans="30:35">
      <c r="AD67" s="30"/>
      <c r="AI67" s="27"/>
    </row>
    <row r="68" spans="30:35">
      <c r="AD68" s="30"/>
    </row>
    <row r="69" spans="30:35">
      <c r="AD69" s="30"/>
      <c r="AI69" s="27"/>
    </row>
    <row r="70" spans="30:35">
      <c r="AD70" s="30"/>
      <c r="AI70" s="25"/>
    </row>
    <row r="71" spans="30:35">
      <c r="AD71" s="30"/>
      <c r="AI71" s="27"/>
    </row>
    <row r="72" spans="30:35">
      <c r="AD72" s="30"/>
    </row>
    <row r="73" spans="30:35">
      <c r="AD73" s="30"/>
    </row>
    <row r="74" spans="30:35">
      <c r="AD74" s="30"/>
    </row>
    <row r="75" spans="30:35">
      <c r="AD75" s="30"/>
    </row>
    <row r="76" spans="30:35">
      <c r="AD76" s="30"/>
    </row>
    <row r="77" spans="30:35">
      <c r="AD77" s="30"/>
    </row>
    <row r="78" spans="30:35">
      <c r="AD78" s="30"/>
    </row>
    <row r="79" spans="30:35">
      <c r="AD79" s="30"/>
    </row>
    <row r="80" spans="30:35">
      <c r="AD80" s="30"/>
    </row>
    <row r="81" spans="30:30">
      <c r="AD81" s="30"/>
    </row>
    <row r="82" spans="30:30">
      <c r="AD82" s="3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5BB0-2B87-4D98-A8C7-7C0A0256D38A}">
  <dimension ref="A2:M18"/>
  <sheetViews>
    <sheetView zoomScale="40" zoomScaleNormal="40" workbookViewId="0">
      <selection activeCell="M28" sqref="M28"/>
    </sheetView>
  </sheetViews>
  <sheetFormatPr defaultRowHeight="24.9"/>
  <cols>
    <col min="13" max="13" width="61.265625" customWidth="1"/>
  </cols>
  <sheetData>
    <row r="2" spans="1:13">
      <c r="A2" t="s">
        <v>161</v>
      </c>
      <c r="M2" t="s">
        <v>162</v>
      </c>
    </row>
    <row r="18" spans="13:13" ht="27.45" customHeight="1">
      <c r="M18" s="8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E1DA-7D3E-46C8-826D-6D865FCD19FB}">
  <dimension ref="A1:M343"/>
  <sheetViews>
    <sheetView zoomScale="55" zoomScaleNormal="55" workbookViewId="0">
      <pane ySplit="1" topLeftCell="A59" activePane="bottomLeft" state="frozen"/>
      <selection activeCell="B1" sqref="B1"/>
      <selection pane="bottomLeft" activeCell="C248" sqref="C248:C249"/>
    </sheetView>
  </sheetViews>
  <sheetFormatPr defaultColWidth="5.53515625" defaultRowHeight="15.45"/>
  <cols>
    <col min="1" max="1" width="24.4609375" style="189" bestFit="1" customWidth="1"/>
    <col min="2" max="2" width="8.69140625" style="189" bestFit="1" customWidth="1"/>
    <col min="3" max="3" width="22.9609375" style="189" bestFit="1" customWidth="1"/>
    <col min="4" max="4" width="8" style="189" customWidth="1"/>
    <col min="5" max="5" width="9.921875" style="189" customWidth="1"/>
    <col min="6" max="8" width="5.53515625" style="189" bestFit="1" customWidth="1"/>
    <col min="9" max="9" width="6.9609375" style="189" bestFit="1" customWidth="1"/>
    <col min="10" max="10" width="9.765625" style="191" customWidth="1"/>
    <col min="11" max="11" width="6.421875" style="191" bestFit="1" customWidth="1"/>
    <col min="12" max="12" width="6.9609375" style="191" customWidth="1"/>
    <col min="13" max="13" width="153.61328125" style="192" bestFit="1" customWidth="1"/>
    <col min="14" max="16384" width="5.53515625" style="189"/>
  </cols>
  <sheetData>
    <row r="1" spans="1:13" s="190" customFormat="1" ht="58" customHeight="1">
      <c r="A1" s="174" t="s">
        <v>243</v>
      </c>
      <c r="B1" s="174" t="s">
        <v>242</v>
      </c>
      <c r="C1" s="174" t="s">
        <v>241</v>
      </c>
      <c r="D1" s="174" t="s">
        <v>240</v>
      </c>
      <c r="E1" s="174" t="s">
        <v>239</v>
      </c>
      <c r="F1" s="174" t="s">
        <v>238</v>
      </c>
      <c r="G1" s="174" t="s">
        <v>46</v>
      </c>
      <c r="H1" s="174" t="s">
        <v>237</v>
      </c>
      <c r="I1" s="174" t="s">
        <v>47</v>
      </c>
      <c r="J1" s="175" t="s">
        <v>236</v>
      </c>
      <c r="K1" s="175" t="s">
        <v>261</v>
      </c>
      <c r="L1" s="175" t="s">
        <v>234</v>
      </c>
      <c r="M1" s="174" t="s">
        <v>262</v>
      </c>
    </row>
    <row r="2" spans="1:13" s="135" customFormat="1">
      <c r="A2" s="229" t="s">
        <v>125</v>
      </c>
      <c r="B2" s="230" t="s">
        <v>38</v>
      </c>
      <c r="C2" s="229" t="s">
        <v>232</v>
      </c>
      <c r="D2" s="231">
        <v>68.590977644491204</v>
      </c>
      <c r="E2" s="231">
        <f t="shared" ref="E2:E10" si="0">D2*0.12</f>
        <v>8.2309173173389443</v>
      </c>
      <c r="F2" s="231">
        <f>AVERAGEA(D2:D7)</f>
        <v>45.131406890954317</v>
      </c>
      <c r="G2" s="231">
        <f>STDEVA(D2:D7)</f>
        <v>27.768838250256675</v>
      </c>
      <c r="H2" s="231">
        <f>COUNT(D2:D7)</f>
        <v>6</v>
      </c>
      <c r="I2" s="231">
        <f>G2/SQRT(H2)</f>
        <v>11.336580743834817</v>
      </c>
      <c r="J2" s="232">
        <v>58</v>
      </c>
      <c r="K2" s="233">
        <v>1</v>
      </c>
      <c r="L2" s="233">
        <v>1</v>
      </c>
      <c r="M2" s="234" t="s">
        <v>189</v>
      </c>
    </row>
    <row r="3" spans="1:13" s="135" customFormat="1">
      <c r="A3" s="229" t="s">
        <v>125</v>
      </c>
      <c r="B3" s="230" t="s">
        <v>38</v>
      </c>
      <c r="C3" s="229" t="s">
        <v>232</v>
      </c>
      <c r="D3" s="231">
        <v>71.856225772440695</v>
      </c>
      <c r="E3" s="231">
        <f t="shared" si="0"/>
        <v>8.6227470926928831</v>
      </c>
      <c r="F3" s="231"/>
      <c r="G3" s="231"/>
      <c r="H3" s="231"/>
      <c r="I3" s="231"/>
      <c r="J3" s="232">
        <v>58</v>
      </c>
      <c r="K3" s="233">
        <v>1</v>
      </c>
      <c r="L3" s="233">
        <v>1</v>
      </c>
      <c r="M3" s="234" t="s">
        <v>189</v>
      </c>
    </row>
    <row r="4" spans="1:13" s="135" customFormat="1">
      <c r="A4" s="229" t="s">
        <v>125</v>
      </c>
      <c r="B4" s="230" t="s">
        <v>38</v>
      </c>
      <c r="C4" s="229" t="s">
        <v>232</v>
      </c>
      <c r="D4" s="231">
        <v>23.544757657704899</v>
      </c>
      <c r="E4" s="231">
        <f t="shared" si="0"/>
        <v>2.8253709189245879</v>
      </c>
      <c r="F4" s="231"/>
      <c r="G4" s="231"/>
      <c r="H4" s="231"/>
      <c r="I4" s="231"/>
      <c r="J4" s="232">
        <v>58</v>
      </c>
      <c r="K4" s="233">
        <v>1</v>
      </c>
      <c r="L4" s="233">
        <v>1</v>
      </c>
      <c r="M4" s="234" t="s">
        <v>189</v>
      </c>
    </row>
    <row r="5" spans="1:13" s="135" customFormat="1">
      <c r="A5" s="229" t="s">
        <v>125</v>
      </c>
      <c r="B5" s="230" t="s">
        <v>38</v>
      </c>
      <c r="C5" s="229" t="s">
        <v>232</v>
      </c>
      <c r="D5" s="231">
        <v>70.681421634107807</v>
      </c>
      <c r="E5" s="231">
        <f t="shared" si="0"/>
        <v>8.4817705960929359</v>
      </c>
      <c r="F5" s="231"/>
      <c r="G5" s="231"/>
      <c r="H5" s="231"/>
      <c r="I5" s="231"/>
      <c r="J5" s="232">
        <v>58</v>
      </c>
      <c r="K5" s="233">
        <v>1</v>
      </c>
      <c r="L5" s="233">
        <v>1</v>
      </c>
      <c r="M5" s="234" t="s">
        <v>189</v>
      </c>
    </row>
    <row r="6" spans="1:13" s="135" customFormat="1">
      <c r="A6" s="229" t="s">
        <v>125</v>
      </c>
      <c r="B6" s="230" t="s">
        <v>38</v>
      </c>
      <c r="C6" s="229" t="s">
        <v>232</v>
      </c>
      <c r="D6" s="231">
        <v>19.817942983503102</v>
      </c>
      <c r="E6" s="231">
        <f t="shared" si="0"/>
        <v>2.3781531580203721</v>
      </c>
      <c r="F6" s="231"/>
      <c r="G6" s="231"/>
      <c r="H6" s="231"/>
      <c r="I6" s="231"/>
      <c r="J6" s="232">
        <v>58</v>
      </c>
      <c r="K6" s="233">
        <v>1</v>
      </c>
      <c r="L6" s="233">
        <v>1</v>
      </c>
      <c r="M6" s="234" t="s">
        <v>189</v>
      </c>
    </row>
    <row r="7" spans="1:13" s="135" customFormat="1">
      <c r="A7" s="229" t="s">
        <v>125</v>
      </c>
      <c r="B7" s="230" t="s">
        <v>38</v>
      </c>
      <c r="C7" s="229" t="s">
        <v>232</v>
      </c>
      <c r="D7" s="231">
        <v>16.297115653478201</v>
      </c>
      <c r="E7" s="231">
        <f t="shared" si="0"/>
        <v>1.955653878417384</v>
      </c>
      <c r="F7" s="231"/>
      <c r="G7" s="231"/>
      <c r="H7" s="231"/>
      <c r="I7" s="231"/>
      <c r="J7" s="232">
        <v>58</v>
      </c>
      <c r="K7" s="233">
        <v>1</v>
      </c>
      <c r="L7" s="233">
        <v>1</v>
      </c>
      <c r="M7" s="234" t="s">
        <v>189</v>
      </c>
    </row>
    <row r="8" spans="1:13">
      <c r="A8" s="176" t="s">
        <v>124</v>
      </c>
      <c r="B8" s="178" t="s">
        <v>38</v>
      </c>
      <c r="C8" s="176" t="s">
        <v>232</v>
      </c>
      <c r="D8" s="179">
        <v>66.519057459244706</v>
      </c>
      <c r="E8" s="179">
        <f t="shared" si="0"/>
        <v>7.9822868951093646</v>
      </c>
      <c r="F8" s="179">
        <f>AVERAGEA(D8:D10)</f>
        <v>81.349538712660106</v>
      </c>
      <c r="G8" s="179">
        <f>STDEVA(D8:D10)</f>
        <v>12.866306014344254</v>
      </c>
      <c r="H8" s="179">
        <f>COUNT(D8:D10)</f>
        <v>3</v>
      </c>
      <c r="I8" s="179">
        <f>G8/SQRT(H8)</f>
        <v>7.4283652408577563</v>
      </c>
      <c r="J8" s="180">
        <v>58</v>
      </c>
      <c r="K8" s="181">
        <v>2</v>
      </c>
      <c r="L8" s="181">
        <v>1</v>
      </c>
      <c r="M8" s="182" t="s">
        <v>189</v>
      </c>
    </row>
    <row r="9" spans="1:13">
      <c r="A9" s="176" t="s">
        <v>124</v>
      </c>
      <c r="B9" s="178" t="s">
        <v>38</v>
      </c>
      <c r="C9" s="176" t="s">
        <v>232</v>
      </c>
      <c r="D9" s="179">
        <v>89.529272504033301</v>
      </c>
      <c r="E9" s="179">
        <f t="shared" si="0"/>
        <v>10.743512700483995</v>
      </c>
      <c r="F9" s="179"/>
      <c r="G9" s="179"/>
      <c r="H9" s="179"/>
      <c r="I9" s="179"/>
      <c r="J9" s="180">
        <v>58</v>
      </c>
      <c r="K9" s="181">
        <v>2</v>
      </c>
      <c r="L9" s="181">
        <v>1</v>
      </c>
      <c r="M9" s="182" t="s">
        <v>189</v>
      </c>
    </row>
    <row r="10" spans="1:13">
      <c r="A10" s="176" t="s">
        <v>124</v>
      </c>
      <c r="B10" s="178" t="s">
        <v>38</v>
      </c>
      <c r="C10" s="176" t="s">
        <v>232</v>
      </c>
      <c r="D10" s="179">
        <v>88.000286174702296</v>
      </c>
      <c r="E10" s="179">
        <f t="shared" si="0"/>
        <v>10.560034340964275</v>
      </c>
      <c r="F10" s="179"/>
      <c r="G10" s="179"/>
      <c r="H10" s="179"/>
      <c r="I10" s="179"/>
      <c r="J10" s="180">
        <v>58</v>
      </c>
      <c r="K10" s="181">
        <v>2</v>
      </c>
      <c r="L10" s="181">
        <v>1</v>
      </c>
      <c r="M10" s="182" t="s">
        <v>189</v>
      </c>
    </row>
    <row r="11" spans="1:13" s="135" customFormat="1">
      <c r="A11" s="229" t="s">
        <v>30</v>
      </c>
      <c r="B11" s="229" t="s">
        <v>38</v>
      </c>
      <c r="C11" s="229" t="s">
        <v>231</v>
      </c>
      <c r="D11" s="231">
        <v>45.05</v>
      </c>
      <c r="E11" s="231">
        <v>5.4</v>
      </c>
      <c r="F11" s="231">
        <f>AVERAGEA(D11:D17)</f>
        <v>41.497481144482364</v>
      </c>
      <c r="G11" s="231">
        <f>STDEVA(D11:D17)</f>
        <v>17.483679196412709</v>
      </c>
      <c r="H11" s="231">
        <f>COUNT(D11:D17)</f>
        <v>7</v>
      </c>
      <c r="I11" s="231">
        <f>G11/SQRT(H11)</f>
        <v>6.6082095937345189</v>
      </c>
      <c r="J11" s="233">
        <v>57</v>
      </c>
      <c r="K11" s="233">
        <v>3</v>
      </c>
      <c r="L11" s="233">
        <v>1</v>
      </c>
      <c r="M11" s="234" t="s">
        <v>189</v>
      </c>
    </row>
    <row r="12" spans="1:13" s="135" customFormat="1">
      <c r="A12" s="229" t="s">
        <v>30</v>
      </c>
      <c r="B12" s="230" t="s">
        <v>38</v>
      </c>
      <c r="C12" s="229" t="s">
        <v>231</v>
      </c>
      <c r="D12" s="231">
        <v>25.639518750712199</v>
      </c>
      <c r="E12" s="231">
        <f t="shared" ref="E12:E17" si="1">D12*0.12</f>
        <v>3.0767422500854638</v>
      </c>
      <c r="F12" s="231"/>
      <c r="G12" s="231"/>
      <c r="H12" s="231"/>
      <c r="I12" s="231"/>
      <c r="J12" s="233">
        <v>57</v>
      </c>
      <c r="K12" s="233">
        <v>3</v>
      </c>
      <c r="L12" s="233">
        <v>1</v>
      </c>
      <c r="M12" s="234" t="s">
        <v>189</v>
      </c>
    </row>
    <row r="13" spans="1:13" s="135" customFormat="1">
      <c r="A13" s="229" t="s">
        <v>30</v>
      </c>
      <c r="B13" s="230" t="s">
        <v>38</v>
      </c>
      <c r="C13" s="229" t="s">
        <v>231</v>
      </c>
      <c r="D13" s="231">
        <v>51.688635575843101</v>
      </c>
      <c r="E13" s="231">
        <f t="shared" si="1"/>
        <v>6.2026362691011716</v>
      </c>
      <c r="F13" s="231"/>
      <c r="G13" s="231"/>
      <c r="H13" s="231"/>
      <c r="I13" s="231"/>
      <c r="J13" s="233">
        <v>57</v>
      </c>
      <c r="K13" s="233">
        <v>3</v>
      </c>
      <c r="L13" s="233">
        <v>1</v>
      </c>
      <c r="M13" s="234" t="s">
        <v>189</v>
      </c>
    </row>
    <row r="14" spans="1:13" s="135" customFormat="1">
      <c r="A14" s="229" t="s">
        <v>30</v>
      </c>
      <c r="B14" s="230" t="s">
        <v>38</v>
      </c>
      <c r="C14" s="229" t="s">
        <v>231</v>
      </c>
      <c r="D14" s="231">
        <v>57.554973906840701</v>
      </c>
      <c r="E14" s="231">
        <f t="shared" si="1"/>
        <v>6.9065968688208841</v>
      </c>
      <c r="F14" s="231"/>
      <c r="G14" s="231"/>
      <c r="H14" s="231"/>
      <c r="I14" s="231"/>
      <c r="J14" s="233">
        <v>57</v>
      </c>
      <c r="K14" s="233">
        <v>3</v>
      </c>
      <c r="L14" s="233">
        <v>1</v>
      </c>
      <c r="M14" s="234" t="s">
        <v>189</v>
      </c>
    </row>
    <row r="15" spans="1:13" s="135" customFormat="1">
      <c r="A15" s="229" t="s">
        <v>30</v>
      </c>
      <c r="B15" s="230" t="s">
        <v>38</v>
      </c>
      <c r="C15" s="229" t="s">
        <v>231</v>
      </c>
      <c r="D15" s="231">
        <v>48.394144202265203</v>
      </c>
      <c r="E15" s="231">
        <f t="shared" si="1"/>
        <v>5.8072973042718239</v>
      </c>
      <c r="F15" s="231"/>
      <c r="G15" s="231"/>
      <c r="H15" s="231"/>
      <c r="I15" s="231"/>
      <c r="J15" s="233">
        <v>57</v>
      </c>
      <c r="K15" s="233">
        <v>3</v>
      </c>
      <c r="L15" s="233">
        <v>1</v>
      </c>
      <c r="M15" s="234" t="s">
        <v>189</v>
      </c>
    </row>
    <row r="16" spans="1:13" s="135" customFormat="1">
      <c r="A16" s="229" t="s">
        <v>30</v>
      </c>
      <c r="B16" s="230" t="s">
        <v>38</v>
      </c>
      <c r="C16" s="229" t="s">
        <v>231</v>
      </c>
      <c r="D16" s="231">
        <v>9.3570254431396407</v>
      </c>
      <c r="E16" s="231">
        <f t="shared" si="1"/>
        <v>1.1228430531767568</v>
      </c>
      <c r="F16" s="231"/>
      <c r="G16" s="231"/>
      <c r="H16" s="231"/>
      <c r="I16" s="231"/>
      <c r="J16" s="233">
        <v>57</v>
      </c>
      <c r="K16" s="233">
        <v>3</v>
      </c>
      <c r="L16" s="233">
        <v>1</v>
      </c>
      <c r="M16" s="234" t="s">
        <v>189</v>
      </c>
    </row>
    <row r="17" spans="1:13" s="135" customFormat="1">
      <c r="A17" s="229" t="s">
        <v>30</v>
      </c>
      <c r="B17" s="230" t="s">
        <v>38</v>
      </c>
      <c r="C17" s="229" t="s">
        <v>66</v>
      </c>
      <c r="D17" s="231">
        <v>52.798070132575702</v>
      </c>
      <c r="E17" s="231">
        <f t="shared" si="1"/>
        <v>6.3357684159090839</v>
      </c>
      <c r="F17" s="231"/>
      <c r="G17" s="231"/>
      <c r="H17" s="231"/>
      <c r="I17" s="231"/>
      <c r="J17" s="233">
        <v>57</v>
      </c>
      <c r="K17" s="233">
        <v>3</v>
      </c>
      <c r="L17" s="233">
        <v>1</v>
      </c>
      <c r="M17" s="234" t="s">
        <v>189</v>
      </c>
    </row>
    <row r="18" spans="1:13">
      <c r="A18" s="176" t="s">
        <v>71</v>
      </c>
      <c r="B18" s="178" t="s">
        <v>39</v>
      </c>
      <c r="C18" s="176" t="s">
        <v>230</v>
      </c>
      <c r="D18" s="179">
        <v>94.1666666666667</v>
      </c>
      <c r="E18" s="179">
        <v>11.3</v>
      </c>
      <c r="F18" s="179">
        <f>AVERAGEA(D18:D19)</f>
        <v>93.333333333333343</v>
      </c>
      <c r="G18" s="179">
        <f>STDEVA(D18:D19)</f>
        <v>1.1785113019776026</v>
      </c>
      <c r="H18" s="179">
        <f>COUNT(D18:D19)</f>
        <v>2</v>
      </c>
      <c r="I18" s="179">
        <f>G18/SQRT(H18)</f>
        <v>0.8333333333333498</v>
      </c>
      <c r="J18" s="180">
        <v>12</v>
      </c>
      <c r="K18" s="181">
        <v>4</v>
      </c>
      <c r="L18" s="181">
        <v>2</v>
      </c>
      <c r="M18" s="177" t="s">
        <v>229</v>
      </c>
    </row>
    <row r="19" spans="1:13">
      <c r="A19" s="176" t="s">
        <v>71</v>
      </c>
      <c r="B19" s="178" t="s">
        <v>39</v>
      </c>
      <c r="C19" s="176" t="s">
        <v>230</v>
      </c>
      <c r="D19" s="179">
        <v>92.5</v>
      </c>
      <c r="E19" s="179">
        <v>11.1</v>
      </c>
      <c r="F19" s="179"/>
      <c r="G19" s="179"/>
      <c r="H19" s="179"/>
      <c r="I19" s="179"/>
      <c r="J19" s="180">
        <v>12</v>
      </c>
      <c r="K19" s="181">
        <v>4</v>
      </c>
      <c r="L19" s="181">
        <v>2</v>
      </c>
      <c r="M19" s="177" t="s">
        <v>229</v>
      </c>
    </row>
    <row r="20" spans="1:13" s="135" customFormat="1">
      <c r="A20" s="229" t="s">
        <v>226</v>
      </c>
      <c r="B20" s="230" t="s">
        <v>38</v>
      </c>
      <c r="C20" s="229" t="s">
        <v>193</v>
      </c>
      <c r="D20" s="231">
        <v>73.800959129968803</v>
      </c>
      <c r="E20" s="231">
        <v>8.8561150955962606</v>
      </c>
      <c r="F20" s="231">
        <f>AVERAGEA(D20:D39)</f>
        <v>79.316591030813399</v>
      </c>
      <c r="G20" s="231">
        <f>STDEVA(D20:D39)</f>
        <v>12.955565577338161</v>
      </c>
      <c r="H20" s="231">
        <f>COUNT(D20:D39)</f>
        <v>20</v>
      </c>
      <c r="I20" s="231">
        <f>G20/SQRT(H20)</f>
        <v>2.8969525317884437</v>
      </c>
      <c r="J20" s="232">
        <v>4</v>
      </c>
      <c r="K20" s="233">
        <v>5</v>
      </c>
      <c r="L20" s="233">
        <v>3</v>
      </c>
      <c r="M20" s="235" t="s">
        <v>228</v>
      </c>
    </row>
    <row r="21" spans="1:13" s="135" customFormat="1">
      <c r="A21" s="229" t="s">
        <v>226</v>
      </c>
      <c r="B21" s="230" t="s">
        <v>38</v>
      </c>
      <c r="C21" s="229" t="s">
        <v>193</v>
      </c>
      <c r="D21" s="231">
        <v>79.733628157635096</v>
      </c>
      <c r="E21" s="231">
        <v>9.5680353789162105</v>
      </c>
      <c r="F21" s="231"/>
      <c r="G21" s="231"/>
      <c r="H21" s="231"/>
      <c r="I21" s="231"/>
      <c r="J21" s="232">
        <v>4</v>
      </c>
      <c r="K21" s="233">
        <v>5</v>
      </c>
      <c r="L21" s="233">
        <v>3</v>
      </c>
      <c r="M21" s="235" t="s">
        <v>228</v>
      </c>
    </row>
    <row r="22" spans="1:13" s="135" customFormat="1">
      <c r="A22" s="229" t="s">
        <v>226</v>
      </c>
      <c r="B22" s="230" t="s">
        <v>38</v>
      </c>
      <c r="C22" s="229" t="s">
        <v>193</v>
      </c>
      <c r="D22" s="231">
        <v>79.0120444157713</v>
      </c>
      <c r="E22" s="231">
        <v>9.4814453298925496</v>
      </c>
      <c r="F22" s="231"/>
      <c r="G22" s="231"/>
      <c r="H22" s="231"/>
      <c r="I22" s="231"/>
      <c r="J22" s="232">
        <v>4</v>
      </c>
      <c r="K22" s="233">
        <v>5</v>
      </c>
      <c r="L22" s="233">
        <v>3</v>
      </c>
      <c r="M22" s="235" t="s">
        <v>228</v>
      </c>
    </row>
    <row r="23" spans="1:13" s="135" customFormat="1">
      <c r="A23" s="229" t="s">
        <v>226</v>
      </c>
      <c r="B23" s="230" t="s">
        <v>38</v>
      </c>
      <c r="C23" s="229" t="s">
        <v>193</v>
      </c>
      <c r="D23" s="231">
        <v>62.6690125367886</v>
      </c>
      <c r="E23" s="231">
        <v>7.5202815044146298</v>
      </c>
      <c r="F23" s="231"/>
      <c r="G23" s="231"/>
      <c r="H23" s="231"/>
      <c r="I23" s="231"/>
      <c r="J23" s="232">
        <v>4</v>
      </c>
      <c r="K23" s="233">
        <v>5</v>
      </c>
      <c r="L23" s="233">
        <v>3</v>
      </c>
      <c r="M23" s="235" t="s">
        <v>228</v>
      </c>
    </row>
    <row r="24" spans="1:13" s="135" customFormat="1">
      <c r="A24" s="229" t="s">
        <v>226</v>
      </c>
      <c r="B24" s="230" t="s">
        <v>38</v>
      </c>
      <c r="C24" s="229" t="s">
        <v>193</v>
      </c>
      <c r="D24" s="231">
        <v>66.15361325229</v>
      </c>
      <c r="E24" s="231">
        <v>7.9384335902747996</v>
      </c>
      <c r="F24" s="231"/>
      <c r="G24" s="231"/>
      <c r="H24" s="231"/>
      <c r="I24" s="231"/>
      <c r="J24" s="232">
        <v>4</v>
      </c>
      <c r="K24" s="233">
        <v>5</v>
      </c>
      <c r="L24" s="233">
        <v>3</v>
      </c>
      <c r="M24" s="235" t="s">
        <v>228</v>
      </c>
    </row>
    <row r="25" spans="1:13" s="135" customFormat="1">
      <c r="A25" s="229" t="s">
        <v>226</v>
      </c>
      <c r="B25" s="230" t="s">
        <v>38</v>
      </c>
      <c r="C25" s="229" t="s">
        <v>193</v>
      </c>
      <c r="D25" s="231">
        <v>50.147065914460697</v>
      </c>
      <c r="E25" s="231">
        <v>6.0176479097352802</v>
      </c>
      <c r="F25" s="231"/>
      <c r="G25" s="231"/>
      <c r="H25" s="231"/>
      <c r="I25" s="231"/>
      <c r="J25" s="232">
        <v>4</v>
      </c>
      <c r="K25" s="233">
        <v>5</v>
      </c>
      <c r="L25" s="233">
        <v>3</v>
      </c>
      <c r="M25" s="235" t="s">
        <v>228</v>
      </c>
    </row>
    <row r="26" spans="1:13" s="135" customFormat="1">
      <c r="A26" s="229" t="s">
        <v>226</v>
      </c>
      <c r="B26" s="230" t="s">
        <v>38</v>
      </c>
      <c r="C26" s="229" t="s">
        <v>193</v>
      </c>
      <c r="D26" s="231">
        <v>89.455320521558207</v>
      </c>
      <c r="E26" s="231">
        <v>10.734638462587</v>
      </c>
      <c r="F26" s="231"/>
      <c r="G26" s="231"/>
      <c r="H26" s="231"/>
      <c r="I26" s="231"/>
      <c r="J26" s="232">
        <v>4</v>
      </c>
      <c r="K26" s="233">
        <v>5</v>
      </c>
      <c r="L26" s="233">
        <v>3</v>
      </c>
      <c r="M26" s="235" t="s">
        <v>228</v>
      </c>
    </row>
    <row r="27" spans="1:13" s="135" customFormat="1">
      <c r="A27" s="229" t="s">
        <v>226</v>
      </c>
      <c r="B27" s="230" t="s">
        <v>38</v>
      </c>
      <c r="C27" s="229" t="s">
        <v>193</v>
      </c>
      <c r="D27" s="231">
        <v>88.590176687795307</v>
      </c>
      <c r="E27" s="231">
        <v>10.630821202535399</v>
      </c>
      <c r="F27" s="231"/>
      <c r="G27" s="231"/>
      <c r="H27" s="231"/>
      <c r="I27" s="231"/>
      <c r="J27" s="232">
        <v>4</v>
      </c>
      <c r="K27" s="233">
        <v>5</v>
      </c>
      <c r="L27" s="233">
        <v>3</v>
      </c>
      <c r="M27" s="235" t="s">
        <v>228</v>
      </c>
    </row>
    <row r="28" spans="1:13" s="135" customFormat="1">
      <c r="A28" s="229" t="s">
        <v>226</v>
      </c>
      <c r="B28" s="236" t="s">
        <v>38</v>
      </c>
      <c r="C28" s="229" t="s">
        <v>193</v>
      </c>
      <c r="D28" s="231">
        <v>80.28</v>
      </c>
      <c r="E28" s="231">
        <v>9.6300000000000008</v>
      </c>
      <c r="F28" s="231"/>
      <c r="G28" s="231"/>
      <c r="H28" s="231"/>
      <c r="I28" s="231"/>
      <c r="J28" s="232">
        <v>4</v>
      </c>
      <c r="K28" s="233">
        <v>5</v>
      </c>
      <c r="L28" s="233">
        <v>4</v>
      </c>
      <c r="M28" s="235" t="s">
        <v>227</v>
      </c>
    </row>
    <row r="29" spans="1:13" s="135" customFormat="1">
      <c r="A29" s="229" t="s">
        <v>226</v>
      </c>
      <c r="B29" s="236" t="s">
        <v>38</v>
      </c>
      <c r="C29" s="229" t="s">
        <v>193</v>
      </c>
      <c r="D29" s="231">
        <v>49.36</v>
      </c>
      <c r="E29" s="231">
        <v>5.92</v>
      </c>
      <c r="F29" s="231"/>
      <c r="G29" s="231"/>
      <c r="H29" s="231"/>
      <c r="I29" s="231"/>
      <c r="J29" s="232">
        <v>4</v>
      </c>
      <c r="K29" s="233">
        <v>5</v>
      </c>
      <c r="L29" s="233">
        <v>4</v>
      </c>
      <c r="M29" s="235" t="s">
        <v>227</v>
      </c>
    </row>
    <row r="30" spans="1:13" s="135" customFormat="1">
      <c r="A30" s="229" t="s">
        <v>226</v>
      </c>
      <c r="B30" s="236" t="s">
        <v>38</v>
      </c>
      <c r="C30" s="229" t="s">
        <v>193</v>
      </c>
      <c r="D30" s="231">
        <v>80.099999999999994</v>
      </c>
      <c r="E30" s="231">
        <v>9.61</v>
      </c>
      <c r="F30" s="231"/>
      <c r="G30" s="231"/>
      <c r="H30" s="231"/>
      <c r="I30" s="231"/>
      <c r="J30" s="232">
        <v>4</v>
      </c>
      <c r="K30" s="233">
        <v>5</v>
      </c>
      <c r="L30" s="233">
        <v>4</v>
      </c>
      <c r="M30" s="235" t="s">
        <v>227</v>
      </c>
    </row>
    <row r="31" spans="1:13" s="135" customFormat="1">
      <c r="A31" s="229" t="s">
        <v>226</v>
      </c>
      <c r="B31" s="236" t="s">
        <v>38</v>
      </c>
      <c r="C31" s="229" t="s">
        <v>193</v>
      </c>
      <c r="D31" s="231">
        <v>89.25</v>
      </c>
      <c r="E31" s="231">
        <v>10.71</v>
      </c>
      <c r="F31" s="231"/>
      <c r="G31" s="231"/>
      <c r="H31" s="231"/>
      <c r="I31" s="231"/>
      <c r="J31" s="232">
        <v>4</v>
      </c>
      <c r="K31" s="233">
        <v>5</v>
      </c>
      <c r="L31" s="233">
        <v>4</v>
      </c>
      <c r="M31" s="235" t="s">
        <v>227</v>
      </c>
    </row>
    <row r="32" spans="1:13" s="135" customFormat="1">
      <c r="A32" s="229" t="s">
        <v>226</v>
      </c>
      <c r="B32" s="236" t="s">
        <v>38</v>
      </c>
      <c r="C32" s="229" t="s">
        <v>193</v>
      </c>
      <c r="D32" s="231">
        <v>88.87</v>
      </c>
      <c r="E32" s="231">
        <v>10.66</v>
      </c>
      <c r="F32" s="231"/>
      <c r="G32" s="231"/>
      <c r="H32" s="231"/>
      <c r="I32" s="231"/>
      <c r="J32" s="232">
        <v>4</v>
      </c>
      <c r="K32" s="233">
        <v>5</v>
      </c>
      <c r="L32" s="233">
        <v>4</v>
      </c>
      <c r="M32" s="235" t="s">
        <v>227</v>
      </c>
    </row>
    <row r="33" spans="1:13" s="135" customFormat="1">
      <c r="A33" s="229" t="s">
        <v>226</v>
      </c>
      <c r="B33" s="236" t="s">
        <v>38</v>
      </c>
      <c r="C33" s="229" t="s">
        <v>193</v>
      </c>
      <c r="D33" s="231">
        <v>89.88</v>
      </c>
      <c r="E33" s="231">
        <v>10.78</v>
      </c>
      <c r="F33" s="231"/>
      <c r="G33" s="231"/>
      <c r="H33" s="231"/>
      <c r="I33" s="231"/>
      <c r="J33" s="232">
        <v>4</v>
      </c>
      <c r="K33" s="233">
        <v>5</v>
      </c>
      <c r="L33" s="233">
        <v>4</v>
      </c>
      <c r="M33" s="235" t="s">
        <v>227</v>
      </c>
    </row>
    <row r="34" spans="1:13" s="135" customFormat="1">
      <c r="A34" s="229" t="s">
        <v>226</v>
      </c>
      <c r="B34" s="236" t="s">
        <v>38</v>
      </c>
      <c r="C34" s="229" t="s">
        <v>193</v>
      </c>
      <c r="D34" s="231">
        <v>77.13</v>
      </c>
      <c r="E34" s="231">
        <v>9.25</v>
      </c>
      <c r="F34" s="231"/>
      <c r="G34" s="231"/>
      <c r="H34" s="231"/>
      <c r="I34" s="231"/>
      <c r="J34" s="232">
        <v>4</v>
      </c>
      <c r="K34" s="233">
        <v>5</v>
      </c>
      <c r="L34" s="233">
        <v>4</v>
      </c>
      <c r="M34" s="235" t="s">
        <v>227</v>
      </c>
    </row>
    <row r="35" spans="1:13" s="135" customFormat="1">
      <c r="A35" s="229" t="s">
        <v>226</v>
      </c>
      <c r="B35" s="236" t="s">
        <v>38</v>
      </c>
      <c r="C35" s="229" t="s">
        <v>193</v>
      </c>
      <c r="D35" s="231">
        <v>90.3</v>
      </c>
      <c r="E35" s="231">
        <v>10.83</v>
      </c>
      <c r="F35" s="231"/>
      <c r="G35" s="231"/>
      <c r="H35" s="231"/>
      <c r="I35" s="231"/>
      <c r="J35" s="232">
        <v>4</v>
      </c>
      <c r="K35" s="233">
        <v>5</v>
      </c>
      <c r="L35" s="233">
        <v>4</v>
      </c>
      <c r="M35" s="235" t="s">
        <v>227</v>
      </c>
    </row>
    <row r="36" spans="1:13" s="135" customFormat="1">
      <c r="A36" s="229" t="s">
        <v>226</v>
      </c>
      <c r="B36" s="236" t="s">
        <v>38</v>
      </c>
      <c r="C36" s="229" t="s">
        <v>193</v>
      </c>
      <c r="D36" s="231">
        <v>83.16</v>
      </c>
      <c r="E36" s="231">
        <v>9.98</v>
      </c>
      <c r="F36" s="231"/>
      <c r="G36" s="231"/>
      <c r="H36" s="231"/>
      <c r="I36" s="231"/>
      <c r="J36" s="232">
        <v>4</v>
      </c>
      <c r="K36" s="233">
        <v>5</v>
      </c>
      <c r="L36" s="233">
        <v>5</v>
      </c>
      <c r="M36" s="237" t="s">
        <v>113</v>
      </c>
    </row>
    <row r="37" spans="1:13" s="135" customFormat="1">
      <c r="A37" s="229" t="s">
        <v>226</v>
      </c>
      <c r="B37" s="236" t="s">
        <v>38</v>
      </c>
      <c r="C37" s="229" t="s">
        <v>193</v>
      </c>
      <c r="D37" s="231">
        <v>90.46</v>
      </c>
      <c r="E37" s="231">
        <v>10.85</v>
      </c>
      <c r="F37" s="231"/>
      <c r="G37" s="231"/>
      <c r="H37" s="231"/>
      <c r="I37" s="231"/>
      <c r="J37" s="232">
        <v>4</v>
      </c>
      <c r="K37" s="233">
        <v>5</v>
      </c>
      <c r="L37" s="233">
        <v>5</v>
      </c>
      <c r="M37" s="237" t="s">
        <v>113</v>
      </c>
    </row>
    <row r="38" spans="1:13" s="135" customFormat="1">
      <c r="A38" s="229" t="s">
        <v>226</v>
      </c>
      <c r="B38" s="236" t="s">
        <v>38</v>
      </c>
      <c r="C38" s="229" t="s">
        <v>193</v>
      </c>
      <c r="D38" s="231">
        <v>91.85</v>
      </c>
      <c r="E38" s="231">
        <v>11.02</v>
      </c>
      <c r="F38" s="231"/>
      <c r="G38" s="231"/>
      <c r="H38" s="231"/>
      <c r="I38" s="231"/>
      <c r="J38" s="232">
        <v>4</v>
      </c>
      <c r="K38" s="233">
        <v>5</v>
      </c>
      <c r="L38" s="233">
        <v>5</v>
      </c>
      <c r="M38" s="237" t="s">
        <v>113</v>
      </c>
    </row>
    <row r="39" spans="1:13" s="135" customFormat="1">
      <c r="A39" s="229" t="s">
        <v>226</v>
      </c>
      <c r="B39" s="236" t="s">
        <v>38</v>
      </c>
      <c r="C39" s="229" t="s">
        <v>193</v>
      </c>
      <c r="D39" s="231">
        <v>86.13</v>
      </c>
      <c r="E39" s="231">
        <v>10.33</v>
      </c>
      <c r="F39" s="231"/>
      <c r="G39" s="231"/>
      <c r="H39" s="231"/>
      <c r="I39" s="231"/>
      <c r="J39" s="232">
        <v>4</v>
      </c>
      <c r="K39" s="233">
        <v>5</v>
      </c>
      <c r="L39" s="233">
        <v>5</v>
      </c>
      <c r="M39" s="237" t="s">
        <v>113</v>
      </c>
    </row>
    <row r="40" spans="1:13">
      <c r="A40" s="176" t="s">
        <v>177</v>
      </c>
      <c r="B40" s="183" t="s">
        <v>38</v>
      </c>
      <c r="C40" s="176" t="s">
        <v>55</v>
      </c>
      <c r="D40" s="179">
        <v>1.44</v>
      </c>
      <c r="E40" s="179">
        <v>0.17280000000000001</v>
      </c>
      <c r="F40" s="179">
        <f>AVERAGEA(D40:D52)</f>
        <v>12.995384615384612</v>
      </c>
      <c r="G40" s="179">
        <f>STDEVA(D40:D52)</f>
        <v>7.1708320632010683</v>
      </c>
      <c r="H40" s="179">
        <f>COUNT(D40:D52)</f>
        <v>13</v>
      </c>
      <c r="I40" s="179">
        <f>G40/SQRT(H40)</f>
        <v>1.9888309762778986</v>
      </c>
      <c r="J40" s="180">
        <v>33</v>
      </c>
      <c r="K40" s="181">
        <v>6</v>
      </c>
      <c r="L40" s="181">
        <v>6</v>
      </c>
      <c r="M40" s="177" t="s">
        <v>202</v>
      </c>
    </row>
    <row r="41" spans="1:13">
      <c r="A41" s="176" t="s">
        <v>177</v>
      </c>
      <c r="B41" s="183" t="s">
        <v>38</v>
      </c>
      <c r="C41" s="176" t="s">
        <v>55</v>
      </c>
      <c r="D41" s="179">
        <v>7.5</v>
      </c>
      <c r="E41" s="179">
        <v>0.9</v>
      </c>
      <c r="F41" s="179"/>
      <c r="G41" s="179"/>
      <c r="H41" s="179"/>
      <c r="I41" s="179"/>
      <c r="J41" s="180">
        <v>33</v>
      </c>
      <c r="K41" s="181">
        <v>6</v>
      </c>
      <c r="L41" s="181">
        <v>7</v>
      </c>
      <c r="M41" s="177" t="s">
        <v>172</v>
      </c>
    </row>
    <row r="42" spans="1:13">
      <c r="A42" s="176" t="s">
        <v>177</v>
      </c>
      <c r="B42" s="183" t="s">
        <v>38</v>
      </c>
      <c r="C42" s="176" t="s">
        <v>55</v>
      </c>
      <c r="D42" s="179">
        <v>8.3333333333333304</v>
      </c>
      <c r="E42" s="179">
        <v>1</v>
      </c>
      <c r="F42" s="179"/>
      <c r="G42" s="179"/>
      <c r="H42" s="179"/>
      <c r="I42" s="179"/>
      <c r="J42" s="180">
        <v>33</v>
      </c>
      <c r="K42" s="181">
        <v>6</v>
      </c>
      <c r="L42" s="181">
        <v>7</v>
      </c>
      <c r="M42" s="177" t="s">
        <v>172</v>
      </c>
    </row>
    <row r="43" spans="1:13">
      <c r="A43" s="176" t="s">
        <v>177</v>
      </c>
      <c r="B43" s="183" t="s">
        <v>38</v>
      </c>
      <c r="C43" s="176" t="s">
        <v>55</v>
      </c>
      <c r="D43" s="179">
        <v>4.1666666666666696</v>
      </c>
      <c r="E43" s="179">
        <v>0.5</v>
      </c>
      <c r="F43" s="179"/>
      <c r="G43" s="179"/>
      <c r="H43" s="179"/>
      <c r="I43" s="179"/>
      <c r="J43" s="180">
        <v>33</v>
      </c>
      <c r="K43" s="181">
        <v>6</v>
      </c>
      <c r="L43" s="181">
        <v>7</v>
      </c>
      <c r="M43" s="177" t="s">
        <v>172</v>
      </c>
    </row>
    <row r="44" spans="1:13">
      <c r="A44" s="176" t="s">
        <v>177</v>
      </c>
      <c r="B44" s="183" t="s">
        <v>38</v>
      </c>
      <c r="C44" s="176" t="s">
        <v>55</v>
      </c>
      <c r="D44" s="179">
        <v>15</v>
      </c>
      <c r="E44" s="179">
        <v>1.8</v>
      </c>
      <c r="F44" s="179"/>
      <c r="G44" s="179"/>
      <c r="H44" s="179"/>
      <c r="I44" s="179"/>
      <c r="J44" s="180">
        <v>33</v>
      </c>
      <c r="K44" s="181">
        <v>6</v>
      </c>
      <c r="L44" s="181">
        <v>7</v>
      </c>
      <c r="M44" s="177" t="s">
        <v>172</v>
      </c>
    </row>
    <row r="45" spans="1:13">
      <c r="A45" s="176" t="s">
        <v>177</v>
      </c>
      <c r="B45" s="183" t="s">
        <v>38</v>
      </c>
      <c r="C45" s="176" t="s">
        <v>55</v>
      </c>
      <c r="D45" s="179">
        <v>15</v>
      </c>
      <c r="E45" s="179">
        <v>1.8</v>
      </c>
      <c r="F45" s="179"/>
      <c r="G45" s="179"/>
      <c r="H45" s="179"/>
      <c r="I45" s="179"/>
      <c r="J45" s="180">
        <v>33</v>
      </c>
      <c r="K45" s="181">
        <v>6</v>
      </c>
      <c r="L45" s="181">
        <v>7</v>
      </c>
      <c r="M45" s="177" t="s">
        <v>172</v>
      </c>
    </row>
    <row r="46" spans="1:13">
      <c r="A46" s="176" t="s">
        <v>177</v>
      </c>
      <c r="B46" s="183" t="s">
        <v>38</v>
      </c>
      <c r="C46" s="176" t="s">
        <v>55</v>
      </c>
      <c r="D46" s="179">
        <v>14.1666666666667</v>
      </c>
      <c r="E46" s="179">
        <v>1.7</v>
      </c>
      <c r="F46" s="179"/>
      <c r="G46" s="179"/>
      <c r="H46" s="179"/>
      <c r="I46" s="179"/>
      <c r="J46" s="180">
        <v>33</v>
      </c>
      <c r="K46" s="181">
        <v>6</v>
      </c>
      <c r="L46" s="181">
        <v>7</v>
      </c>
      <c r="M46" s="177" t="s">
        <v>172</v>
      </c>
    </row>
    <row r="47" spans="1:13">
      <c r="A47" s="176" t="s">
        <v>177</v>
      </c>
      <c r="B47" s="183" t="s">
        <v>38</v>
      </c>
      <c r="C47" s="176" t="s">
        <v>55</v>
      </c>
      <c r="D47" s="179">
        <v>20</v>
      </c>
      <c r="E47" s="179">
        <v>2.4</v>
      </c>
      <c r="F47" s="179"/>
      <c r="G47" s="179"/>
      <c r="H47" s="179"/>
      <c r="I47" s="179"/>
      <c r="J47" s="180">
        <v>33</v>
      </c>
      <c r="K47" s="181">
        <v>6</v>
      </c>
      <c r="L47" s="181">
        <v>7</v>
      </c>
      <c r="M47" s="177" t="s">
        <v>172</v>
      </c>
    </row>
    <row r="48" spans="1:13">
      <c r="A48" s="176" t="s">
        <v>177</v>
      </c>
      <c r="B48" s="183" t="s">
        <v>38</v>
      </c>
      <c r="C48" s="176" t="s">
        <v>55</v>
      </c>
      <c r="D48" s="179">
        <v>27.5</v>
      </c>
      <c r="E48" s="179">
        <v>3.3</v>
      </c>
      <c r="F48" s="179"/>
      <c r="G48" s="179"/>
      <c r="H48" s="179"/>
      <c r="I48" s="179"/>
      <c r="J48" s="180">
        <v>33</v>
      </c>
      <c r="K48" s="181">
        <v>6</v>
      </c>
      <c r="L48" s="181">
        <v>7</v>
      </c>
      <c r="M48" s="177" t="s">
        <v>172</v>
      </c>
    </row>
    <row r="49" spans="1:13">
      <c r="A49" s="176" t="s">
        <v>177</v>
      </c>
      <c r="B49" s="183" t="s">
        <v>38</v>
      </c>
      <c r="C49" s="176" t="s">
        <v>55</v>
      </c>
      <c r="D49" s="179">
        <v>20.8333333333333</v>
      </c>
      <c r="E49" s="179">
        <v>2.5</v>
      </c>
      <c r="F49" s="179"/>
      <c r="G49" s="179"/>
      <c r="H49" s="179"/>
      <c r="I49" s="179"/>
      <c r="J49" s="180">
        <v>33</v>
      </c>
      <c r="K49" s="181">
        <v>6</v>
      </c>
      <c r="L49" s="181">
        <v>7</v>
      </c>
      <c r="M49" s="177" t="s">
        <v>172</v>
      </c>
    </row>
    <row r="50" spans="1:13">
      <c r="A50" s="176" t="s">
        <v>177</v>
      </c>
      <c r="B50" s="183" t="s">
        <v>38</v>
      </c>
      <c r="C50" s="176" t="s">
        <v>55</v>
      </c>
      <c r="D50" s="179">
        <v>10.8333333333333</v>
      </c>
      <c r="E50" s="179">
        <v>1.3</v>
      </c>
      <c r="F50" s="179"/>
      <c r="G50" s="179"/>
      <c r="H50" s="179"/>
      <c r="I50" s="179"/>
      <c r="J50" s="180">
        <v>33</v>
      </c>
      <c r="K50" s="181">
        <v>6</v>
      </c>
      <c r="L50" s="181">
        <v>7</v>
      </c>
      <c r="M50" s="177" t="s">
        <v>172</v>
      </c>
    </row>
    <row r="51" spans="1:13">
      <c r="A51" s="176" t="s">
        <v>177</v>
      </c>
      <c r="B51" s="183" t="s">
        <v>38</v>
      </c>
      <c r="C51" s="176" t="s">
        <v>55</v>
      </c>
      <c r="D51" s="179">
        <v>9.1666666666666696</v>
      </c>
      <c r="E51" s="179">
        <v>1.1000000000000001</v>
      </c>
      <c r="F51" s="179"/>
      <c r="G51" s="179"/>
      <c r="H51" s="179"/>
      <c r="I51" s="179"/>
      <c r="J51" s="180">
        <v>33</v>
      </c>
      <c r="K51" s="181">
        <v>6</v>
      </c>
      <c r="L51" s="181">
        <v>7</v>
      </c>
      <c r="M51" s="177" t="s">
        <v>172</v>
      </c>
    </row>
    <row r="52" spans="1:13">
      <c r="A52" s="176" t="s">
        <v>177</v>
      </c>
      <c r="B52" s="183" t="s">
        <v>38</v>
      </c>
      <c r="C52" s="176" t="s">
        <v>55</v>
      </c>
      <c r="D52" s="179">
        <v>15</v>
      </c>
      <c r="E52" s="179">
        <v>1.8</v>
      </c>
      <c r="F52" s="179"/>
      <c r="G52" s="179"/>
      <c r="H52" s="179"/>
      <c r="I52" s="179"/>
      <c r="J52" s="180">
        <v>33</v>
      </c>
      <c r="K52" s="181">
        <v>6</v>
      </c>
      <c r="L52" s="181">
        <v>7</v>
      </c>
      <c r="M52" s="177" t="s">
        <v>172</v>
      </c>
    </row>
    <row r="53" spans="1:13" s="135" customFormat="1">
      <c r="A53" s="229" t="s">
        <v>86</v>
      </c>
      <c r="B53" s="230" t="s">
        <v>38</v>
      </c>
      <c r="C53" s="229" t="s">
        <v>39</v>
      </c>
      <c r="D53" s="231">
        <v>41.5</v>
      </c>
      <c r="E53" s="231">
        <v>4.9800000000000004</v>
      </c>
      <c r="F53" s="231">
        <f>AVERAGEA(D53)</f>
        <v>41.5</v>
      </c>
      <c r="G53" s="231"/>
      <c r="H53" s="231">
        <f>COUNT(D53)</f>
        <v>1</v>
      </c>
      <c r="I53" s="231"/>
      <c r="J53" s="232">
        <v>4</v>
      </c>
      <c r="K53" s="233">
        <v>7</v>
      </c>
      <c r="L53" s="233">
        <v>8</v>
      </c>
      <c r="M53" s="235" t="s">
        <v>223</v>
      </c>
    </row>
    <row r="54" spans="1:13">
      <c r="A54" s="176" t="s">
        <v>79</v>
      </c>
      <c r="B54" s="178" t="s">
        <v>38</v>
      </c>
      <c r="C54" s="176" t="s">
        <v>198</v>
      </c>
      <c r="D54" s="179">
        <v>5.1916937166877402</v>
      </c>
      <c r="E54" s="179">
        <v>0.62300324600252799</v>
      </c>
      <c r="F54" s="179">
        <f>AVERAGEA(D54:D58)</f>
        <v>3.8414860702527918</v>
      </c>
      <c r="G54" s="179">
        <f>STDEVA(D54:D58)</f>
        <v>2.1691613355217005</v>
      </c>
      <c r="H54" s="179">
        <f>COUNT(D54:D58)</f>
        <v>5</v>
      </c>
      <c r="I54" s="179">
        <f>G54/SQRT(H54)</f>
        <v>0.97007844007815025</v>
      </c>
      <c r="J54" s="180">
        <v>2</v>
      </c>
      <c r="K54" s="181">
        <v>8</v>
      </c>
      <c r="L54" s="181">
        <v>9</v>
      </c>
      <c r="M54" s="177" t="s">
        <v>167</v>
      </c>
    </row>
    <row r="55" spans="1:13">
      <c r="A55" s="176" t="s">
        <v>79</v>
      </c>
      <c r="B55" s="178" t="s">
        <v>38</v>
      </c>
      <c r="C55" s="176" t="s">
        <v>198</v>
      </c>
      <c r="D55" s="179">
        <v>2.39518230827544</v>
      </c>
      <c r="E55" s="179">
        <v>0.28742187699305299</v>
      </c>
      <c r="F55" s="179"/>
      <c r="G55" s="179"/>
      <c r="H55" s="179"/>
      <c r="I55" s="179"/>
      <c r="J55" s="180">
        <v>2</v>
      </c>
      <c r="K55" s="181">
        <v>8</v>
      </c>
      <c r="L55" s="181">
        <v>9</v>
      </c>
      <c r="M55" s="177" t="s">
        <v>167</v>
      </c>
    </row>
    <row r="56" spans="1:13">
      <c r="A56" s="176" t="s">
        <v>79</v>
      </c>
      <c r="B56" s="178" t="s">
        <v>38</v>
      </c>
      <c r="C56" s="176" t="s">
        <v>198</v>
      </c>
      <c r="D56" s="179">
        <v>6.97375317098055</v>
      </c>
      <c r="E56" s="179">
        <v>0.83685038051766503</v>
      </c>
      <c r="F56" s="179"/>
      <c r="G56" s="179"/>
      <c r="H56" s="179"/>
      <c r="I56" s="179"/>
      <c r="J56" s="180">
        <v>2</v>
      </c>
      <c r="K56" s="181">
        <v>8</v>
      </c>
      <c r="L56" s="181">
        <v>9</v>
      </c>
      <c r="M56" s="177" t="s">
        <v>167</v>
      </c>
    </row>
    <row r="57" spans="1:13">
      <c r="A57" s="176" t="s">
        <v>79</v>
      </c>
      <c r="B57" s="178" t="s">
        <v>38</v>
      </c>
      <c r="C57" s="176" t="s">
        <v>225</v>
      </c>
      <c r="D57" s="179">
        <v>1.8304888098224401</v>
      </c>
      <c r="E57" s="179">
        <v>0.21965865717869201</v>
      </c>
      <c r="F57" s="179"/>
      <c r="G57" s="179"/>
      <c r="H57" s="179"/>
      <c r="I57" s="179"/>
      <c r="J57" s="180">
        <v>2</v>
      </c>
      <c r="K57" s="181">
        <v>8</v>
      </c>
      <c r="L57" s="181">
        <v>9</v>
      </c>
      <c r="M57" s="177" t="s">
        <v>167</v>
      </c>
    </row>
    <row r="58" spans="1:13">
      <c r="A58" s="176" t="s">
        <v>79</v>
      </c>
      <c r="B58" s="178" t="s">
        <v>38</v>
      </c>
      <c r="C58" s="176" t="s">
        <v>225</v>
      </c>
      <c r="D58" s="179">
        <v>2.8163123454977899</v>
      </c>
      <c r="E58" s="179">
        <v>0.33795748145973498</v>
      </c>
      <c r="F58" s="179"/>
      <c r="G58" s="179"/>
      <c r="H58" s="179"/>
      <c r="I58" s="179"/>
      <c r="J58" s="180">
        <v>2</v>
      </c>
      <c r="K58" s="181">
        <v>8</v>
      </c>
      <c r="L58" s="181">
        <v>9</v>
      </c>
      <c r="M58" s="177" t="s">
        <v>167</v>
      </c>
    </row>
    <row r="59" spans="1:13" s="135" customFormat="1">
      <c r="A59" s="229" t="s">
        <v>133</v>
      </c>
      <c r="B59" s="230" t="s">
        <v>38</v>
      </c>
      <c r="C59" s="229" t="s">
        <v>39</v>
      </c>
      <c r="D59" s="231">
        <v>93.3</v>
      </c>
      <c r="E59" s="231">
        <v>11.196</v>
      </c>
      <c r="F59" s="231">
        <f>AVERAGEA(D59:D61)</f>
        <v>87</v>
      </c>
      <c r="G59" s="231">
        <f>STDEVA(D59:D61)</f>
        <v>7.1686818872091091</v>
      </c>
      <c r="H59" s="231">
        <f>COUNT(D59:D61)</f>
        <v>3</v>
      </c>
      <c r="I59" s="231">
        <f>G59/SQRT(H59)</f>
        <v>4.1388404173149738</v>
      </c>
      <c r="J59" s="232">
        <v>4</v>
      </c>
      <c r="K59" s="233">
        <v>9</v>
      </c>
      <c r="L59" s="233">
        <v>10</v>
      </c>
      <c r="M59" s="235" t="s">
        <v>223</v>
      </c>
    </row>
    <row r="60" spans="1:13" s="135" customFormat="1">
      <c r="A60" s="229" t="s">
        <v>133</v>
      </c>
      <c r="B60" s="230" t="s">
        <v>38</v>
      </c>
      <c r="C60" s="229" t="s">
        <v>39</v>
      </c>
      <c r="D60" s="231">
        <v>88.5</v>
      </c>
      <c r="E60" s="231">
        <v>10.62</v>
      </c>
      <c r="F60" s="231"/>
      <c r="G60" s="231"/>
      <c r="H60" s="231"/>
      <c r="I60" s="231"/>
      <c r="J60" s="232">
        <v>4</v>
      </c>
      <c r="K60" s="233">
        <v>9</v>
      </c>
      <c r="L60" s="233">
        <v>10</v>
      </c>
      <c r="M60" s="235" t="s">
        <v>223</v>
      </c>
    </row>
    <row r="61" spans="1:13" s="135" customFormat="1">
      <c r="A61" s="229" t="s">
        <v>133</v>
      </c>
      <c r="B61" s="230" t="s">
        <v>38</v>
      </c>
      <c r="C61" s="229" t="s">
        <v>39</v>
      </c>
      <c r="D61" s="231">
        <v>79.2</v>
      </c>
      <c r="E61" s="231">
        <v>9.5039999999999996</v>
      </c>
      <c r="F61" s="231"/>
      <c r="G61" s="231"/>
      <c r="H61" s="231"/>
      <c r="I61" s="231"/>
      <c r="J61" s="232">
        <v>4</v>
      </c>
      <c r="K61" s="233">
        <v>9</v>
      </c>
      <c r="L61" s="233">
        <v>10</v>
      </c>
      <c r="M61" s="235" t="s">
        <v>223</v>
      </c>
    </row>
    <row r="62" spans="1:13">
      <c r="A62" s="176" t="s">
        <v>84</v>
      </c>
      <c r="B62" s="178" t="s">
        <v>38</v>
      </c>
      <c r="C62" s="176" t="s">
        <v>38</v>
      </c>
      <c r="D62" s="179">
        <v>1.42865805731869</v>
      </c>
      <c r="E62" s="179">
        <v>0.171438966878243</v>
      </c>
      <c r="F62" s="179">
        <f>AVERAGEA(D62:D69)</f>
        <v>2.2058211354304946</v>
      </c>
      <c r="G62" s="179">
        <f>STDEVA(D62:D69)</f>
        <v>1.2717291978346479</v>
      </c>
      <c r="H62" s="179">
        <f>COUNT(D62:D69)</f>
        <v>8</v>
      </c>
      <c r="I62" s="179">
        <f>G62/SQRT(H62)</f>
        <v>0.44962416981090397</v>
      </c>
      <c r="J62" s="180">
        <v>2</v>
      </c>
      <c r="K62" s="181">
        <v>10</v>
      </c>
      <c r="L62" s="181">
        <v>11</v>
      </c>
      <c r="M62" s="184" t="s">
        <v>222</v>
      </c>
    </row>
    <row r="63" spans="1:13">
      <c r="A63" s="176" t="s">
        <v>84</v>
      </c>
      <c r="B63" s="178" t="s">
        <v>38</v>
      </c>
      <c r="C63" s="176" t="s">
        <v>38</v>
      </c>
      <c r="D63" s="179">
        <v>1.58415020070849</v>
      </c>
      <c r="E63" s="179">
        <v>0.190098024085019</v>
      </c>
      <c r="F63" s="179"/>
      <c r="G63" s="179"/>
      <c r="H63" s="179"/>
      <c r="I63" s="179"/>
      <c r="J63" s="180">
        <v>2</v>
      </c>
      <c r="K63" s="181">
        <v>10</v>
      </c>
      <c r="L63" s="181">
        <v>11</v>
      </c>
      <c r="M63" s="184" t="s">
        <v>222</v>
      </c>
    </row>
    <row r="64" spans="1:13">
      <c r="A64" s="176" t="s">
        <v>84</v>
      </c>
      <c r="B64" s="178" t="s">
        <v>38</v>
      </c>
      <c r="C64" s="176" t="s">
        <v>38</v>
      </c>
      <c r="D64" s="179">
        <v>1.7650008085901401</v>
      </c>
      <c r="E64" s="179">
        <v>0.21180009703081701</v>
      </c>
      <c r="F64" s="179"/>
      <c r="G64" s="179"/>
      <c r="H64" s="179"/>
      <c r="I64" s="179"/>
      <c r="J64" s="180">
        <v>2</v>
      </c>
      <c r="K64" s="181">
        <v>10</v>
      </c>
      <c r="L64" s="181">
        <v>11</v>
      </c>
      <c r="M64" s="184" t="s">
        <v>222</v>
      </c>
    </row>
    <row r="65" spans="1:13">
      <c r="A65" s="176" t="s">
        <v>84</v>
      </c>
      <c r="B65" s="178" t="s">
        <v>38</v>
      </c>
      <c r="C65" s="176" t="s">
        <v>38</v>
      </c>
      <c r="D65" s="179">
        <v>1.73940718312659</v>
      </c>
      <c r="E65" s="179">
        <v>0.208728861975191</v>
      </c>
      <c r="F65" s="179"/>
      <c r="G65" s="179"/>
      <c r="H65" s="179"/>
      <c r="I65" s="179"/>
      <c r="J65" s="180">
        <v>2</v>
      </c>
      <c r="K65" s="181">
        <v>10</v>
      </c>
      <c r="L65" s="181">
        <v>11</v>
      </c>
      <c r="M65" s="184" t="s">
        <v>222</v>
      </c>
    </row>
    <row r="66" spans="1:13">
      <c r="A66" s="176" t="s">
        <v>84</v>
      </c>
      <c r="B66" s="178" t="s">
        <v>38</v>
      </c>
      <c r="C66" s="176" t="s">
        <v>38</v>
      </c>
      <c r="D66" s="179">
        <v>0.78839758512931601</v>
      </c>
      <c r="E66" s="179">
        <v>9.4607710215517907E-2</v>
      </c>
      <c r="F66" s="179"/>
      <c r="G66" s="179"/>
      <c r="H66" s="179"/>
      <c r="I66" s="179"/>
      <c r="J66" s="180">
        <v>2</v>
      </c>
      <c r="K66" s="181">
        <v>10</v>
      </c>
      <c r="L66" s="181">
        <v>11</v>
      </c>
      <c r="M66" s="184" t="s">
        <v>222</v>
      </c>
    </row>
    <row r="67" spans="1:13">
      <c r="A67" s="176" t="s">
        <v>84</v>
      </c>
      <c r="B67" s="178" t="s">
        <v>38</v>
      </c>
      <c r="C67" s="176" t="s">
        <v>38</v>
      </c>
      <c r="D67" s="179">
        <v>2.0067021062292301</v>
      </c>
      <c r="E67" s="179">
        <v>0.240804252747507</v>
      </c>
      <c r="F67" s="179"/>
      <c r="G67" s="179"/>
      <c r="H67" s="179"/>
      <c r="I67" s="179"/>
      <c r="J67" s="180">
        <v>2</v>
      </c>
      <c r="K67" s="181">
        <v>10</v>
      </c>
      <c r="L67" s="181">
        <v>11</v>
      </c>
      <c r="M67" s="184" t="s">
        <v>222</v>
      </c>
    </row>
    <row r="68" spans="1:13">
      <c r="A68" s="176" t="s">
        <v>84</v>
      </c>
      <c r="B68" s="178" t="s">
        <v>38</v>
      </c>
      <c r="C68" s="176" t="s">
        <v>38</v>
      </c>
      <c r="D68" s="179">
        <v>4.4642531423414997</v>
      </c>
      <c r="E68" s="179">
        <v>0.53571037708098002</v>
      </c>
      <c r="F68" s="179"/>
      <c r="G68" s="179"/>
      <c r="H68" s="179"/>
      <c r="I68" s="179"/>
      <c r="J68" s="180">
        <v>2</v>
      </c>
      <c r="K68" s="181">
        <v>10</v>
      </c>
      <c r="L68" s="181">
        <v>11</v>
      </c>
      <c r="M68" s="184" t="s">
        <v>222</v>
      </c>
    </row>
    <row r="69" spans="1:13">
      <c r="A69" s="176" t="s">
        <v>84</v>
      </c>
      <c r="B69" s="185" t="s">
        <v>38</v>
      </c>
      <c r="C69" s="186" t="s">
        <v>38</v>
      </c>
      <c r="D69" s="179">
        <v>3.87</v>
      </c>
      <c r="E69" s="179">
        <v>0.46</v>
      </c>
      <c r="F69" s="179"/>
      <c r="G69" s="179"/>
      <c r="H69" s="179"/>
      <c r="I69" s="179"/>
      <c r="J69" s="180">
        <v>2</v>
      </c>
      <c r="K69" s="181">
        <v>10</v>
      </c>
      <c r="L69" s="181">
        <v>11</v>
      </c>
      <c r="M69" s="184" t="s">
        <v>222</v>
      </c>
    </row>
    <row r="70" spans="1:13" s="135" customFormat="1">
      <c r="A70" s="229" t="s">
        <v>41</v>
      </c>
      <c r="B70" s="230" t="s">
        <v>38</v>
      </c>
      <c r="C70" s="229" t="s">
        <v>221</v>
      </c>
      <c r="D70" s="231">
        <v>0.4</v>
      </c>
      <c r="E70" s="231">
        <v>4.8000000000000001E-2</v>
      </c>
      <c r="F70" s="231">
        <f>AVERAGEA(D70:D81)</f>
        <v>1.4958333333333333</v>
      </c>
      <c r="G70" s="231">
        <f>STDEVA(D70:D81)</f>
        <v>1.102521558917914</v>
      </c>
      <c r="H70" s="231">
        <f>COUNT(D70:D81)</f>
        <v>12</v>
      </c>
      <c r="I70" s="231">
        <f>G70/SQRT(H70)</f>
        <v>0.31827055941431176</v>
      </c>
      <c r="J70" s="232">
        <v>33</v>
      </c>
      <c r="K70" s="233">
        <v>11</v>
      </c>
      <c r="L70" s="233">
        <v>12</v>
      </c>
      <c r="M70" s="235" t="s">
        <v>168</v>
      </c>
    </row>
    <row r="71" spans="1:13" s="135" customFormat="1">
      <c r="A71" s="229" t="s">
        <v>41</v>
      </c>
      <c r="B71" s="230" t="s">
        <v>38</v>
      </c>
      <c r="C71" s="229" t="s">
        <v>221</v>
      </c>
      <c r="D71" s="231">
        <v>0.3</v>
      </c>
      <c r="E71" s="231">
        <v>3.5999999999999997E-2</v>
      </c>
      <c r="F71" s="231"/>
      <c r="G71" s="231"/>
      <c r="H71" s="231"/>
      <c r="I71" s="231"/>
      <c r="J71" s="232">
        <v>33</v>
      </c>
      <c r="K71" s="233">
        <v>11</v>
      </c>
      <c r="L71" s="233">
        <v>12</v>
      </c>
      <c r="M71" s="235" t="s">
        <v>168</v>
      </c>
    </row>
    <row r="72" spans="1:13" s="135" customFormat="1">
      <c r="A72" s="229" t="s">
        <v>41</v>
      </c>
      <c r="B72" s="230" t="s">
        <v>38</v>
      </c>
      <c r="C72" s="229" t="s">
        <v>221</v>
      </c>
      <c r="D72" s="231">
        <v>0.27</v>
      </c>
      <c r="E72" s="231">
        <v>3.2399999999999998E-2</v>
      </c>
      <c r="F72" s="231"/>
      <c r="G72" s="231"/>
      <c r="H72" s="231"/>
      <c r="I72" s="231"/>
      <c r="J72" s="232">
        <v>33</v>
      </c>
      <c r="K72" s="233">
        <v>11</v>
      </c>
      <c r="L72" s="233">
        <v>12</v>
      </c>
      <c r="M72" s="235" t="s">
        <v>168</v>
      </c>
    </row>
    <row r="73" spans="1:13" s="135" customFormat="1">
      <c r="A73" s="229" t="s">
        <v>41</v>
      </c>
      <c r="B73" s="230" t="s">
        <v>38</v>
      </c>
      <c r="C73" s="229" t="s">
        <v>221</v>
      </c>
      <c r="D73" s="231">
        <v>0.74</v>
      </c>
      <c r="E73" s="231">
        <v>8.8800000000000004E-2</v>
      </c>
      <c r="F73" s="231"/>
      <c r="G73" s="231"/>
      <c r="H73" s="231"/>
      <c r="I73" s="231"/>
      <c r="J73" s="232">
        <v>33</v>
      </c>
      <c r="K73" s="233">
        <v>11</v>
      </c>
      <c r="L73" s="233">
        <v>12</v>
      </c>
      <c r="M73" s="235" t="s">
        <v>168</v>
      </c>
    </row>
    <row r="74" spans="1:13" s="135" customFormat="1">
      <c r="A74" s="229" t="s">
        <v>41</v>
      </c>
      <c r="B74" s="230" t="s">
        <v>38</v>
      </c>
      <c r="C74" s="229" t="s">
        <v>221</v>
      </c>
      <c r="D74" s="231">
        <v>0.68</v>
      </c>
      <c r="E74" s="231">
        <v>8.1600000000000006E-2</v>
      </c>
      <c r="F74" s="231"/>
      <c r="G74" s="231"/>
      <c r="H74" s="231"/>
      <c r="I74" s="231"/>
      <c r="J74" s="232">
        <v>33</v>
      </c>
      <c r="K74" s="233">
        <v>11</v>
      </c>
      <c r="L74" s="233">
        <v>12</v>
      </c>
      <c r="M74" s="235" t="s">
        <v>168</v>
      </c>
    </row>
    <row r="75" spans="1:13" s="135" customFormat="1">
      <c r="A75" s="229" t="s">
        <v>41</v>
      </c>
      <c r="B75" s="230" t="s">
        <v>38</v>
      </c>
      <c r="C75" s="229" t="s">
        <v>221</v>
      </c>
      <c r="D75" s="231">
        <v>0.38</v>
      </c>
      <c r="E75" s="231">
        <v>4.5600000000000002E-2</v>
      </c>
      <c r="F75" s="231"/>
      <c r="G75" s="231"/>
      <c r="H75" s="231"/>
      <c r="I75" s="231"/>
      <c r="J75" s="232">
        <v>33</v>
      </c>
      <c r="K75" s="233">
        <v>11</v>
      </c>
      <c r="L75" s="233">
        <v>12</v>
      </c>
      <c r="M75" s="235" t="s">
        <v>168</v>
      </c>
    </row>
    <row r="76" spans="1:13" s="135" customFormat="1">
      <c r="A76" s="229" t="s">
        <v>41</v>
      </c>
      <c r="B76" s="230" t="s">
        <v>38</v>
      </c>
      <c r="C76" s="229" t="s">
        <v>221</v>
      </c>
      <c r="D76" s="231">
        <v>2.59</v>
      </c>
      <c r="E76" s="231">
        <v>0.31080000000000002</v>
      </c>
      <c r="F76" s="231"/>
      <c r="G76" s="231"/>
      <c r="H76" s="231"/>
      <c r="I76" s="231"/>
      <c r="J76" s="232">
        <v>33</v>
      </c>
      <c r="K76" s="233">
        <v>11</v>
      </c>
      <c r="L76" s="233">
        <v>12</v>
      </c>
      <c r="M76" s="235" t="s">
        <v>168</v>
      </c>
    </row>
    <row r="77" spans="1:13" s="135" customFormat="1">
      <c r="A77" s="229" t="s">
        <v>41</v>
      </c>
      <c r="B77" s="230" t="s">
        <v>38</v>
      </c>
      <c r="C77" s="229" t="s">
        <v>221</v>
      </c>
      <c r="D77" s="231">
        <v>2.15</v>
      </c>
      <c r="E77" s="231">
        <v>0.25800000000000001</v>
      </c>
      <c r="F77" s="231"/>
      <c r="G77" s="231"/>
      <c r="H77" s="231"/>
      <c r="I77" s="231"/>
      <c r="J77" s="232">
        <v>33</v>
      </c>
      <c r="K77" s="233">
        <v>11</v>
      </c>
      <c r="L77" s="233">
        <v>12</v>
      </c>
      <c r="M77" s="235" t="s">
        <v>168</v>
      </c>
    </row>
    <row r="78" spans="1:13" s="135" customFormat="1">
      <c r="A78" s="229" t="s">
        <v>41</v>
      </c>
      <c r="B78" s="230" t="s">
        <v>38</v>
      </c>
      <c r="C78" s="229" t="s">
        <v>221</v>
      </c>
      <c r="D78" s="231">
        <v>2.2599999999999998</v>
      </c>
      <c r="E78" s="231">
        <v>0.2712</v>
      </c>
      <c r="F78" s="231"/>
      <c r="G78" s="231"/>
      <c r="H78" s="231"/>
      <c r="I78" s="231"/>
      <c r="J78" s="232">
        <v>33</v>
      </c>
      <c r="K78" s="233">
        <v>11</v>
      </c>
      <c r="L78" s="233">
        <v>12</v>
      </c>
      <c r="M78" s="235" t="s">
        <v>168</v>
      </c>
    </row>
    <row r="79" spans="1:13" s="135" customFormat="1">
      <c r="A79" s="229" t="s">
        <v>41</v>
      </c>
      <c r="B79" s="230" t="s">
        <v>38</v>
      </c>
      <c r="C79" s="229" t="s">
        <v>221</v>
      </c>
      <c r="D79" s="231">
        <v>2.71</v>
      </c>
      <c r="E79" s="231">
        <v>0.32519999999999999</v>
      </c>
      <c r="F79" s="231"/>
      <c r="G79" s="231"/>
      <c r="H79" s="231"/>
      <c r="I79" s="231"/>
      <c r="J79" s="232">
        <v>33</v>
      </c>
      <c r="K79" s="233">
        <v>11</v>
      </c>
      <c r="L79" s="233">
        <v>12</v>
      </c>
      <c r="M79" s="235" t="s">
        <v>168</v>
      </c>
    </row>
    <row r="80" spans="1:13" s="135" customFormat="1">
      <c r="A80" s="229" t="s">
        <v>41</v>
      </c>
      <c r="B80" s="230" t="s">
        <v>38</v>
      </c>
      <c r="C80" s="229" t="s">
        <v>221</v>
      </c>
      <c r="D80" s="231">
        <v>2.76</v>
      </c>
      <c r="E80" s="231">
        <v>0.33119999999999999</v>
      </c>
      <c r="F80" s="231"/>
      <c r="G80" s="231"/>
      <c r="H80" s="231"/>
      <c r="I80" s="231"/>
      <c r="J80" s="232">
        <v>33</v>
      </c>
      <c r="K80" s="233">
        <v>11</v>
      </c>
      <c r="L80" s="233">
        <v>12</v>
      </c>
      <c r="M80" s="235" t="s">
        <v>168</v>
      </c>
    </row>
    <row r="81" spans="1:13" s="135" customFormat="1">
      <c r="A81" s="229" t="s">
        <v>41</v>
      </c>
      <c r="B81" s="230" t="s">
        <v>38</v>
      </c>
      <c r="C81" s="229" t="s">
        <v>221</v>
      </c>
      <c r="D81" s="231">
        <v>2.71</v>
      </c>
      <c r="E81" s="231">
        <v>0.32519999999999999</v>
      </c>
      <c r="F81" s="231"/>
      <c r="G81" s="231"/>
      <c r="H81" s="231"/>
      <c r="I81" s="231"/>
      <c r="J81" s="232">
        <v>33</v>
      </c>
      <c r="K81" s="233">
        <v>11</v>
      </c>
      <c r="L81" s="233">
        <v>12</v>
      </c>
      <c r="M81" s="235" t="s">
        <v>168</v>
      </c>
    </row>
    <row r="82" spans="1:13">
      <c r="A82" s="176" t="s">
        <v>106</v>
      </c>
      <c r="B82" s="178" t="s">
        <v>39</v>
      </c>
      <c r="C82" s="176" t="s">
        <v>72</v>
      </c>
      <c r="D82" s="179">
        <v>0.4</v>
      </c>
      <c r="E82" s="179">
        <v>4.8000000000000001E-2</v>
      </c>
      <c r="F82" s="179">
        <f>AVERAGEA(D82:D84)</f>
        <v>0.31666666666666665</v>
      </c>
      <c r="G82" s="179">
        <f>STDEVA(D82:D84)</f>
        <v>7.6376261582597305E-2</v>
      </c>
      <c r="H82" s="179">
        <f>COUNT(D82:D84)</f>
        <v>3</v>
      </c>
      <c r="I82" s="179">
        <f>G82/SQRT(H82)</f>
        <v>4.4095855184409831E-2</v>
      </c>
      <c r="J82" s="180">
        <v>30</v>
      </c>
      <c r="K82" s="181">
        <v>12</v>
      </c>
      <c r="L82" s="181">
        <v>13</v>
      </c>
      <c r="M82" s="177" t="s">
        <v>220</v>
      </c>
    </row>
    <row r="83" spans="1:13">
      <c r="A83" s="176" t="s">
        <v>106</v>
      </c>
      <c r="B83" s="178" t="s">
        <v>39</v>
      </c>
      <c r="C83" s="176" t="s">
        <v>72</v>
      </c>
      <c r="D83" s="179">
        <v>0.3</v>
      </c>
      <c r="E83" s="179">
        <v>3.5999999999999997E-2</v>
      </c>
      <c r="F83" s="179"/>
      <c r="G83" s="179"/>
      <c r="H83" s="179"/>
      <c r="I83" s="179"/>
      <c r="J83" s="180">
        <v>30</v>
      </c>
      <c r="K83" s="181">
        <v>12</v>
      </c>
      <c r="L83" s="181">
        <v>13</v>
      </c>
      <c r="M83" s="177" t="s">
        <v>220</v>
      </c>
    </row>
    <row r="84" spans="1:13">
      <c r="A84" s="176" t="s">
        <v>106</v>
      </c>
      <c r="B84" s="178" t="s">
        <v>39</v>
      </c>
      <c r="C84" s="176" t="s">
        <v>72</v>
      </c>
      <c r="D84" s="179">
        <v>0.25</v>
      </c>
      <c r="E84" s="179">
        <v>0.03</v>
      </c>
      <c r="F84" s="179"/>
      <c r="G84" s="179"/>
      <c r="H84" s="179"/>
      <c r="I84" s="179"/>
      <c r="J84" s="180">
        <v>30</v>
      </c>
      <c r="K84" s="181">
        <v>12</v>
      </c>
      <c r="L84" s="181">
        <v>13</v>
      </c>
      <c r="M84" s="177" t="s">
        <v>220</v>
      </c>
    </row>
    <row r="85" spans="1:13" s="135" customFormat="1">
      <c r="A85" s="229" t="s">
        <v>176</v>
      </c>
      <c r="B85" s="230" t="s">
        <v>39</v>
      </c>
      <c r="C85" s="229" t="s">
        <v>215</v>
      </c>
      <c r="D85" s="231">
        <v>98</v>
      </c>
      <c r="E85" s="231">
        <v>11.76</v>
      </c>
      <c r="F85" s="231">
        <f>AVERAGEA(D85:D90)</f>
        <v>68.716666666666669</v>
      </c>
      <c r="G85" s="231">
        <f>STDEVA(D85:D90)</f>
        <v>46.162773602402467</v>
      </c>
      <c r="H85" s="231">
        <f>COUNT(D85:D90)</f>
        <v>6</v>
      </c>
      <c r="I85" s="231">
        <f>G85/SQRT(H85)</f>
        <v>18.845873406251151</v>
      </c>
      <c r="J85" s="232">
        <v>30</v>
      </c>
      <c r="K85" s="233">
        <v>13</v>
      </c>
      <c r="L85" s="233">
        <v>14</v>
      </c>
      <c r="M85" s="235" t="s">
        <v>174</v>
      </c>
    </row>
    <row r="86" spans="1:13" s="135" customFormat="1">
      <c r="A86" s="229" t="s">
        <v>176</v>
      </c>
      <c r="B86" s="230" t="s">
        <v>39</v>
      </c>
      <c r="C86" s="229" t="s">
        <v>215</v>
      </c>
      <c r="D86" s="231">
        <v>99</v>
      </c>
      <c r="E86" s="231">
        <v>11.88</v>
      </c>
      <c r="F86" s="231"/>
      <c r="G86" s="231"/>
      <c r="H86" s="231"/>
      <c r="I86" s="231"/>
      <c r="J86" s="232">
        <v>30</v>
      </c>
      <c r="K86" s="233">
        <v>13</v>
      </c>
      <c r="L86" s="233">
        <v>14</v>
      </c>
      <c r="M86" s="235" t="s">
        <v>219</v>
      </c>
    </row>
    <row r="87" spans="1:13" s="135" customFormat="1">
      <c r="A87" s="229" t="s">
        <v>176</v>
      </c>
      <c r="B87" s="230" t="s">
        <v>39</v>
      </c>
      <c r="C87" s="229" t="s">
        <v>215</v>
      </c>
      <c r="D87" s="231">
        <v>100</v>
      </c>
      <c r="E87" s="231">
        <v>12</v>
      </c>
      <c r="F87" s="231"/>
      <c r="G87" s="231"/>
      <c r="H87" s="231"/>
      <c r="I87" s="231"/>
      <c r="J87" s="232">
        <v>30</v>
      </c>
      <c r="K87" s="233">
        <v>13</v>
      </c>
      <c r="L87" s="233">
        <v>14</v>
      </c>
      <c r="M87" s="235" t="s">
        <v>218</v>
      </c>
    </row>
    <row r="88" spans="1:13" s="135" customFormat="1">
      <c r="A88" s="229" t="s">
        <v>176</v>
      </c>
      <c r="B88" s="230" t="s">
        <v>39</v>
      </c>
      <c r="C88" s="229" t="s">
        <v>215</v>
      </c>
      <c r="D88" s="231">
        <v>97</v>
      </c>
      <c r="E88" s="231">
        <v>11.64</v>
      </c>
      <c r="F88" s="231"/>
      <c r="G88" s="231"/>
      <c r="H88" s="231"/>
      <c r="I88" s="231"/>
      <c r="J88" s="232">
        <v>30</v>
      </c>
      <c r="K88" s="233">
        <v>13</v>
      </c>
      <c r="L88" s="233">
        <v>14</v>
      </c>
      <c r="M88" s="235" t="s">
        <v>217</v>
      </c>
    </row>
    <row r="89" spans="1:13" s="135" customFormat="1">
      <c r="A89" s="229" t="s">
        <v>176</v>
      </c>
      <c r="B89" s="230" t="s">
        <v>39</v>
      </c>
      <c r="C89" s="229" t="s">
        <v>215</v>
      </c>
      <c r="D89" s="231">
        <v>10.8</v>
      </c>
      <c r="E89" s="231">
        <v>1.296</v>
      </c>
      <c r="F89" s="231"/>
      <c r="G89" s="231"/>
      <c r="H89" s="231"/>
      <c r="I89" s="231"/>
      <c r="J89" s="232">
        <v>30</v>
      </c>
      <c r="K89" s="233">
        <v>13</v>
      </c>
      <c r="L89" s="233">
        <v>14</v>
      </c>
      <c r="M89" s="235" t="s">
        <v>216</v>
      </c>
    </row>
    <row r="90" spans="1:13" s="135" customFormat="1">
      <c r="A90" s="229" t="s">
        <v>176</v>
      </c>
      <c r="B90" s="230" t="s">
        <v>39</v>
      </c>
      <c r="C90" s="229" t="s">
        <v>215</v>
      </c>
      <c r="D90" s="231">
        <v>7.5</v>
      </c>
      <c r="E90" s="231">
        <v>0.9</v>
      </c>
      <c r="F90" s="231"/>
      <c r="G90" s="231"/>
      <c r="H90" s="231"/>
      <c r="I90" s="231"/>
      <c r="J90" s="232">
        <v>30</v>
      </c>
      <c r="K90" s="233">
        <v>13</v>
      </c>
      <c r="L90" s="233">
        <v>14</v>
      </c>
      <c r="M90" s="235" t="s">
        <v>214</v>
      </c>
    </row>
    <row r="91" spans="1:13">
      <c r="A91" s="176" t="s">
        <v>85</v>
      </c>
      <c r="B91" s="178" t="s">
        <v>38</v>
      </c>
      <c r="C91" s="176" t="s">
        <v>38</v>
      </c>
      <c r="D91" s="179">
        <v>40.8333333333333</v>
      </c>
      <c r="E91" s="179">
        <v>4.9000000000000004</v>
      </c>
      <c r="F91" s="179">
        <f>AVERAGEA(D91)</f>
        <v>40.8333333333333</v>
      </c>
      <c r="G91" s="179"/>
      <c r="H91" s="179">
        <f>COUNT(D91)</f>
        <v>1</v>
      </c>
      <c r="I91" s="179"/>
      <c r="J91" s="180">
        <v>4</v>
      </c>
      <c r="K91" s="181">
        <v>14</v>
      </c>
      <c r="L91" s="181">
        <v>15</v>
      </c>
      <c r="M91" s="177" t="s">
        <v>164</v>
      </c>
    </row>
    <row r="92" spans="1:13" s="135" customFormat="1">
      <c r="A92" s="229" t="s">
        <v>26</v>
      </c>
      <c r="B92" s="229" t="s">
        <v>38</v>
      </c>
      <c r="C92" s="229" t="s">
        <v>38</v>
      </c>
      <c r="D92" s="229">
        <v>4.12</v>
      </c>
      <c r="E92" s="229">
        <v>0.49</v>
      </c>
      <c r="F92" s="229">
        <f>AVERAGEA(D92)</f>
        <v>4.12</v>
      </c>
      <c r="G92" s="229"/>
      <c r="H92" s="229">
        <f>COUNT(D92)</f>
        <v>1</v>
      </c>
      <c r="I92" s="229"/>
      <c r="J92" s="233">
        <v>4</v>
      </c>
      <c r="K92" s="233">
        <v>15</v>
      </c>
      <c r="L92" s="233">
        <v>16</v>
      </c>
      <c r="M92" s="237" t="s">
        <v>122</v>
      </c>
    </row>
    <row r="93" spans="1:13">
      <c r="A93" s="176" t="s">
        <v>83</v>
      </c>
      <c r="B93" s="178" t="s">
        <v>38</v>
      </c>
      <c r="C93" s="187" t="s">
        <v>213</v>
      </c>
      <c r="D93" s="176">
        <v>0.65</v>
      </c>
      <c r="E93" s="176">
        <v>7.8E-2</v>
      </c>
      <c r="F93" s="176">
        <f>AVERAGEA(D93:D95)</f>
        <v>0.65</v>
      </c>
      <c r="G93" s="176">
        <f>STDEVA(D93:D95)</f>
        <v>0</v>
      </c>
      <c r="H93" s="176">
        <f>COUNT(D93:D95)</f>
        <v>3</v>
      </c>
      <c r="I93" s="176">
        <f>G93/SQRT(H93)</f>
        <v>0</v>
      </c>
      <c r="J93" s="181">
        <v>4</v>
      </c>
      <c r="K93" s="181">
        <v>16</v>
      </c>
      <c r="L93" s="181">
        <v>17</v>
      </c>
      <c r="M93" s="184" t="s">
        <v>110</v>
      </c>
    </row>
    <row r="94" spans="1:13">
      <c r="A94" s="176" t="s">
        <v>83</v>
      </c>
      <c r="B94" s="178" t="s">
        <v>38</v>
      </c>
      <c r="C94" s="187" t="s">
        <v>213</v>
      </c>
      <c r="D94" s="176">
        <v>0.65</v>
      </c>
      <c r="E94" s="176">
        <v>7.8E-2</v>
      </c>
      <c r="F94" s="176"/>
      <c r="G94" s="176"/>
      <c r="H94" s="176"/>
      <c r="I94" s="176"/>
      <c r="J94" s="181">
        <v>4</v>
      </c>
      <c r="K94" s="181">
        <v>16</v>
      </c>
      <c r="L94" s="181">
        <v>17</v>
      </c>
      <c r="M94" s="184" t="s">
        <v>110</v>
      </c>
    </row>
    <row r="95" spans="1:13">
      <c r="A95" s="176" t="s">
        <v>83</v>
      </c>
      <c r="B95" s="178" t="s">
        <v>38</v>
      </c>
      <c r="C95" s="187" t="s">
        <v>213</v>
      </c>
      <c r="D95" s="176">
        <v>0.65</v>
      </c>
      <c r="E95" s="176">
        <v>7.8E-2</v>
      </c>
      <c r="F95" s="176"/>
      <c r="G95" s="176"/>
      <c r="H95" s="176"/>
      <c r="I95" s="176"/>
      <c r="J95" s="181">
        <v>4</v>
      </c>
      <c r="K95" s="181">
        <v>16</v>
      </c>
      <c r="L95" s="181">
        <v>17</v>
      </c>
      <c r="M95" s="184" t="s">
        <v>110</v>
      </c>
    </row>
    <row r="96" spans="1:13" s="135" customFormat="1">
      <c r="A96" s="229" t="s">
        <v>82</v>
      </c>
      <c r="B96" s="236" t="s">
        <v>39</v>
      </c>
      <c r="C96" s="238" t="s">
        <v>212</v>
      </c>
      <c r="D96" s="231">
        <v>86.187918139790199</v>
      </c>
      <c r="E96" s="231">
        <v>10.343042743626</v>
      </c>
      <c r="F96" s="231">
        <f>AVERAGEA(D96:D100)</f>
        <v>89.759191354412977</v>
      </c>
      <c r="G96" s="231">
        <f>STDEVA(D96:D100)</f>
        <v>2.4509721875295298</v>
      </c>
      <c r="H96" s="231">
        <f>COUNT(D96:D100)</f>
        <v>5</v>
      </c>
      <c r="I96" s="231">
        <f>G96/SQRT(H96)</f>
        <v>1.0961080844554782</v>
      </c>
      <c r="J96" s="233">
        <v>28</v>
      </c>
      <c r="K96" s="233">
        <v>17</v>
      </c>
      <c r="L96" s="233">
        <v>18</v>
      </c>
      <c r="M96" s="237" t="s">
        <v>110</v>
      </c>
    </row>
    <row r="97" spans="1:13" s="135" customFormat="1">
      <c r="A97" s="229" t="s">
        <v>82</v>
      </c>
      <c r="B97" s="236" t="s">
        <v>39</v>
      </c>
      <c r="C97" s="238" t="s">
        <v>212</v>
      </c>
      <c r="D97" s="231">
        <v>88.990675277427997</v>
      </c>
      <c r="E97" s="231">
        <v>10.679389617993801</v>
      </c>
      <c r="F97" s="231"/>
      <c r="G97" s="231"/>
      <c r="H97" s="231"/>
      <c r="I97" s="231"/>
      <c r="J97" s="233">
        <v>28</v>
      </c>
      <c r="K97" s="233">
        <v>17</v>
      </c>
      <c r="L97" s="233">
        <v>18</v>
      </c>
      <c r="M97" s="237" t="s">
        <v>110</v>
      </c>
    </row>
    <row r="98" spans="1:13" s="135" customFormat="1">
      <c r="A98" s="229" t="s">
        <v>82</v>
      </c>
      <c r="B98" s="236" t="s">
        <v>39</v>
      </c>
      <c r="C98" s="238" t="s">
        <v>212</v>
      </c>
      <c r="D98" s="231">
        <v>91.937450135695698</v>
      </c>
      <c r="E98" s="231">
        <v>11.0330194419034</v>
      </c>
      <c r="F98" s="231"/>
      <c r="G98" s="231"/>
      <c r="H98" s="231"/>
      <c r="I98" s="231"/>
      <c r="J98" s="233">
        <v>28</v>
      </c>
      <c r="K98" s="233">
        <v>17</v>
      </c>
      <c r="L98" s="233">
        <v>18</v>
      </c>
      <c r="M98" s="237" t="s">
        <v>110</v>
      </c>
    </row>
    <row r="99" spans="1:13" s="135" customFormat="1">
      <c r="A99" s="229" t="s">
        <v>82</v>
      </c>
      <c r="B99" s="236" t="s">
        <v>39</v>
      </c>
      <c r="C99" s="238" t="s">
        <v>212</v>
      </c>
      <c r="D99" s="231">
        <v>92.182255184844493</v>
      </c>
      <c r="E99" s="231">
        <v>11.0623974468703</v>
      </c>
      <c r="F99" s="231"/>
      <c r="G99" s="231"/>
      <c r="H99" s="231"/>
      <c r="I99" s="231"/>
      <c r="J99" s="233">
        <v>28</v>
      </c>
      <c r="K99" s="233">
        <v>17</v>
      </c>
      <c r="L99" s="233">
        <v>18</v>
      </c>
      <c r="M99" s="237" t="s">
        <v>110</v>
      </c>
    </row>
    <row r="100" spans="1:13" s="135" customFormat="1">
      <c r="A100" s="229" t="s">
        <v>82</v>
      </c>
      <c r="B100" s="236" t="s">
        <v>39</v>
      </c>
      <c r="C100" s="238" t="s">
        <v>212</v>
      </c>
      <c r="D100" s="231">
        <v>89.497658034306497</v>
      </c>
      <c r="E100" s="231">
        <v>10.7402304462428</v>
      </c>
      <c r="F100" s="231"/>
      <c r="G100" s="231"/>
      <c r="H100" s="231"/>
      <c r="I100" s="231"/>
      <c r="J100" s="233">
        <v>28</v>
      </c>
      <c r="K100" s="233">
        <v>17</v>
      </c>
      <c r="L100" s="233">
        <v>18</v>
      </c>
      <c r="M100" s="237" t="s">
        <v>110</v>
      </c>
    </row>
    <row r="101" spans="1:13">
      <c r="A101" s="176" t="s">
        <v>107</v>
      </c>
      <c r="B101" s="178" t="s">
        <v>39</v>
      </c>
      <c r="C101" s="176" t="s">
        <v>80</v>
      </c>
      <c r="D101" s="179">
        <v>4.4444444444444402</v>
      </c>
      <c r="E101" s="179">
        <v>0.53333333333333299</v>
      </c>
      <c r="F101" s="179">
        <f>AVERAGEA(D101:D109)</f>
        <v>14.603174603174612</v>
      </c>
      <c r="G101" s="179">
        <f>STDEVA(D101:D109)</f>
        <v>20.683703021284987</v>
      </c>
      <c r="H101" s="179">
        <f>COUNT(D101:D109)</f>
        <v>9</v>
      </c>
      <c r="I101" s="179">
        <f>G101/SQRT(H101)</f>
        <v>6.8945676737616628</v>
      </c>
      <c r="J101" s="180">
        <v>18</v>
      </c>
      <c r="K101" s="181">
        <v>18</v>
      </c>
      <c r="L101" s="181">
        <v>19</v>
      </c>
      <c r="M101" s="177" t="s">
        <v>211</v>
      </c>
    </row>
    <row r="102" spans="1:13">
      <c r="A102" s="176" t="s">
        <v>107</v>
      </c>
      <c r="B102" s="178" t="s">
        <v>39</v>
      </c>
      <c r="C102" s="176" t="s">
        <v>80</v>
      </c>
      <c r="D102" s="179">
        <v>7.6190476190476204</v>
      </c>
      <c r="E102" s="179">
        <v>0.91428571428571404</v>
      </c>
      <c r="F102" s="179"/>
      <c r="G102" s="179"/>
      <c r="H102" s="179"/>
      <c r="I102" s="179"/>
      <c r="J102" s="180">
        <v>18</v>
      </c>
      <c r="K102" s="181">
        <v>18</v>
      </c>
      <c r="L102" s="181">
        <v>19</v>
      </c>
      <c r="M102" s="177" t="s">
        <v>211</v>
      </c>
    </row>
    <row r="103" spans="1:13">
      <c r="A103" s="176" t="s">
        <v>107</v>
      </c>
      <c r="B103" s="178" t="s">
        <v>39</v>
      </c>
      <c r="C103" s="176" t="s">
        <v>80</v>
      </c>
      <c r="D103" s="179">
        <v>10.158730158730201</v>
      </c>
      <c r="E103" s="179">
        <v>1.21904761904762</v>
      </c>
      <c r="F103" s="179"/>
      <c r="G103" s="179"/>
      <c r="H103" s="179"/>
      <c r="I103" s="179"/>
      <c r="J103" s="180">
        <v>18</v>
      </c>
      <c r="K103" s="181">
        <v>18</v>
      </c>
      <c r="L103" s="181">
        <v>19</v>
      </c>
      <c r="M103" s="177" t="s">
        <v>211</v>
      </c>
    </row>
    <row r="104" spans="1:13">
      <c r="A104" s="176" t="s">
        <v>107</v>
      </c>
      <c r="B104" s="178" t="s">
        <v>39</v>
      </c>
      <c r="C104" s="176" t="s">
        <v>80</v>
      </c>
      <c r="D104" s="179">
        <v>2.53968253968254</v>
      </c>
      <c r="E104" s="179">
        <v>0.30476190476190501</v>
      </c>
      <c r="F104" s="179"/>
      <c r="G104" s="179"/>
      <c r="H104" s="179"/>
      <c r="I104" s="179"/>
      <c r="J104" s="180">
        <v>18</v>
      </c>
      <c r="K104" s="181">
        <v>18</v>
      </c>
      <c r="L104" s="181">
        <v>19</v>
      </c>
      <c r="M104" s="177" t="s">
        <v>211</v>
      </c>
    </row>
    <row r="105" spans="1:13">
      <c r="A105" s="176" t="s">
        <v>107</v>
      </c>
      <c r="B105" s="178" t="s">
        <v>39</v>
      </c>
      <c r="C105" s="176" t="s">
        <v>80</v>
      </c>
      <c r="D105" s="179">
        <v>8.2539682539682495</v>
      </c>
      <c r="E105" s="179">
        <v>0.99047619047619095</v>
      </c>
      <c r="F105" s="179"/>
      <c r="G105" s="179"/>
      <c r="H105" s="179"/>
      <c r="I105" s="179"/>
      <c r="J105" s="180">
        <v>18</v>
      </c>
      <c r="K105" s="181">
        <v>18</v>
      </c>
      <c r="L105" s="181">
        <v>19</v>
      </c>
      <c r="M105" s="177" t="s">
        <v>211</v>
      </c>
    </row>
    <row r="106" spans="1:13">
      <c r="A106" s="176" t="s">
        <v>107</v>
      </c>
      <c r="B106" s="178" t="s">
        <v>39</v>
      </c>
      <c r="C106" s="176" t="s">
        <v>80</v>
      </c>
      <c r="D106" s="179">
        <v>4.4444444444444402</v>
      </c>
      <c r="E106" s="179">
        <v>0.53333333333333299</v>
      </c>
      <c r="F106" s="179"/>
      <c r="G106" s="179"/>
      <c r="H106" s="179"/>
      <c r="I106" s="179"/>
      <c r="J106" s="180">
        <v>18</v>
      </c>
      <c r="K106" s="181">
        <v>18</v>
      </c>
      <c r="L106" s="181">
        <v>19</v>
      </c>
      <c r="M106" s="177" t="s">
        <v>211</v>
      </c>
    </row>
    <row r="107" spans="1:13">
      <c r="A107" s="176" t="s">
        <v>107</v>
      </c>
      <c r="B107" s="178" t="s">
        <v>39</v>
      </c>
      <c r="C107" s="176" t="s">
        <v>80</v>
      </c>
      <c r="D107" s="179">
        <v>3.8095238095238102</v>
      </c>
      <c r="E107" s="179">
        <v>0.45714285714285702</v>
      </c>
      <c r="F107" s="179"/>
      <c r="G107" s="179"/>
      <c r="H107" s="179"/>
      <c r="I107" s="179"/>
      <c r="J107" s="180">
        <v>18</v>
      </c>
      <c r="K107" s="181">
        <v>18</v>
      </c>
      <c r="L107" s="181">
        <v>19</v>
      </c>
      <c r="M107" s="177" t="s">
        <v>211</v>
      </c>
    </row>
    <row r="108" spans="1:13">
      <c r="A108" s="176" t="s">
        <v>107</v>
      </c>
      <c r="B108" s="178" t="s">
        <v>39</v>
      </c>
      <c r="C108" s="176" t="s">
        <v>80</v>
      </c>
      <c r="D108" s="179">
        <v>67.301587301587304</v>
      </c>
      <c r="E108" s="179">
        <v>8.0761904761904795</v>
      </c>
      <c r="F108" s="179"/>
      <c r="G108" s="179"/>
      <c r="H108" s="179"/>
      <c r="I108" s="179"/>
      <c r="J108" s="180">
        <v>18</v>
      </c>
      <c r="K108" s="181">
        <v>18</v>
      </c>
      <c r="L108" s="181">
        <v>19</v>
      </c>
      <c r="M108" s="177" t="s">
        <v>211</v>
      </c>
    </row>
    <row r="109" spans="1:13">
      <c r="A109" s="176" t="s">
        <v>107</v>
      </c>
      <c r="B109" s="178" t="s">
        <v>39</v>
      </c>
      <c r="C109" s="176" t="s">
        <v>80</v>
      </c>
      <c r="D109" s="179">
        <v>22.8571428571429</v>
      </c>
      <c r="E109" s="179">
        <v>2.7428571428571402</v>
      </c>
      <c r="F109" s="179"/>
      <c r="G109" s="179"/>
      <c r="H109" s="179"/>
      <c r="I109" s="179"/>
      <c r="J109" s="180">
        <v>18</v>
      </c>
      <c r="K109" s="181">
        <v>18</v>
      </c>
      <c r="L109" s="181">
        <v>19</v>
      </c>
      <c r="M109" s="177" t="s">
        <v>211</v>
      </c>
    </row>
    <row r="110" spans="1:13" s="135" customFormat="1">
      <c r="A110" s="229" t="s">
        <v>92</v>
      </c>
      <c r="B110" s="230" t="s">
        <v>39</v>
      </c>
      <c r="C110" s="229" t="s">
        <v>210</v>
      </c>
      <c r="D110" s="231">
        <v>38.770000000000003</v>
      </c>
      <c r="E110" s="231">
        <v>4.6524000000000001</v>
      </c>
      <c r="F110" s="231">
        <f>AVERAGEA(D110:D116)</f>
        <v>56.167142857142849</v>
      </c>
      <c r="G110" s="231">
        <f>STDEVA(D110:D116)</f>
        <v>21.954980994667054</v>
      </c>
      <c r="H110" s="231">
        <f>COUNT(D110:D116)</f>
        <v>7</v>
      </c>
      <c r="I110" s="231">
        <f>G110/SQRT(H110)</f>
        <v>8.2982028215769326</v>
      </c>
      <c r="J110" s="232">
        <v>20</v>
      </c>
      <c r="K110" s="233">
        <v>19</v>
      </c>
      <c r="L110" s="233">
        <v>20</v>
      </c>
      <c r="M110" s="235" t="s">
        <v>209</v>
      </c>
    </row>
    <row r="111" spans="1:13" s="135" customFormat="1">
      <c r="A111" s="229" t="s">
        <v>92</v>
      </c>
      <c r="B111" s="230" t="s">
        <v>39</v>
      </c>
      <c r="C111" s="229" t="s">
        <v>210</v>
      </c>
      <c r="D111" s="231">
        <v>43.3</v>
      </c>
      <c r="E111" s="231">
        <v>5.1959999999999997</v>
      </c>
      <c r="F111" s="231"/>
      <c r="G111" s="231"/>
      <c r="H111" s="231"/>
      <c r="I111" s="231"/>
      <c r="J111" s="232">
        <v>20</v>
      </c>
      <c r="K111" s="233">
        <v>19</v>
      </c>
      <c r="L111" s="233">
        <v>20</v>
      </c>
      <c r="M111" s="235" t="s">
        <v>209</v>
      </c>
    </row>
    <row r="112" spans="1:13" s="135" customFormat="1">
      <c r="A112" s="229" t="s">
        <v>92</v>
      </c>
      <c r="B112" s="230" t="s">
        <v>39</v>
      </c>
      <c r="C112" s="229" t="s">
        <v>210</v>
      </c>
      <c r="D112" s="231">
        <v>27.65</v>
      </c>
      <c r="E112" s="231">
        <v>3.3180000000000001</v>
      </c>
      <c r="F112" s="231"/>
      <c r="G112" s="231"/>
      <c r="H112" s="231"/>
      <c r="I112" s="231"/>
      <c r="J112" s="232">
        <v>20</v>
      </c>
      <c r="K112" s="233">
        <v>19</v>
      </c>
      <c r="L112" s="233">
        <v>20</v>
      </c>
      <c r="M112" s="235" t="s">
        <v>209</v>
      </c>
    </row>
    <row r="113" spans="1:13" s="135" customFormat="1">
      <c r="A113" s="229" t="s">
        <v>92</v>
      </c>
      <c r="B113" s="230" t="s">
        <v>39</v>
      </c>
      <c r="C113" s="229" t="s">
        <v>210</v>
      </c>
      <c r="D113" s="231">
        <v>80.3</v>
      </c>
      <c r="E113" s="231">
        <v>9.6359999999999992</v>
      </c>
      <c r="F113" s="231"/>
      <c r="G113" s="231"/>
      <c r="H113" s="231"/>
      <c r="I113" s="231"/>
      <c r="J113" s="232">
        <v>20</v>
      </c>
      <c r="K113" s="233">
        <v>19</v>
      </c>
      <c r="L113" s="233">
        <v>20</v>
      </c>
      <c r="M113" s="235" t="s">
        <v>209</v>
      </c>
    </row>
    <row r="114" spans="1:13" s="135" customFormat="1">
      <c r="A114" s="229" t="s">
        <v>92</v>
      </c>
      <c r="B114" s="230" t="s">
        <v>39</v>
      </c>
      <c r="C114" s="229" t="s">
        <v>210</v>
      </c>
      <c r="D114" s="231">
        <v>88.03</v>
      </c>
      <c r="E114" s="231">
        <v>10.563599999999999</v>
      </c>
      <c r="F114" s="231"/>
      <c r="G114" s="231"/>
      <c r="H114" s="231"/>
      <c r="I114" s="231"/>
      <c r="J114" s="232">
        <v>20</v>
      </c>
      <c r="K114" s="233">
        <v>19</v>
      </c>
      <c r="L114" s="233">
        <v>20</v>
      </c>
      <c r="M114" s="235" t="s">
        <v>209</v>
      </c>
    </row>
    <row r="115" spans="1:13" s="135" customFormat="1">
      <c r="A115" s="229" t="s">
        <v>92</v>
      </c>
      <c r="B115" s="230" t="s">
        <v>39</v>
      </c>
      <c r="C115" s="229" t="s">
        <v>210</v>
      </c>
      <c r="D115" s="231">
        <v>55.42</v>
      </c>
      <c r="E115" s="231">
        <v>6.6504000000000003</v>
      </c>
      <c r="F115" s="231"/>
      <c r="G115" s="231"/>
      <c r="H115" s="231"/>
      <c r="I115" s="231"/>
      <c r="J115" s="232">
        <v>20</v>
      </c>
      <c r="K115" s="233">
        <v>19</v>
      </c>
      <c r="L115" s="233">
        <v>20</v>
      </c>
      <c r="M115" s="235" t="s">
        <v>209</v>
      </c>
    </row>
    <row r="116" spans="1:13" s="135" customFormat="1">
      <c r="A116" s="229" t="s">
        <v>92</v>
      </c>
      <c r="B116" s="230" t="s">
        <v>39</v>
      </c>
      <c r="C116" s="229" t="s">
        <v>210</v>
      </c>
      <c r="D116" s="231">
        <v>59.7</v>
      </c>
      <c r="E116" s="231">
        <v>7.1639999999999997</v>
      </c>
      <c r="F116" s="231"/>
      <c r="G116" s="231"/>
      <c r="H116" s="231"/>
      <c r="I116" s="231"/>
      <c r="J116" s="232">
        <v>20</v>
      </c>
      <c r="K116" s="233">
        <v>19</v>
      </c>
      <c r="L116" s="233">
        <v>20</v>
      </c>
      <c r="M116" s="235" t="s">
        <v>209</v>
      </c>
    </row>
    <row r="117" spans="1:13">
      <c r="A117" s="176" t="s">
        <v>105</v>
      </c>
      <c r="B117" s="178" t="s">
        <v>39</v>
      </c>
      <c r="C117" s="176" t="s">
        <v>208</v>
      </c>
      <c r="D117" s="179">
        <v>78.746666666666698</v>
      </c>
      <c r="E117" s="179">
        <v>9.4496000000000002</v>
      </c>
      <c r="F117" s="179">
        <f>AVERAGEA(D117:D138)</f>
        <v>75.485492424242423</v>
      </c>
      <c r="G117" s="179">
        <f>STDEVA(D117:D138)</f>
        <v>14.807607829989475</v>
      </c>
      <c r="H117" s="179">
        <f>COUNT(D117:D138)</f>
        <v>22</v>
      </c>
      <c r="I117" s="179">
        <f>G117/SQRT(H117)</f>
        <v>3.1569925968667021</v>
      </c>
      <c r="J117" s="180">
        <v>26</v>
      </c>
      <c r="K117" s="181">
        <v>20</v>
      </c>
      <c r="L117" s="181">
        <v>21</v>
      </c>
      <c r="M117" s="177" t="s">
        <v>207</v>
      </c>
    </row>
    <row r="118" spans="1:13">
      <c r="A118" s="176" t="s">
        <v>105</v>
      </c>
      <c r="B118" s="178" t="s">
        <v>39</v>
      </c>
      <c r="C118" s="176" t="s">
        <v>208</v>
      </c>
      <c r="D118" s="179">
        <v>82.16</v>
      </c>
      <c r="E118" s="179">
        <v>9.8591999999999995</v>
      </c>
      <c r="F118" s="179"/>
      <c r="G118" s="179"/>
      <c r="H118" s="179"/>
      <c r="I118" s="179"/>
      <c r="J118" s="180">
        <v>26</v>
      </c>
      <c r="K118" s="181">
        <v>20</v>
      </c>
      <c r="L118" s="181">
        <v>21</v>
      </c>
      <c r="M118" s="177" t="s">
        <v>207</v>
      </c>
    </row>
    <row r="119" spans="1:13">
      <c r="A119" s="176" t="s">
        <v>105</v>
      </c>
      <c r="B119" s="178" t="s">
        <v>39</v>
      </c>
      <c r="C119" s="176" t="s">
        <v>208</v>
      </c>
      <c r="D119" s="179">
        <v>81.285833333333301</v>
      </c>
      <c r="E119" s="179">
        <v>9.7543000000000006</v>
      </c>
      <c r="F119" s="179"/>
      <c r="G119" s="179"/>
      <c r="H119" s="179"/>
      <c r="I119" s="179"/>
      <c r="J119" s="180">
        <v>26</v>
      </c>
      <c r="K119" s="181">
        <v>20</v>
      </c>
      <c r="L119" s="181">
        <v>21</v>
      </c>
      <c r="M119" s="177" t="s">
        <v>207</v>
      </c>
    </row>
    <row r="120" spans="1:13">
      <c r="A120" s="176" t="s">
        <v>105</v>
      </c>
      <c r="B120" s="178" t="s">
        <v>39</v>
      </c>
      <c r="C120" s="176" t="s">
        <v>208</v>
      </c>
      <c r="D120" s="179">
        <v>78.286666666666704</v>
      </c>
      <c r="E120" s="179">
        <v>9.3943999999999992</v>
      </c>
      <c r="F120" s="179"/>
      <c r="G120" s="179"/>
      <c r="H120" s="179"/>
      <c r="I120" s="179"/>
      <c r="J120" s="180">
        <v>26</v>
      </c>
      <c r="K120" s="181">
        <v>20</v>
      </c>
      <c r="L120" s="181">
        <v>21</v>
      </c>
      <c r="M120" s="177" t="s">
        <v>207</v>
      </c>
    </row>
    <row r="121" spans="1:13">
      <c r="A121" s="176" t="s">
        <v>105</v>
      </c>
      <c r="B121" s="178" t="s">
        <v>39</v>
      </c>
      <c r="C121" s="176" t="s">
        <v>208</v>
      </c>
      <c r="D121" s="179">
        <v>65.745000000000005</v>
      </c>
      <c r="E121" s="179">
        <v>7.8894000000000002</v>
      </c>
      <c r="F121" s="179"/>
      <c r="G121" s="179"/>
      <c r="H121" s="179"/>
      <c r="I121" s="179"/>
      <c r="J121" s="180">
        <v>26</v>
      </c>
      <c r="K121" s="181">
        <v>20</v>
      </c>
      <c r="L121" s="181">
        <v>21</v>
      </c>
      <c r="M121" s="177" t="s">
        <v>207</v>
      </c>
    </row>
    <row r="122" spans="1:13">
      <c r="A122" s="176" t="s">
        <v>105</v>
      </c>
      <c r="B122" s="178" t="s">
        <v>39</v>
      </c>
      <c r="C122" s="176" t="s">
        <v>208</v>
      </c>
      <c r="D122" s="179">
        <v>58.135833333333302</v>
      </c>
      <c r="E122" s="179">
        <v>6.9763000000000002</v>
      </c>
      <c r="F122" s="179"/>
      <c r="G122" s="179"/>
      <c r="H122" s="179"/>
      <c r="I122" s="179"/>
      <c r="J122" s="180">
        <v>26</v>
      </c>
      <c r="K122" s="181">
        <v>20</v>
      </c>
      <c r="L122" s="181">
        <v>21</v>
      </c>
      <c r="M122" s="177" t="s">
        <v>207</v>
      </c>
    </row>
    <row r="123" spans="1:13">
      <c r="A123" s="176" t="s">
        <v>105</v>
      </c>
      <c r="B123" s="178" t="s">
        <v>39</v>
      </c>
      <c r="C123" s="176" t="s">
        <v>208</v>
      </c>
      <c r="D123" s="179">
        <v>77.446666666666701</v>
      </c>
      <c r="E123" s="179">
        <v>9.2935999999999996</v>
      </c>
      <c r="F123" s="179"/>
      <c r="G123" s="179"/>
      <c r="H123" s="179"/>
      <c r="I123" s="179"/>
      <c r="J123" s="180">
        <v>26</v>
      </c>
      <c r="K123" s="181">
        <v>20</v>
      </c>
      <c r="L123" s="181">
        <v>21</v>
      </c>
      <c r="M123" s="177" t="s">
        <v>207</v>
      </c>
    </row>
    <row r="124" spans="1:13">
      <c r="A124" s="176" t="s">
        <v>105</v>
      </c>
      <c r="B124" s="178" t="s">
        <v>39</v>
      </c>
      <c r="C124" s="176" t="s">
        <v>208</v>
      </c>
      <c r="D124" s="179">
        <v>87.316666666666706</v>
      </c>
      <c r="E124" s="179">
        <v>10.478</v>
      </c>
      <c r="F124" s="179"/>
      <c r="G124" s="179"/>
      <c r="H124" s="179"/>
      <c r="I124" s="179"/>
      <c r="J124" s="180">
        <v>26</v>
      </c>
      <c r="K124" s="181">
        <v>20</v>
      </c>
      <c r="L124" s="181">
        <v>21</v>
      </c>
      <c r="M124" s="177" t="s">
        <v>207</v>
      </c>
    </row>
    <row r="125" spans="1:13">
      <c r="A125" s="176" t="s">
        <v>105</v>
      </c>
      <c r="B125" s="178" t="s">
        <v>39</v>
      </c>
      <c r="C125" s="176" t="s">
        <v>208</v>
      </c>
      <c r="D125" s="179">
        <v>85.048333333333304</v>
      </c>
      <c r="E125" s="179">
        <v>10.2058</v>
      </c>
      <c r="F125" s="179"/>
      <c r="G125" s="179"/>
      <c r="H125" s="179"/>
      <c r="I125" s="179"/>
      <c r="J125" s="180">
        <v>26</v>
      </c>
      <c r="K125" s="181">
        <v>20</v>
      </c>
      <c r="L125" s="181">
        <v>21</v>
      </c>
      <c r="M125" s="177" t="s">
        <v>207</v>
      </c>
    </row>
    <row r="126" spans="1:13">
      <c r="A126" s="176" t="s">
        <v>105</v>
      </c>
      <c r="B126" s="178" t="s">
        <v>39</v>
      </c>
      <c r="C126" s="176" t="s">
        <v>208</v>
      </c>
      <c r="D126" s="179">
        <v>88.063333333333304</v>
      </c>
      <c r="E126" s="179">
        <v>10.567600000000001</v>
      </c>
      <c r="F126" s="179"/>
      <c r="G126" s="179"/>
      <c r="H126" s="179"/>
      <c r="I126" s="179"/>
      <c r="J126" s="180">
        <v>26</v>
      </c>
      <c r="K126" s="181">
        <v>20</v>
      </c>
      <c r="L126" s="181">
        <v>21</v>
      </c>
      <c r="M126" s="177" t="s">
        <v>207</v>
      </c>
    </row>
    <row r="127" spans="1:13">
      <c r="A127" s="176" t="s">
        <v>105</v>
      </c>
      <c r="B127" s="178" t="s">
        <v>39</v>
      </c>
      <c r="C127" s="176" t="s">
        <v>208</v>
      </c>
      <c r="D127" s="179">
        <v>85.894166666666706</v>
      </c>
      <c r="E127" s="179">
        <v>10.3073</v>
      </c>
      <c r="F127" s="179"/>
      <c r="G127" s="179"/>
      <c r="H127" s="179"/>
      <c r="I127" s="179"/>
      <c r="J127" s="180">
        <v>26</v>
      </c>
      <c r="K127" s="181">
        <v>20</v>
      </c>
      <c r="L127" s="181">
        <v>21</v>
      </c>
      <c r="M127" s="177" t="s">
        <v>207</v>
      </c>
    </row>
    <row r="128" spans="1:13">
      <c r="A128" s="176" t="s">
        <v>105</v>
      </c>
      <c r="B128" s="178" t="s">
        <v>39</v>
      </c>
      <c r="C128" s="176" t="s">
        <v>208</v>
      </c>
      <c r="D128" s="179">
        <v>73.633333333333297</v>
      </c>
      <c r="E128" s="179">
        <v>8.8360000000000003</v>
      </c>
      <c r="F128" s="179"/>
      <c r="G128" s="179"/>
      <c r="H128" s="179"/>
      <c r="I128" s="179"/>
      <c r="J128" s="180">
        <v>26</v>
      </c>
      <c r="K128" s="181">
        <v>20</v>
      </c>
      <c r="L128" s="181">
        <v>21</v>
      </c>
      <c r="M128" s="177" t="s">
        <v>207</v>
      </c>
    </row>
    <row r="129" spans="1:13">
      <c r="A129" s="176" t="s">
        <v>105</v>
      </c>
      <c r="B129" s="178" t="s">
        <v>39</v>
      </c>
      <c r="C129" s="176" t="s">
        <v>208</v>
      </c>
      <c r="D129" s="179">
        <v>60.271666666666697</v>
      </c>
      <c r="E129" s="179">
        <v>7.2325999999999997</v>
      </c>
      <c r="F129" s="179"/>
      <c r="G129" s="179"/>
      <c r="H129" s="179"/>
      <c r="I129" s="179"/>
      <c r="J129" s="180">
        <v>26</v>
      </c>
      <c r="K129" s="181">
        <v>20</v>
      </c>
      <c r="L129" s="181">
        <v>21</v>
      </c>
      <c r="M129" s="177" t="s">
        <v>207</v>
      </c>
    </row>
    <row r="130" spans="1:13">
      <c r="A130" s="176" t="s">
        <v>105</v>
      </c>
      <c r="B130" s="178" t="s">
        <v>39</v>
      </c>
      <c r="C130" s="176" t="s">
        <v>208</v>
      </c>
      <c r="D130" s="179">
        <v>87.946666666666701</v>
      </c>
      <c r="E130" s="179">
        <v>10.553599999999999</v>
      </c>
      <c r="F130" s="179"/>
      <c r="G130" s="179"/>
      <c r="H130" s="179"/>
      <c r="I130" s="179"/>
      <c r="J130" s="180">
        <v>26</v>
      </c>
      <c r="K130" s="181">
        <v>20</v>
      </c>
      <c r="L130" s="181">
        <v>21</v>
      </c>
      <c r="M130" s="177" t="s">
        <v>207</v>
      </c>
    </row>
    <row r="131" spans="1:13">
      <c r="A131" s="176" t="s">
        <v>105</v>
      </c>
      <c r="B131" s="178" t="s">
        <v>39</v>
      </c>
      <c r="C131" s="176" t="s">
        <v>208</v>
      </c>
      <c r="D131" s="179">
        <v>81.424999999999997</v>
      </c>
      <c r="E131" s="179">
        <v>9.7710000000000008</v>
      </c>
      <c r="F131" s="179"/>
      <c r="G131" s="179"/>
      <c r="H131" s="179"/>
      <c r="I131" s="179"/>
      <c r="J131" s="180">
        <v>26</v>
      </c>
      <c r="K131" s="181">
        <v>20</v>
      </c>
      <c r="L131" s="181">
        <v>21</v>
      </c>
      <c r="M131" s="177" t="s">
        <v>207</v>
      </c>
    </row>
    <row r="132" spans="1:13">
      <c r="A132" s="176" t="s">
        <v>105</v>
      </c>
      <c r="B132" s="178" t="s">
        <v>39</v>
      </c>
      <c r="C132" s="176" t="s">
        <v>208</v>
      </c>
      <c r="D132" s="179">
        <v>91.673333333333304</v>
      </c>
      <c r="E132" s="179">
        <v>11.0008</v>
      </c>
      <c r="F132" s="179"/>
      <c r="G132" s="179"/>
      <c r="H132" s="179"/>
      <c r="I132" s="179"/>
      <c r="J132" s="180">
        <v>26</v>
      </c>
      <c r="K132" s="181">
        <v>20</v>
      </c>
      <c r="L132" s="181">
        <v>21</v>
      </c>
      <c r="M132" s="177" t="s">
        <v>207</v>
      </c>
    </row>
    <row r="133" spans="1:13">
      <c r="A133" s="176" t="s">
        <v>105</v>
      </c>
      <c r="B133" s="178" t="s">
        <v>39</v>
      </c>
      <c r="C133" s="176" t="s">
        <v>208</v>
      </c>
      <c r="D133" s="179">
        <v>83.837500000000006</v>
      </c>
      <c r="E133" s="179">
        <v>10.060499999999999</v>
      </c>
      <c r="F133" s="179"/>
      <c r="G133" s="179"/>
      <c r="H133" s="179"/>
      <c r="I133" s="179"/>
      <c r="J133" s="180">
        <v>26</v>
      </c>
      <c r="K133" s="181">
        <v>20</v>
      </c>
      <c r="L133" s="181">
        <v>21</v>
      </c>
      <c r="M133" s="177" t="s">
        <v>207</v>
      </c>
    </row>
    <row r="134" spans="1:13">
      <c r="A134" s="176" t="s">
        <v>105</v>
      </c>
      <c r="B134" s="178" t="s">
        <v>39</v>
      </c>
      <c r="C134" s="176" t="s">
        <v>208</v>
      </c>
      <c r="D134" s="179">
        <v>87.371666666666698</v>
      </c>
      <c r="E134" s="179">
        <v>10.4846</v>
      </c>
      <c r="F134" s="179"/>
      <c r="G134" s="179"/>
      <c r="H134" s="179"/>
      <c r="I134" s="179"/>
      <c r="J134" s="180">
        <v>26</v>
      </c>
      <c r="K134" s="181">
        <v>20</v>
      </c>
      <c r="L134" s="181">
        <v>21</v>
      </c>
      <c r="M134" s="177" t="s">
        <v>207</v>
      </c>
    </row>
    <row r="135" spans="1:13">
      <c r="A135" s="176" t="s">
        <v>105</v>
      </c>
      <c r="B135" s="178" t="s">
        <v>39</v>
      </c>
      <c r="C135" s="176" t="s">
        <v>208</v>
      </c>
      <c r="D135" s="179">
        <v>34.703333333333298</v>
      </c>
      <c r="E135" s="179">
        <v>4.1643999999999997</v>
      </c>
      <c r="F135" s="179"/>
      <c r="G135" s="179"/>
      <c r="H135" s="179"/>
      <c r="I135" s="179"/>
      <c r="J135" s="180">
        <v>26</v>
      </c>
      <c r="K135" s="181">
        <v>20</v>
      </c>
      <c r="L135" s="181">
        <v>21</v>
      </c>
      <c r="M135" s="177" t="s">
        <v>207</v>
      </c>
    </row>
    <row r="136" spans="1:13">
      <c r="A136" s="176" t="s">
        <v>105</v>
      </c>
      <c r="B136" s="178" t="s">
        <v>39</v>
      </c>
      <c r="C136" s="176" t="s">
        <v>208</v>
      </c>
      <c r="D136" s="179">
        <v>79.381666666666703</v>
      </c>
      <c r="E136" s="179">
        <v>9.5258000000000003</v>
      </c>
      <c r="F136" s="179"/>
      <c r="G136" s="179"/>
      <c r="H136" s="179"/>
      <c r="I136" s="179"/>
      <c r="J136" s="180">
        <v>26</v>
      </c>
      <c r="K136" s="181">
        <v>20</v>
      </c>
      <c r="L136" s="181">
        <v>21</v>
      </c>
      <c r="M136" s="177" t="s">
        <v>207</v>
      </c>
    </row>
    <row r="137" spans="1:13">
      <c r="A137" s="176" t="s">
        <v>105</v>
      </c>
      <c r="B137" s="178" t="s">
        <v>39</v>
      </c>
      <c r="C137" s="176" t="s">
        <v>208</v>
      </c>
      <c r="D137" s="179">
        <v>44.198333333333302</v>
      </c>
      <c r="E137" s="179">
        <v>5.3037999999999998</v>
      </c>
      <c r="F137" s="179"/>
      <c r="G137" s="179"/>
      <c r="H137" s="179"/>
      <c r="I137" s="179"/>
      <c r="J137" s="180">
        <v>26</v>
      </c>
      <c r="K137" s="181">
        <v>20</v>
      </c>
      <c r="L137" s="181">
        <v>21</v>
      </c>
      <c r="M137" s="177" t="s">
        <v>207</v>
      </c>
    </row>
    <row r="138" spans="1:13">
      <c r="A138" s="176" t="s">
        <v>105</v>
      </c>
      <c r="B138" s="178" t="s">
        <v>39</v>
      </c>
      <c r="C138" s="176" t="s">
        <v>208</v>
      </c>
      <c r="D138" s="179">
        <v>68.109166666666695</v>
      </c>
      <c r="E138" s="179">
        <v>8.1730999999999998</v>
      </c>
      <c r="F138" s="179"/>
      <c r="G138" s="179"/>
      <c r="H138" s="179"/>
      <c r="I138" s="179"/>
      <c r="J138" s="180">
        <v>26</v>
      </c>
      <c r="K138" s="181">
        <v>20</v>
      </c>
      <c r="L138" s="181">
        <v>21</v>
      </c>
      <c r="M138" s="177" t="s">
        <v>207</v>
      </c>
    </row>
    <row r="139" spans="1:13" s="135" customFormat="1">
      <c r="A139" s="229" t="s">
        <v>77</v>
      </c>
      <c r="B139" s="230" t="s">
        <v>38</v>
      </c>
      <c r="C139" s="229" t="s">
        <v>206</v>
      </c>
      <c r="D139" s="231">
        <v>82.727808415093406</v>
      </c>
      <c r="E139" s="231">
        <v>9.9273370098112093</v>
      </c>
      <c r="F139" s="231">
        <f>AVERAGEA(D139:D142)</f>
        <v>57.669952586256301</v>
      </c>
      <c r="G139" s="231">
        <f>STDEVA(D139:D142)</f>
        <v>16.874530721315004</v>
      </c>
      <c r="H139" s="231">
        <f>COUNT(D139:D142)</f>
        <v>4</v>
      </c>
      <c r="I139" s="231">
        <f>G139/SQRT(H139)</f>
        <v>8.4372653606575021</v>
      </c>
      <c r="J139" s="232">
        <v>4</v>
      </c>
      <c r="K139" s="233">
        <v>21</v>
      </c>
      <c r="L139" s="233">
        <v>22</v>
      </c>
      <c r="M139" s="235" t="s">
        <v>171</v>
      </c>
    </row>
    <row r="140" spans="1:13" s="135" customFormat="1">
      <c r="A140" s="229" t="s">
        <v>77</v>
      </c>
      <c r="B140" s="230" t="s">
        <v>38</v>
      </c>
      <c r="C140" s="229" t="s">
        <v>206</v>
      </c>
      <c r="D140" s="231">
        <v>52.657325073106897</v>
      </c>
      <c r="E140" s="231">
        <v>6.3188790087728304</v>
      </c>
      <c r="F140" s="231"/>
      <c r="G140" s="231"/>
      <c r="H140" s="231"/>
      <c r="I140" s="231"/>
      <c r="J140" s="232">
        <v>4</v>
      </c>
      <c r="K140" s="233">
        <v>21</v>
      </c>
      <c r="L140" s="233">
        <v>22</v>
      </c>
      <c r="M140" s="235" t="s">
        <v>171</v>
      </c>
    </row>
    <row r="141" spans="1:13" s="135" customFormat="1">
      <c r="A141" s="229" t="s">
        <v>77</v>
      </c>
      <c r="B141" s="230" t="s">
        <v>38</v>
      </c>
      <c r="C141" s="229" t="s">
        <v>206</v>
      </c>
      <c r="D141" s="231">
        <v>48.048086950193401</v>
      </c>
      <c r="E141" s="231">
        <v>5.7657704340232101</v>
      </c>
      <c r="F141" s="231"/>
      <c r="G141" s="231"/>
      <c r="H141" s="231"/>
      <c r="I141" s="231"/>
      <c r="J141" s="232">
        <v>4</v>
      </c>
      <c r="K141" s="233">
        <v>21</v>
      </c>
      <c r="L141" s="233">
        <v>22</v>
      </c>
      <c r="M141" s="235" t="s">
        <v>171</v>
      </c>
    </row>
    <row r="142" spans="1:13" s="135" customFormat="1">
      <c r="A142" s="229" t="s">
        <v>77</v>
      </c>
      <c r="B142" s="230" t="s">
        <v>38</v>
      </c>
      <c r="C142" s="229" t="s">
        <v>206</v>
      </c>
      <c r="D142" s="231">
        <v>47.246589906631499</v>
      </c>
      <c r="E142" s="231">
        <v>5.6695907887957802</v>
      </c>
      <c r="F142" s="231"/>
      <c r="G142" s="231"/>
      <c r="H142" s="231"/>
      <c r="I142" s="231"/>
      <c r="J142" s="232">
        <v>4</v>
      </c>
      <c r="K142" s="233">
        <v>21</v>
      </c>
      <c r="L142" s="233">
        <v>22</v>
      </c>
      <c r="M142" s="235" t="s">
        <v>171</v>
      </c>
    </row>
    <row r="143" spans="1:13">
      <c r="A143" s="176" t="s">
        <v>87</v>
      </c>
      <c r="B143" s="178" t="s">
        <v>38</v>
      </c>
      <c r="C143" s="176" t="s">
        <v>205</v>
      </c>
      <c r="D143" s="179">
        <v>26.6666666666667</v>
      </c>
      <c r="E143" s="179">
        <v>3.2</v>
      </c>
      <c r="F143" s="179">
        <f>AVERAGEA(D143:D151)</f>
        <v>22.276688453159036</v>
      </c>
      <c r="G143" s="179">
        <f>STDEVA(D143:D151)</f>
        <v>4.7050596139908141</v>
      </c>
      <c r="H143" s="179">
        <f>COUNT(D143:D151)</f>
        <v>9</v>
      </c>
      <c r="I143" s="179">
        <f>G143/SQRT(H143)</f>
        <v>1.5683532046636046</v>
      </c>
      <c r="J143" s="180">
        <v>3</v>
      </c>
      <c r="K143" s="181">
        <v>22</v>
      </c>
      <c r="L143" s="181">
        <v>23</v>
      </c>
      <c r="M143" s="177" t="s">
        <v>172</v>
      </c>
    </row>
    <row r="144" spans="1:13">
      <c r="A144" s="176" t="s">
        <v>87</v>
      </c>
      <c r="B144" s="178" t="s">
        <v>38</v>
      </c>
      <c r="C144" s="176" t="s">
        <v>205</v>
      </c>
      <c r="D144" s="179">
        <v>21.568627450980401</v>
      </c>
      <c r="E144" s="179">
        <v>2.5882352941176499</v>
      </c>
      <c r="F144" s="179"/>
      <c r="G144" s="179"/>
      <c r="H144" s="179"/>
      <c r="I144" s="179"/>
      <c r="J144" s="180">
        <v>3</v>
      </c>
      <c r="K144" s="181">
        <v>22</v>
      </c>
      <c r="L144" s="181">
        <v>23</v>
      </c>
      <c r="M144" s="177" t="s">
        <v>172</v>
      </c>
    </row>
    <row r="145" spans="1:13">
      <c r="A145" s="176" t="s">
        <v>87</v>
      </c>
      <c r="B145" s="178" t="s">
        <v>38</v>
      </c>
      <c r="C145" s="176" t="s">
        <v>205</v>
      </c>
      <c r="D145" s="179">
        <v>27.156862745098</v>
      </c>
      <c r="E145" s="179">
        <v>3.25882352941177</v>
      </c>
      <c r="F145" s="179"/>
      <c r="G145" s="179"/>
      <c r="H145" s="179"/>
      <c r="I145" s="179"/>
      <c r="J145" s="180">
        <v>3</v>
      </c>
      <c r="K145" s="181">
        <v>22</v>
      </c>
      <c r="L145" s="181">
        <v>23</v>
      </c>
      <c r="M145" s="177" t="s">
        <v>172</v>
      </c>
    </row>
    <row r="146" spans="1:13">
      <c r="A146" s="176" t="s">
        <v>87</v>
      </c>
      <c r="B146" s="178" t="s">
        <v>38</v>
      </c>
      <c r="C146" s="176" t="s">
        <v>205</v>
      </c>
      <c r="D146" s="179">
        <v>25.686274509803901</v>
      </c>
      <c r="E146" s="179">
        <v>3.0823529411764699</v>
      </c>
      <c r="F146" s="179"/>
      <c r="G146" s="179"/>
      <c r="H146" s="179"/>
      <c r="I146" s="179"/>
      <c r="J146" s="180">
        <v>3</v>
      </c>
      <c r="K146" s="181">
        <v>22</v>
      </c>
      <c r="L146" s="181">
        <v>23</v>
      </c>
      <c r="M146" s="177" t="s">
        <v>172</v>
      </c>
    </row>
    <row r="147" spans="1:13">
      <c r="A147" s="176" t="s">
        <v>87</v>
      </c>
      <c r="B147" s="178" t="s">
        <v>38</v>
      </c>
      <c r="C147" s="176" t="s">
        <v>205</v>
      </c>
      <c r="D147" s="179">
        <v>24.509803921568601</v>
      </c>
      <c r="E147" s="179">
        <v>2.9411764705882399</v>
      </c>
      <c r="F147" s="179"/>
      <c r="G147" s="179"/>
      <c r="H147" s="179"/>
      <c r="I147" s="179"/>
      <c r="J147" s="180">
        <v>3</v>
      </c>
      <c r="K147" s="181">
        <v>22</v>
      </c>
      <c r="L147" s="181">
        <v>23</v>
      </c>
      <c r="M147" s="177" t="s">
        <v>172</v>
      </c>
    </row>
    <row r="148" spans="1:13">
      <c r="A148" s="176" t="s">
        <v>87</v>
      </c>
      <c r="B148" s="178" t="s">
        <v>38</v>
      </c>
      <c r="C148" s="176" t="s">
        <v>205</v>
      </c>
      <c r="D148" s="179">
        <v>25.490196078431399</v>
      </c>
      <c r="E148" s="179">
        <v>3.0588235294117601</v>
      </c>
      <c r="F148" s="179"/>
      <c r="G148" s="179"/>
      <c r="H148" s="179"/>
      <c r="I148" s="179"/>
      <c r="J148" s="180">
        <v>3</v>
      </c>
      <c r="K148" s="181">
        <v>22</v>
      </c>
      <c r="L148" s="181">
        <v>23</v>
      </c>
      <c r="M148" s="177" t="s">
        <v>172</v>
      </c>
    </row>
    <row r="149" spans="1:13">
      <c r="A149" s="176" t="s">
        <v>87</v>
      </c>
      <c r="B149" s="178" t="s">
        <v>38</v>
      </c>
      <c r="C149" s="176" t="s">
        <v>205</v>
      </c>
      <c r="D149" s="179">
        <v>18.3333333333333</v>
      </c>
      <c r="E149" s="179">
        <v>2.2000000000000002</v>
      </c>
      <c r="F149" s="179"/>
      <c r="G149" s="179"/>
      <c r="H149" s="179"/>
      <c r="I149" s="179"/>
      <c r="J149" s="180">
        <v>3</v>
      </c>
      <c r="K149" s="181">
        <v>22</v>
      </c>
      <c r="L149" s="181">
        <v>23</v>
      </c>
      <c r="M149" s="177" t="s">
        <v>172</v>
      </c>
    </row>
    <row r="150" spans="1:13">
      <c r="A150" s="176" t="s">
        <v>87</v>
      </c>
      <c r="B150" s="178" t="s">
        <v>38</v>
      </c>
      <c r="C150" s="176" t="s">
        <v>205</v>
      </c>
      <c r="D150" s="179">
        <v>15.882352941176499</v>
      </c>
      <c r="E150" s="179">
        <v>1.9058823529411799</v>
      </c>
      <c r="F150" s="179"/>
      <c r="G150" s="179"/>
      <c r="H150" s="179"/>
      <c r="I150" s="179"/>
      <c r="J150" s="180">
        <v>3</v>
      </c>
      <c r="K150" s="181">
        <v>22</v>
      </c>
      <c r="L150" s="181">
        <v>23</v>
      </c>
      <c r="M150" s="177" t="s">
        <v>172</v>
      </c>
    </row>
    <row r="151" spans="1:13">
      <c r="A151" s="176" t="s">
        <v>87</v>
      </c>
      <c r="B151" s="178" t="s">
        <v>38</v>
      </c>
      <c r="C151" s="176" t="s">
        <v>205</v>
      </c>
      <c r="D151" s="179">
        <v>15.1960784313725</v>
      </c>
      <c r="E151" s="179">
        <v>1.8235294117647101</v>
      </c>
      <c r="F151" s="179"/>
      <c r="G151" s="179"/>
      <c r="H151" s="179"/>
      <c r="I151" s="179"/>
      <c r="J151" s="180">
        <v>3</v>
      </c>
      <c r="K151" s="181">
        <v>22</v>
      </c>
      <c r="L151" s="181">
        <v>23</v>
      </c>
      <c r="M151" s="177" t="s">
        <v>172</v>
      </c>
    </row>
    <row r="152" spans="1:13" s="135" customFormat="1">
      <c r="A152" s="229" t="s">
        <v>18</v>
      </c>
      <c r="B152" s="230" t="s">
        <v>39</v>
      </c>
      <c r="C152" s="229" t="s">
        <v>39</v>
      </c>
      <c r="D152" s="229">
        <v>90</v>
      </c>
      <c r="E152" s="229">
        <v>10.8</v>
      </c>
      <c r="F152" s="229">
        <f>AVERAGEA(D152:D153)</f>
        <v>90</v>
      </c>
      <c r="G152" s="229">
        <f>STDEVA(D152:D153)</f>
        <v>0</v>
      </c>
      <c r="H152" s="229">
        <f>COUNT(D152:D153)</f>
        <v>2</v>
      </c>
      <c r="I152" s="229">
        <f>G152/SQRT(H152)</f>
        <v>0</v>
      </c>
      <c r="J152" s="233">
        <v>12</v>
      </c>
      <c r="K152" s="233">
        <v>23</v>
      </c>
      <c r="L152" s="233">
        <v>24</v>
      </c>
      <c r="M152" s="237" t="s">
        <v>108</v>
      </c>
    </row>
    <row r="153" spans="1:13" s="135" customFormat="1">
      <c r="A153" s="229" t="s">
        <v>18</v>
      </c>
      <c r="B153" s="230" t="s">
        <v>39</v>
      </c>
      <c r="C153" s="229" t="s">
        <v>39</v>
      </c>
      <c r="D153" s="229">
        <v>90</v>
      </c>
      <c r="E153" s="229">
        <v>10.8</v>
      </c>
      <c r="F153" s="229"/>
      <c r="G153" s="229"/>
      <c r="H153" s="229"/>
      <c r="I153" s="229"/>
      <c r="J153" s="233">
        <v>12</v>
      </c>
      <c r="K153" s="233">
        <v>23</v>
      </c>
      <c r="L153" s="233">
        <v>24</v>
      </c>
      <c r="M153" s="237" t="s">
        <v>108</v>
      </c>
    </row>
    <row r="154" spans="1:13">
      <c r="A154" s="176" t="s">
        <v>20</v>
      </c>
      <c r="B154" s="178" t="s">
        <v>39</v>
      </c>
      <c r="C154" s="187" t="s">
        <v>38</v>
      </c>
      <c r="D154" s="176">
        <v>90</v>
      </c>
      <c r="E154" s="176">
        <v>10.8</v>
      </c>
      <c r="F154" s="176">
        <f>AVERAGEA(D154)</f>
        <v>90</v>
      </c>
      <c r="G154" s="176"/>
      <c r="H154" s="176">
        <f>COUNT(D154)</f>
        <v>1</v>
      </c>
      <c r="I154" s="176"/>
      <c r="J154" s="181">
        <v>12</v>
      </c>
      <c r="K154" s="181">
        <v>24</v>
      </c>
      <c r="L154" s="181">
        <v>24</v>
      </c>
      <c r="M154" s="184" t="s">
        <v>108</v>
      </c>
    </row>
    <row r="155" spans="1:13" s="135" customFormat="1">
      <c r="A155" s="229" t="s">
        <v>91</v>
      </c>
      <c r="B155" s="230" t="s">
        <v>38</v>
      </c>
      <c r="C155" s="229" t="s">
        <v>204</v>
      </c>
      <c r="D155" s="231">
        <v>11.8</v>
      </c>
      <c r="E155" s="231">
        <v>1.4159999999999999</v>
      </c>
      <c r="F155" s="231">
        <f>AVERAGEA(D155:D160)</f>
        <v>12.566666666666668</v>
      </c>
      <c r="G155" s="231">
        <f>STDEVA(D155:D160)</f>
        <v>1.3185851002747857</v>
      </c>
      <c r="H155" s="231">
        <f>COUNT(D155:D160)</f>
        <v>6</v>
      </c>
      <c r="I155" s="231">
        <f>G155/SQRT(H155)</f>
        <v>0.53831011301830267</v>
      </c>
      <c r="J155" s="232">
        <v>20</v>
      </c>
      <c r="K155" s="233">
        <v>25</v>
      </c>
      <c r="L155" s="239"/>
      <c r="M155" s="235" t="s">
        <v>203</v>
      </c>
    </row>
    <row r="156" spans="1:13" s="135" customFormat="1">
      <c r="A156" s="229" t="s">
        <v>91</v>
      </c>
      <c r="B156" s="230" t="s">
        <v>38</v>
      </c>
      <c r="C156" s="229" t="s">
        <v>204</v>
      </c>
      <c r="D156" s="231">
        <v>13.5</v>
      </c>
      <c r="E156" s="231">
        <v>1.62</v>
      </c>
      <c r="F156" s="231"/>
      <c r="G156" s="231"/>
      <c r="H156" s="231"/>
      <c r="I156" s="231"/>
      <c r="J156" s="232">
        <v>20</v>
      </c>
      <c r="K156" s="233">
        <v>25</v>
      </c>
      <c r="L156" s="233">
        <v>25</v>
      </c>
      <c r="M156" s="235" t="s">
        <v>203</v>
      </c>
    </row>
    <row r="157" spans="1:13" s="135" customFormat="1">
      <c r="A157" s="229" t="s">
        <v>91</v>
      </c>
      <c r="B157" s="230" t="s">
        <v>38</v>
      </c>
      <c r="C157" s="229" t="s">
        <v>204</v>
      </c>
      <c r="D157" s="231">
        <v>14.1</v>
      </c>
      <c r="E157" s="231">
        <v>1.6919999999999999</v>
      </c>
      <c r="F157" s="231"/>
      <c r="G157" s="231"/>
      <c r="H157" s="231"/>
      <c r="I157" s="231"/>
      <c r="J157" s="232">
        <v>20</v>
      </c>
      <c r="K157" s="233">
        <v>25</v>
      </c>
      <c r="L157" s="233">
        <v>25</v>
      </c>
      <c r="M157" s="235" t="s">
        <v>203</v>
      </c>
    </row>
    <row r="158" spans="1:13" s="135" customFormat="1">
      <c r="A158" s="229" t="s">
        <v>91</v>
      </c>
      <c r="B158" s="230" t="s">
        <v>38</v>
      </c>
      <c r="C158" s="229" t="s">
        <v>204</v>
      </c>
      <c r="D158" s="231">
        <v>12</v>
      </c>
      <c r="E158" s="231">
        <v>1.44</v>
      </c>
      <c r="F158" s="231"/>
      <c r="G158" s="231"/>
      <c r="H158" s="231"/>
      <c r="I158" s="231"/>
      <c r="J158" s="232">
        <v>20</v>
      </c>
      <c r="K158" s="233">
        <v>25</v>
      </c>
      <c r="L158" s="233">
        <v>25</v>
      </c>
      <c r="M158" s="235" t="s">
        <v>203</v>
      </c>
    </row>
    <row r="159" spans="1:13" s="135" customFormat="1">
      <c r="A159" s="229" t="s">
        <v>91</v>
      </c>
      <c r="B159" s="230" t="s">
        <v>38</v>
      </c>
      <c r="C159" s="229" t="s">
        <v>204</v>
      </c>
      <c r="D159" s="231">
        <v>10.6</v>
      </c>
      <c r="E159" s="231">
        <v>1.272</v>
      </c>
      <c r="F159" s="231"/>
      <c r="G159" s="231"/>
      <c r="H159" s="231"/>
      <c r="I159" s="231"/>
      <c r="J159" s="232">
        <v>20</v>
      </c>
      <c r="K159" s="233">
        <v>25</v>
      </c>
      <c r="L159" s="233">
        <v>25</v>
      </c>
      <c r="M159" s="235" t="s">
        <v>203</v>
      </c>
    </row>
    <row r="160" spans="1:13" s="135" customFormat="1">
      <c r="A160" s="229" t="s">
        <v>91</v>
      </c>
      <c r="B160" s="230" t="s">
        <v>38</v>
      </c>
      <c r="C160" s="229" t="s">
        <v>204</v>
      </c>
      <c r="D160" s="231">
        <v>13.4</v>
      </c>
      <c r="E160" s="231">
        <v>1.6080000000000001</v>
      </c>
      <c r="F160" s="231"/>
      <c r="G160" s="231"/>
      <c r="H160" s="231"/>
      <c r="I160" s="231"/>
      <c r="J160" s="232">
        <v>20</v>
      </c>
      <c r="K160" s="233">
        <v>25</v>
      </c>
      <c r="L160" s="233">
        <v>25</v>
      </c>
      <c r="M160" s="235" t="s">
        <v>203</v>
      </c>
    </row>
    <row r="161" spans="1:13">
      <c r="A161" s="176" t="s">
        <v>56</v>
      </c>
      <c r="B161" s="178" t="s">
        <v>39</v>
      </c>
      <c r="C161" s="176" t="s">
        <v>57</v>
      </c>
      <c r="D161" s="179">
        <v>1.94</v>
      </c>
      <c r="E161" s="179">
        <v>0.23280000000000001</v>
      </c>
      <c r="F161" s="179">
        <f>AVERAGEA(D161)</f>
        <v>1.94</v>
      </c>
      <c r="G161" s="179"/>
      <c r="H161" s="179">
        <f>COUNT(D161)</f>
        <v>1</v>
      </c>
      <c r="I161" s="179"/>
      <c r="J161" s="180">
        <v>33</v>
      </c>
      <c r="K161" s="181">
        <v>26</v>
      </c>
      <c r="L161" s="181">
        <v>26</v>
      </c>
      <c r="M161" s="177" t="s">
        <v>202</v>
      </c>
    </row>
    <row r="162" spans="1:13" s="135" customFormat="1">
      <c r="A162" s="229" t="s">
        <v>58</v>
      </c>
      <c r="B162" s="230" t="s">
        <v>38</v>
      </c>
      <c r="C162" s="229" t="s">
        <v>59</v>
      </c>
      <c r="D162" s="231">
        <v>1.85</v>
      </c>
      <c r="E162" s="231">
        <v>0.222</v>
      </c>
      <c r="F162" s="231">
        <f>AVERAGEA(D162)</f>
        <v>1.85</v>
      </c>
      <c r="G162" s="231"/>
      <c r="H162" s="231">
        <f>COUNT(D162)</f>
        <v>1</v>
      </c>
      <c r="I162" s="231"/>
      <c r="J162" s="232">
        <v>33</v>
      </c>
      <c r="K162" s="233">
        <v>27</v>
      </c>
      <c r="L162" s="233">
        <v>26</v>
      </c>
      <c r="M162" s="235" t="s">
        <v>202</v>
      </c>
    </row>
    <row r="163" spans="1:13">
      <c r="A163" s="176" t="s">
        <v>60</v>
      </c>
      <c r="B163" s="178" t="s">
        <v>38</v>
      </c>
      <c r="C163" s="176" t="s">
        <v>201</v>
      </c>
      <c r="D163" s="179">
        <v>14.39</v>
      </c>
      <c r="E163" s="179">
        <v>1.7267999999999999</v>
      </c>
      <c r="F163" s="179">
        <f>AVERAGEA(D163:D164)</f>
        <v>14.395</v>
      </c>
      <c r="G163" s="179">
        <f>STDEVA(D163:D164)</f>
        <v>7.0710678118653244E-3</v>
      </c>
      <c r="H163" s="179">
        <f>COUNT(D163:D164)</f>
        <v>2</v>
      </c>
      <c r="I163" s="179">
        <f>G163/SQRT(H163)</f>
        <v>4.9999999999998934E-3</v>
      </c>
      <c r="J163" s="180">
        <v>33</v>
      </c>
      <c r="K163" s="181">
        <v>28</v>
      </c>
      <c r="L163" s="181">
        <v>26</v>
      </c>
      <c r="M163" s="177" t="s">
        <v>202</v>
      </c>
    </row>
    <row r="164" spans="1:13">
      <c r="A164" s="176" t="s">
        <v>60</v>
      </c>
      <c r="B164" s="178" t="s">
        <v>38</v>
      </c>
      <c r="C164" s="176" t="s">
        <v>201</v>
      </c>
      <c r="D164" s="179">
        <v>14.4</v>
      </c>
      <c r="E164" s="179">
        <v>1.728</v>
      </c>
      <c r="F164" s="179"/>
      <c r="G164" s="179"/>
      <c r="H164" s="179"/>
      <c r="I164" s="179"/>
      <c r="J164" s="180">
        <v>33</v>
      </c>
      <c r="K164" s="181">
        <v>28</v>
      </c>
      <c r="L164" s="181">
        <v>26</v>
      </c>
      <c r="M164" s="177" t="s">
        <v>202</v>
      </c>
    </row>
    <row r="165" spans="1:13" s="135" customFormat="1">
      <c r="A165" s="229" t="s">
        <v>61</v>
      </c>
      <c r="B165" s="230" t="s">
        <v>39</v>
      </c>
      <c r="C165" s="229" t="s">
        <v>201</v>
      </c>
      <c r="D165" s="231">
        <v>75.97</v>
      </c>
      <c r="E165" s="231">
        <v>9.1164000000000005</v>
      </c>
      <c r="F165" s="231">
        <f>AVERAGEA(D165:D166)</f>
        <v>44.314999999999998</v>
      </c>
      <c r="G165" s="231">
        <f>STDEVA(D165:D166)</f>
        <v>44.766930316920323</v>
      </c>
      <c r="H165" s="231">
        <f>COUNT(D165:D166)</f>
        <v>2</v>
      </c>
      <c r="I165" s="231">
        <f>G165/SQRT(H165)</f>
        <v>31.654999999999998</v>
      </c>
      <c r="J165" s="232">
        <v>33</v>
      </c>
      <c r="K165" s="233">
        <v>29</v>
      </c>
      <c r="L165" s="233">
        <v>26</v>
      </c>
      <c r="M165" s="235" t="s">
        <v>202</v>
      </c>
    </row>
    <row r="166" spans="1:13" s="135" customFormat="1">
      <c r="A166" s="229" t="s">
        <v>61</v>
      </c>
      <c r="B166" s="230" t="s">
        <v>39</v>
      </c>
      <c r="C166" s="229" t="s">
        <v>201</v>
      </c>
      <c r="D166" s="231">
        <v>12.66</v>
      </c>
      <c r="E166" s="231">
        <v>1.5192000000000001</v>
      </c>
      <c r="F166" s="231"/>
      <c r="G166" s="231"/>
      <c r="H166" s="231"/>
      <c r="I166" s="231"/>
      <c r="J166" s="232">
        <v>33</v>
      </c>
      <c r="K166" s="233">
        <v>29</v>
      </c>
      <c r="L166" s="233">
        <v>26</v>
      </c>
      <c r="M166" s="235" t="s">
        <v>202</v>
      </c>
    </row>
    <row r="167" spans="1:13">
      <c r="A167" s="176" t="s">
        <v>62</v>
      </c>
      <c r="B167" s="178" t="s">
        <v>39</v>
      </c>
      <c r="C167" s="176" t="s">
        <v>200</v>
      </c>
      <c r="D167" s="179">
        <v>4.45</v>
      </c>
      <c r="E167" s="179">
        <v>0.53400000000000003</v>
      </c>
      <c r="F167" s="179">
        <f>AVERAGEA(D167)</f>
        <v>4.45</v>
      </c>
      <c r="G167" s="179"/>
      <c r="H167" s="179">
        <f>COUNT(D167)</f>
        <v>1</v>
      </c>
      <c r="I167" s="179"/>
      <c r="J167" s="180">
        <v>33</v>
      </c>
      <c r="K167" s="181">
        <v>30</v>
      </c>
      <c r="L167" s="181">
        <v>26</v>
      </c>
      <c r="M167" s="177" t="s">
        <v>202</v>
      </c>
    </row>
    <row r="168" spans="1:13" s="135" customFormat="1">
      <c r="A168" s="229" t="s">
        <v>100</v>
      </c>
      <c r="B168" s="230" t="s">
        <v>38</v>
      </c>
      <c r="C168" s="229" t="s">
        <v>194</v>
      </c>
      <c r="D168" s="231">
        <v>84.649127588345195</v>
      </c>
      <c r="E168" s="231">
        <f>D168*0.12</f>
        <v>10.157895310601424</v>
      </c>
      <c r="F168" s="231">
        <f>AVERAGEA(D168)</f>
        <v>84.649127588345195</v>
      </c>
      <c r="G168" s="231"/>
      <c r="H168" s="231">
        <f>COUNT(D168)</f>
        <v>1</v>
      </c>
      <c r="I168" s="231"/>
      <c r="J168" s="232">
        <v>58</v>
      </c>
      <c r="K168" s="233">
        <v>31</v>
      </c>
      <c r="L168" s="233">
        <v>27</v>
      </c>
      <c r="M168" s="237" t="s">
        <v>136</v>
      </c>
    </row>
    <row r="169" spans="1:13">
      <c r="A169" s="176" t="s">
        <v>95</v>
      </c>
      <c r="B169" s="178" t="s">
        <v>69</v>
      </c>
      <c r="C169" s="176" t="s">
        <v>70</v>
      </c>
      <c r="D169" s="179">
        <v>74.400000000000006</v>
      </c>
      <c r="E169" s="179">
        <v>8.9280000000000008</v>
      </c>
      <c r="F169" s="179">
        <f>AVERAGEA(D169:D171)</f>
        <v>65.13333333333334</v>
      </c>
      <c r="G169" s="179">
        <f>STDEVA(D169:D171)</f>
        <v>33.087963571869025</v>
      </c>
      <c r="H169" s="179">
        <f>COUNT(D169:D171)</f>
        <v>3</v>
      </c>
      <c r="I169" s="179">
        <f>G169/SQRT(H169)</f>
        <v>19.103344675155114</v>
      </c>
      <c r="J169" s="180">
        <v>12</v>
      </c>
      <c r="K169" s="181">
        <v>32</v>
      </c>
      <c r="L169" s="181">
        <v>28</v>
      </c>
      <c r="M169" s="177" t="s">
        <v>199</v>
      </c>
    </row>
    <row r="170" spans="1:13">
      <c r="A170" s="176" t="s">
        <v>95</v>
      </c>
      <c r="B170" s="178" t="s">
        <v>39</v>
      </c>
      <c r="C170" s="176" t="s">
        <v>70</v>
      </c>
      <c r="D170" s="179">
        <v>28.4</v>
      </c>
      <c r="E170" s="179">
        <v>3.4079999999999999</v>
      </c>
      <c r="F170" s="179"/>
      <c r="G170" s="179"/>
      <c r="H170" s="179"/>
      <c r="I170" s="179"/>
      <c r="J170" s="180">
        <v>12</v>
      </c>
      <c r="K170" s="181">
        <v>32</v>
      </c>
      <c r="L170" s="181">
        <v>28</v>
      </c>
      <c r="M170" s="177" t="s">
        <v>199</v>
      </c>
    </row>
    <row r="171" spans="1:13">
      <c r="A171" s="176" t="s">
        <v>95</v>
      </c>
      <c r="B171" s="178" t="s">
        <v>39</v>
      </c>
      <c r="C171" s="176" t="s">
        <v>70</v>
      </c>
      <c r="D171" s="179">
        <v>92.6</v>
      </c>
      <c r="E171" s="179">
        <v>11.112</v>
      </c>
      <c r="F171" s="179"/>
      <c r="G171" s="179"/>
      <c r="H171" s="179"/>
      <c r="I171" s="179"/>
      <c r="J171" s="180">
        <v>12</v>
      </c>
      <c r="K171" s="181">
        <v>32</v>
      </c>
      <c r="L171" s="181">
        <v>28</v>
      </c>
      <c r="M171" s="177" t="s">
        <v>199</v>
      </c>
    </row>
    <row r="172" spans="1:13" s="135" customFormat="1">
      <c r="A172" s="229" t="s">
        <v>98</v>
      </c>
      <c r="B172" s="230" t="s">
        <v>38</v>
      </c>
      <c r="C172" s="229" t="s">
        <v>194</v>
      </c>
      <c r="D172" s="231">
        <v>89.2190944647474</v>
      </c>
      <c r="E172" s="231">
        <f t="shared" ref="E172:E180" si="2">D172*0.12</f>
        <v>10.706291335769688</v>
      </c>
      <c r="F172" s="231">
        <f>AVERAGEA(D172:D176)</f>
        <v>90.718145696914732</v>
      </c>
      <c r="G172" s="231">
        <f>STDEVA(D172:D176)</f>
        <v>1.2305099301365354</v>
      </c>
      <c r="H172" s="231">
        <f>COUNT(D172:D176)</f>
        <v>5</v>
      </c>
      <c r="I172" s="231">
        <f>G172/SQRT(H172)</f>
        <v>0.55030077015476198</v>
      </c>
      <c r="J172" s="232">
        <v>57</v>
      </c>
      <c r="K172" s="233">
        <v>33</v>
      </c>
      <c r="L172" s="233">
        <v>29</v>
      </c>
      <c r="M172" s="237" t="s">
        <v>114</v>
      </c>
    </row>
    <row r="173" spans="1:13" s="135" customFormat="1">
      <c r="A173" s="229" t="s">
        <v>98</v>
      </c>
      <c r="B173" s="230" t="s">
        <v>38</v>
      </c>
      <c r="C173" s="229" t="s">
        <v>194</v>
      </c>
      <c r="D173" s="231">
        <v>91.067304807643694</v>
      </c>
      <c r="E173" s="231">
        <f t="shared" si="2"/>
        <v>10.928076576917244</v>
      </c>
      <c r="F173" s="231"/>
      <c r="G173" s="231"/>
      <c r="H173" s="231"/>
      <c r="I173" s="231"/>
      <c r="J173" s="232">
        <v>57</v>
      </c>
      <c r="K173" s="233">
        <v>33</v>
      </c>
      <c r="L173" s="233">
        <v>29</v>
      </c>
      <c r="M173" s="237" t="s">
        <v>114</v>
      </c>
    </row>
    <row r="174" spans="1:13" s="135" customFormat="1">
      <c r="A174" s="229" t="s">
        <v>98</v>
      </c>
      <c r="B174" s="230" t="s">
        <v>38</v>
      </c>
      <c r="C174" s="229" t="s">
        <v>194</v>
      </c>
      <c r="D174" s="231">
        <v>91.597231545521495</v>
      </c>
      <c r="E174" s="231">
        <f t="shared" si="2"/>
        <v>10.991667785462578</v>
      </c>
      <c r="F174" s="231"/>
      <c r="G174" s="231"/>
      <c r="H174" s="231"/>
      <c r="I174" s="231"/>
      <c r="J174" s="232">
        <v>57</v>
      </c>
      <c r="K174" s="233">
        <v>33</v>
      </c>
      <c r="L174" s="233">
        <v>29</v>
      </c>
      <c r="M174" s="237" t="s">
        <v>114</v>
      </c>
    </row>
    <row r="175" spans="1:13" s="135" customFormat="1">
      <c r="A175" s="229" t="s">
        <v>98</v>
      </c>
      <c r="B175" s="230" t="s">
        <v>38</v>
      </c>
      <c r="C175" s="229" t="s">
        <v>194</v>
      </c>
      <c r="D175" s="231">
        <v>92.053151293203797</v>
      </c>
      <c r="E175" s="231">
        <f t="shared" si="2"/>
        <v>11.046378155184454</v>
      </c>
      <c r="F175" s="231"/>
      <c r="G175" s="231"/>
      <c r="H175" s="231"/>
      <c r="I175" s="231"/>
      <c r="J175" s="232">
        <v>57</v>
      </c>
      <c r="K175" s="233">
        <v>33</v>
      </c>
      <c r="L175" s="233">
        <v>29</v>
      </c>
      <c r="M175" s="237" t="s">
        <v>114</v>
      </c>
    </row>
    <row r="176" spans="1:13" s="135" customFormat="1">
      <c r="A176" s="229" t="s">
        <v>98</v>
      </c>
      <c r="B176" s="230" t="s">
        <v>38</v>
      </c>
      <c r="C176" s="229" t="s">
        <v>194</v>
      </c>
      <c r="D176" s="231">
        <v>89.653946373457302</v>
      </c>
      <c r="E176" s="231">
        <f t="shared" si="2"/>
        <v>10.758473564814876</v>
      </c>
      <c r="F176" s="231"/>
      <c r="G176" s="231"/>
      <c r="H176" s="231"/>
      <c r="I176" s="231"/>
      <c r="J176" s="232">
        <v>57</v>
      </c>
      <c r="K176" s="233">
        <v>33</v>
      </c>
      <c r="L176" s="233">
        <v>29</v>
      </c>
      <c r="M176" s="237" t="s">
        <v>114</v>
      </c>
    </row>
    <row r="177" spans="1:13">
      <c r="A177" s="176" t="s">
        <v>99</v>
      </c>
      <c r="B177" s="178" t="s">
        <v>39</v>
      </c>
      <c r="C177" s="176" t="s">
        <v>194</v>
      </c>
      <c r="D177" s="179">
        <v>85.193105740821494</v>
      </c>
      <c r="E177" s="179">
        <f t="shared" si="2"/>
        <v>10.223172688898579</v>
      </c>
      <c r="F177" s="179">
        <f>AVERAGEA(D177:D180)</f>
        <v>82.999269181137876</v>
      </c>
      <c r="G177" s="179">
        <f>STDEVA(D177:D180)</f>
        <v>1.6494992744198476</v>
      </c>
      <c r="H177" s="179">
        <f>COUNT(D177:D180)</f>
        <v>4</v>
      </c>
      <c r="I177" s="179">
        <f>G177/SQRT(H177)</f>
        <v>0.82474963720992378</v>
      </c>
      <c r="J177" s="180">
        <v>58</v>
      </c>
      <c r="K177" s="181">
        <v>34</v>
      </c>
      <c r="L177" s="181">
        <v>30</v>
      </c>
      <c r="M177" s="184" t="s">
        <v>121</v>
      </c>
    </row>
    <row r="178" spans="1:13">
      <c r="A178" s="176" t="s">
        <v>99</v>
      </c>
      <c r="B178" s="178" t="s">
        <v>39</v>
      </c>
      <c r="C178" s="176" t="s">
        <v>194</v>
      </c>
      <c r="D178" s="179">
        <v>81.496286828322198</v>
      </c>
      <c r="E178" s="179">
        <f t="shared" si="2"/>
        <v>9.7795544193986625</v>
      </c>
      <c r="F178" s="179"/>
      <c r="G178" s="179"/>
      <c r="H178" s="179"/>
      <c r="I178" s="179"/>
      <c r="J178" s="180">
        <v>58</v>
      </c>
      <c r="K178" s="181">
        <v>34</v>
      </c>
      <c r="L178" s="181">
        <v>30</v>
      </c>
      <c r="M178" s="184" t="s">
        <v>121</v>
      </c>
    </row>
    <row r="179" spans="1:13">
      <c r="A179" s="176" t="s">
        <v>99</v>
      </c>
      <c r="B179" s="178" t="s">
        <v>39</v>
      </c>
      <c r="C179" s="176" t="s">
        <v>194</v>
      </c>
      <c r="D179" s="179">
        <v>83.306539939613003</v>
      </c>
      <c r="E179" s="179">
        <f t="shared" si="2"/>
        <v>9.9967847927535605</v>
      </c>
      <c r="F179" s="179"/>
      <c r="G179" s="179"/>
      <c r="H179" s="179"/>
      <c r="I179" s="179"/>
      <c r="J179" s="180">
        <v>58</v>
      </c>
      <c r="K179" s="181">
        <v>34</v>
      </c>
      <c r="L179" s="181">
        <v>30</v>
      </c>
      <c r="M179" s="184" t="s">
        <v>121</v>
      </c>
    </row>
    <row r="180" spans="1:13">
      <c r="A180" s="176" t="s">
        <v>99</v>
      </c>
      <c r="B180" s="178" t="s">
        <v>39</v>
      </c>
      <c r="C180" s="176" t="s">
        <v>194</v>
      </c>
      <c r="D180" s="179">
        <v>82.001144215794795</v>
      </c>
      <c r="E180" s="179">
        <f t="shared" si="2"/>
        <v>9.8401373058953752</v>
      </c>
      <c r="F180" s="179"/>
      <c r="G180" s="179"/>
      <c r="H180" s="179"/>
      <c r="I180" s="179"/>
      <c r="J180" s="180">
        <v>58</v>
      </c>
      <c r="K180" s="181">
        <v>34</v>
      </c>
      <c r="L180" s="181">
        <v>30</v>
      </c>
      <c r="M180" s="184" t="s">
        <v>121</v>
      </c>
    </row>
    <row r="181" spans="1:13" s="135" customFormat="1">
      <c r="A181" s="229" t="s">
        <v>88</v>
      </c>
      <c r="B181" s="230" t="s">
        <v>39</v>
      </c>
      <c r="C181" s="229" t="s">
        <v>198</v>
      </c>
      <c r="D181" s="231">
        <v>4.6666666666666696</v>
      </c>
      <c r="E181" s="231">
        <v>0.56000000000000005</v>
      </c>
      <c r="F181" s="231">
        <f>AVERAGEA(D181:D184)</f>
        <v>53.604166666666686</v>
      </c>
      <c r="G181" s="231">
        <f>STDEVA(D181:D184)</f>
        <v>34.252965200110808</v>
      </c>
      <c r="H181" s="231">
        <f>COUNT(D181:D184)</f>
        <v>4</v>
      </c>
      <c r="I181" s="231">
        <f>G181/SQRT(H181)</f>
        <v>17.126482600055404</v>
      </c>
      <c r="J181" s="232">
        <v>30</v>
      </c>
      <c r="K181" s="233">
        <v>35</v>
      </c>
      <c r="L181" s="233">
        <v>31</v>
      </c>
      <c r="M181" s="235" t="s">
        <v>166</v>
      </c>
    </row>
    <row r="182" spans="1:13" s="135" customFormat="1">
      <c r="A182" s="229" t="s">
        <v>88</v>
      </c>
      <c r="B182" s="230" t="s">
        <v>39</v>
      </c>
      <c r="C182" s="229" t="s">
        <v>198</v>
      </c>
      <c r="D182" s="231">
        <v>55.1666666666667</v>
      </c>
      <c r="E182" s="231">
        <v>6.62</v>
      </c>
      <c r="F182" s="231"/>
      <c r="G182" s="231"/>
      <c r="H182" s="231"/>
      <c r="I182" s="231"/>
      <c r="J182" s="232">
        <v>30</v>
      </c>
      <c r="K182" s="233">
        <v>35</v>
      </c>
      <c r="L182" s="233">
        <v>31</v>
      </c>
      <c r="M182" s="235" t="s">
        <v>166</v>
      </c>
    </row>
    <row r="183" spans="1:13" s="135" customFormat="1">
      <c r="A183" s="229" t="s">
        <v>88</v>
      </c>
      <c r="B183" s="230" t="s">
        <v>39</v>
      </c>
      <c r="C183" s="229" t="s">
        <v>198</v>
      </c>
      <c r="D183" s="231">
        <v>76.9166666666667</v>
      </c>
      <c r="E183" s="231">
        <v>9.23</v>
      </c>
      <c r="F183" s="231"/>
      <c r="G183" s="231"/>
      <c r="H183" s="231"/>
      <c r="I183" s="231"/>
      <c r="J183" s="232">
        <v>30</v>
      </c>
      <c r="K183" s="233">
        <v>35</v>
      </c>
      <c r="L183" s="233">
        <v>31</v>
      </c>
      <c r="M183" s="235" t="s">
        <v>166</v>
      </c>
    </row>
    <row r="184" spans="1:13" s="135" customFormat="1">
      <c r="A184" s="229" t="s">
        <v>88</v>
      </c>
      <c r="B184" s="230" t="s">
        <v>39</v>
      </c>
      <c r="C184" s="229" t="s">
        <v>198</v>
      </c>
      <c r="D184" s="231">
        <v>77.6666666666667</v>
      </c>
      <c r="E184" s="231">
        <v>9.32</v>
      </c>
      <c r="F184" s="231"/>
      <c r="G184" s="231"/>
      <c r="H184" s="231"/>
      <c r="I184" s="231"/>
      <c r="J184" s="232">
        <v>30</v>
      </c>
      <c r="K184" s="233">
        <v>35</v>
      </c>
      <c r="L184" s="233">
        <v>31</v>
      </c>
      <c r="M184" s="235" t="s">
        <v>166</v>
      </c>
    </row>
    <row r="185" spans="1:13">
      <c r="A185" s="177" t="s">
        <v>78</v>
      </c>
      <c r="B185" s="178" t="s">
        <v>38</v>
      </c>
      <c r="C185" s="176" t="s">
        <v>38</v>
      </c>
      <c r="D185" s="179">
        <v>7</v>
      </c>
      <c r="E185" s="179">
        <v>0.84</v>
      </c>
      <c r="F185" s="179">
        <f>AVERAGEA(D185:D193)</f>
        <v>34.777777777777779</v>
      </c>
      <c r="G185" s="179">
        <f>STDEVA(D185:D193)</f>
        <v>21.718527676719809</v>
      </c>
      <c r="H185" s="179">
        <f>COUNT(D185:D193)</f>
        <v>9</v>
      </c>
      <c r="I185" s="179">
        <f>G185/SQRT(H185)</f>
        <v>7.2395092255732694</v>
      </c>
      <c r="J185" s="180">
        <v>4</v>
      </c>
      <c r="K185" s="181">
        <v>36</v>
      </c>
      <c r="L185" s="181">
        <v>32</v>
      </c>
      <c r="M185" s="177" t="s">
        <v>197</v>
      </c>
    </row>
    <row r="186" spans="1:13">
      <c r="A186" s="177" t="s">
        <v>78</v>
      </c>
      <c r="B186" s="178" t="s">
        <v>38</v>
      </c>
      <c r="C186" s="176" t="s">
        <v>38</v>
      </c>
      <c r="D186" s="179">
        <v>11</v>
      </c>
      <c r="E186" s="179">
        <v>1.32</v>
      </c>
      <c r="F186" s="179"/>
      <c r="G186" s="179"/>
      <c r="H186" s="179"/>
      <c r="I186" s="179"/>
      <c r="J186" s="180">
        <v>4</v>
      </c>
      <c r="K186" s="181">
        <v>36</v>
      </c>
      <c r="L186" s="181">
        <v>32</v>
      </c>
      <c r="M186" s="177" t="s">
        <v>197</v>
      </c>
    </row>
    <row r="187" spans="1:13">
      <c r="A187" s="177" t="s">
        <v>78</v>
      </c>
      <c r="B187" s="178" t="s">
        <v>38</v>
      </c>
      <c r="C187" s="176" t="s">
        <v>38</v>
      </c>
      <c r="D187" s="179">
        <v>13</v>
      </c>
      <c r="E187" s="179">
        <v>1.56</v>
      </c>
      <c r="F187" s="179"/>
      <c r="G187" s="179"/>
      <c r="H187" s="179"/>
      <c r="I187" s="179"/>
      <c r="J187" s="180">
        <v>4</v>
      </c>
      <c r="K187" s="181">
        <v>36</v>
      </c>
      <c r="L187" s="181">
        <v>32</v>
      </c>
      <c r="M187" s="177" t="s">
        <v>197</v>
      </c>
    </row>
    <row r="188" spans="1:13">
      <c r="A188" s="177" t="s">
        <v>78</v>
      </c>
      <c r="B188" s="178" t="s">
        <v>38</v>
      </c>
      <c r="C188" s="176" t="s">
        <v>38</v>
      </c>
      <c r="D188" s="179">
        <v>49</v>
      </c>
      <c r="E188" s="179">
        <v>5.88</v>
      </c>
      <c r="F188" s="179"/>
      <c r="G188" s="179"/>
      <c r="H188" s="179"/>
      <c r="I188" s="179"/>
      <c r="J188" s="180">
        <v>4</v>
      </c>
      <c r="K188" s="181">
        <v>36</v>
      </c>
      <c r="L188" s="181">
        <v>32</v>
      </c>
      <c r="M188" s="177" t="s">
        <v>197</v>
      </c>
    </row>
    <row r="189" spans="1:13">
      <c r="A189" s="177" t="s">
        <v>78</v>
      </c>
      <c r="B189" s="178" t="s">
        <v>38</v>
      </c>
      <c r="C189" s="176" t="s">
        <v>38</v>
      </c>
      <c r="D189" s="179">
        <v>60</v>
      </c>
      <c r="E189" s="179">
        <v>7.2</v>
      </c>
      <c r="F189" s="179"/>
      <c r="G189" s="179"/>
      <c r="H189" s="179"/>
      <c r="I189" s="179"/>
      <c r="J189" s="180">
        <v>4</v>
      </c>
      <c r="K189" s="181">
        <v>36</v>
      </c>
      <c r="L189" s="181">
        <v>32</v>
      </c>
      <c r="M189" s="177" t="s">
        <v>197</v>
      </c>
    </row>
    <row r="190" spans="1:13">
      <c r="A190" s="177" t="s">
        <v>78</v>
      </c>
      <c r="B190" s="178" t="s">
        <v>38</v>
      </c>
      <c r="C190" s="176" t="s">
        <v>38</v>
      </c>
      <c r="D190" s="179">
        <v>63</v>
      </c>
      <c r="E190" s="179">
        <v>7.56</v>
      </c>
      <c r="F190" s="179"/>
      <c r="G190" s="179"/>
      <c r="H190" s="179"/>
      <c r="I190" s="179"/>
      <c r="J190" s="180">
        <v>4</v>
      </c>
      <c r="K190" s="181">
        <v>36</v>
      </c>
      <c r="L190" s="181">
        <v>32</v>
      </c>
      <c r="M190" s="177" t="s">
        <v>197</v>
      </c>
    </row>
    <row r="191" spans="1:13">
      <c r="A191" s="177" t="s">
        <v>78</v>
      </c>
      <c r="B191" s="178" t="s">
        <v>38</v>
      </c>
      <c r="C191" s="176" t="s">
        <v>38</v>
      </c>
      <c r="D191" s="179">
        <v>50</v>
      </c>
      <c r="E191" s="179">
        <v>6</v>
      </c>
      <c r="F191" s="179"/>
      <c r="G191" s="179"/>
      <c r="H191" s="179"/>
      <c r="I191" s="179"/>
      <c r="J191" s="180">
        <v>4</v>
      </c>
      <c r="K191" s="181">
        <v>37</v>
      </c>
      <c r="L191" s="181">
        <v>33</v>
      </c>
      <c r="M191" s="177" t="s">
        <v>196</v>
      </c>
    </row>
    <row r="192" spans="1:13">
      <c r="A192" s="177" t="s">
        <v>78</v>
      </c>
      <c r="B192" s="178" t="s">
        <v>38</v>
      </c>
      <c r="C192" s="176" t="s">
        <v>38</v>
      </c>
      <c r="D192" s="179">
        <v>35</v>
      </c>
      <c r="E192" s="179">
        <v>4.2</v>
      </c>
      <c r="F192" s="179"/>
      <c r="G192" s="179"/>
      <c r="H192" s="179"/>
      <c r="I192" s="179"/>
      <c r="J192" s="180">
        <v>4</v>
      </c>
      <c r="K192" s="181">
        <v>37</v>
      </c>
      <c r="L192" s="181">
        <v>33</v>
      </c>
      <c r="M192" s="177" t="s">
        <v>196</v>
      </c>
    </row>
    <row r="193" spans="1:13">
      <c r="A193" s="177" t="s">
        <v>78</v>
      </c>
      <c r="B193" s="178" t="s">
        <v>38</v>
      </c>
      <c r="C193" s="176" t="s">
        <v>38</v>
      </c>
      <c r="D193" s="179">
        <v>25</v>
      </c>
      <c r="E193" s="179">
        <v>3</v>
      </c>
      <c r="F193" s="179"/>
      <c r="G193" s="179"/>
      <c r="H193" s="179"/>
      <c r="I193" s="179"/>
      <c r="J193" s="180">
        <v>4</v>
      </c>
      <c r="K193" s="181">
        <v>37</v>
      </c>
      <c r="L193" s="181">
        <v>33</v>
      </c>
      <c r="M193" s="177" t="s">
        <v>196</v>
      </c>
    </row>
    <row r="194" spans="1:13" s="135" customFormat="1">
      <c r="A194" s="229" t="s">
        <v>49</v>
      </c>
      <c r="B194" s="229" t="s">
        <v>39</v>
      </c>
      <c r="C194" s="229" t="s">
        <v>38</v>
      </c>
      <c r="D194" s="229">
        <v>20.59</v>
      </c>
      <c r="E194" s="229">
        <v>2.4700000000000002</v>
      </c>
      <c r="F194" s="229">
        <f>AVERAGEA(D194:D215)</f>
        <v>56.389999999999993</v>
      </c>
      <c r="G194" s="229">
        <f>STDEVA(D194:D215)</f>
        <v>24.873860251467271</v>
      </c>
      <c r="H194" s="229">
        <f>COUNT(D194:D215)</f>
        <v>22</v>
      </c>
      <c r="I194" s="229">
        <f>G194/SQRT(H194)</f>
        <v>5.3031248241421665</v>
      </c>
      <c r="J194" s="233">
        <v>18</v>
      </c>
      <c r="K194" s="233">
        <v>38</v>
      </c>
      <c r="L194" s="233">
        <v>34</v>
      </c>
      <c r="M194" s="237" t="s">
        <v>137</v>
      </c>
    </row>
    <row r="195" spans="1:13" s="135" customFormat="1">
      <c r="A195" s="229" t="s">
        <v>49</v>
      </c>
      <c r="B195" s="229" t="s">
        <v>39</v>
      </c>
      <c r="C195" s="229" t="s">
        <v>38</v>
      </c>
      <c r="D195" s="229">
        <v>22.29</v>
      </c>
      <c r="E195" s="229">
        <v>2.67</v>
      </c>
      <c r="F195" s="229"/>
      <c r="G195" s="229"/>
      <c r="H195" s="229"/>
      <c r="I195" s="229"/>
      <c r="J195" s="233">
        <v>18</v>
      </c>
      <c r="K195" s="233">
        <v>38</v>
      </c>
      <c r="L195" s="233">
        <v>34</v>
      </c>
      <c r="M195" s="235" t="s">
        <v>137</v>
      </c>
    </row>
    <row r="196" spans="1:13" s="135" customFormat="1">
      <c r="A196" s="229" t="s">
        <v>49</v>
      </c>
      <c r="B196" s="229" t="s">
        <v>39</v>
      </c>
      <c r="C196" s="229" t="s">
        <v>38</v>
      </c>
      <c r="D196" s="229">
        <v>29.7</v>
      </c>
      <c r="E196" s="229">
        <v>3.56</v>
      </c>
      <c r="F196" s="229"/>
      <c r="G196" s="229"/>
      <c r="H196" s="229"/>
      <c r="I196" s="229"/>
      <c r="J196" s="233">
        <v>18</v>
      </c>
      <c r="K196" s="233">
        <v>38</v>
      </c>
      <c r="L196" s="233">
        <v>34</v>
      </c>
      <c r="M196" s="235" t="s">
        <v>137</v>
      </c>
    </row>
    <row r="197" spans="1:13" s="135" customFormat="1">
      <c r="A197" s="229" t="s">
        <v>49</v>
      </c>
      <c r="B197" s="229" t="s">
        <v>39</v>
      </c>
      <c r="C197" s="229" t="s">
        <v>38</v>
      </c>
      <c r="D197" s="229">
        <v>59.39</v>
      </c>
      <c r="E197" s="229">
        <v>7.12</v>
      </c>
      <c r="F197" s="229"/>
      <c r="G197" s="229"/>
      <c r="H197" s="229"/>
      <c r="I197" s="229"/>
      <c r="J197" s="233">
        <v>18</v>
      </c>
      <c r="K197" s="233">
        <v>38</v>
      </c>
      <c r="L197" s="233">
        <v>34</v>
      </c>
      <c r="M197" s="235" t="s">
        <v>137</v>
      </c>
    </row>
    <row r="198" spans="1:13" s="135" customFormat="1">
      <c r="A198" s="229" t="s">
        <v>49</v>
      </c>
      <c r="B198" s="229" t="s">
        <v>39</v>
      </c>
      <c r="C198" s="229" t="s">
        <v>38</v>
      </c>
      <c r="D198" s="229">
        <v>69.150000000000006</v>
      </c>
      <c r="E198" s="229">
        <v>8.2899999999999991</v>
      </c>
      <c r="F198" s="229"/>
      <c r="G198" s="229"/>
      <c r="H198" s="229"/>
      <c r="I198" s="229"/>
      <c r="J198" s="233">
        <v>18</v>
      </c>
      <c r="K198" s="233">
        <v>38</v>
      </c>
      <c r="L198" s="233">
        <v>34</v>
      </c>
      <c r="M198" s="235" t="s">
        <v>137</v>
      </c>
    </row>
    <row r="199" spans="1:13" s="135" customFormat="1">
      <c r="A199" s="229" t="s">
        <v>49</v>
      </c>
      <c r="B199" s="229" t="s">
        <v>39</v>
      </c>
      <c r="C199" s="229" t="s">
        <v>38</v>
      </c>
      <c r="D199" s="229">
        <v>48.27</v>
      </c>
      <c r="E199" s="229">
        <v>387.05</v>
      </c>
      <c r="F199" s="229"/>
      <c r="G199" s="229"/>
      <c r="H199" s="229"/>
      <c r="I199" s="229"/>
      <c r="J199" s="233">
        <v>18</v>
      </c>
      <c r="K199" s="233">
        <v>38</v>
      </c>
      <c r="L199" s="233">
        <v>34</v>
      </c>
      <c r="M199" s="235" t="s">
        <v>137</v>
      </c>
    </row>
    <row r="200" spans="1:13" s="135" customFormat="1">
      <c r="A200" s="229" t="s">
        <v>49</v>
      </c>
      <c r="B200" s="229" t="s">
        <v>39</v>
      </c>
      <c r="C200" s="229" t="s">
        <v>38</v>
      </c>
      <c r="D200" s="229">
        <v>77.02</v>
      </c>
      <c r="E200" s="229">
        <v>9.24</v>
      </c>
      <c r="F200" s="229"/>
      <c r="G200" s="229"/>
      <c r="H200" s="229"/>
      <c r="I200" s="229"/>
      <c r="J200" s="233">
        <v>18</v>
      </c>
      <c r="K200" s="233">
        <v>38</v>
      </c>
      <c r="L200" s="233">
        <v>34</v>
      </c>
      <c r="M200" s="235" t="s">
        <v>137</v>
      </c>
    </row>
    <row r="201" spans="1:13" s="135" customFormat="1">
      <c r="A201" s="229" t="s">
        <v>49</v>
      </c>
      <c r="B201" s="229" t="s">
        <v>39</v>
      </c>
      <c r="C201" s="229" t="s">
        <v>38</v>
      </c>
      <c r="D201" s="229">
        <v>67.37</v>
      </c>
      <c r="E201" s="229">
        <v>8.08</v>
      </c>
      <c r="F201" s="229"/>
      <c r="G201" s="229"/>
      <c r="H201" s="229"/>
      <c r="I201" s="229"/>
      <c r="J201" s="233">
        <v>18</v>
      </c>
      <c r="K201" s="233">
        <v>38</v>
      </c>
      <c r="L201" s="233">
        <v>34</v>
      </c>
      <c r="M201" s="235" t="s">
        <v>137</v>
      </c>
    </row>
    <row r="202" spans="1:13" s="135" customFormat="1">
      <c r="A202" s="229" t="s">
        <v>49</v>
      </c>
      <c r="B202" s="229" t="s">
        <v>39</v>
      </c>
      <c r="C202" s="229" t="s">
        <v>38</v>
      </c>
      <c r="D202" s="229">
        <v>58.97</v>
      </c>
      <c r="E202" s="229">
        <v>7.07</v>
      </c>
      <c r="F202" s="229"/>
      <c r="G202" s="229"/>
      <c r="H202" s="229"/>
      <c r="I202" s="229"/>
      <c r="J202" s="233">
        <v>18</v>
      </c>
      <c r="K202" s="233">
        <v>38</v>
      </c>
      <c r="L202" s="233">
        <v>34</v>
      </c>
      <c r="M202" s="235" t="s">
        <v>137</v>
      </c>
    </row>
    <row r="203" spans="1:13" s="135" customFormat="1">
      <c r="A203" s="229" t="s">
        <v>49</v>
      </c>
      <c r="B203" s="229" t="s">
        <v>39</v>
      </c>
      <c r="C203" s="229" t="s">
        <v>38</v>
      </c>
      <c r="D203" s="229">
        <v>85.74</v>
      </c>
      <c r="E203" s="229">
        <v>10.28</v>
      </c>
      <c r="F203" s="229"/>
      <c r="G203" s="229"/>
      <c r="H203" s="229"/>
      <c r="I203" s="229"/>
      <c r="J203" s="233">
        <v>18</v>
      </c>
      <c r="K203" s="233">
        <v>38</v>
      </c>
      <c r="L203" s="233">
        <v>34</v>
      </c>
      <c r="M203" s="235" t="s">
        <v>137</v>
      </c>
    </row>
    <row r="204" spans="1:13" s="135" customFormat="1">
      <c r="A204" s="229" t="s">
        <v>49</v>
      </c>
      <c r="B204" s="229" t="s">
        <v>39</v>
      </c>
      <c r="C204" s="229" t="s">
        <v>38</v>
      </c>
      <c r="D204" s="229">
        <v>75.03</v>
      </c>
      <c r="E204" s="229">
        <v>9</v>
      </c>
      <c r="F204" s="229"/>
      <c r="G204" s="229"/>
      <c r="H204" s="229"/>
      <c r="I204" s="229"/>
      <c r="J204" s="233">
        <v>18</v>
      </c>
      <c r="K204" s="233">
        <v>38</v>
      </c>
      <c r="L204" s="233">
        <v>34</v>
      </c>
      <c r="M204" s="235" t="s">
        <v>137</v>
      </c>
    </row>
    <row r="205" spans="1:13" s="135" customFormat="1">
      <c r="A205" s="229" t="s">
        <v>49</v>
      </c>
      <c r="B205" s="229" t="s">
        <v>39</v>
      </c>
      <c r="C205" s="229" t="s">
        <v>38</v>
      </c>
      <c r="D205" s="229">
        <v>82.15</v>
      </c>
      <c r="E205" s="229">
        <v>9.85</v>
      </c>
      <c r="F205" s="229"/>
      <c r="G205" s="229"/>
      <c r="H205" s="229"/>
      <c r="I205" s="229"/>
      <c r="J205" s="233">
        <v>18</v>
      </c>
      <c r="K205" s="233">
        <v>38</v>
      </c>
      <c r="L205" s="233">
        <v>34</v>
      </c>
      <c r="M205" s="235" t="s">
        <v>137</v>
      </c>
    </row>
    <row r="206" spans="1:13" s="135" customFormat="1">
      <c r="A206" s="229" t="s">
        <v>49</v>
      </c>
      <c r="B206" s="229" t="s">
        <v>39</v>
      </c>
      <c r="C206" s="229" t="s">
        <v>38</v>
      </c>
      <c r="D206" s="229">
        <v>75.64</v>
      </c>
      <c r="E206" s="229">
        <v>9.07</v>
      </c>
      <c r="F206" s="229"/>
      <c r="G206" s="229"/>
      <c r="H206" s="229"/>
      <c r="I206" s="229"/>
      <c r="J206" s="233">
        <v>18</v>
      </c>
      <c r="K206" s="233">
        <v>38</v>
      </c>
      <c r="L206" s="233">
        <v>34</v>
      </c>
      <c r="M206" s="235" t="s">
        <v>137</v>
      </c>
    </row>
    <row r="207" spans="1:13" s="135" customFormat="1">
      <c r="A207" s="229" t="s">
        <v>49</v>
      </c>
      <c r="B207" s="229" t="s">
        <v>39</v>
      </c>
      <c r="C207" s="229" t="s">
        <v>38</v>
      </c>
      <c r="D207" s="229">
        <v>85.81</v>
      </c>
      <c r="E207" s="229">
        <v>10.29</v>
      </c>
      <c r="F207" s="229"/>
      <c r="G207" s="229"/>
      <c r="H207" s="229"/>
      <c r="I207" s="229"/>
      <c r="J207" s="233">
        <v>18</v>
      </c>
      <c r="K207" s="233">
        <v>38</v>
      </c>
      <c r="L207" s="233">
        <v>34</v>
      </c>
      <c r="M207" s="235" t="s">
        <v>137</v>
      </c>
    </row>
    <row r="208" spans="1:13" s="135" customFormat="1">
      <c r="A208" s="229" t="s">
        <v>49</v>
      </c>
      <c r="B208" s="229" t="s">
        <v>39</v>
      </c>
      <c r="C208" s="229" t="s">
        <v>38</v>
      </c>
      <c r="D208" s="229">
        <v>55.87</v>
      </c>
      <c r="E208" s="229">
        <v>6.7</v>
      </c>
      <c r="F208" s="229"/>
      <c r="G208" s="229"/>
      <c r="H208" s="229"/>
      <c r="I208" s="229"/>
      <c r="J208" s="233">
        <v>18</v>
      </c>
      <c r="K208" s="233">
        <v>38</v>
      </c>
      <c r="L208" s="233">
        <v>34</v>
      </c>
      <c r="M208" s="235" t="s">
        <v>137</v>
      </c>
    </row>
    <row r="209" spans="1:13" s="135" customFormat="1">
      <c r="A209" s="229" t="s">
        <v>49</v>
      </c>
      <c r="B209" s="229" t="s">
        <v>39</v>
      </c>
      <c r="C209" s="229" t="s">
        <v>38</v>
      </c>
      <c r="D209" s="229">
        <v>54.54</v>
      </c>
      <c r="E209" s="229">
        <v>6.54</v>
      </c>
      <c r="F209" s="229"/>
      <c r="G209" s="229"/>
      <c r="H209" s="229"/>
      <c r="I209" s="229"/>
      <c r="J209" s="233">
        <v>18</v>
      </c>
      <c r="K209" s="233">
        <v>38</v>
      </c>
      <c r="L209" s="233">
        <v>34</v>
      </c>
      <c r="M209" s="235" t="s">
        <v>137</v>
      </c>
    </row>
    <row r="210" spans="1:13" s="135" customFormat="1">
      <c r="A210" s="229" t="s">
        <v>49</v>
      </c>
      <c r="B210" s="229" t="s">
        <v>39</v>
      </c>
      <c r="C210" s="229" t="s">
        <v>38</v>
      </c>
      <c r="D210" s="229">
        <v>58.35</v>
      </c>
      <c r="E210" s="229">
        <v>7</v>
      </c>
      <c r="F210" s="229"/>
      <c r="G210" s="229"/>
      <c r="H210" s="229"/>
      <c r="I210" s="229"/>
      <c r="J210" s="233">
        <v>18</v>
      </c>
      <c r="K210" s="233">
        <v>38</v>
      </c>
      <c r="L210" s="233">
        <v>34</v>
      </c>
      <c r="M210" s="235" t="s">
        <v>137</v>
      </c>
    </row>
    <row r="211" spans="1:13" s="135" customFormat="1">
      <c r="A211" s="229" t="s">
        <v>49</v>
      </c>
      <c r="B211" s="229" t="s">
        <v>39</v>
      </c>
      <c r="C211" s="229" t="s">
        <v>38</v>
      </c>
      <c r="D211" s="229">
        <v>68.959999999999994</v>
      </c>
      <c r="E211" s="229">
        <v>8.27</v>
      </c>
      <c r="F211" s="229"/>
      <c r="G211" s="229"/>
      <c r="H211" s="229"/>
      <c r="I211" s="229"/>
      <c r="J211" s="233">
        <v>18</v>
      </c>
      <c r="K211" s="233">
        <v>38</v>
      </c>
      <c r="L211" s="233">
        <v>34</v>
      </c>
      <c r="M211" s="235" t="s">
        <v>137</v>
      </c>
    </row>
    <row r="212" spans="1:13" s="135" customFormat="1">
      <c r="A212" s="229" t="s">
        <v>49</v>
      </c>
      <c r="B212" s="229" t="s">
        <v>39</v>
      </c>
      <c r="C212" s="229" t="s">
        <v>38</v>
      </c>
      <c r="D212" s="229">
        <v>69.58</v>
      </c>
      <c r="E212" s="229">
        <v>8.35</v>
      </c>
      <c r="F212" s="229"/>
      <c r="G212" s="229"/>
      <c r="H212" s="229"/>
      <c r="I212" s="229"/>
      <c r="J212" s="233">
        <v>18</v>
      </c>
      <c r="K212" s="233">
        <v>38</v>
      </c>
      <c r="L212" s="233">
        <v>34</v>
      </c>
      <c r="M212" s="235" t="s">
        <v>137</v>
      </c>
    </row>
    <row r="213" spans="1:13" s="135" customFormat="1">
      <c r="A213" s="229" t="s">
        <v>49</v>
      </c>
      <c r="B213" s="229" t="s">
        <v>39</v>
      </c>
      <c r="C213" s="229" t="s">
        <v>38</v>
      </c>
      <c r="D213" s="229">
        <v>67.92</v>
      </c>
      <c r="E213" s="229">
        <v>8.15</v>
      </c>
      <c r="F213" s="229"/>
      <c r="G213" s="229"/>
      <c r="H213" s="229"/>
      <c r="I213" s="229"/>
      <c r="J213" s="233">
        <v>18</v>
      </c>
      <c r="K213" s="233">
        <v>38</v>
      </c>
      <c r="L213" s="233">
        <v>34</v>
      </c>
      <c r="M213" s="235" t="s">
        <v>137</v>
      </c>
    </row>
    <row r="214" spans="1:13" s="135" customFormat="1">
      <c r="A214" s="229" t="s">
        <v>49</v>
      </c>
      <c r="B214" s="229" t="s">
        <v>39</v>
      </c>
      <c r="C214" s="229" t="s">
        <v>38</v>
      </c>
      <c r="D214" s="229">
        <v>3.8</v>
      </c>
      <c r="E214" s="229">
        <v>0.45</v>
      </c>
      <c r="F214" s="229"/>
      <c r="G214" s="229"/>
      <c r="H214" s="229"/>
      <c r="I214" s="229"/>
      <c r="J214" s="233">
        <v>18</v>
      </c>
      <c r="K214" s="233">
        <v>38</v>
      </c>
      <c r="L214" s="233">
        <v>34</v>
      </c>
      <c r="M214" s="235" t="s">
        <v>137</v>
      </c>
    </row>
    <row r="215" spans="1:13" s="135" customFormat="1">
      <c r="A215" s="229" t="s">
        <v>49</v>
      </c>
      <c r="B215" s="229" t="s">
        <v>39</v>
      </c>
      <c r="C215" s="229" t="s">
        <v>38</v>
      </c>
      <c r="D215" s="229">
        <v>4.4400000000000004</v>
      </c>
      <c r="E215" s="229">
        <v>0.53</v>
      </c>
      <c r="F215" s="229"/>
      <c r="G215" s="229"/>
      <c r="H215" s="229"/>
      <c r="I215" s="229"/>
      <c r="J215" s="233">
        <v>18</v>
      </c>
      <c r="K215" s="233">
        <v>38</v>
      </c>
      <c r="L215" s="233">
        <v>34</v>
      </c>
      <c r="M215" s="235" t="s">
        <v>137</v>
      </c>
    </row>
    <row r="216" spans="1:13">
      <c r="A216" s="176" t="s">
        <v>101</v>
      </c>
      <c r="B216" s="176" t="s">
        <v>39</v>
      </c>
      <c r="C216" s="176" t="s">
        <v>39</v>
      </c>
      <c r="D216" s="176">
        <v>73.42</v>
      </c>
      <c r="E216" s="176">
        <v>8.81</v>
      </c>
      <c r="F216" s="176">
        <f>AVERAGEA(D216:D229)</f>
        <v>59.477142857142852</v>
      </c>
      <c r="G216" s="176">
        <f>STDEVA(D216:D229)</f>
        <v>12.718237921354397</v>
      </c>
      <c r="H216" s="176">
        <f>COUNT(D216:D229)</f>
        <v>14</v>
      </c>
      <c r="I216" s="176">
        <f>G216/SQRT(H216)</f>
        <v>3.3990920617988669</v>
      </c>
      <c r="J216" s="181">
        <v>19</v>
      </c>
      <c r="K216" s="181">
        <v>39</v>
      </c>
      <c r="L216" s="181">
        <v>34</v>
      </c>
      <c r="M216" s="177" t="s">
        <v>137</v>
      </c>
    </row>
    <row r="217" spans="1:13">
      <c r="A217" s="176" t="s">
        <v>101</v>
      </c>
      <c r="B217" s="176" t="s">
        <v>39</v>
      </c>
      <c r="C217" s="176" t="s">
        <v>39</v>
      </c>
      <c r="D217" s="176">
        <v>61.72</v>
      </c>
      <c r="E217" s="176">
        <v>7.4</v>
      </c>
      <c r="F217" s="176"/>
      <c r="G217" s="176"/>
      <c r="H217" s="176"/>
      <c r="I217" s="176"/>
      <c r="J217" s="181">
        <v>19</v>
      </c>
      <c r="K217" s="181">
        <v>39</v>
      </c>
      <c r="L217" s="181">
        <v>34</v>
      </c>
      <c r="M217" s="177" t="s">
        <v>137</v>
      </c>
    </row>
    <row r="218" spans="1:13">
      <c r="A218" s="176" t="s">
        <v>101</v>
      </c>
      <c r="B218" s="176" t="s">
        <v>39</v>
      </c>
      <c r="C218" s="176" t="s">
        <v>39</v>
      </c>
      <c r="D218" s="176">
        <v>60.72</v>
      </c>
      <c r="E218" s="176">
        <v>7.28</v>
      </c>
      <c r="F218" s="176"/>
      <c r="G218" s="176"/>
      <c r="H218" s="176"/>
      <c r="I218" s="176"/>
      <c r="J218" s="181">
        <v>19</v>
      </c>
      <c r="K218" s="181">
        <v>39</v>
      </c>
      <c r="L218" s="181">
        <v>34</v>
      </c>
      <c r="M218" s="177" t="s">
        <v>137</v>
      </c>
    </row>
    <row r="219" spans="1:13">
      <c r="A219" s="176" t="s">
        <v>101</v>
      </c>
      <c r="B219" s="176" t="s">
        <v>39</v>
      </c>
      <c r="C219" s="176" t="s">
        <v>39</v>
      </c>
      <c r="D219" s="176">
        <v>28.25</v>
      </c>
      <c r="E219" s="176">
        <v>3.39</v>
      </c>
      <c r="F219" s="176"/>
      <c r="G219" s="176"/>
      <c r="H219" s="176"/>
      <c r="I219" s="176"/>
      <c r="J219" s="181">
        <v>19</v>
      </c>
      <c r="K219" s="181">
        <v>39</v>
      </c>
      <c r="L219" s="181">
        <v>34</v>
      </c>
      <c r="M219" s="177" t="s">
        <v>137</v>
      </c>
    </row>
    <row r="220" spans="1:13">
      <c r="A220" s="176" t="s">
        <v>101</v>
      </c>
      <c r="B220" s="176" t="s">
        <v>39</v>
      </c>
      <c r="C220" s="176" t="s">
        <v>39</v>
      </c>
      <c r="D220" s="176">
        <v>61.89</v>
      </c>
      <c r="E220" s="176">
        <v>7.42</v>
      </c>
      <c r="F220" s="176"/>
      <c r="G220" s="176"/>
      <c r="H220" s="176"/>
      <c r="I220" s="176"/>
      <c r="J220" s="181">
        <v>19</v>
      </c>
      <c r="K220" s="181">
        <v>39</v>
      </c>
      <c r="L220" s="181">
        <v>34</v>
      </c>
      <c r="M220" s="177" t="s">
        <v>137</v>
      </c>
    </row>
    <row r="221" spans="1:13">
      <c r="A221" s="176" t="s">
        <v>101</v>
      </c>
      <c r="B221" s="176" t="s">
        <v>39</v>
      </c>
      <c r="C221" s="176" t="s">
        <v>39</v>
      </c>
      <c r="D221" s="176">
        <v>44.79</v>
      </c>
      <c r="E221" s="176">
        <v>5.37</v>
      </c>
      <c r="F221" s="176"/>
      <c r="G221" s="176"/>
      <c r="H221" s="176"/>
      <c r="I221" s="176"/>
      <c r="J221" s="181">
        <v>19</v>
      </c>
      <c r="K221" s="181">
        <v>39</v>
      </c>
      <c r="L221" s="181">
        <v>34</v>
      </c>
      <c r="M221" s="177" t="s">
        <v>137</v>
      </c>
    </row>
    <row r="222" spans="1:13">
      <c r="A222" s="176" t="s">
        <v>101</v>
      </c>
      <c r="B222" s="176" t="s">
        <v>39</v>
      </c>
      <c r="C222" s="176" t="s">
        <v>39</v>
      </c>
      <c r="D222" s="176">
        <v>52.33</v>
      </c>
      <c r="E222" s="176">
        <v>6.28</v>
      </c>
      <c r="F222" s="176"/>
      <c r="G222" s="176"/>
      <c r="H222" s="176"/>
      <c r="I222" s="176"/>
      <c r="J222" s="181">
        <v>19</v>
      </c>
      <c r="K222" s="181">
        <v>39</v>
      </c>
      <c r="L222" s="181">
        <v>34</v>
      </c>
      <c r="M222" s="177" t="s">
        <v>137</v>
      </c>
    </row>
    <row r="223" spans="1:13">
      <c r="A223" s="176" t="s">
        <v>101</v>
      </c>
      <c r="B223" s="176" t="s">
        <v>39</v>
      </c>
      <c r="C223" s="176" t="s">
        <v>39</v>
      </c>
      <c r="D223" s="176">
        <v>60.27</v>
      </c>
      <c r="E223" s="176">
        <v>7.23</v>
      </c>
      <c r="F223" s="176"/>
      <c r="G223" s="176"/>
      <c r="H223" s="176"/>
      <c r="I223" s="176"/>
      <c r="J223" s="181">
        <v>19</v>
      </c>
      <c r="K223" s="181">
        <v>39</v>
      </c>
      <c r="L223" s="181">
        <v>34</v>
      </c>
      <c r="M223" s="177" t="s">
        <v>137</v>
      </c>
    </row>
    <row r="224" spans="1:13">
      <c r="A224" s="176" t="s">
        <v>101</v>
      </c>
      <c r="B224" s="176" t="s">
        <v>39</v>
      </c>
      <c r="C224" s="176" t="s">
        <v>39</v>
      </c>
      <c r="D224" s="176">
        <v>73.78</v>
      </c>
      <c r="E224" s="176">
        <v>8.85</v>
      </c>
      <c r="F224" s="176"/>
      <c r="G224" s="176"/>
      <c r="H224" s="176"/>
      <c r="I224" s="176"/>
      <c r="J224" s="181">
        <v>19</v>
      </c>
      <c r="K224" s="181">
        <v>39</v>
      </c>
      <c r="L224" s="181">
        <v>34</v>
      </c>
      <c r="M224" s="177" t="s">
        <v>137</v>
      </c>
    </row>
    <row r="225" spans="1:13">
      <c r="A225" s="176" t="s">
        <v>101</v>
      </c>
      <c r="B225" s="176" t="s">
        <v>39</v>
      </c>
      <c r="C225" s="176" t="s">
        <v>39</v>
      </c>
      <c r="D225" s="176">
        <v>78.760000000000005</v>
      </c>
      <c r="E225" s="176">
        <v>9.4499999999999993</v>
      </c>
      <c r="F225" s="176"/>
      <c r="G225" s="176"/>
      <c r="H225" s="176"/>
      <c r="I225" s="176"/>
      <c r="J225" s="181">
        <v>19</v>
      </c>
      <c r="K225" s="181">
        <v>39</v>
      </c>
      <c r="L225" s="181">
        <v>34</v>
      </c>
      <c r="M225" s="177" t="s">
        <v>137</v>
      </c>
    </row>
    <row r="226" spans="1:13">
      <c r="A226" s="176" t="s">
        <v>101</v>
      </c>
      <c r="B226" s="176" t="s">
        <v>39</v>
      </c>
      <c r="C226" s="176" t="s">
        <v>39</v>
      </c>
      <c r="D226" s="176">
        <v>60.72</v>
      </c>
      <c r="E226" s="176">
        <v>7.28</v>
      </c>
      <c r="F226" s="176"/>
      <c r="G226" s="176"/>
      <c r="H226" s="176"/>
      <c r="I226" s="176"/>
      <c r="J226" s="181">
        <v>19</v>
      </c>
      <c r="K226" s="181">
        <v>39</v>
      </c>
      <c r="L226" s="181">
        <v>34</v>
      </c>
      <c r="M226" s="177" t="s">
        <v>137</v>
      </c>
    </row>
    <row r="227" spans="1:13">
      <c r="A227" s="176" t="s">
        <v>101</v>
      </c>
      <c r="B227" s="176" t="s">
        <v>39</v>
      </c>
      <c r="C227" s="176" t="s">
        <v>39</v>
      </c>
      <c r="D227" s="176">
        <v>63.18</v>
      </c>
      <c r="E227" s="176">
        <v>7.13</v>
      </c>
      <c r="F227" s="176"/>
      <c r="G227" s="176"/>
      <c r="H227" s="176"/>
      <c r="I227" s="176"/>
      <c r="J227" s="181">
        <v>19</v>
      </c>
      <c r="K227" s="181">
        <v>39</v>
      </c>
      <c r="L227" s="181">
        <v>34</v>
      </c>
      <c r="M227" s="177" t="s">
        <v>137</v>
      </c>
    </row>
    <row r="228" spans="1:13">
      <c r="A228" s="176" t="s">
        <v>101</v>
      </c>
      <c r="B228" s="176" t="s">
        <v>39</v>
      </c>
      <c r="C228" s="176" t="s">
        <v>39</v>
      </c>
      <c r="D228" s="176">
        <v>51.78</v>
      </c>
      <c r="E228" s="176">
        <v>6.21</v>
      </c>
      <c r="F228" s="176"/>
      <c r="G228" s="176"/>
      <c r="H228" s="176"/>
      <c r="I228" s="176"/>
      <c r="J228" s="181">
        <v>19</v>
      </c>
      <c r="K228" s="181">
        <v>39</v>
      </c>
      <c r="L228" s="181">
        <v>34</v>
      </c>
      <c r="M228" s="177" t="s">
        <v>137</v>
      </c>
    </row>
    <row r="229" spans="1:13">
      <c r="A229" s="176" t="s">
        <v>101</v>
      </c>
      <c r="B229" s="176" t="s">
        <v>39</v>
      </c>
      <c r="C229" s="176" t="s">
        <v>39</v>
      </c>
      <c r="D229" s="176">
        <v>61.07</v>
      </c>
      <c r="E229" s="176">
        <v>7.32</v>
      </c>
      <c r="F229" s="176"/>
      <c r="G229" s="176"/>
      <c r="H229" s="176"/>
      <c r="I229" s="176"/>
      <c r="J229" s="181">
        <v>19</v>
      </c>
      <c r="K229" s="181">
        <v>39</v>
      </c>
      <c r="L229" s="181">
        <v>34</v>
      </c>
      <c r="M229" s="177" t="s">
        <v>137</v>
      </c>
    </row>
    <row r="230" spans="1:13">
      <c r="A230" s="176" t="s">
        <v>101</v>
      </c>
      <c r="B230" s="176" t="s">
        <v>39</v>
      </c>
      <c r="C230" s="176" t="s">
        <v>39</v>
      </c>
      <c r="D230" s="176">
        <v>66.099999999999994</v>
      </c>
      <c r="E230" s="176">
        <v>7.93</v>
      </c>
      <c r="F230" s="176"/>
      <c r="G230" s="176"/>
      <c r="H230" s="176"/>
      <c r="I230" s="176"/>
      <c r="J230" s="181">
        <v>19</v>
      </c>
      <c r="K230" s="181">
        <v>39</v>
      </c>
      <c r="L230" s="181">
        <v>34</v>
      </c>
      <c r="M230" s="177" t="s">
        <v>137</v>
      </c>
    </row>
    <row r="231" spans="1:13" s="135" customFormat="1">
      <c r="A231" s="229" t="s">
        <v>96</v>
      </c>
      <c r="B231" s="230" t="s">
        <v>38</v>
      </c>
      <c r="C231" s="238" t="s">
        <v>54</v>
      </c>
      <c r="D231" s="231">
        <v>0.22</v>
      </c>
      <c r="E231" s="231">
        <v>2.7E-2</v>
      </c>
      <c r="F231" s="231">
        <f>AVERAGEA(D231:D235)</f>
        <v>0.31599999999999995</v>
      </c>
      <c r="G231" s="231">
        <f>STDEVA(D231:D235)</f>
        <v>0.21326040420106127</v>
      </c>
      <c r="H231" s="231">
        <f>COUNT(D231:D235)</f>
        <v>5</v>
      </c>
      <c r="I231" s="231">
        <f>G231/SQRT(H231)</f>
        <v>9.5372952140530945E-2</v>
      </c>
      <c r="J231" s="233">
        <v>55</v>
      </c>
      <c r="K231" s="233">
        <v>40</v>
      </c>
      <c r="L231" s="233">
        <v>35</v>
      </c>
      <c r="M231" s="237" t="s">
        <v>126</v>
      </c>
    </row>
    <row r="232" spans="1:13" s="135" customFormat="1">
      <c r="A232" s="229" t="s">
        <v>96</v>
      </c>
      <c r="B232" s="230" t="s">
        <v>38</v>
      </c>
      <c r="C232" s="238" t="s">
        <v>54</v>
      </c>
      <c r="D232" s="231">
        <v>0.57999999999999996</v>
      </c>
      <c r="E232" s="231">
        <v>7.0000000000000007E-2</v>
      </c>
      <c r="F232" s="231"/>
      <c r="G232" s="231"/>
      <c r="H232" s="231"/>
      <c r="I232" s="231"/>
      <c r="J232" s="233">
        <v>55</v>
      </c>
      <c r="K232" s="233">
        <v>40</v>
      </c>
      <c r="L232" s="233">
        <v>35</v>
      </c>
      <c r="M232" s="237" t="s">
        <v>126</v>
      </c>
    </row>
    <row r="233" spans="1:13" s="135" customFormat="1">
      <c r="A233" s="229" t="s">
        <v>96</v>
      </c>
      <c r="B233" s="230" t="s">
        <v>38</v>
      </c>
      <c r="C233" s="238" t="s">
        <v>54</v>
      </c>
      <c r="D233" s="231">
        <v>0.08</v>
      </c>
      <c r="E233" s="231">
        <v>0.01</v>
      </c>
      <c r="F233" s="231"/>
      <c r="G233" s="231"/>
      <c r="H233" s="231"/>
      <c r="I233" s="231"/>
      <c r="J233" s="233">
        <v>55</v>
      </c>
      <c r="K233" s="233">
        <v>40</v>
      </c>
      <c r="L233" s="233">
        <v>35</v>
      </c>
      <c r="M233" s="237" t="s">
        <v>126</v>
      </c>
    </row>
    <row r="234" spans="1:13" s="135" customFormat="1">
      <c r="A234" s="229" t="s">
        <v>96</v>
      </c>
      <c r="B234" s="230" t="s">
        <v>38</v>
      </c>
      <c r="C234" s="238" t="s">
        <v>54</v>
      </c>
      <c r="D234" s="231">
        <v>0.5</v>
      </c>
      <c r="E234" s="231">
        <v>0.06</v>
      </c>
      <c r="F234" s="231"/>
      <c r="G234" s="231"/>
      <c r="H234" s="231"/>
      <c r="I234" s="231"/>
      <c r="J234" s="233">
        <v>55</v>
      </c>
      <c r="K234" s="233">
        <v>40</v>
      </c>
      <c r="L234" s="233">
        <v>35</v>
      </c>
      <c r="M234" s="237" t="s">
        <v>126</v>
      </c>
    </row>
    <row r="235" spans="1:13" s="135" customFormat="1">
      <c r="A235" s="229" t="s">
        <v>96</v>
      </c>
      <c r="B235" s="230" t="s">
        <v>38</v>
      </c>
      <c r="C235" s="238" t="s">
        <v>54</v>
      </c>
      <c r="D235" s="231">
        <v>0.2</v>
      </c>
      <c r="E235" s="231">
        <v>2.4E-2</v>
      </c>
      <c r="F235" s="231"/>
      <c r="G235" s="231"/>
      <c r="H235" s="231"/>
      <c r="I235" s="231"/>
      <c r="J235" s="233">
        <v>55</v>
      </c>
      <c r="K235" s="233">
        <v>40</v>
      </c>
      <c r="L235" s="233">
        <v>35</v>
      </c>
      <c r="M235" s="237" t="s">
        <v>126</v>
      </c>
    </row>
    <row r="236" spans="1:13">
      <c r="A236" s="176" t="s">
        <v>102</v>
      </c>
      <c r="B236" s="178" t="s">
        <v>38</v>
      </c>
      <c r="C236" s="187" t="s">
        <v>54</v>
      </c>
      <c r="D236" s="179">
        <v>0.09</v>
      </c>
      <c r="E236" s="179">
        <v>1.0999999999999999E-2</v>
      </c>
      <c r="F236" s="179">
        <f>AVERAGEA(D236:D238)</f>
        <v>0.21666666666666667</v>
      </c>
      <c r="G236" s="179">
        <f>STDEVA(D236:D238)</f>
        <v>0.11015141094572202</v>
      </c>
      <c r="H236" s="179">
        <f>COUNT(D236:D238)</f>
        <v>3</v>
      </c>
      <c r="I236" s="179">
        <f>G236/SQRT(H236)</f>
        <v>6.3595946761129701E-2</v>
      </c>
      <c r="J236" s="181">
        <v>55</v>
      </c>
      <c r="K236" s="181">
        <v>41</v>
      </c>
      <c r="L236" s="181">
        <v>35</v>
      </c>
      <c r="M236" s="184" t="s">
        <v>126</v>
      </c>
    </row>
    <row r="237" spans="1:13">
      <c r="A237" s="176" t="s">
        <v>102</v>
      </c>
      <c r="B237" s="178" t="s">
        <v>38</v>
      </c>
      <c r="C237" s="187" t="s">
        <v>54</v>
      </c>
      <c r="D237" s="179">
        <v>0.28999999999999998</v>
      </c>
      <c r="E237" s="179">
        <v>3.5000000000000003E-2</v>
      </c>
      <c r="F237" s="179"/>
      <c r="G237" s="179"/>
      <c r="H237" s="179"/>
      <c r="I237" s="179"/>
      <c r="J237" s="181">
        <v>55</v>
      </c>
      <c r="K237" s="181">
        <v>41</v>
      </c>
      <c r="L237" s="181">
        <v>35</v>
      </c>
      <c r="M237" s="184" t="s">
        <v>126</v>
      </c>
    </row>
    <row r="238" spans="1:13">
      <c r="A238" s="176" t="s">
        <v>102</v>
      </c>
      <c r="B238" s="178" t="s">
        <v>38</v>
      </c>
      <c r="C238" s="187" t="s">
        <v>54</v>
      </c>
      <c r="D238" s="179">
        <v>0.27</v>
      </c>
      <c r="E238" s="179">
        <v>3.2000000000000001E-2</v>
      </c>
      <c r="F238" s="179"/>
      <c r="G238" s="179"/>
      <c r="H238" s="179"/>
      <c r="I238" s="179"/>
      <c r="J238" s="181">
        <v>55</v>
      </c>
      <c r="K238" s="181">
        <v>41</v>
      </c>
      <c r="L238" s="181">
        <v>35</v>
      </c>
      <c r="M238" s="184" t="s">
        <v>126</v>
      </c>
    </row>
    <row r="239" spans="1:13" s="135" customFormat="1">
      <c r="A239" s="229" t="s">
        <v>14</v>
      </c>
      <c r="B239" s="236" t="s">
        <v>38</v>
      </c>
      <c r="C239" s="238" t="s">
        <v>54</v>
      </c>
      <c r="D239" s="231">
        <v>5.63</v>
      </c>
      <c r="E239" s="231">
        <v>0.67</v>
      </c>
      <c r="F239" s="231">
        <f>AVERAGEA(D239:D240)</f>
        <v>3.5949999999999998</v>
      </c>
      <c r="G239" s="231">
        <f>STDEVA(D239:D240)</f>
        <v>2.8779245994292486</v>
      </c>
      <c r="H239" s="231">
        <f>COUNT(D239:D240)</f>
        <v>2</v>
      </c>
      <c r="I239" s="231">
        <f>G239/SQRT(H239)</f>
        <v>2.0350000000000001</v>
      </c>
      <c r="J239" s="233">
        <v>55</v>
      </c>
      <c r="K239" s="233">
        <v>42</v>
      </c>
      <c r="L239" s="233">
        <v>36</v>
      </c>
      <c r="M239" s="237" t="s">
        <v>112</v>
      </c>
    </row>
    <row r="240" spans="1:13" s="135" customFormat="1">
      <c r="A240" s="229" t="s">
        <v>14</v>
      </c>
      <c r="B240" s="236" t="s">
        <v>38</v>
      </c>
      <c r="C240" s="238" t="s">
        <v>54</v>
      </c>
      <c r="D240" s="231">
        <v>1.56</v>
      </c>
      <c r="E240" s="231">
        <v>0.18</v>
      </c>
      <c r="F240" s="231"/>
      <c r="G240" s="231"/>
      <c r="H240" s="231"/>
      <c r="I240" s="231"/>
      <c r="J240" s="233">
        <v>55</v>
      </c>
      <c r="K240" s="233">
        <v>42</v>
      </c>
      <c r="L240" s="233">
        <v>36</v>
      </c>
      <c r="M240" s="237" t="s">
        <v>195</v>
      </c>
    </row>
    <row r="241" spans="1:13">
      <c r="A241" s="174" t="s">
        <v>104</v>
      </c>
      <c r="B241" s="178" t="s">
        <v>39</v>
      </c>
      <c r="C241" s="176" t="s">
        <v>194</v>
      </c>
      <c r="D241" s="179">
        <v>82.850085206764803</v>
      </c>
      <c r="E241" s="179">
        <f>D241*0.12</f>
        <v>9.9420102248117761</v>
      </c>
      <c r="F241" s="179">
        <f>AVERAGEA(D241)</f>
        <v>82.850085206764803</v>
      </c>
      <c r="G241" s="179"/>
      <c r="H241" s="179">
        <f>COUNT(D241)</f>
        <v>1</v>
      </c>
      <c r="I241" s="179"/>
      <c r="J241" s="181">
        <v>58</v>
      </c>
      <c r="K241" s="181">
        <v>43</v>
      </c>
      <c r="L241" s="181">
        <v>37</v>
      </c>
      <c r="M241" s="184" t="s">
        <v>257</v>
      </c>
    </row>
    <row r="242" spans="1:13">
      <c r="A242" s="174" t="s">
        <v>104</v>
      </c>
      <c r="B242" s="178" t="s">
        <v>39</v>
      </c>
      <c r="C242" s="176" t="s">
        <v>65</v>
      </c>
      <c r="D242" s="179">
        <v>58.147906553885001</v>
      </c>
      <c r="E242" s="179">
        <f>D242*0.12</f>
        <v>6.9777487864661998</v>
      </c>
      <c r="F242" s="179">
        <f>AVERAGEA(D242)</f>
        <v>58.147906553885001</v>
      </c>
      <c r="G242" s="179"/>
      <c r="H242" s="179">
        <f>COUNT(D242)</f>
        <v>1</v>
      </c>
      <c r="I242" s="179"/>
      <c r="J242" s="180">
        <v>58</v>
      </c>
      <c r="K242" s="181">
        <v>44</v>
      </c>
      <c r="L242" s="181">
        <v>37</v>
      </c>
      <c r="M242" s="184" t="s">
        <v>258</v>
      </c>
    </row>
    <row r="243" spans="1:13" s="135" customFormat="1">
      <c r="A243" s="229" t="s">
        <v>26</v>
      </c>
      <c r="B243" s="230" t="s">
        <v>38</v>
      </c>
      <c r="C243" s="229" t="s">
        <v>39</v>
      </c>
      <c r="D243" s="231">
        <v>90.6</v>
      </c>
      <c r="E243" s="231">
        <v>10.872</v>
      </c>
      <c r="F243" s="231">
        <f>AVERAGEA(D243:D244)</f>
        <v>92.4</v>
      </c>
      <c r="G243" s="231">
        <f>STDEVA(D243:D244)</f>
        <v>2.5455844122715772</v>
      </c>
      <c r="H243" s="231">
        <f>COUNT(D243:D244)</f>
        <v>2</v>
      </c>
      <c r="I243" s="231">
        <f>G243/SQRT(H243)</f>
        <v>1.8000000000000043</v>
      </c>
      <c r="J243" s="232">
        <v>4</v>
      </c>
      <c r="K243" s="233">
        <v>45</v>
      </c>
      <c r="L243" s="233">
        <v>38</v>
      </c>
      <c r="M243" s="237" t="s">
        <v>122</v>
      </c>
    </row>
    <row r="244" spans="1:13" s="135" customFormat="1">
      <c r="A244" s="229" t="s">
        <v>26</v>
      </c>
      <c r="B244" s="230" t="s">
        <v>38</v>
      </c>
      <c r="C244" s="229" t="s">
        <v>39</v>
      </c>
      <c r="D244" s="231">
        <v>94.2</v>
      </c>
      <c r="E244" s="231">
        <v>11.304</v>
      </c>
      <c r="F244" s="231"/>
      <c r="G244" s="231"/>
      <c r="H244" s="231"/>
      <c r="I244" s="231"/>
      <c r="J244" s="232">
        <v>4</v>
      </c>
      <c r="K244" s="233">
        <v>45</v>
      </c>
      <c r="L244" s="233">
        <v>38</v>
      </c>
      <c r="M244" s="237" t="s">
        <v>122</v>
      </c>
    </row>
    <row r="245" spans="1:13">
      <c r="A245" s="176" t="s">
        <v>75</v>
      </c>
      <c r="B245" s="178" t="s">
        <v>38</v>
      </c>
      <c r="C245" s="176" t="s">
        <v>193</v>
      </c>
      <c r="D245" s="179">
        <v>29.134409781237999</v>
      </c>
      <c r="E245" s="179">
        <v>3.4961291737485598</v>
      </c>
      <c r="F245" s="179">
        <f>AVERAGEA(D245:D247)</f>
        <v>24.671469927079333</v>
      </c>
      <c r="G245" s="179">
        <f>STDEVA(D245:D247)</f>
        <v>3.8899838182668769</v>
      </c>
      <c r="H245" s="179">
        <f>COUNT(D245:D247)</f>
        <v>3</v>
      </c>
      <c r="I245" s="179">
        <f>G245/SQRT(H245)</f>
        <v>2.2458832046196697</v>
      </c>
      <c r="J245" s="180">
        <v>4</v>
      </c>
      <c r="K245" s="181">
        <v>46</v>
      </c>
      <c r="L245" s="181">
        <v>39</v>
      </c>
      <c r="M245" s="177" t="s">
        <v>171</v>
      </c>
    </row>
    <row r="246" spans="1:13">
      <c r="A246" s="176" t="s">
        <v>75</v>
      </c>
      <c r="B246" s="178" t="s">
        <v>38</v>
      </c>
      <c r="C246" s="176" t="s">
        <v>193</v>
      </c>
      <c r="D246" s="179">
        <v>22</v>
      </c>
      <c r="E246" s="179">
        <v>2.64</v>
      </c>
      <c r="F246" s="179"/>
      <c r="G246" s="179"/>
      <c r="H246" s="179"/>
      <c r="I246" s="179"/>
      <c r="J246" s="180">
        <v>4</v>
      </c>
      <c r="K246" s="181">
        <v>46</v>
      </c>
      <c r="L246" s="181">
        <v>39</v>
      </c>
      <c r="M246" s="177" t="s">
        <v>171</v>
      </c>
    </row>
    <row r="247" spans="1:13">
      <c r="A247" s="176" t="s">
        <v>75</v>
      </c>
      <c r="B247" s="178" t="s">
        <v>38</v>
      </c>
      <c r="C247" s="176" t="s">
        <v>193</v>
      </c>
      <c r="D247" s="179">
        <v>22.88</v>
      </c>
      <c r="E247" s="179">
        <v>2.7456</v>
      </c>
      <c r="F247" s="179"/>
      <c r="G247" s="179"/>
      <c r="H247" s="179"/>
      <c r="I247" s="179"/>
      <c r="J247" s="180">
        <v>4</v>
      </c>
      <c r="K247" s="181">
        <v>46</v>
      </c>
      <c r="L247" s="181">
        <v>39</v>
      </c>
      <c r="M247" s="177" t="s">
        <v>171</v>
      </c>
    </row>
    <row r="248" spans="1:13" s="135" customFormat="1">
      <c r="A248" s="229" t="s">
        <v>89</v>
      </c>
      <c r="B248" s="230" t="s">
        <v>38</v>
      </c>
      <c r="C248" s="229" t="s">
        <v>263</v>
      </c>
      <c r="D248" s="231">
        <v>29.134409781237999</v>
      </c>
      <c r="E248" s="231">
        <v>3.4961291737485598</v>
      </c>
      <c r="F248" s="231">
        <f>AVERAGEA(D248:D249)</f>
        <v>32.087013882123301</v>
      </c>
      <c r="G248" s="231">
        <f>STDEVA(D248:D249)</f>
        <v>4.1756127637904088</v>
      </c>
      <c r="H248" s="231">
        <f>COUNT(D248:D249)</f>
        <v>2</v>
      </c>
      <c r="I248" s="231">
        <f>G248/SQRT(H248)</f>
        <v>2.9526041008852992</v>
      </c>
      <c r="J248" s="232">
        <v>4</v>
      </c>
      <c r="K248" s="233">
        <v>47</v>
      </c>
      <c r="L248" s="233">
        <v>40</v>
      </c>
      <c r="M248" s="235" t="s">
        <v>165</v>
      </c>
    </row>
    <row r="249" spans="1:13" s="135" customFormat="1">
      <c r="A249" s="229" t="s">
        <v>89</v>
      </c>
      <c r="B249" s="230" t="s">
        <v>38</v>
      </c>
      <c r="C249" s="229" t="s">
        <v>263</v>
      </c>
      <c r="D249" s="231">
        <v>35.039617983008597</v>
      </c>
      <c r="E249" s="231">
        <v>4.2047541579610304</v>
      </c>
      <c r="F249" s="231"/>
      <c r="G249" s="231"/>
      <c r="H249" s="231"/>
      <c r="I249" s="231"/>
      <c r="J249" s="232">
        <v>4</v>
      </c>
      <c r="K249" s="233">
        <v>47</v>
      </c>
      <c r="L249" s="233">
        <v>40</v>
      </c>
      <c r="M249" s="235" t="s">
        <v>192</v>
      </c>
    </row>
    <row r="250" spans="1:13">
      <c r="A250" s="176" t="s">
        <v>90</v>
      </c>
      <c r="B250" s="178" t="s">
        <v>38</v>
      </c>
      <c r="C250" s="176" t="s">
        <v>38</v>
      </c>
      <c r="D250" s="179">
        <v>5.52</v>
      </c>
      <c r="E250" s="179">
        <v>0.66239999999999999</v>
      </c>
      <c r="F250" s="179">
        <f>AVERAGEA(D250:D256)</f>
        <v>5.112857142857143</v>
      </c>
      <c r="G250" s="179">
        <f>STDEVA(D250:D256)</f>
        <v>0.64868364877687523</v>
      </c>
      <c r="H250" s="179">
        <f>COUNT(D250:D256)</f>
        <v>7</v>
      </c>
      <c r="I250" s="179">
        <f>G250/SQRT(H250)</f>
        <v>0.24517937345965429</v>
      </c>
      <c r="J250" s="180">
        <v>4</v>
      </c>
      <c r="K250" s="181">
        <v>48</v>
      </c>
      <c r="L250" s="181">
        <v>41</v>
      </c>
      <c r="M250" s="177" t="s">
        <v>191</v>
      </c>
    </row>
    <row r="251" spans="1:13">
      <c r="A251" s="176" t="s">
        <v>90</v>
      </c>
      <c r="B251" s="178" t="s">
        <v>38</v>
      </c>
      <c r="C251" s="176" t="s">
        <v>38</v>
      </c>
      <c r="D251" s="179">
        <v>5.6</v>
      </c>
      <c r="E251" s="179">
        <v>0.67200000000000004</v>
      </c>
      <c r="F251" s="179"/>
      <c r="G251" s="179"/>
      <c r="H251" s="179"/>
      <c r="I251" s="179"/>
      <c r="J251" s="180">
        <v>4</v>
      </c>
      <c r="K251" s="181">
        <v>48</v>
      </c>
      <c r="L251" s="181">
        <v>41</v>
      </c>
      <c r="M251" s="177" t="s">
        <v>191</v>
      </c>
    </row>
    <row r="252" spans="1:13">
      <c r="A252" s="176" t="s">
        <v>90</v>
      </c>
      <c r="B252" s="178" t="s">
        <v>38</v>
      </c>
      <c r="C252" s="176" t="s">
        <v>38</v>
      </c>
      <c r="D252" s="179">
        <v>6.12</v>
      </c>
      <c r="E252" s="179">
        <v>0.73440000000000005</v>
      </c>
      <c r="F252" s="179"/>
      <c r="G252" s="179"/>
      <c r="H252" s="179"/>
      <c r="I252" s="179"/>
      <c r="J252" s="180">
        <v>4</v>
      </c>
      <c r="K252" s="181">
        <v>48</v>
      </c>
      <c r="L252" s="181">
        <v>41</v>
      </c>
      <c r="M252" s="177" t="s">
        <v>191</v>
      </c>
    </row>
    <row r="253" spans="1:13">
      <c r="A253" s="176" t="s">
        <v>90</v>
      </c>
      <c r="B253" s="178" t="s">
        <v>38</v>
      </c>
      <c r="C253" s="176" t="s">
        <v>38</v>
      </c>
      <c r="D253" s="179">
        <v>4.28</v>
      </c>
      <c r="E253" s="179">
        <v>0.51359999999999995</v>
      </c>
      <c r="F253" s="179"/>
      <c r="G253" s="179"/>
      <c r="H253" s="179"/>
      <c r="I253" s="179"/>
      <c r="J253" s="180">
        <v>4</v>
      </c>
      <c r="K253" s="181">
        <v>48</v>
      </c>
      <c r="L253" s="181">
        <v>41</v>
      </c>
      <c r="M253" s="177" t="s">
        <v>191</v>
      </c>
    </row>
    <row r="254" spans="1:13">
      <c r="A254" s="176" t="s">
        <v>90</v>
      </c>
      <c r="B254" s="178" t="s">
        <v>38</v>
      </c>
      <c r="C254" s="176" t="s">
        <v>38</v>
      </c>
      <c r="D254" s="179">
        <v>4.8099999999999996</v>
      </c>
      <c r="E254" s="179">
        <v>0.57720000000000005</v>
      </c>
      <c r="F254" s="179"/>
      <c r="G254" s="179"/>
      <c r="H254" s="179"/>
      <c r="I254" s="179"/>
      <c r="J254" s="180">
        <v>4</v>
      </c>
      <c r="K254" s="181">
        <v>48</v>
      </c>
      <c r="L254" s="181">
        <v>41</v>
      </c>
      <c r="M254" s="177" t="s">
        <v>191</v>
      </c>
    </row>
    <row r="255" spans="1:13">
      <c r="A255" s="176" t="s">
        <v>90</v>
      </c>
      <c r="B255" s="178" t="s">
        <v>38</v>
      </c>
      <c r="C255" s="176" t="s">
        <v>38</v>
      </c>
      <c r="D255" s="179">
        <v>4.8499999999999996</v>
      </c>
      <c r="E255" s="179">
        <v>0.58199999999999996</v>
      </c>
      <c r="F255" s="179"/>
      <c r="G255" s="179"/>
      <c r="H255" s="179"/>
      <c r="I255" s="179"/>
      <c r="J255" s="180">
        <v>4</v>
      </c>
      <c r="K255" s="181">
        <v>48</v>
      </c>
      <c r="L255" s="181">
        <v>41</v>
      </c>
      <c r="M255" s="177" t="s">
        <v>191</v>
      </c>
    </row>
    <row r="256" spans="1:13" ht="21" customHeight="1">
      <c r="A256" s="176" t="s">
        <v>90</v>
      </c>
      <c r="B256" s="178" t="s">
        <v>38</v>
      </c>
      <c r="C256" s="176" t="s">
        <v>38</v>
      </c>
      <c r="D256" s="179">
        <v>4.6100000000000003</v>
      </c>
      <c r="E256" s="179">
        <v>0.55320000000000003</v>
      </c>
      <c r="F256" s="179"/>
      <c r="G256" s="179"/>
      <c r="H256" s="179"/>
      <c r="I256" s="179"/>
      <c r="J256" s="180">
        <v>4</v>
      </c>
      <c r="K256" s="181">
        <v>48</v>
      </c>
      <c r="L256" s="181">
        <v>41</v>
      </c>
      <c r="M256" s="177" t="s">
        <v>191</v>
      </c>
    </row>
    <row r="257" spans="1:13" s="135" customFormat="1">
      <c r="A257" s="229" t="s">
        <v>76</v>
      </c>
      <c r="B257" s="230" t="s">
        <v>38</v>
      </c>
      <c r="C257" s="229" t="s">
        <v>81</v>
      </c>
      <c r="D257" s="231">
        <v>26.988636363636399</v>
      </c>
      <c r="E257" s="231">
        <v>3.2386363636363602</v>
      </c>
      <c r="F257" s="231">
        <f>AVERAGEA(D257:D262)</f>
        <v>28.90992030599725</v>
      </c>
      <c r="G257" s="231">
        <f>STDEVA(D257:D262)</f>
        <v>11.755766588208983</v>
      </c>
      <c r="H257" s="231">
        <f>COUNT(D257:D262)</f>
        <v>6</v>
      </c>
      <c r="I257" s="231">
        <f>G257/SQRT(H257)</f>
        <v>4.7992716127285178</v>
      </c>
      <c r="J257" s="232">
        <v>3</v>
      </c>
      <c r="K257" s="233">
        <v>49</v>
      </c>
      <c r="L257" s="233">
        <v>42</v>
      </c>
      <c r="M257" s="235" t="s">
        <v>172</v>
      </c>
    </row>
    <row r="258" spans="1:13" s="135" customFormat="1">
      <c r="A258" s="229" t="s">
        <v>76</v>
      </c>
      <c r="B258" s="230" t="s">
        <v>38</v>
      </c>
      <c r="C258" s="229" t="s">
        <v>81</v>
      </c>
      <c r="D258" s="231">
        <v>52.027027027027003</v>
      </c>
      <c r="E258" s="231">
        <v>6.2432432432432403</v>
      </c>
      <c r="F258" s="231"/>
      <c r="G258" s="231"/>
      <c r="H258" s="231"/>
      <c r="I258" s="231"/>
      <c r="J258" s="232">
        <v>3</v>
      </c>
      <c r="K258" s="233">
        <v>49</v>
      </c>
      <c r="L258" s="233">
        <v>42</v>
      </c>
      <c r="M258" s="235" t="s">
        <v>172</v>
      </c>
    </row>
    <row r="259" spans="1:13" s="135" customFormat="1">
      <c r="A259" s="229" t="s">
        <v>76</v>
      </c>
      <c r="B259" s="230" t="s">
        <v>38</v>
      </c>
      <c r="C259" s="229" t="s">
        <v>81</v>
      </c>
      <c r="D259" s="231">
        <v>27.298444130127301</v>
      </c>
      <c r="E259" s="231">
        <v>3.2758132956152801</v>
      </c>
      <c r="F259" s="231"/>
      <c r="G259" s="231"/>
      <c r="H259" s="231"/>
      <c r="I259" s="231"/>
      <c r="J259" s="232">
        <v>3</v>
      </c>
      <c r="K259" s="233">
        <v>49</v>
      </c>
      <c r="L259" s="233">
        <v>42</v>
      </c>
      <c r="M259" s="235" t="s">
        <v>172</v>
      </c>
    </row>
    <row r="260" spans="1:13" s="135" customFormat="1">
      <c r="A260" s="229" t="s">
        <v>76</v>
      </c>
      <c r="B260" s="230" t="s">
        <v>38</v>
      </c>
      <c r="C260" s="229" t="s">
        <v>81</v>
      </c>
      <c r="D260" s="231">
        <v>25.862068965517299</v>
      </c>
      <c r="E260" s="231">
        <v>3.1034482758620698</v>
      </c>
      <c r="F260" s="231"/>
      <c r="G260" s="231"/>
      <c r="H260" s="231"/>
      <c r="I260" s="231"/>
      <c r="J260" s="232">
        <v>3</v>
      </c>
      <c r="K260" s="233">
        <v>49</v>
      </c>
      <c r="L260" s="233">
        <v>42</v>
      </c>
      <c r="M260" s="235" t="s">
        <v>172</v>
      </c>
    </row>
    <row r="261" spans="1:13" s="135" customFormat="1">
      <c r="A261" s="229" t="s">
        <v>76</v>
      </c>
      <c r="B261" s="230" t="s">
        <v>38</v>
      </c>
      <c r="C261" s="229" t="s">
        <v>81</v>
      </c>
      <c r="D261" s="231">
        <v>19.178082191780799</v>
      </c>
      <c r="E261" s="231">
        <v>2.3013698630136998</v>
      </c>
      <c r="F261" s="231"/>
      <c r="G261" s="231"/>
      <c r="H261" s="231"/>
      <c r="I261" s="231"/>
      <c r="J261" s="232">
        <v>3</v>
      </c>
      <c r="K261" s="233">
        <v>49</v>
      </c>
      <c r="L261" s="233">
        <v>42</v>
      </c>
      <c r="M261" s="235" t="s">
        <v>172</v>
      </c>
    </row>
    <row r="262" spans="1:13" s="135" customFormat="1">
      <c r="A262" s="229" t="s">
        <v>76</v>
      </c>
      <c r="B262" s="230" t="s">
        <v>38</v>
      </c>
      <c r="C262" s="229" t="s">
        <v>81</v>
      </c>
      <c r="D262" s="231">
        <v>22.105263157894701</v>
      </c>
      <c r="E262" s="231">
        <v>2.65263157894737</v>
      </c>
      <c r="F262" s="231"/>
      <c r="G262" s="231"/>
      <c r="H262" s="231"/>
      <c r="I262" s="231"/>
      <c r="J262" s="232">
        <v>3</v>
      </c>
      <c r="K262" s="233">
        <v>49</v>
      </c>
      <c r="L262" s="233">
        <v>42</v>
      </c>
      <c r="M262" s="235" t="s">
        <v>172</v>
      </c>
    </row>
    <row r="263" spans="1:13">
      <c r="A263" s="176" t="s">
        <v>97</v>
      </c>
      <c r="B263" s="178" t="s">
        <v>38</v>
      </c>
      <c r="C263" s="176" t="s">
        <v>66</v>
      </c>
      <c r="D263" s="179">
        <v>11.4092420640689</v>
      </c>
      <c r="E263" s="179">
        <f>D263*0.12</f>
        <v>1.3691090476882679</v>
      </c>
      <c r="F263" s="179">
        <f>AVERAGEA(D263:D266)</f>
        <v>16.49375684972075</v>
      </c>
      <c r="G263" s="179">
        <f>STDEVA(D263:D266)</f>
        <v>3.4036912639894314</v>
      </c>
      <c r="H263" s="179">
        <f>COUNT(D263:D266)</f>
        <v>4</v>
      </c>
      <c r="I263" s="179">
        <f>G263/SQRT(H263)</f>
        <v>1.7018456319947157</v>
      </c>
      <c r="J263" s="180">
        <v>57</v>
      </c>
      <c r="K263" s="181">
        <v>50</v>
      </c>
      <c r="L263" s="181">
        <v>43</v>
      </c>
      <c r="M263" s="184" t="s">
        <v>189</v>
      </c>
    </row>
    <row r="264" spans="1:13">
      <c r="A264" s="176" t="s">
        <v>97</v>
      </c>
      <c r="B264" s="178" t="s">
        <v>38</v>
      </c>
      <c r="C264" s="176" t="s">
        <v>66</v>
      </c>
      <c r="D264" s="179">
        <v>17.752695853708399</v>
      </c>
      <c r="E264" s="179">
        <f>D264*0.12</f>
        <v>2.130323502445008</v>
      </c>
      <c r="F264" s="179"/>
      <c r="G264" s="179"/>
      <c r="H264" s="179"/>
      <c r="I264" s="179"/>
      <c r="J264" s="180">
        <v>57</v>
      </c>
      <c r="K264" s="181">
        <v>50</v>
      </c>
      <c r="L264" s="181">
        <v>43</v>
      </c>
      <c r="M264" s="177" t="s">
        <v>189</v>
      </c>
    </row>
    <row r="265" spans="1:13">
      <c r="A265" s="176" t="s">
        <v>97</v>
      </c>
      <c r="B265" s="178" t="s">
        <v>38</v>
      </c>
      <c r="C265" s="176" t="s">
        <v>66</v>
      </c>
      <c r="D265" s="179">
        <v>18.4240034027635</v>
      </c>
      <c r="E265" s="179">
        <f>D265*0.12</f>
        <v>2.21088040833162</v>
      </c>
      <c r="F265" s="179"/>
      <c r="G265" s="179"/>
      <c r="H265" s="179"/>
      <c r="I265" s="179"/>
      <c r="J265" s="180">
        <v>57</v>
      </c>
      <c r="K265" s="181">
        <v>50</v>
      </c>
      <c r="L265" s="181">
        <v>43</v>
      </c>
      <c r="M265" s="177" t="s">
        <v>189</v>
      </c>
    </row>
    <row r="266" spans="1:13">
      <c r="A266" s="176" t="s">
        <v>97</v>
      </c>
      <c r="B266" s="178" t="s">
        <v>38</v>
      </c>
      <c r="C266" s="176" t="s">
        <v>66</v>
      </c>
      <c r="D266" s="179">
        <v>18.389086078342199</v>
      </c>
      <c r="E266" s="179">
        <f>D266*0.12</f>
        <v>2.2066903294010638</v>
      </c>
      <c r="F266" s="179"/>
      <c r="G266" s="179"/>
      <c r="H266" s="179"/>
      <c r="I266" s="179"/>
      <c r="J266" s="180">
        <v>57</v>
      </c>
      <c r="K266" s="181">
        <v>50</v>
      </c>
      <c r="L266" s="181">
        <v>43</v>
      </c>
      <c r="M266" s="177" t="s">
        <v>189</v>
      </c>
    </row>
    <row r="267" spans="1:13" s="135" customFormat="1">
      <c r="A267" s="229" t="s">
        <v>169</v>
      </c>
      <c r="B267" s="230" t="s">
        <v>38</v>
      </c>
      <c r="C267" s="229" t="s">
        <v>63</v>
      </c>
      <c r="D267" s="231">
        <v>23.3333333333333</v>
      </c>
      <c r="E267" s="231">
        <v>2.8</v>
      </c>
      <c r="F267" s="231">
        <f>AVERAGEA(D267:D281)</f>
        <v>13.222222222222227</v>
      </c>
      <c r="G267" s="231">
        <f>STDEVA(D267:D281)</f>
        <v>7.0208495242618554</v>
      </c>
      <c r="H267" s="231">
        <f>COUNT(D267:D281)</f>
        <v>15</v>
      </c>
      <c r="I267" s="231">
        <f>G267/SQRT(H267)</f>
        <v>1.8127755522462954</v>
      </c>
      <c r="J267" s="232">
        <v>57</v>
      </c>
      <c r="K267" s="233">
        <v>51</v>
      </c>
      <c r="L267" s="233">
        <v>44</v>
      </c>
      <c r="M267" s="235" t="s">
        <v>170</v>
      </c>
    </row>
    <row r="268" spans="1:13" s="135" customFormat="1">
      <c r="A268" s="229" t="s">
        <v>169</v>
      </c>
      <c r="B268" s="230" t="s">
        <v>38</v>
      </c>
      <c r="C268" s="229" t="s">
        <v>63</v>
      </c>
      <c r="D268" s="231">
        <v>17.5</v>
      </c>
      <c r="E268" s="231">
        <v>2.1</v>
      </c>
      <c r="F268" s="231"/>
      <c r="G268" s="231"/>
      <c r="H268" s="231"/>
      <c r="I268" s="231"/>
      <c r="J268" s="232">
        <v>57</v>
      </c>
      <c r="K268" s="233">
        <v>51</v>
      </c>
      <c r="L268" s="233">
        <v>44</v>
      </c>
      <c r="M268" s="235" t="s">
        <v>170</v>
      </c>
    </row>
    <row r="269" spans="1:13" s="135" customFormat="1">
      <c r="A269" s="229" t="s">
        <v>169</v>
      </c>
      <c r="B269" s="230" t="s">
        <v>38</v>
      </c>
      <c r="C269" s="229" t="s">
        <v>63</v>
      </c>
      <c r="D269" s="231">
        <v>15</v>
      </c>
      <c r="E269" s="231">
        <v>1.8</v>
      </c>
      <c r="F269" s="231"/>
      <c r="G269" s="231"/>
      <c r="H269" s="231"/>
      <c r="I269" s="231"/>
      <c r="J269" s="232">
        <v>57</v>
      </c>
      <c r="K269" s="233">
        <v>51</v>
      </c>
      <c r="L269" s="233">
        <v>44</v>
      </c>
      <c r="M269" s="235" t="s">
        <v>170</v>
      </c>
    </row>
    <row r="270" spans="1:13" s="135" customFormat="1">
      <c r="A270" s="229" t="s">
        <v>169</v>
      </c>
      <c r="B270" s="230" t="s">
        <v>38</v>
      </c>
      <c r="C270" s="229" t="s">
        <v>63</v>
      </c>
      <c r="D270" s="231">
        <v>9.1666666666666696</v>
      </c>
      <c r="E270" s="231">
        <v>1.1000000000000001</v>
      </c>
      <c r="F270" s="231"/>
      <c r="G270" s="231"/>
      <c r="H270" s="231"/>
      <c r="I270" s="231"/>
      <c r="J270" s="232">
        <v>57</v>
      </c>
      <c r="K270" s="233">
        <v>51</v>
      </c>
      <c r="L270" s="233">
        <v>44</v>
      </c>
      <c r="M270" s="235" t="s">
        <v>170</v>
      </c>
    </row>
    <row r="271" spans="1:13" s="135" customFormat="1">
      <c r="A271" s="229" t="s">
        <v>169</v>
      </c>
      <c r="B271" s="230" t="s">
        <v>38</v>
      </c>
      <c r="C271" s="229" t="s">
        <v>63</v>
      </c>
      <c r="D271" s="231">
        <v>8.3333333333333304</v>
      </c>
      <c r="E271" s="231">
        <v>1</v>
      </c>
      <c r="F271" s="231"/>
      <c r="G271" s="231"/>
      <c r="H271" s="231"/>
      <c r="I271" s="231"/>
      <c r="J271" s="232">
        <v>57</v>
      </c>
      <c r="K271" s="233">
        <v>51</v>
      </c>
      <c r="L271" s="233">
        <v>44</v>
      </c>
      <c r="M271" s="235" t="s">
        <v>170</v>
      </c>
    </row>
    <row r="272" spans="1:13" s="135" customFormat="1">
      <c r="A272" s="229" t="s">
        <v>169</v>
      </c>
      <c r="B272" s="230" t="s">
        <v>38</v>
      </c>
      <c r="C272" s="229" t="s">
        <v>63</v>
      </c>
      <c r="D272" s="231">
        <v>7.5</v>
      </c>
      <c r="E272" s="231">
        <v>0.9</v>
      </c>
      <c r="F272" s="231"/>
      <c r="G272" s="231"/>
      <c r="H272" s="231"/>
      <c r="I272" s="231"/>
      <c r="J272" s="232">
        <v>57</v>
      </c>
      <c r="K272" s="233">
        <v>51</v>
      </c>
      <c r="L272" s="233">
        <v>44</v>
      </c>
      <c r="M272" s="235" t="s">
        <v>170</v>
      </c>
    </row>
    <row r="273" spans="1:13" s="135" customFormat="1">
      <c r="A273" s="229" t="s">
        <v>169</v>
      </c>
      <c r="B273" s="230" t="s">
        <v>38</v>
      </c>
      <c r="C273" s="229" t="s">
        <v>63</v>
      </c>
      <c r="D273" s="231">
        <v>24.1666666666667</v>
      </c>
      <c r="E273" s="231">
        <v>2.9</v>
      </c>
      <c r="F273" s="231"/>
      <c r="G273" s="231"/>
      <c r="H273" s="231"/>
      <c r="I273" s="231"/>
      <c r="J273" s="232">
        <v>57</v>
      </c>
      <c r="K273" s="233">
        <v>51</v>
      </c>
      <c r="L273" s="233">
        <v>44</v>
      </c>
      <c r="M273" s="235" t="s">
        <v>170</v>
      </c>
    </row>
    <row r="274" spans="1:13" s="135" customFormat="1">
      <c r="A274" s="229" t="s">
        <v>169</v>
      </c>
      <c r="B274" s="230" t="s">
        <v>38</v>
      </c>
      <c r="C274" s="229" t="s">
        <v>63</v>
      </c>
      <c r="D274" s="231">
        <v>20.8333333333333</v>
      </c>
      <c r="E274" s="231">
        <v>2.5</v>
      </c>
      <c r="F274" s="231"/>
      <c r="G274" s="231"/>
      <c r="H274" s="231"/>
      <c r="I274" s="231"/>
      <c r="J274" s="232">
        <v>57</v>
      </c>
      <c r="K274" s="233">
        <v>51</v>
      </c>
      <c r="L274" s="233">
        <v>44</v>
      </c>
      <c r="M274" s="235" t="s">
        <v>170</v>
      </c>
    </row>
    <row r="275" spans="1:13" s="135" customFormat="1">
      <c r="A275" s="229" t="s">
        <v>169</v>
      </c>
      <c r="B275" s="230" t="s">
        <v>38</v>
      </c>
      <c r="C275" s="229" t="s">
        <v>63</v>
      </c>
      <c r="D275" s="231">
        <v>24.1666666666667</v>
      </c>
      <c r="E275" s="231">
        <v>2.9</v>
      </c>
      <c r="F275" s="231"/>
      <c r="G275" s="231"/>
      <c r="H275" s="231"/>
      <c r="I275" s="231"/>
      <c r="J275" s="232">
        <v>57</v>
      </c>
      <c r="K275" s="233">
        <v>51</v>
      </c>
      <c r="L275" s="233">
        <v>44</v>
      </c>
      <c r="M275" s="235" t="s">
        <v>170</v>
      </c>
    </row>
    <row r="276" spans="1:13" s="135" customFormat="1">
      <c r="A276" s="229" t="s">
        <v>169</v>
      </c>
      <c r="B276" s="230" t="s">
        <v>38</v>
      </c>
      <c r="C276" s="229" t="s">
        <v>63</v>
      </c>
      <c r="D276" s="231">
        <v>5.8333333333333304</v>
      </c>
      <c r="E276" s="231">
        <v>0.7</v>
      </c>
      <c r="F276" s="231"/>
      <c r="G276" s="231"/>
      <c r="H276" s="231"/>
      <c r="I276" s="231"/>
      <c r="J276" s="232">
        <v>57</v>
      </c>
      <c r="K276" s="233">
        <v>51</v>
      </c>
      <c r="L276" s="233">
        <v>44</v>
      </c>
      <c r="M276" s="235" t="s">
        <v>170</v>
      </c>
    </row>
    <row r="277" spans="1:13" s="135" customFormat="1">
      <c r="A277" s="229" t="s">
        <v>169</v>
      </c>
      <c r="B277" s="230" t="s">
        <v>38</v>
      </c>
      <c r="C277" s="229" t="s">
        <v>63</v>
      </c>
      <c r="D277" s="231">
        <v>5.8333333333333304</v>
      </c>
      <c r="E277" s="231">
        <v>0.7</v>
      </c>
      <c r="F277" s="231"/>
      <c r="G277" s="231"/>
      <c r="H277" s="231"/>
      <c r="I277" s="231"/>
      <c r="J277" s="232">
        <v>57</v>
      </c>
      <c r="K277" s="233">
        <v>51</v>
      </c>
      <c r="L277" s="233">
        <v>44</v>
      </c>
      <c r="M277" s="235" t="s">
        <v>170</v>
      </c>
    </row>
    <row r="278" spans="1:13" s="135" customFormat="1">
      <c r="A278" s="229" t="s">
        <v>169</v>
      </c>
      <c r="B278" s="230" t="s">
        <v>38</v>
      </c>
      <c r="C278" s="229" t="s">
        <v>63</v>
      </c>
      <c r="D278" s="231">
        <v>10.8333333333333</v>
      </c>
      <c r="E278" s="231">
        <v>1.3</v>
      </c>
      <c r="F278" s="231"/>
      <c r="G278" s="231"/>
      <c r="H278" s="231"/>
      <c r="I278" s="231"/>
      <c r="J278" s="232">
        <v>57</v>
      </c>
      <c r="K278" s="233">
        <v>51</v>
      </c>
      <c r="L278" s="233">
        <v>44</v>
      </c>
      <c r="M278" s="235" t="s">
        <v>170</v>
      </c>
    </row>
    <row r="279" spans="1:13" s="135" customFormat="1">
      <c r="A279" s="229" t="s">
        <v>169</v>
      </c>
      <c r="B279" s="230" t="s">
        <v>38</v>
      </c>
      <c r="C279" s="229" t="s">
        <v>63</v>
      </c>
      <c r="D279" s="231">
        <v>5.8333333333333304</v>
      </c>
      <c r="E279" s="231">
        <v>0.7</v>
      </c>
      <c r="F279" s="231"/>
      <c r="G279" s="231"/>
      <c r="H279" s="231"/>
      <c r="I279" s="231"/>
      <c r="J279" s="232">
        <v>57</v>
      </c>
      <c r="K279" s="233">
        <v>51</v>
      </c>
      <c r="L279" s="233">
        <v>44</v>
      </c>
      <c r="M279" s="235" t="s">
        <v>170</v>
      </c>
    </row>
    <row r="280" spans="1:13" s="135" customFormat="1">
      <c r="A280" s="229" t="s">
        <v>169</v>
      </c>
      <c r="B280" s="230" t="s">
        <v>38</v>
      </c>
      <c r="C280" s="229" t="s">
        <v>63</v>
      </c>
      <c r="D280" s="231">
        <v>11.6666666666667</v>
      </c>
      <c r="E280" s="231">
        <v>1.4</v>
      </c>
      <c r="F280" s="231"/>
      <c r="G280" s="231"/>
      <c r="H280" s="231"/>
      <c r="I280" s="231"/>
      <c r="J280" s="232">
        <v>57</v>
      </c>
      <c r="K280" s="233">
        <v>51</v>
      </c>
      <c r="L280" s="233">
        <v>44</v>
      </c>
      <c r="M280" s="235" t="s">
        <v>170</v>
      </c>
    </row>
    <row r="281" spans="1:13" s="135" customFormat="1">
      <c r="A281" s="229" t="s">
        <v>169</v>
      </c>
      <c r="B281" s="230" t="s">
        <v>38</v>
      </c>
      <c r="C281" s="229" t="s">
        <v>63</v>
      </c>
      <c r="D281" s="231">
        <v>8.3333333333333304</v>
      </c>
      <c r="E281" s="231">
        <v>1</v>
      </c>
      <c r="F281" s="231"/>
      <c r="G281" s="231"/>
      <c r="H281" s="231"/>
      <c r="I281" s="231"/>
      <c r="J281" s="232">
        <v>57</v>
      </c>
      <c r="K281" s="233">
        <v>51</v>
      </c>
      <c r="L281" s="233">
        <v>44</v>
      </c>
      <c r="M281" s="235" t="s">
        <v>170</v>
      </c>
    </row>
    <row r="282" spans="1:13">
      <c r="A282" s="176" t="s">
        <v>103</v>
      </c>
      <c r="B282" s="178" t="s">
        <v>38</v>
      </c>
      <c r="C282" s="176" t="s">
        <v>64</v>
      </c>
      <c r="D282" s="179">
        <v>0.46180720287607502</v>
      </c>
      <c r="E282" s="179">
        <v>5.5416864345128998E-2</v>
      </c>
      <c r="F282" s="179">
        <f>AVERAGEA(D282:D283)</f>
        <v>0.47165109545928852</v>
      </c>
      <c r="G282" s="179">
        <f>STDEVA(D282:D283)</f>
        <v>1.392136639772445E-2</v>
      </c>
      <c r="H282" s="179">
        <f>COUNT(D282:D283)</f>
        <v>2</v>
      </c>
      <c r="I282" s="179">
        <f>G282/SQRT(H282)</f>
        <v>9.8438925832134965E-3</v>
      </c>
      <c r="J282" s="180">
        <v>57</v>
      </c>
      <c r="K282" s="181">
        <v>52</v>
      </c>
      <c r="L282" s="181">
        <v>44</v>
      </c>
      <c r="M282" s="177" t="s">
        <v>170</v>
      </c>
    </row>
    <row r="283" spans="1:13">
      <c r="A283" s="176" t="s">
        <v>103</v>
      </c>
      <c r="B283" s="178" t="s">
        <v>38</v>
      </c>
      <c r="C283" s="176" t="s">
        <v>64</v>
      </c>
      <c r="D283" s="179">
        <v>0.48149498804250201</v>
      </c>
      <c r="E283" s="179">
        <v>5.7779398565100198E-2</v>
      </c>
      <c r="F283" s="179"/>
      <c r="G283" s="179"/>
      <c r="H283" s="179"/>
      <c r="I283" s="179"/>
      <c r="J283" s="180">
        <v>57</v>
      </c>
      <c r="K283" s="181">
        <v>52</v>
      </c>
      <c r="L283" s="181">
        <v>44</v>
      </c>
      <c r="M283" s="177" t="s">
        <v>170</v>
      </c>
    </row>
    <row r="284" spans="1:13" s="135" customFormat="1">
      <c r="A284" s="229" t="s">
        <v>73</v>
      </c>
      <c r="B284" s="230" t="s">
        <v>38</v>
      </c>
      <c r="C284" s="229" t="s">
        <v>74</v>
      </c>
      <c r="D284" s="231">
        <v>3.78</v>
      </c>
      <c r="E284" s="231">
        <v>0.4536</v>
      </c>
      <c r="F284" s="231">
        <f>AVERAGEA(D284:D287)</f>
        <v>2.2475000000000001</v>
      </c>
      <c r="G284" s="231">
        <f>STDEVA(D284:D287)</f>
        <v>1.4007468246141648</v>
      </c>
      <c r="H284" s="231">
        <f>COUNT(D284:D287)</f>
        <v>4</v>
      </c>
      <c r="I284" s="231">
        <f>G284/SQRT(H284)</f>
        <v>0.70037341230708239</v>
      </c>
      <c r="J284" s="232">
        <v>26</v>
      </c>
      <c r="K284" s="233">
        <v>53</v>
      </c>
      <c r="L284" s="233">
        <v>45</v>
      </c>
      <c r="M284" s="235" t="s">
        <v>188</v>
      </c>
    </row>
    <row r="285" spans="1:13" s="135" customFormat="1">
      <c r="A285" s="229" t="s">
        <v>73</v>
      </c>
      <c r="B285" s="230" t="s">
        <v>38</v>
      </c>
      <c r="C285" s="229" t="s">
        <v>74</v>
      </c>
      <c r="D285" s="231">
        <v>1.22</v>
      </c>
      <c r="E285" s="231">
        <v>0.1464</v>
      </c>
      <c r="F285" s="231"/>
      <c r="G285" s="231"/>
      <c r="H285" s="231"/>
      <c r="I285" s="231"/>
      <c r="J285" s="232">
        <v>26</v>
      </c>
      <c r="K285" s="233">
        <v>53</v>
      </c>
      <c r="L285" s="233">
        <v>45</v>
      </c>
      <c r="M285" s="235" t="s">
        <v>188</v>
      </c>
    </row>
    <row r="286" spans="1:13" s="135" customFormat="1">
      <c r="A286" s="229" t="s">
        <v>73</v>
      </c>
      <c r="B286" s="230" t="s">
        <v>38</v>
      </c>
      <c r="C286" s="229" t="s">
        <v>74</v>
      </c>
      <c r="D286" s="231">
        <v>0.91</v>
      </c>
      <c r="E286" s="231">
        <v>0.10920000000000001</v>
      </c>
      <c r="F286" s="231"/>
      <c r="G286" s="231"/>
      <c r="H286" s="231"/>
      <c r="I286" s="231"/>
      <c r="J286" s="232">
        <v>26</v>
      </c>
      <c r="K286" s="233">
        <v>53</v>
      </c>
      <c r="L286" s="233">
        <v>45</v>
      </c>
      <c r="M286" s="235" t="s">
        <v>188</v>
      </c>
    </row>
    <row r="287" spans="1:13" s="135" customFormat="1">
      <c r="A287" s="229" t="s">
        <v>73</v>
      </c>
      <c r="B287" s="230" t="s">
        <v>38</v>
      </c>
      <c r="C287" s="229" t="s">
        <v>74</v>
      </c>
      <c r="D287" s="231">
        <v>3.08</v>
      </c>
      <c r="E287" s="231">
        <v>0.36959999999999998</v>
      </c>
      <c r="F287" s="231"/>
      <c r="G287" s="231"/>
      <c r="H287" s="231"/>
      <c r="I287" s="231"/>
      <c r="J287" s="232">
        <v>26</v>
      </c>
      <c r="K287" s="233">
        <v>53</v>
      </c>
      <c r="L287" s="233">
        <v>45</v>
      </c>
      <c r="M287" s="235" t="s">
        <v>188</v>
      </c>
    </row>
    <row r="288" spans="1:13">
      <c r="A288" s="176" t="s">
        <v>186</v>
      </c>
      <c r="B288" s="178" t="s">
        <v>39</v>
      </c>
      <c r="C288" s="176" t="s">
        <v>39</v>
      </c>
      <c r="D288" s="179">
        <v>86.356727326316701</v>
      </c>
      <c r="E288" s="179">
        <v>10.362807279158</v>
      </c>
      <c r="F288" s="179">
        <f>AVERAGEA(D288:D322)</f>
        <v>82.240329478433353</v>
      </c>
      <c r="G288" s="179">
        <f>STDEVA(D288:D322)</f>
        <v>8.7770881556052505</v>
      </c>
      <c r="H288" s="179">
        <f>COUNT(D288:D322)</f>
        <v>35</v>
      </c>
      <c r="I288" s="179">
        <f>G288/SQRT(H288)</f>
        <v>1.483598679767409</v>
      </c>
      <c r="J288" s="180">
        <v>19</v>
      </c>
      <c r="K288" s="181">
        <v>54</v>
      </c>
      <c r="L288" s="181">
        <v>46</v>
      </c>
      <c r="M288" s="188" t="s">
        <v>187</v>
      </c>
    </row>
    <row r="289" spans="1:13">
      <c r="A289" s="176" t="s">
        <v>186</v>
      </c>
      <c r="B289" s="178" t="s">
        <v>39</v>
      </c>
      <c r="C289" s="176" t="s">
        <v>39</v>
      </c>
      <c r="D289" s="179">
        <v>85.146010331112294</v>
      </c>
      <c r="E289" s="179">
        <v>10.2175212397335</v>
      </c>
      <c r="F289" s="179"/>
      <c r="G289" s="179"/>
      <c r="H289" s="179"/>
      <c r="I289" s="179"/>
      <c r="J289" s="180">
        <v>19</v>
      </c>
      <c r="K289" s="181">
        <v>54</v>
      </c>
      <c r="L289" s="181">
        <v>47</v>
      </c>
      <c r="M289" s="177" t="s">
        <v>187</v>
      </c>
    </row>
    <row r="290" spans="1:13">
      <c r="A290" s="176" t="s">
        <v>186</v>
      </c>
      <c r="B290" s="178" t="s">
        <v>39</v>
      </c>
      <c r="C290" s="176" t="s">
        <v>39</v>
      </c>
      <c r="D290" s="179">
        <v>92.397287226211603</v>
      </c>
      <c r="E290" s="179">
        <v>11.0876744671454</v>
      </c>
      <c r="F290" s="179"/>
      <c r="G290" s="179"/>
      <c r="H290" s="179"/>
      <c r="I290" s="179"/>
      <c r="J290" s="180">
        <v>19</v>
      </c>
      <c r="K290" s="181">
        <v>54</v>
      </c>
      <c r="L290" s="181">
        <v>47</v>
      </c>
      <c r="M290" s="177" t="s">
        <v>187</v>
      </c>
    </row>
    <row r="291" spans="1:13">
      <c r="A291" s="176" t="s">
        <v>186</v>
      </c>
      <c r="B291" s="178" t="s">
        <v>39</v>
      </c>
      <c r="C291" s="176" t="s">
        <v>39</v>
      </c>
      <c r="D291" s="179">
        <v>92.313624373702694</v>
      </c>
      <c r="E291" s="179">
        <v>11.0776349248443</v>
      </c>
      <c r="F291" s="179"/>
      <c r="G291" s="179"/>
      <c r="H291" s="179"/>
      <c r="I291" s="179"/>
      <c r="J291" s="180">
        <v>19</v>
      </c>
      <c r="K291" s="181">
        <v>54</v>
      </c>
      <c r="L291" s="181">
        <v>47</v>
      </c>
      <c r="M291" s="177" t="s">
        <v>187</v>
      </c>
    </row>
    <row r="292" spans="1:13">
      <c r="A292" s="176" t="s">
        <v>186</v>
      </c>
      <c r="B292" s="178" t="s">
        <v>39</v>
      </c>
      <c r="C292" s="176" t="s">
        <v>39</v>
      </c>
      <c r="D292" s="179">
        <v>90.133336218819096</v>
      </c>
      <c r="E292" s="179">
        <v>10.816000346258299</v>
      </c>
      <c r="F292" s="179"/>
      <c r="G292" s="179"/>
      <c r="H292" s="179"/>
      <c r="I292" s="179"/>
      <c r="J292" s="180">
        <v>19</v>
      </c>
      <c r="K292" s="181">
        <v>54</v>
      </c>
      <c r="L292" s="181">
        <v>47</v>
      </c>
      <c r="M292" s="177" t="s">
        <v>187</v>
      </c>
    </row>
    <row r="293" spans="1:13">
      <c r="A293" s="176" t="s">
        <v>186</v>
      </c>
      <c r="B293" s="178" t="s">
        <v>39</v>
      </c>
      <c r="C293" s="176" t="s">
        <v>39</v>
      </c>
      <c r="D293" s="179">
        <v>84.9357158247836</v>
      </c>
      <c r="E293" s="179">
        <v>10.192285898973999</v>
      </c>
      <c r="F293" s="179"/>
      <c r="G293" s="179"/>
      <c r="H293" s="179"/>
      <c r="I293" s="179"/>
      <c r="J293" s="180">
        <v>19</v>
      </c>
      <c r="K293" s="181">
        <v>54</v>
      </c>
      <c r="L293" s="181">
        <v>47</v>
      </c>
      <c r="M293" s="177" t="s">
        <v>187</v>
      </c>
    </row>
    <row r="294" spans="1:13">
      <c r="A294" s="176" t="s">
        <v>186</v>
      </c>
      <c r="B294" s="178" t="s">
        <v>39</v>
      </c>
      <c r="C294" s="176" t="s">
        <v>39</v>
      </c>
      <c r="D294" s="179">
        <v>84.999637142310505</v>
      </c>
      <c r="E294" s="179">
        <v>10.199956457077301</v>
      </c>
      <c r="F294" s="179"/>
      <c r="G294" s="179"/>
      <c r="H294" s="179"/>
      <c r="I294" s="179"/>
      <c r="J294" s="180">
        <v>19</v>
      </c>
      <c r="K294" s="181">
        <v>54</v>
      </c>
      <c r="L294" s="181">
        <v>47</v>
      </c>
      <c r="M294" s="177" t="s">
        <v>187</v>
      </c>
    </row>
    <row r="295" spans="1:13">
      <c r="A295" s="176" t="s">
        <v>186</v>
      </c>
      <c r="B295" s="178" t="s">
        <v>39</v>
      </c>
      <c r="C295" s="176" t="s">
        <v>39</v>
      </c>
      <c r="D295" s="179">
        <v>77.114509837381306</v>
      </c>
      <c r="E295" s="179">
        <v>9.2537411804857594</v>
      </c>
      <c r="F295" s="179"/>
      <c r="G295" s="179"/>
      <c r="H295" s="179"/>
      <c r="I295" s="179"/>
      <c r="J295" s="180">
        <v>19</v>
      </c>
      <c r="K295" s="181">
        <v>54</v>
      </c>
      <c r="L295" s="181">
        <v>47</v>
      </c>
      <c r="M295" s="177" t="s">
        <v>187</v>
      </c>
    </row>
    <row r="296" spans="1:13">
      <c r="A296" s="176" t="s">
        <v>186</v>
      </c>
      <c r="B296" s="178" t="s">
        <v>39</v>
      </c>
      <c r="C296" s="176" t="s">
        <v>39</v>
      </c>
      <c r="D296" s="179">
        <v>78.865581995463799</v>
      </c>
      <c r="E296" s="179">
        <v>9.4638698394556506</v>
      </c>
      <c r="F296" s="179"/>
      <c r="G296" s="179"/>
      <c r="H296" s="179"/>
      <c r="I296" s="179"/>
      <c r="J296" s="180">
        <v>19</v>
      </c>
      <c r="K296" s="181">
        <v>54</v>
      </c>
      <c r="L296" s="181">
        <v>47</v>
      </c>
      <c r="M296" s="177" t="s">
        <v>187</v>
      </c>
    </row>
    <row r="297" spans="1:13">
      <c r="A297" s="176" t="s">
        <v>186</v>
      </c>
      <c r="B297" s="178" t="s">
        <v>39</v>
      </c>
      <c r="C297" s="176" t="s">
        <v>39</v>
      </c>
      <c r="D297" s="179">
        <v>64.070562770254796</v>
      </c>
      <c r="E297" s="179">
        <v>7.6884675324305798</v>
      </c>
      <c r="F297" s="179"/>
      <c r="G297" s="179"/>
      <c r="H297" s="179"/>
      <c r="I297" s="179"/>
      <c r="J297" s="180">
        <v>19</v>
      </c>
      <c r="K297" s="181">
        <v>54</v>
      </c>
      <c r="L297" s="181">
        <v>47</v>
      </c>
      <c r="M297" s="177" t="s">
        <v>187</v>
      </c>
    </row>
    <row r="298" spans="1:13">
      <c r="A298" s="176" t="s">
        <v>186</v>
      </c>
      <c r="B298" s="178" t="s">
        <v>39</v>
      </c>
      <c r="C298" s="176" t="s">
        <v>39</v>
      </c>
      <c r="D298" s="179">
        <v>78.572373071783105</v>
      </c>
      <c r="E298" s="179">
        <v>9.4286847686139694</v>
      </c>
      <c r="F298" s="179"/>
      <c r="G298" s="179"/>
      <c r="H298" s="179"/>
      <c r="I298" s="179"/>
      <c r="J298" s="180">
        <v>19</v>
      </c>
      <c r="K298" s="181">
        <v>54</v>
      </c>
      <c r="L298" s="181">
        <v>47</v>
      </c>
      <c r="M298" s="177" t="s">
        <v>187</v>
      </c>
    </row>
    <row r="299" spans="1:13">
      <c r="A299" s="176" t="s">
        <v>186</v>
      </c>
      <c r="B299" s="178" t="s">
        <v>39</v>
      </c>
      <c r="C299" s="176" t="s">
        <v>39</v>
      </c>
      <c r="D299" s="179">
        <v>64.707998908906802</v>
      </c>
      <c r="E299" s="179">
        <v>7.7649598690688197</v>
      </c>
      <c r="F299" s="179"/>
      <c r="G299" s="179"/>
      <c r="H299" s="179"/>
      <c r="I299" s="179"/>
      <c r="J299" s="180">
        <v>19</v>
      </c>
      <c r="K299" s="181">
        <v>54</v>
      </c>
      <c r="L299" s="181">
        <v>47</v>
      </c>
      <c r="M299" s="177" t="s">
        <v>187</v>
      </c>
    </row>
    <row r="300" spans="1:13">
      <c r="A300" s="176" t="s">
        <v>186</v>
      </c>
      <c r="B300" s="178" t="s">
        <v>39</v>
      </c>
      <c r="C300" s="176" t="s">
        <v>39</v>
      </c>
      <c r="D300" s="179">
        <v>58.912663040184903</v>
      </c>
      <c r="E300" s="179">
        <v>7.0695195648221896</v>
      </c>
      <c r="F300" s="179"/>
      <c r="G300" s="179"/>
      <c r="H300" s="179"/>
      <c r="I300" s="179"/>
      <c r="J300" s="180">
        <v>19</v>
      </c>
      <c r="K300" s="181">
        <v>54</v>
      </c>
      <c r="L300" s="181">
        <v>47</v>
      </c>
      <c r="M300" s="177" t="s">
        <v>187</v>
      </c>
    </row>
    <row r="301" spans="1:13">
      <c r="A301" s="176" t="s">
        <v>186</v>
      </c>
      <c r="B301" s="178" t="s">
        <v>39</v>
      </c>
      <c r="C301" s="176" t="s">
        <v>39</v>
      </c>
      <c r="D301" s="179">
        <v>61.660149300179199</v>
      </c>
      <c r="E301" s="179">
        <v>7.3992179160214997</v>
      </c>
      <c r="F301" s="179"/>
      <c r="G301" s="179"/>
      <c r="H301" s="179"/>
      <c r="I301" s="179"/>
      <c r="J301" s="180">
        <v>19</v>
      </c>
      <c r="K301" s="181">
        <v>54</v>
      </c>
      <c r="L301" s="181">
        <v>47</v>
      </c>
      <c r="M301" s="177" t="s">
        <v>187</v>
      </c>
    </row>
    <row r="302" spans="1:13">
      <c r="A302" s="176" t="s">
        <v>186</v>
      </c>
      <c r="B302" s="178" t="s">
        <v>39</v>
      </c>
      <c r="C302" s="176" t="s">
        <v>39</v>
      </c>
      <c r="D302" s="179">
        <v>82.949584119611401</v>
      </c>
      <c r="E302" s="179">
        <v>9.9539500943533596</v>
      </c>
      <c r="F302" s="179"/>
      <c r="G302" s="179"/>
      <c r="H302" s="179"/>
      <c r="I302" s="179"/>
      <c r="J302" s="180">
        <v>19</v>
      </c>
      <c r="K302" s="181">
        <v>54</v>
      </c>
      <c r="L302" s="181">
        <v>47</v>
      </c>
      <c r="M302" s="177" t="s">
        <v>187</v>
      </c>
    </row>
    <row r="303" spans="1:13">
      <c r="A303" s="176" t="s">
        <v>186</v>
      </c>
      <c r="B303" s="178" t="s">
        <v>39</v>
      </c>
      <c r="C303" s="176" t="s">
        <v>39</v>
      </c>
      <c r="D303" s="179">
        <v>80.053234352332098</v>
      </c>
      <c r="E303" s="179">
        <v>9.6063881222798493</v>
      </c>
      <c r="F303" s="179"/>
      <c r="G303" s="179"/>
      <c r="H303" s="179"/>
      <c r="I303" s="179"/>
      <c r="J303" s="180">
        <v>19</v>
      </c>
      <c r="K303" s="181">
        <v>54</v>
      </c>
      <c r="L303" s="181">
        <v>47</v>
      </c>
      <c r="M303" s="177" t="s">
        <v>187</v>
      </c>
    </row>
    <row r="304" spans="1:13">
      <c r="A304" s="176" t="s">
        <v>186</v>
      </c>
      <c r="B304" s="178" t="s">
        <v>39</v>
      </c>
      <c r="C304" s="176" t="s">
        <v>39</v>
      </c>
      <c r="D304" s="179">
        <v>76.454798994876199</v>
      </c>
      <c r="E304" s="179">
        <v>9.1745758793851504</v>
      </c>
      <c r="F304" s="179"/>
      <c r="G304" s="179"/>
      <c r="H304" s="179"/>
      <c r="I304" s="179"/>
      <c r="J304" s="180">
        <v>19</v>
      </c>
      <c r="K304" s="181">
        <v>54</v>
      </c>
      <c r="L304" s="181">
        <v>47</v>
      </c>
      <c r="M304" s="177" t="s">
        <v>187</v>
      </c>
    </row>
    <row r="305" spans="1:13">
      <c r="A305" s="176" t="s">
        <v>186</v>
      </c>
      <c r="B305" s="178" t="s">
        <v>39</v>
      </c>
      <c r="C305" s="176" t="s">
        <v>39</v>
      </c>
      <c r="D305" s="179">
        <v>82.795811346299701</v>
      </c>
      <c r="E305" s="179">
        <v>9.9354973615559601</v>
      </c>
      <c r="F305" s="179"/>
      <c r="G305" s="179"/>
      <c r="H305" s="179"/>
      <c r="I305" s="179"/>
      <c r="J305" s="180">
        <v>19</v>
      </c>
      <c r="K305" s="181">
        <v>54</v>
      </c>
      <c r="L305" s="181">
        <v>47</v>
      </c>
      <c r="M305" s="177" t="s">
        <v>187</v>
      </c>
    </row>
    <row r="306" spans="1:13">
      <c r="A306" s="176" t="s">
        <v>186</v>
      </c>
      <c r="B306" s="178" t="s">
        <v>39</v>
      </c>
      <c r="C306" s="176" t="s">
        <v>39</v>
      </c>
      <c r="D306" s="179">
        <v>85.692142624491197</v>
      </c>
      <c r="E306" s="179">
        <v>10.283057114938901</v>
      </c>
      <c r="F306" s="179"/>
      <c r="G306" s="179"/>
      <c r="H306" s="179"/>
      <c r="I306" s="179"/>
      <c r="J306" s="180">
        <v>19</v>
      </c>
      <c r="K306" s="181">
        <v>54</v>
      </c>
      <c r="L306" s="181">
        <v>47</v>
      </c>
      <c r="M306" s="177" t="s">
        <v>187</v>
      </c>
    </row>
    <row r="307" spans="1:13">
      <c r="A307" s="176" t="s">
        <v>186</v>
      </c>
      <c r="B307" s="178" t="s">
        <v>39</v>
      </c>
      <c r="C307" s="176" t="s">
        <v>39</v>
      </c>
      <c r="D307" s="179">
        <v>81.750456750164105</v>
      </c>
      <c r="E307" s="179">
        <v>9.8100548100196896</v>
      </c>
      <c r="F307" s="179"/>
      <c r="G307" s="179"/>
      <c r="H307" s="179"/>
      <c r="I307" s="179"/>
      <c r="J307" s="180">
        <v>19</v>
      </c>
      <c r="K307" s="181">
        <v>54</v>
      </c>
      <c r="L307" s="181">
        <v>47</v>
      </c>
      <c r="M307" s="177" t="s">
        <v>187</v>
      </c>
    </row>
    <row r="308" spans="1:13">
      <c r="A308" s="176" t="s">
        <v>186</v>
      </c>
      <c r="B308" s="178" t="s">
        <v>39</v>
      </c>
      <c r="C308" s="176" t="s">
        <v>39</v>
      </c>
      <c r="D308" s="179">
        <v>82.6175468170767</v>
      </c>
      <c r="E308" s="179">
        <v>9.9141056180492093</v>
      </c>
      <c r="F308" s="179"/>
      <c r="G308" s="179"/>
      <c r="H308" s="179"/>
      <c r="I308" s="179"/>
      <c r="J308" s="180">
        <v>19</v>
      </c>
      <c r="K308" s="181">
        <v>54</v>
      </c>
      <c r="L308" s="181">
        <v>47</v>
      </c>
      <c r="M308" s="177" t="s">
        <v>187</v>
      </c>
    </row>
    <row r="309" spans="1:13">
      <c r="A309" s="176" t="s">
        <v>186</v>
      </c>
      <c r="B309" s="178" t="s">
        <v>39</v>
      </c>
      <c r="C309" s="176" t="s">
        <v>39</v>
      </c>
      <c r="D309" s="179">
        <v>88.486655822965105</v>
      </c>
      <c r="E309" s="179">
        <v>10.618398698755801</v>
      </c>
      <c r="F309" s="179"/>
      <c r="G309" s="179"/>
      <c r="H309" s="179"/>
      <c r="I309" s="179"/>
      <c r="J309" s="180">
        <v>19</v>
      </c>
      <c r="K309" s="181">
        <v>54</v>
      </c>
      <c r="L309" s="181">
        <v>47</v>
      </c>
      <c r="M309" s="177" t="s">
        <v>187</v>
      </c>
    </row>
    <row r="310" spans="1:13">
      <c r="A310" s="176" t="s">
        <v>186</v>
      </c>
      <c r="B310" s="178" t="s">
        <v>39</v>
      </c>
      <c r="C310" s="176" t="s">
        <v>39</v>
      </c>
      <c r="D310" s="179">
        <v>87.701409679466494</v>
      </c>
      <c r="E310" s="179">
        <v>10.524169161535999</v>
      </c>
      <c r="F310" s="179"/>
      <c r="G310" s="179"/>
      <c r="H310" s="179"/>
      <c r="I310" s="179"/>
      <c r="J310" s="180">
        <v>19</v>
      </c>
      <c r="K310" s="181">
        <v>54</v>
      </c>
      <c r="L310" s="181">
        <v>47</v>
      </c>
      <c r="M310" s="177" t="s">
        <v>187</v>
      </c>
    </row>
    <row r="311" spans="1:13">
      <c r="A311" s="176" t="s">
        <v>186</v>
      </c>
      <c r="B311" s="178" t="s">
        <v>39</v>
      </c>
      <c r="C311" s="176" t="s">
        <v>39</v>
      </c>
      <c r="D311" s="179">
        <v>90.2948596331358</v>
      </c>
      <c r="E311" s="179">
        <v>10.835383155976301</v>
      </c>
      <c r="F311" s="179"/>
      <c r="G311" s="179"/>
      <c r="H311" s="179"/>
      <c r="I311" s="179"/>
      <c r="J311" s="180">
        <v>19</v>
      </c>
      <c r="K311" s="181">
        <v>54</v>
      </c>
      <c r="L311" s="181">
        <v>47</v>
      </c>
      <c r="M311" s="177" t="s">
        <v>187</v>
      </c>
    </row>
    <row r="312" spans="1:13">
      <c r="A312" s="176" t="s">
        <v>186</v>
      </c>
      <c r="B312" s="178" t="s">
        <v>39</v>
      </c>
      <c r="C312" s="176" t="s">
        <v>39</v>
      </c>
      <c r="D312" s="179">
        <v>92.338006910555507</v>
      </c>
      <c r="E312" s="179">
        <v>11.0805608292667</v>
      </c>
      <c r="F312" s="179"/>
      <c r="G312" s="179"/>
      <c r="H312" s="179"/>
      <c r="I312" s="179"/>
      <c r="J312" s="180">
        <v>19</v>
      </c>
      <c r="K312" s="181">
        <v>54</v>
      </c>
      <c r="L312" s="181">
        <v>47</v>
      </c>
      <c r="M312" s="177" t="s">
        <v>187</v>
      </c>
    </row>
    <row r="313" spans="1:13">
      <c r="A313" s="176" t="s">
        <v>186</v>
      </c>
      <c r="B313" s="178" t="s">
        <v>39</v>
      </c>
      <c r="C313" s="176" t="s">
        <v>39</v>
      </c>
      <c r="D313" s="179">
        <v>88.913189628198296</v>
      </c>
      <c r="E313" s="179">
        <v>10.6695827553838</v>
      </c>
      <c r="F313" s="179"/>
      <c r="G313" s="179"/>
      <c r="H313" s="179"/>
      <c r="I313" s="179"/>
      <c r="J313" s="180">
        <v>19</v>
      </c>
      <c r="K313" s="181">
        <v>54</v>
      </c>
      <c r="L313" s="181">
        <v>47</v>
      </c>
      <c r="M313" s="177" t="s">
        <v>187</v>
      </c>
    </row>
    <row r="314" spans="1:13">
      <c r="A314" s="176" t="s">
        <v>186</v>
      </c>
      <c r="B314" s="178" t="s">
        <v>39</v>
      </c>
      <c r="C314" s="176" t="s">
        <v>39</v>
      </c>
      <c r="D314" s="179">
        <v>87.741726116933904</v>
      </c>
      <c r="E314" s="179">
        <v>10.529007134032099</v>
      </c>
      <c r="F314" s="179"/>
      <c r="G314" s="179"/>
      <c r="H314" s="179"/>
      <c r="I314" s="179"/>
      <c r="J314" s="180">
        <v>19</v>
      </c>
      <c r="K314" s="181">
        <v>54</v>
      </c>
      <c r="L314" s="181">
        <v>47</v>
      </c>
      <c r="M314" s="177" t="s">
        <v>187</v>
      </c>
    </row>
    <row r="315" spans="1:13">
      <c r="A315" s="176" t="s">
        <v>186</v>
      </c>
      <c r="B315" s="178" t="s">
        <v>39</v>
      </c>
      <c r="C315" s="176" t="s">
        <v>39</v>
      </c>
      <c r="D315" s="179">
        <v>92.883350010731505</v>
      </c>
      <c r="E315" s="179">
        <v>11.146002001287799</v>
      </c>
      <c r="F315" s="179"/>
      <c r="G315" s="179"/>
      <c r="H315" s="179"/>
      <c r="I315" s="179"/>
      <c r="J315" s="180">
        <v>19</v>
      </c>
      <c r="K315" s="181">
        <v>54</v>
      </c>
      <c r="L315" s="181">
        <v>47</v>
      </c>
      <c r="M315" s="177" t="s">
        <v>187</v>
      </c>
    </row>
    <row r="316" spans="1:13">
      <c r="A316" s="176" t="s">
        <v>186</v>
      </c>
      <c r="B316" s="178" t="s">
        <v>39</v>
      </c>
      <c r="C316" s="176" t="s">
        <v>39</v>
      </c>
      <c r="D316" s="179">
        <v>94.335482858816604</v>
      </c>
      <c r="E316" s="179">
        <v>11.320257943057999</v>
      </c>
      <c r="F316" s="179"/>
      <c r="G316" s="179"/>
      <c r="H316" s="179"/>
      <c r="I316" s="179"/>
      <c r="J316" s="180">
        <v>19</v>
      </c>
      <c r="K316" s="181">
        <v>54</v>
      </c>
      <c r="L316" s="181">
        <v>47</v>
      </c>
      <c r="M316" s="177" t="s">
        <v>187</v>
      </c>
    </row>
    <row r="317" spans="1:13">
      <c r="A317" s="176" t="s">
        <v>186</v>
      </c>
      <c r="B317" s="178" t="s">
        <v>39</v>
      </c>
      <c r="C317" s="176" t="s">
        <v>39</v>
      </c>
      <c r="D317" s="179">
        <v>82.501840260745496</v>
      </c>
      <c r="E317" s="179">
        <v>9.9002208312894595</v>
      </c>
      <c r="F317" s="179"/>
      <c r="G317" s="179"/>
      <c r="H317" s="179"/>
      <c r="I317" s="179"/>
      <c r="J317" s="180">
        <v>19</v>
      </c>
      <c r="K317" s="181">
        <v>54</v>
      </c>
      <c r="L317" s="181">
        <v>47</v>
      </c>
      <c r="M317" s="177" t="s">
        <v>187</v>
      </c>
    </row>
    <row r="318" spans="1:13">
      <c r="A318" s="176" t="s">
        <v>186</v>
      </c>
      <c r="B318" s="178" t="s">
        <v>39</v>
      </c>
      <c r="C318" s="176" t="s">
        <v>39</v>
      </c>
      <c r="D318" s="179">
        <v>80.453578752610795</v>
      </c>
      <c r="E318" s="179">
        <v>9.6544294503132893</v>
      </c>
      <c r="F318" s="179"/>
      <c r="G318" s="179"/>
      <c r="H318" s="179"/>
      <c r="I318" s="179"/>
      <c r="J318" s="180">
        <v>19</v>
      </c>
      <c r="K318" s="181">
        <v>54</v>
      </c>
      <c r="L318" s="181">
        <v>47</v>
      </c>
      <c r="M318" s="177" t="s">
        <v>187</v>
      </c>
    </row>
    <row r="319" spans="1:13">
      <c r="A319" s="176" t="s">
        <v>186</v>
      </c>
      <c r="B319" s="178" t="s">
        <v>39</v>
      </c>
      <c r="C319" s="176" t="s">
        <v>39</v>
      </c>
      <c r="D319" s="179">
        <v>82.941462257490898</v>
      </c>
      <c r="E319" s="179">
        <v>9.9529754708989007</v>
      </c>
      <c r="F319" s="179"/>
      <c r="G319" s="179"/>
      <c r="H319" s="179"/>
      <c r="I319" s="179"/>
      <c r="J319" s="180">
        <v>19</v>
      </c>
      <c r="K319" s="181">
        <v>54</v>
      </c>
      <c r="L319" s="181">
        <v>47</v>
      </c>
      <c r="M319" s="177" t="s">
        <v>187</v>
      </c>
    </row>
    <row r="320" spans="1:13">
      <c r="A320" s="176" t="s">
        <v>186</v>
      </c>
      <c r="B320" s="178" t="s">
        <v>39</v>
      </c>
      <c r="C320" s="176" t="s">
        <v>39</v>
      </c>
      <c r="D320" s="179">
        <v>78.4761737018801</v>
      </c>
      <c r="E320" s="179">
        <v>9.4171408442256102</v>
      </c>
      <c r="F320" s="179"/>
      <c r="G320" s="179"/>
      <c r="H320" s="179"/>
      <c r="I320" s="179"/>
      <c r="J320" s="180">
        <v>19</v>
      </c>
      <c r="K320" s="181">
        <v>54</v>
      </c>
      <c r="L320" s="181">
        <v>47</v>
      </c>
      <c r="M320" s="177" t="s">
        <v>187</v>
      </c>
    </row>
    <row r="321" spans="1:13">
      <c r="A321" s="176" t="s">
        <v>186</v>
      </c>
      <c r="B321" s="178" t="s">
        <v>39</v>
      </c>
      <c r="C321" s="176" t="s">
        <v>39</v>
      </c>
      <c r="D321" s="179">
        <v>78.925431125279701</v>
      </c>
      <c r="E321" s="179">
        <v>9.4710517350335603</v>
      </c>
      <c r="F321" s="179"/>
      <c r="G321" s="179"/>
      <c r="H321" s="179"/>
      <c r="I321" s="179"/>
      <c r="J321" s="180">
        <v>19</v>
      </c>
      <c r="K321" s="181">
        <v>54</v>
      </c>
      <c r="L321" s="181">
        <v>47</v>
      </c>
      <c r="M321" s="177" t="s">
        <v>187</v>
      </c>
    </row>
    <row r="322" spans="1:13">
      <c r="A322" s="176" t="s">
        <v>186</v>
      </c>
      <c r="B322" s="178" t="s">
        <v>39</v>
      </c>
      <c r="C322" s="176" t="s">
        <v>39</v>
      </c>
      <c r="D322" s="179">
        <v>79.918612614094698</v>
      </c>
      <c r="E322" s="179">
        <v>9.5902335136913592</v>
      </c>
      <c r="F322" s="179"/>
      <c r="G322" s="179"/>
      <c r="H322" s="179"/>
      <c r="I322" s="179"/>
      <c r="J322" s="180">
        <v>19</v>
      </c>
      <c r="K322" s="181">
        <v>54</v>
      </c>
      <c r="L322" s="181">
        <v>47</v>
      </c>
      <c r="M322" s="177" t="s">
        <v>187</v>
      </c>
    </row>
    <row r="323" spans="1:13" s="135" customFormat="1">
      <c r="A323" s="229" t="s">
        <v>23</v>
      </c>
      <c r="B323" s="230" t="s">
        <v>38</v>
      </c>
      <c r="C323" s="238" t="s">
        <v>67</v>
      </c>
      <c r="D323" s="229">
        <v>0.13</v>
      </c>
      <c r="E323" s="229">
        <v>1.6E-2</v>
      </c>
      <c r="F323" s="229">
        <f>AVERAGEA(D323:D325)</f>
        <v>7.3333333333333334E-2</v>
      </c>
      <c r="G323" s="229">
        <f>STDEVA(D323:D325)</f>
        <v>5.1316014394468853E-2</v>
      </c>
      <c r="H323" s="229">
        <f>COUNT(D323:D325)</f>
        <v>3</v>
      </c>
      <c r="I323" s="229">
        <f>G323/SQRT(H323)</f>
        <v>2.9627314724385304E-2</v>
      </c>
      <c r="J323" s="233">
        <v>5</v>
      </c>
      <c r="K323" s="233">
        <v>55</v>
      </c>
      <c r="L323" s="233">
        <v>48</v>
      </c>
      <c r="M323" s="237" t="s">
        <v>109</v>
      </c>
    </row>
    <row r="324" spans="1:13" s="135" customFormat="1">
      <c r="A324" s="229" t="s">
        <v>23</v>
      </c>
      <c r="B324" s="230" t="s">
        <v>38</v>
      </c>
      <c r="C324" s="238" t="s">
        <v>67</v>
      </c>
      <c r="D324" s="229">
        <v>0.06</v>
      </c>
      <c r="E324" s="229">
        <v>8.0000000000000002E-3</v>
      </c>
      <c r="F324" s="229"/>
      <c r="G324" s="229"/>
      <c r="H324" s="229"/>
      <c r="I324" s="229"/>
      <c r="J324" s="233">
        <v>5</v>
      </c>
      <c r="K324" s="233">
        <v>55</v>
      </c>
      <c r="L324" s="233">
        <v>48</v>
      </c>
      <c r="M324" s="237" t="s">
        <v>185</v>
      </c>
    </row>
    <row r="325" spans="1:13" s="135" customFormat="1">
      <c r="A325" s="229" t="s">
        <v>23</v>
      </c>
      <c r="B325" s="230" t="s">
        <v>38</v>
      </c>
      <c r="C325" s="238" t="s">
        <v>67</v>
      </c>
      <c r="D325" s="229">
        <v>0.03</v>
      </c>
      <c r="E325" s="229">
        <v>4.0000000000000001E-3</v>
      </c>
      <c r="F325" s="229"/>
      <c r="G325" s="229"/>
      <c r="H325" s="229"/>
      <c r="I325" s="229"/>
      <c r="J325" s="233">
        <v>5</v>
      </c>
      <c r="K325" s="233">
        <v>55</v>
      </c>
      <c r="L325" s="233">
        <v>48</v>
      </c>
      <c r="M325" s="237" t="s">
        <v>184</v>
      </c>
    </row>
    <row r="326" spans="1:13">
      <c r="A326" s="176" t="s">
        <v>175</v>
      </c>
      <c r="B326" s="178" t="s">
        <v>38</v>
      </c>
      <c r="C326" s="176" t="s">
        <v>68</v>
      </c>
      <c r="D326" s="179">
        <v>2.75</v>
      </c>
      <c r="E326" s="179">
        <v>0.33</v>
      </c>
      <c r="F326" s="179">
        <f>AVERAGEA(D326:D330)</f>
        <v>2.3333333333333321</v>
      </c>
      <c r="G326" s="179">
        <f>STDEVA(D326:D330)</f>
        <v>0.75691258852437193</v>
      </c>
      <c r="H326" s="179">
        <f>COUNT(D326:D330)</f>
        <v>5</v>
      </c>
      <c r="I326" s="179">
        <f>G326/SQRT(H326)</f>
        <v>0.33850160019316455</v>
      </c>
      <c r="J326" s="180">
        <v>6</v>
      </c>
      <c r="K326" s="181">
        <v>56</v>
      </c>
      <c r="L326" s="181">
        <v>49</v>
      </c>
      <c r="M326" s="177" t="s">
        <v>173</v>
      </c>
    </row>
    <row r="327" spans="1:13">
      <c r="A327" s="176" t="s">
        <v>175</v>
      </c>
      <c r="B327" s="178" t="s">
        <v>38</v>
      </c>
      <c r="C327" s="176" t="s">
        <v>68</v>
      </c>
      <c r="D327" s="179">
        <v>3.3333333333333299</v>
      </c>
      <c r="E327" s="179">
        <v>0.4</v>
      </c>
      <c r="F327" s="179"/>
      <c r="G327" s="179"/>
      <c r="H327" s="179"/>
      <c r="I327" s="179"/>
      <c r="J327" s="180">
        <v>6</v>
      </c>
      <c r="K327" s="181">
        <v>56</v>
      </c>
      <c r="L327" s="181">
        <v>49</v>
      </c>
      <c r="M327" s="177" t="s">
        <v>183</v>
      </c>
    </row>
    <row r="328" spans="1:13">
      <c r="A328" s="176" t="s">
        <v>175</v>
      </c>
      <c r="B328" s="178" t="s">
        <v>38</v>
      </c>
      <c r="C328" s="176" t="s">
        <v>68</v>
      </c>
      <c r="D328" s="179">
        <v>1.3333333333333299</v>
      </c>
      <c r="E328" s="179">
        <v>0.16</v>
      </c>
      <c r="F328" s="179"/>
      <c r="G328" s="179"/>
      <c r="H328" s="179"/>
      <c r="I328" s="179"/>
      <c r="J328" s="180">
        <v>6</v>
      </c>
      <c r="K328" s="181">
        <v>56</v>
      </c>
      <c r="L328" s="181">
        <v>49</v>
      </c>
      <c r="M328" s="177" t="s">
        <v>182</v>
      </c>
    </row>
    <row r="329" spans="1:13">
      <c r="A329" s="176" t="s">
        <v>175</v>
      </c>
      <c r="B329" s="178" t="s">
        <v>38</v>
      </c>
      <c r="C329" s="176" t="s">
        <v>68</v>
      </c>
      <c r="D329" s="179">
        <v>2.25</v>
      </c>
      <c r="E329" s="179">
        <v>0.27</v>
      </c>
      <c r="F329" s="179"/>
      <c r="G329" s="179"/>
      <c r="H329" s="179"/>
      <c r="I329" s="179"/>
      <c r="J329" s="180">
        <v>6</v>
      </c>
      <c r="K329" s="181">
        <v>56</v>
      </c>
      <c r="L329" s="181">
        <v>49</v>
      </c>
      <c r="M329" s="177" t="s">
        <v>181</v>
      </c>
    </row>
    <row r="330" spans="1:13">
      <c r="A330" s="176" t="s">
        <v>175</v>
      </c>
      <c r="B330" s="178" t="s">
        <v>38</v>
      </c>
      <c r="C330" s="176" t="s">
        <v>68</v>
      </c>
      <c r="D330" s="179">
        <v>2</v>
      </c>
      <c r="E330" s="179">
        <v>0.24</v>
      </c>
      <c r="F330" s="179"/>
      <c r="G330" s="179"/>
      <c r="H330" s="179"/>
      <c r="I330" s="179"/>
      <c r="J330" s="180">
        <v>6</v>
      </c>
      <c r="K330" s="181">
        <v>56</v>
      </c>
      <c r="L330" s="181">
        <v>49</v>
      </c>
      <c r="M330" s="177" t="s">
        <v>180</v>
      </c>
    </row>
    <row r="331" spans="1:13" s="135" customFormat="1">
      <c r="A331" s="229" t="s">
        <v>4</v>
      </c>
      <c r="B331" s="230" t="s">
        <v>39</v>
      </c>
      <c r="C331" s="229" t="s">
        <v>39</v>
      </c>
      <c r="D331" s="229">
        <v>83.04</v>
      </c>
      <c r="E331" s="229">
        <v>9.9600000000000009</v>
      </c>
      <c r="F331" s="229">
        <f>AVERAGEA(D331:D339)</f>
        <v>81.554444444444442</v>
      </c>
      <c r="G331" s="229">
        <f>STDEVA(D331:D339)</f>
        <v>4.3431472203665598</v>
      </c>
      <c r="H331" s="229">
        <f>COUNT(D331:D339)</f>
        <v>9</v>
      </c>
      <c r="I331" s="229">
        <f>G331/SQRT(H331)</f>
        <v>1.4477157401221865</v>
      </c>
      <c r="J331" s="232">
        <v>6</v>
      </c>
      <c r="K331" s="233">
        <v>57</v>
      </c>
      <c r="L331" s="233">
        <v>50</v>
      </c>
      <c r="M331" s="239" t="s">
        <v>179</v>
      </c>
    </row>
    <row r="332" spans="1:13" s="135" customFormat="1">
      <c r="A332" s="229" t="s">
        <v>4</v>
      </c>
      <c r="B332" s="230" t="s">
        <v>39</v>
      </c>
      <c r="C332" s="229" t="s">
        <v>39</v>
      </c>
      <c r="D332" s="229">
        <v>83.63</v>
      </c>
      <c r="E332" s="229">
        <v>10.029999999999999</v>
      </c>
      <c r="F332" s="229"/>
      <c r="G332" s="229"/>
      <c r="H332" s="229"/>
      <c r="I332" s="229"/>
      <c r="J332" s="232">
        <v>6</v>
      </c>
      <c r="K332" s="233">
        <v>57</v>
      </c>
      <c r="L332" s="233">
        <v>50</v>
      </c>
      <c r="M332" s="239" t="s">
        <v>179</v>
      </c>
    </row>
    <row r="333" spans="1:13" s="135" customFormat="1">
      <c r="A333" s="229" t="s">
        <v>4</v>
      </c>
      <c r="B333" s="230" t="s">
        <v>39</v>
      </c>
      <c r="C333" s="229" t="s">
        <v>39</v>
      </c>
      <c r="D333" s="229">
        <v>82.89</v>
      </c>
      <c r="E333" s="229">
        <v>9.94</v>
      </c>
      <c r="F333" s="229"/>
      <c r="G333" s="229"/>
      <c r="H333" s="229"/>
      <c r="I333" s="229"/>
      <c r="J333" s="232">
        <v>6</v>
      </c>
      <c r="K333" s="233">
        <v>57</v>
      </c>
      <c r="L333" s="233">
        <v>50</v>
      </c>
      <c r="M333" s="239" t="s">
        <v>179</v>
      </c>
    </row>
    <row r="334" spans="1:13" s="135" customFormat="1">
      <c r="A334" s="229" t="s">
        <v>4</v>
      </c>
      <c r="B334" s="230" t="s">
        <v>39</v>
      </c>
      <c r="C334" s="229" t="s">
        <v>39</v>
      </c>
      <c r="D334" s="229">
        <v>82.94</v>
      </c>
      <c r="E334" s="229">
        <v>9.9499999999999993</v>
      </c>
      <c r="F334" s="229"/>
      <c r="G334" s="229"/>
      <c r="H334" s="229"/>
      <c r="I334" s="229"/>
      <c r="J334" s="232">
        <v>6</v>
      </c>
      <c r="K334" s="233">
        <v>57</v>
      </c>
      <c r="L334" s="233">
        <v>50</v>
      </c>
      <c r="M334" s="239" t="s">
        <v>179</v>
      </c>
    </row>
    <row r="335" spans="1:13" s="135" customFormat="1">
      <c r="A335" s="229" t="s">
        <v>4</v>
      </c>
      <c r="B335" s="230" t="s">
        <v>39</v>
      </c>
      <c r="C335" s="229" t="s">
        <v>39</v>
      </c>
      <c r="D335" s="229">
        <v>74.77</v>
      </c>
      <c r="E335" s="229">
        <v>8.9700000000000006</v>
      </c>
      <c r="F335" s="229"/>
      <c r="G335" s="229"/>
      <c r="H335" s="229"/>
      <c r="I335" s="229"/>
      <c r="J335" s="232">
        <v>6</v>
      </c>
      <c r="K335" s="233">
        <v>57</v>
      </c>
      <c r="L335" s="233">
        <v>50</v>
      </c>
      <c r="M335" s="239" t="s">
        <v>179</v>
      </c>
    </row>
    <row r="336" spans="1:13" s="135" customFormat="1">
      <c r="A336" s="229" t="s">
        <v>4</v>
      </c>
      <c r="B336" s="230" t="s">
        <v>39</v>
      </c>
      <c r="C336" s="229" t="s">
        <v>39</v>
      </c>
      <c r="D336" s="229">
        <v>74.23</v>
      </c>
      <c r="E336" s="229">
        <v>8.9</v>
      </c>
      <c r="F336" s="229"/>
      <c r="G336" s="229"/>
      <c r="H336" s="229"/>
      <c r="I336" s="229"/>
      <c r="J336" s="232">
        <v>6</v>
      </c>
      <c r="K336" s="233">
        <v>57</v>
      </c>
      <c r="L336" s="233">
        <v>50</v>
      </c>
      <c r="M336" s="239" t="s">
        <v>179</v>
      </c>
    </row>
    <row r="337" spans="1:13" s="135" customFormat="1">
      <c r="A337" s="229" t="s">
        <v>4</v>
      </c>
      <c r="B337" s="230" t="s">
        <v>39</v>
      </c>
      <c r="C337" s="229" t="s">
        <v>39</v>
      </c>
      <c r="D337" s="229">
        <v>86.11</v>
      </c>
      <c r="E337" s="229">
        <v>10.33</v>
      </c>
      <c r="F337" s="229"/>
      <c r="G337" s="229"/>
      <c r="H337" s="229"/>
      <c r="I337" s="229"/>
      <c r="J337" s="232">
        <v>6</v>
      </c>
      <c r="K337" s="233">
        <v>57</v>
      </c>
      <c r="L337" s="233">
        <v>50</v>
      </c>
      <c r="M337" s="239" t="s">
        <v>179</v>
      </c>
    </row>
    <row r="338" spans="1:13" s="135" customFormat="1">
      <c r="A338" s="229" t="s">
        <v>4</v>
      </c>
      <c r="B338" s="230" t="s">
        <v>39</v>
      </c>
      <c r="C338" s="229" t="s">
        <v>39</v>
      </c>
      <c r="D338" s="229">
        <v>85.92</v>
      </c>
      <c r="E338" s="229">
        <v>10.31</v>
      </c>
      <c r="F338" s="229"/>
      <c r="G338" s="229"/>
      <c r="H338" s="229"/>
      <c r="I338" s="229"/>
      <c r="J338" s="232">
        <v>6</v>
      </c>
      <c r="K338" s="233">
        <v>57</v>
      </c>
      <c r="L338" s="233">
        <v>50</v>
      </c>
      <c r="M338" s="239" t="s">
        <v>179</v>
      </c>
    </row>
    <row r="339" spans="1:13" s="135" customFormat="1">
      <c r="A339" s="229" t="s">
        <v>4</v>
      </c>
      <c r="B339" s="230" t="s">
        <v>39</v>
      </c>
      <c r="C339" s="229" t="s">
        <v>39</v>
      </c>
      <c r="D339" s="229">
        <v>80.459999999999994</v>
      </c>
      <c r="E339" s="229">
        <v>9.65</v>
      </c>
      <c r="F339" s="229"/>
      <c r="G339" s="229"/>
      <c r="H339" s="229"/>
      <c r="I339" s="229"/>
      <c r="J339" s="232">
        <v>6</v>
      </c>
      <c r="K339" s="233">
        <v>57</v>
      </c>
      <c r="L339" s="233">
        <v>50</v>
      </c>
      <c r="M339" s="239" t="s">
        <v>179</v>
      </c>
    </row>
    <row r="340" spans="1:13">
      <c r="A340" s="176" t="s">
        <v>94</v>
      </c>
      <c r="B340" s="178" t="s">
        <v>39</v>
      </c>
      <c r="C340" s="176" t="s">
        <v>38</v>
      </c>
      <c r="D340" s="179">
        <v>73</v>
      </c>
      <c r="E340" s="179">
        <v>8.76</v>
      </c>
      <c r="F340" s="179">
        <f>AVERAGEA(D340:D341)</f>
        <v>52.45</v>
      </c>
      <c r="G340" s="179">
        <f>STDEVA(D340:D341)</f>
        <v>29.062088706767081</v>
      </c>
      <c r="H340" s="179">
        <f>COUNT(D340:D341)</f>
        <v>2</v>
      </c>
      <c r="I340" s="179">
        <f>G340/SQRT(H340)</f>
        <v>20.549999999999983</v>
      </c>
      <c r="J340" s="180">
        <v>12</v>
      </c>
      <c r="K340" s="181">
        <v>58</v>
      </c>
      <c r="L340" s="181">
        <v>51</v>
      </c>
      <c r="M340" s="177" t="s">
        <v>178</v>
      </c>
    </row>
    <row r="341" spans="1:13">
      <c r="A341" s="176" t="s">
        <v>94</v>
      </c>
      <c r="B341" s="178" t="s">
        <v>39</v>
      </c>
      <c r="C341" s="176" t="s">
        <v>80</v>
      </c>
      <c r="D341" s="179">
        <v>31.9</v>
      </c>
      <c r="E341" s="179">
        <v>3.8279999999999998</v>
      </c>
      <c r="F341" s="179"/>
      <c r="G341" s="179"/>
      <c r="H341" s="179"/>
      <c r="I341" s="179"/>
      <c r="J341" s="180">
        <v>12</v>
      </c>
      <c r="K341" s="181">
        <v>58</v>
      </c>
      <c r="L341" s="181">
        <v>51</v>
      </c>
      <c r="M341" s="177" t="s">
        <v>178</v>
      </c>
    </row>
    <row r="342" spans="1:13" s="135" customFormat="1">
      <c r="A342" s="229" t="s">
        <v>93</v>
      </c>
      <c r="B342" s="230" t="s">
        <v>39</v>
      </c>
      <c r="C342" s="229" t="s">
        <v>80</v>
      </c>
      <c r="D342" s="231">
        <v>70.5</v>
      </c>
      <c r="E342" s="231">
        <v>8.4600000000000009</v>
      </c>
      <c r="F342" s="231">
        <f>AVERAGEA(D342:D343)</f>
        <v>73</v>
      </c>
      <c r="G342" s="231">
        <f>STDEVA(D342:D343)</f>
        <v>3.5355339059327378</v>
      </c>
      <c r="H342" s="231">
        <f>COUNT(D342:D343)</f>
        <v>2</v>
      </c>
      <c r="I342" s="231">
        <f>G342/SQRT(H342)</f>
        <v>2.5</v>
      </c>
      <c r="J342" s="232">
        <v>12</v>
      </c>
      <c r="K342" s="233">
        <v>59</v>
      </c>
      <c r="L342" s="233">
        <v>51</v>
      </c>
      <c r="M342" s="235" t="s">
        <v>178</v>
      </c>
    </row>
    <row r="343" spans="1:13" s="135" customFormat="1">
      <c r="A343" s="229" t="s">
        <v>93</v>
      </c>
      <c r="B343" s="230" t="s">
        <v>39</v>
      </c>
      <c r="C343" s="229" t="s">
        <v>80</v>
      </c>
      <c r="D343" s="231">
        <v>75.5</v>
      </c>
      <c r="E343" s="231">
        <v>9.06</v>
      </c>
      <c r="F343" s="231"/>
      <c r="G343" s="231"/>
      <c r="H343" s="231"/>
      <c r="I343" s="231"/>
      <c r="J343" s="232">
        <v>12</v>
      </c>
      <c r="K343" s="233">
        <v>59</v>
      </c>
      <c r="L343" s="233">
        <v>51</v>
      </c>
      <c r="M343" s="235" t="s">
        <v>178</v>
      </c>
    </row>
  </sheetData>
  <conditionalFormatting sqref="E343:I34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4295-8269-4AB7-8AAB-276BA7CEFD10}">
  <dimension ref="A1:M43"/>
  <sheetViews>
    <sheetView zoomScale="40" zoomScaleNormal="40" workbookViewId="0">
      <selection activeCell="G25" sqref="G25"/>
    </sheetView>
  </sheetViews>
  <sheetFormatPr defaultColWidth="5.53515625" defaultRowHeight="15"/>
  <cols>
    <col min="1" max="1" width="7.15234375" style="100" bestFit="1" customWidth="1"/>
    <col min="2" max="2" width="13.61328125" style="100" bestFit="1" customWidth="1"/>
    <col min="3" max="9" width="5.53515625" style="100"/>
    <col min="10" max="11" width="5.53515625" style="111"/>
    <col min="12" max="12" width="6.57421875" style="100" bestFit="1" customWidth="1"/>
    <col min="13" max="13" width="255.57421875" style="100" bestFit="1" customWidth="1"/>
    <col min="14" max="16384" width="5.53515625" style="100"/>
  </cols>
  <sheetData>
    <row r="1" spans="1:13" ht="15.9" thickBot="1">
      <c r="A1" s="150" t="s">
        <v>0</v>
      </c>
      <c r="B1" s="151" t="s">
        <v>1</v>
      </c>
      <c r="C1" s="95" t="s">
        <v>242</v>
      </c>
      <c r="D1" s="94" t="s">
        <v>241</v>
      </c>
      <c r="E1" s="97" t="s">
        <v>244</v>
      </c>
      <c r="F1" s="98" t="s">
        <v>240</v>
      </c>
      <c r="G1" s="151" t="s">
        <v>238</v>
      </c>
      <c r="H1" s="151" t="s">
        <v>46</v>
      </c>
      <c r="I1" s="151" t="s">
        <v>3</v>
      </c>
      <c r="J1" s="150" t="s">
        <v>236</v>
      </c>
      <c r="K1" s="96" t="s">
        <v>234</v>
      </c>
      <c r="L1" s="167" t="s">
        <v>235</v>
      </c>
      <c r="M1" s="152"/>
    </row>
    <row r="2" spans="1:13" s="104" customFormat="1">
      <c r="A2" s="139" t="s">
        <v>11</v>
      </c>
      <c r="B2" s="101" t="s">
        <v>49</v>
      </c>
      <c r="C2" s="153" t="s">
        <v>39</v>
      </c>
      <c r="D2" s="102" t="s">
        <v>38</v>
      </c>
      <c r="E2" s="154" t="s">
        <v>39</v>
      </c>
      <c r="F2" s="164">
        <v>95.94</v>
      </c>
      <c r="G2" s="101">
        <f>AVERAGEA(F2:F5)</f>
        <v>75.192499999999995</v>
      </c>
      <c r="H2" s="101">
        <f>STDEVA(F2:F5)</f>
        <v>21.061986887914141</v>
      </c>
      <c r="I2" s="103">
        <v>4</v>
      </c>
      <c r="J2" s="168">
        <v>18</v>
      </c>
      <c r="K2" s="103">
        <v>1</v>
      </c>
      <c r="L2" s="169">
        <v>1</v>
      </c>
      <c r="M2" s="140" t="s">
        <v>137</v>
      </c>
    </row>
    <row r="3" spans="1:13" s="104" customFormat="1">
      <c r="A3" s="139" t="s">
        <v>11</v>
      </c>
      <c r="B3" s="101" t="s">
        <v>49</v>
      </c>
      <c r="C3" s="153" t="s">
        <v>39</v>
      </c>
      <c r="D3" s="102" t="s">
        <v>38</v>
      </c>
      <c r="E3" s="154" t="s">
        <v>39</v>
      </c>
      <c r="F3" s="164">
        <v>86.06</v>
      </c>
      <c r="G3" s="101"/>
      <c r="H3" s="101"/>
      <c r="I3" s="101"/>
      <c r="J3" s="168">
        <v>18</v>
      </c>
      <c r="K3" s="102">
        <v>1</v>
      </c>
      <c r="L3" s="154">
        <v>1</v>
      </c>
      <c r="M3" s="141"/>
    </row>
    <row r="4" spans="1:13" s="104" customFormat="1">
      <c r="A4" s="139" t="s">
        <v>11</v>
      </c>
      <c r="B4" s="101" t="s">
        <v>49</v>
      </c>
      <c r="C4" s="153" t="s">
        <v>39</v>
      </c>
      <c r="D4" s="102" t="s">
        <v>38</v>
      </c>
      <c r="E4" s="154" t="s">
        <v>39</v>
      </c>
      <c r="F4" s="164">
        <v>47.5</v>
      </c>
      <c r="G4" s="101"/>
      <c r="H4" s="101"/>
      <c r="I4" s="101"/>
      <c r="J4" s="168">
        <v>18</v>
      </c>
      <c r="K4" s="102">
        <v>1</v>
      </c>
      <c r="L4" s="154">
        <v>1</v>
      </c>
      <c r="M4" s="141"/>
    </row>
    <row r="5" spans="1:13" s="104" customFormat="1">
      <c r="A5" s="139" t="s">
        <v>11</v>
      </c>
      <c r="B5" s="101" t="s">
        <v>49</v>
      </c>
      <c r="C5" s="153" t="s">
        <v>39</v>
      </c>
      <c r="D5" s="102" t="s">
        <v>38</v>
      </c>
      <c r="E5" s="154" t="s">
        <v>39</v>
      </c>
      <c r="F5" s="164">
        <v>71.27</v>
      </c>
      <c r="G5" s="101"/>
      <c r="H5" s="101"/>
      <c r="I5" s="101"/>
      <c r="J5" s="168">
        <v>18</v>
      </c>
      <c r="K5" s="102">
        <v>1</v>
      </c>
      <c r="L5" s="154">
        <v>1</v>
      </c>
      <c r="M5" s="141"/>
    </row>
    <row r="6" spans="1:13" s="110" customFormat="1">
      <c r="A6" s="142" t="s">
        <v>11</v>
      </c>
      <c r="B6" s="105" t="s">
        <v>138</v>
      </c>
      <c r="C6" s="155" t="s">
        <v>39</v>
      </c>
      <c r="D6" s="107" t="s">
        <v>39</v>
      </c>
      <c r="E6" s="156" t="s">
        <v>39</v>
      </c>
      <c r="F6" s="165">
        <v>33.22</v>
      </c>
      <c r="G6" s="105">
        <f>AVERAGEA(F6:F12)</f>
        <v>61.532857142857146</v>
      </c>
      <c r="H6" s="105">
        <f>STDEVA(F6:F12)</f>
        <v>22.552383254906573</v>
      </c>
      <c r="I6" s="106">
        <v>7</v>
      </c>
      <c r="J6" s="170">
        <v>19</v>
      </c>
      <c r="K6" s="107">
        <v>1</v>
      </c>
      <c r="L6" s="171">
        <v>2</v>
      </c>
      <c r="M6" s="143" t="s">
        <v>137</v>
      </c>
    </row>
    <row r="7" spans="1:13" s="110" customFormat="1">
      <c r="A7" s="142" t="s">
        <v>11</v>
      </c>
      <c r="B7" s="105" t="s">
        <v>138</v>
      </c>
      <c r="C7" s="155" t="s">
        <v>39</v>
      </c>
      <c r="D7" s="107" t="s">
        <v>39</v>
      </c>
      <c r="E7" s="156" t="s">
        <v>39</v>
      </c>
      <c r="F7" s="165">
        <v>34.18</v>
      </c>
      <c r="G7" s="105"/>
      <c r="H7" s="105"/>
      <c r="I7" s="105"/>
      <c r="J7" s="170">
        <v>19</v>
      </c>
      <c r="K7" s="107">
        <v>1</v>
      </c>
      <c r="L7" s="156">
        <v>2</v>
      </c>
      <c r="M7" s="144"/>
    </row>
    <row r="8" spans="1:13" s="110" customFormat="1">
      <c r="A8" s="142" t="s">
        <v>11</v>
      </c>
      <c r="B8" s="105" t="s">
        <v>138</v>
      </c>
      <c r="C8" s="155" t="s">
        <v>39</v>
      </c>
      <c r="D8" s="107" t="s">
        <v>39</v>
      </c>
      <c r="E8" s="156" t="s">
        <v>39</v>
      </c>
      <c r="F8" s="165">
        <v>47.38</v>
      </c>
      <c r="G8" s="105"/>
      <c r="H8" s="105"/>
      <c r="I8" s="105"/>
      <c r="J8" s="170">
        <v>19</v>
      </c>
      <c r="K8" s="107">
        <v>1</v>
      </c>
      <c r="L8" s="156">
        <v>2</v>
      </c>
      <c r="M8" s="144"/>
    </row>
    <row r="9" spans="1:13" s="110" customFormat="1">
      <c r="A9" s="142" t="s">
        <v>11</v>
      </c>
      <c r="B9" s="105" t="s">
        <v>138</v>
      </c>
      <c r="C9" s="155" t="s">
        <v>39</v>
      </c>
      <c r="D9" s="107" t="s">
        <v>39</v>
      </c>
      <c r="E9" s="156" t="s">
        <v>39</v>
      </c>
      <c r="F9" s="165">
        <v>78.83</v>
      </c>
      <c r="G9" s="105"/>
      <c r="H9" s="105"/>
      <c r="I9" s="105"/>
      <c r="J9" s="170">
        <v>19</v>
      </c>
      <c r="K9" s="107">
        <v>1</v>
      </c>
      <c r="L9" s="156">
        <v>2</v>
      </c>
      <c r="M9" s="144"/>
    </row>
    <row r="10" spans="1:13" s="110" customFormat="1">
      <c r="A10" s="142" t="s">
        <v>11</v>
      </c>
      <c r="B10" s="105" t="s">
        <v>138</v>
      </c>
      <c r="C10" s="155" t="s">
        <v>39</v>
      </c>
      <c r="D10" s="107" t="s">
        <v>39</v>
      </c>
      <c r="E10" s="156" t="s">
        <v>39</v>
      </c>
      <c r="F10" s="165">
        <v>75.150000000000006</v>
      </c>
      <c r="G10" s="105"/>
      <c r="H10" s="105"/>
      <c r="I10" s="105"/>
      <c r="J10" s="170">
        <v>19</v>
      </c>
      <c r="K10" s="107">
        <v>1</v>
      </c>
      <c r="L10" s="156">
        <v>2</v>
      </c>
      <c r="M10" s="144"/>
    </row>
    <row r="11" spans="1:13" s="110" customFormat="1">
      <c r="A11" s="142" t="s">
        <v>11</v>
      </c>
      <c r="B11" s="105" t="s">
        <v>138</v>
      </c>
      <c r="C11" s="155" t="s">
        <v>39</v>
      </c>
      <c r="D11" s="107" t="s">
        <v>39</v>
      </c>
      <c r="E11" s="156" t="s">
        <v>39</v>
      </c>
      <c r="F11" s="165">
        <v>86.47</v>
      </c>
      <c r="G11" s="105"/>
      <c r="H11" s="105"/>
      <c r="I11" s="105"/>
      <c r="J11" s="170">
        <v>19</v>
      </c>
      <c r="K11" s="107">
        <v>1</v>
      </c>
      <c r="L11" s="156">
        <v>2</v>
      </c>
      <c r="M11" s="144"/>
    </row>
    <row r="12" spans="1:13" s="110" customFormat="1">
      <c r="A12" s="142" t="s">
        <v>11</v>
      </c>
      <c r="B12" s="105" t="s">
        <v>138</v>
      </c>
      <c r="C12" s="155" t="s">
        <v>39</v>
      </c>
      <c r="D12" s="107" t="s">
        <v>39</v>
      </c>
      <c r="E12" s="156" t="s">
        <v>39</v>
      </c>
      <c r="F12" s="165">
        <v>75.5</v>
      </c>
      <c r="G12" s="105"/>
      <c r="H12" s="105"/>
      <c r="I12" s="105"/>
      <c r="J12" s="170">
        <v>19</v>
      </c>
      <c r="K12" s="107">
        <v>1</v>
      </c>
      <c r="L12" s="156">
        <v>2</v>
      </c>
      <c r="M12" s="144"/>
    </row>
    <row r="13" spans="1:13" s="104" customFormat="1">
      <c r="A13" s="139" t="s">
        <v>22</v>
      </c>
      <c r="B13" s="101" t="s">
        <v>50</v>
      </c>
      <c r="C13" s="157" t="s">
        <v>38</v>
      </c>
      <c r="D13" s="108" t="s">
        <v>39</v>
      </c>
      <c r="E13" s="154" t="s">
        <v>39</v>
      </c>
      <c r="F13" s="164">
        <v>8.2899999999999991</v>
      </c>
      <c r="G13" s="101">
        <f>AVERAGEA(F13:F32)</f>
        <v>21.664999999999999</v>
      </c>
      <c r="H13" s="101">
        <f>STDEVA(F13:F32)</f>
        <v>13.690883059443927</v>
      </c>
      <c r="I13" s="103">
        <v>20</v>
      </c>
      <c r="J13" s="168">
        <v>12</v>
      </c>
      <c r="K13" s="103">
        <v>2</v>
      </c>
      <c r="L13" s="169">
        <v>3</v>
      </c>
      <c r="M13" s="140" t="s">
        <v>130</v>
      </c>
    </row>
    <row r="14" spans="1:13" s="104" customFormat="1">
      <c r="A14" s="139" t="s">
        <v>22</v>
      </c>
      <c r="B14" s="101" t="s">
        <v>50</v>
      </c>
      <c r="C14" s="157" t="s">
        <v>38</v>
      </c>
      <c r="D14" s="108" t="s">
        <v>39</v>
      </c>
      <c r="E14" s="154" t="s">
        <v>39</v>
      </c>
      <c r="F14" s="164">
        <v>7.81</v>
      </c>
      <c r="G14" s="101"/>
      <c r="H14" s="101"/>
      <c r="I14" s="101"/>
      <c r="J14" s="168">
        <v>12</v>
      </c>
      <c r="K14" s="103">
        <v>2</v>
      </c>
      <c r="L14" s="169">
        <v>3</v>
      </c>
      <c r="M14" s="141"/>
    </row>
    <row r="15" spans="1:13" s="104" customFormat="1">
      <c r="A15" s="139" t="s">
        <v>22</v>
      </c>
      <c r="B15" s="101" t="s">
        <v>50</v>
      </c>
      <c r="C15" s="157" t="s">
        <v>38</v>
      </c>
      <c r="D15" s="108" t="s">
        <v>39</v>
      </c>
      <c r="E15" s="154" t="s">
        <v>39</v>
      </c>
      <c r="F15" s="164">
        <v>10.4</v>
      </c>
      <c r="G15" s="101"/>
      <c r="H15" s="101"/>
      <c r="I15" s="101"/>
      <c r="J15" s="168">
        <v>12</v>
      </c>
      <c r="K15" s="103">
        <v>2</v>
      </c>
      <c r="L15" s="169">
        <v>3</v>
      </c>
      <c r="M15" s="141"/>
    </row>
    <row r="16" spans="1:13" s="104" customFormat="1">
      <c r="A16" s="139" t="s">
        <v>22</v>
      </c>
      <c r="B16" s="101" t="s">
        <v>50</v>
      </c>
      <c r="C16" s="157" t="s">
        <v>38</v>
      </c>
      <c r="D16" s="108" t="s">
        <v>39</v>
      </c>
      <c r="E16" s="154" t="s">
        <v>39</v>
      </c>
      <c r="F16" s="164">
        <v>21.76</v>
      </c>
      <c r="G16" s="101"/>
      <c r="H16" s="101"/>
      <c r="I16" s="101"/>
      <c r="J16" s="168">
        <v>12</v>
      </c>
      <c r="K16" s="103">
        <v>2</v>
      </c>
      <c r="L16" s="169">
        <v>3</v>
      </c>
      <c r="M16" s="141"/>
    </row>
    <row r="17" spans="1:13" s="104" customFormat="1">
      <c r="A17" s="139" t="s">
        <v>22</v>
      </c>
      <c r="B17" s="101" t="s">
        <v>50</v>
      </c>
      <c r="C17" s="157" t="s">
        <v>38</v>
      </c>
      <c r="D17" s="108" t="s">
        <v>39</v>
      </c>
      <c r="E17" s="154" t="s">
        <v>39</v>
      </c>
      <c r="F17" s="164">
        <v>28.37</v>
      </c>
      <c r="G17" s="101"/>
      <c r="H17" s="101"/>
      <c r="I17" s="101"/>
      <c r="J17" s="168">
        <v>12</v>
      </c>
      <c r="K17" s="103">
        <v>2</v>
      </c>
      <c r="L17" s="169">
        <v>3</v>
      </c>
      <c r="M17" s="141"/>
    </row>
    <row r="18" spans="1:13" s="104" customFormat="1">
      <c r="A18" s="139" t="s">
        <v>22</v>
      </c>
      <c r="B18" s="101" t="s">
        <v>50</v>
      </c>
      <c r="C18" s="157" t="s">
        <v>38</v>
      </c>
      <c r="D18" s="108" t="s">
        <v>39</v>
      </c>
      <c r="E18" s="154" t="s">
        <v>39</v>
      </c>
      <c r="F18" s="164">
        <v>14.95</v>
      </c>
      <c r="G18" s="101"/>
      <c r="H18" s="101"/>
      <c r="I18" s="101"/>
      <c r="J18" s="168">
        <v>12</v>
      </c>
      <c r="K18" s="103">
        <v>2</v>
      </c>
      <c r="L18" s="169">
        <v>3</v>
      </c>
      <c r="M18" s="141"/>
    </row>
    <row r="19" spans="1:13" s="104" customFormat="1">
      <c r="A19" s="139" t="s">
        <v>22</v>
      </c>
      <c r="B19" s="101" t="s">
        <v>50</v>
      </c>
      <c r="C19" s="157" t="s">
        <v>38</v>
      </c>
      <c r="D19" s="108" t="s">
        <v>39</v>
      </c>
      <c r="E19" s="154" t="s">
        <v>39</v>
      </c>
      <c r="F19" s="164">
        <v>18.3</v>
      </c>
      <c r="G19" s="101"/>
      <c r="H19" s="101"/>
      <c r="I19" s="101"/>
      <c r="J19" s="168">
        <v>12</v>
      </c>
      <c r="K19" s="103">
        <v>2</v>
      </c>
      <c r="L19" s="169">
        <v>3</v>
      </c>
      <c r="M19" s="141"/>
    </row>
    <row r="20" spans="1:13" s="104" customFormat="1">
      <c r="A20" s="139" t="s">
        <v>22</v>
      </c>
      <c r="B20" s="101" t="s">
        <v>50</v>
      </c>
      <c r="C20" s="157" t="s">
        <v>38</v>
      </c>
      <c r="D20" s="108" t="s">
        <v>39</v>
      </c>
      <c r="E20" s="154" t="s">
        <v>39</v>
      </c>
      <c r="F20" s="164">
        <v>24.5</v>
      </c>
      <c r="G20" s="101"/>
      <c r="H20" s="101"/>
      <c r="I20" s="101"/>
      <c r="J20" s="168">
        <v>12</v>
      </c>
      <c r="K20" s="103">
        <v>2</v>
      </c>
      <c r="L20" s="169">
        <v>3</v>
      </c>
      <c r="M20" s="141"/>
    </row>
    <row r="21" spans="1:13" s="104" customFormat="1">
      <c r="A21" s="139" t="s">
        <v>22</v>
      </c>
      <c r="B21" s="101" t="s">
        <v>50</v>
      </c>
      <c r="C21" s="157" t="s">
        <v>38</v>
      </c>
      <c r="D21" s="108" t="s">
        <v>39</v>
      </c>
      <c r="E21" s="154" t="s">
        <v>39</v>
      </c>
      <c r="F21" s="164">
        <v>47.5</v>
      </c>
      <c r="G21" s="101"/>
      <c r="H21" s="101"/>
      <c r="I21" s="101"/>
      <c r="J21" s="168">
        <v>12</v>
      </c>
      <c r="K21" s="103">
        <v>2</v>
      </c>
      <c r="L21" s="169">
        <v>3</v>
      </c>
      <c r="M21" s="141"/>
    </row>
    <row r="22" spans="1:13" s="104" customFormat="1">
      <c r="A22" s="139" t="s">
        <v>22</v>
      </c>
      <c r="B22" s="101" t="s">
        <v>50</v>
      </c>
      <c r="C22" s="157" t="s">
        <v>38</v>
      </c>
      <c r="D22" s="108" t="s">
        <v>39</v>
      </c>
      <c r="E22" s="154" t="s">
        <v>39</v>
      </c>
      <c r="F22" s="164">
        <v>12.73</v>
      </c>
      <c r="G22" s="101"/>
      <c r="H22" s="101"/>
      <c r="I22" s="101"/>
      <c r="J22" s="168">
        <v>12</v>
      </c>
      <c r="K22" s="103">
        <v>2</v>
      </c>
      <c r="L22" s="169">
        <v>3</v>
      </c>
      <c r="M22" s="141"/>
    </row>
    <row r="23" spans="1:13" s="104" customFormat="1">
      <c r="A23" s="139" t="s">
        <v>22</v>
      </c>
      <c r="B23" s="101" t="s">
        <v>50</v>
      </c>
      <c r="C23" s="157" t="s">
        <v>38</v>
      </c>
      <c r="D23" s="108" t="s">
        <v>39</v>
      </c>
      <c r="E23" s="154" t="s">
        <v>39</v>
      </c>
      <c r="F23" s="164">
        <v>19.440000000000001</v>
      </c>
      <c r="G23" s="101"/>
      <c r="H23" s="101"/>
      <c r="I23" s="101"/>
      <c r="J23" s="168">
        <v>12</v>
      </c>
      <c r="K23" s="103">
        <v>2</v>
      </c>
      <c r="L23" s="169">
        <v>3</v>
      </c>
      <c r="M23" s="141"/>
    </row>
    <row r="24" spans="1:13" s="104" customFormat="1">
      <c r="A24" s="139" t="s">
        <v>22</v>
      </c>
      <c r="B24" s="101" t="s">
        <v>50</v>
      </c>
      <c r="C24" s="157" t="s">
        <v>38</v>
      </c>
      <c r="D24" s="108" t="s">
        <v>39</v>
      </c>
      <c r="E24" s="154" t="s">
        <v>39</v>
      </c>
      <c r="F24" s="164">
        <v>61.72</v>
      </c>
      <c r="G24" s="101"/>
      <c r="H24" s="101"/>
      <c r="I24" s="101"/>
      <c r="J24" s="168">
        <v>12</v>
      </c>
      <c r="K24" s="103">
        <v>2</v>
      </c>
      <c r="L24" s="169">
        <v>3</v>
      </c>
      <c r="M24" s="141"/>
    </row>
    <row r="25" spans="1:13" s="104" customFormat="1">
      <c r="A25" s="139" t="s">
        <v>22</v>
      </c>
      <c r="B25" s="101" t="s">
        <v>50</v>
      </c>
      <c r="C25" s="157" t="s">
        <v>38</v>
      </c>
      <c r="D25" s="108" t="s">
        <v>39</v>
      </c>
      <c r="E25" s="154" t="s">
        <v>39</v>
      </c>
      <c r="F25" s="164">
        <v>11.98</v>
      </c>
      <c r="G25" s="101"/>
      <c r="H25" s="101"/>
      <c r="I25" s="101"/>
      <c r="J25" s="168">
        <v>12</v>
      </c>
      <c r="K25" s="103">
        <v>2</v>
      </c>
      <c r="L25" s="169">
        <v>3</v>
      </c>
      <c r="M25" s="141"/>
    </row>
    <row r="26" spans="1:13" s="104" customFormat="1">
      <c r="A26" s="139" t="s">
        <v>22</v>
      </c>
      <c r="B26" s="101" t="s">
        <v>50</v>
      </c>
      <c r="C26" s="157" t="s">
        <v>38</v>
      </c>
      <c r="D26" s="108" t="s">
        <v>39</v>
      </c>
      <c r="E26" s="154" t="s">
        <v>39</v>
      </c>
      <c r="F26" s="164">
        <v>29.95</v>
      </c>
      <c r="G26" s="101"/>
      <c r="H26" s="101"/>
      <c r="I26" s="101"/>
      <c r="J26" s="168">
        <v>12</v>
      </c>
      <c r="K26" s="103">
        <v>2</v>
      </c>
      <c r="L26" s="169">
        <v>3</v>
      </c>
      <c r="M26" s="141"/>
    </row>
    <row r="27" spans="1:13" s="104" customFormat="1">
      <c r="A27" s="139" t="s">
        <v>22</v>
      </c>
      <c r="B27" s="101" t="s">
        <v>50</v>
      </c>
      <c r="C27" s="157" t="s">
        <v>38</v>
      </c>
      <c r="D27" s="108" t="s">
        <v>39</v>
      </c>
      <c r="E27" s="154" t="s">
        <v>39</v>
      </c>
      <c r="F27" s="164">
        <v>27.37</v>
      </c>
      <c r="G27" s="101"/>
      <c r="H27" s="101"/>
      <c r="I27" s="101"/>
      <c r="J27" s="168">
        <v>12</v>
      </c>
      <c r="K27" s="103">
        <v>2</v>
      </c>
      <c r="L27" s="169">
        <v>3</v>
      </c>
      <c r="M27" s="141"/>
    </row>
    <row r="28" spans="1:13" s="104" customFormat="1">
      <c r="A28" s="139" t="s">
        <v>22</v>
      </c>
      <c r="B28" s="101" t="s">
        <v>50</v>
      </c>
      <c r="C28" s="157" t="s">
        <v>38</v>
      </c>
      <c r="D28" s="108" t="s">
        <v>39</v>
      </c>
      <c r="E28" s="154" t="s">
        <v>39</v>
      </c>
      <c r="F28" s="164">
        <v>28.13</v>
      </c>
      <c r="G28" s="101"/>
      <c r="H28" s="101"/>
      <c r="I28" s="101"/>
      <c r="J28" s="168">
        <v>12</v>
      </c>
      <c r="K28" s="103">
        <v>2</v>
      </c>
      <c r="L28" s="169">
        <v>3</v>
      </c>
      <c r="M28" s="141"/>
    </row>
    <row r="29" spans="1:13" s="104" customFormat="1">
      <c r="A29" s="139" t="s">
        <v>22</v>
      </c>
      <c r="B29" s="101" t="s">
        <v>50</v>
      </c>
      <c r="C29" s="157" t="s">
        <v>38</v>
      </c>
      <c r="D29" s="108" t="s">
        <v>39</v>
      </c>
      <c r="E29" s="154" t="s">
        <v>39</v>
      </c>
      <c r="F29" s="164">
        <v>25.08</v>
      </c>
      <c r="G29" s="101"/>
      <c r="H29" s="101"/>
      <c r="I29" s="101"/>
      <c r="J29" s="168">
        <v>12</v>
      </c>
      <c r="K29" s="103">
        <v>2</v>
      </c>
      <c r="L29" s="169">
        <v>3</v>
      </c>
      <c r="M29" s="141"/>
    </row>
    <row r="30" spans="1:13" s="104" customFormat="1">
      <c r="A30" s="139" t="s">
        <v>22</v>
      </c>
      <c r="B30" s="101" t="s">
        <v>50</v>
      </c>
      <c r="C30" s="157" t="s">
        <v>38</v>
      </c>
      <c r="D30" s="108" t="s">
        <v>39</v>
      </c>
      <c r="E30" s="154" t="s">
        <v>39</v>
      </c>
      <c r="F30" s="164">
        <v>11.09</v>
      </c>
      <c r="G30" s="101"/>
      <c r="H30" s="101"/>
      <c r="I30" s="101"/>
      <c r="J30" s="168">
        <v>12</v>
      </c>
      <c r="K30" s="103">
        <v>2</v>
      </c>
      <c r="L30" s="169">
        <v>3</v>
      </c>
      <c r="M30" s="141"/>
    </row>
    <row r="31" spans="1:13" s="104" customFormat="1">
      <c r="A31" s="139" t="s">
        <v>22</v>
      </c>
      <c r="B31" s="101" t="s">
        <v>50</v>
      </c>
      <c r="C31" s="157" t="s">
        <v>38</v>
      </c>
      <c r="D31" s="108" t="s">
        <v>39</v>
      </c>
      <c r="E31" s="154" t="s">
        <v>39</v>
      </c>
      <c r="F31" s="164">
        <v>16.920000000000002</v>
      </c>
      <c r="G31" s="101"/>
      <c r="H31" s="101"/>
      <c r="I31" s="101"/>
      <c r="J31" s="168">
        <v>12</v>
      </c>
      <c r="K31" s="103">
        <v>2</v>
      </c>
      <c r="L31" s="169">
        <v>3</v>
      </c>
      <c r="M31" s="141"/>
    </row>
    <row r="32" spans="1:13" s="104" customFormat="1">
      <c r="A32" s="139" t="s">
        <v>22</v>
      </c>
      <c r="B32" s="101" t="s">
        <v>50</v>
      </c>
      <c r="C32" s="157" t="s">
        <v>38</v>
      </c>
      <c r="D32" s="108" t="s">
        <v>39</v>
      </c>
      <c r="E32" s="154" t="s">
        <v>39</v>
      </c>
      <c r="F32" s="164">
        <v>7.01</v>
      </c>
      <c r="G32" s="101"/>
      <c r="H32" s="101"/>
      <c r="I32" s="101"/>
      <c r="J32" s="168">
        <v>12</v>
      </c>
      <c r="K32" s="103">
        <v>2</v>
      </c>
      <c r="L32" s="169">
        <v>3</v>
      </c>
      <c r="M32" s="141"/>
    </row>
    <row r="33" spans="1:13" s="110" customFormat="1">
      <c r="A33" s="142" t="s">
        <v>13</v>
      </c>
      <c r="B33" s="105" t="s">
        <v>51</v>
      </c>
      <c r="C33" s="158" t="s">
        <v>38</v>
      </c>
      <c r="D33" s="109" t="s">
        <v>38</v>
      </c>
      <c r="E33" s="159" t="s">
        <v>38</v>
      </c>
      <c r="F33" s="165">
        <v>0.94</v>
      </c>
      <c r="G33" s="105">
        <f>AVERAGEA(F33:F35)</f>
        <v>1.1966666666666665</v>
      </c>
      <c r="H33" s="105">
        <f>STDEVA(F33:F35)</f>
        <v>0.26006409466386016</v>
      </c>
      <c r="I33" s="106">
        <v>3</v>
      </c>
      <c r="J33" s="170">
        <v>32</v>
      </c>
      <c r="K33" s="106">
        <v>3</v>
      </c>
      <c r="L33" s="171">
        <v>4</v>
      </c>
      <c r="M33" s="143" t="s">
        <v>132</v>
      </c>
    </row>
    <row r="34" spans="1:13" s="110" customFormat="1">
      <c r="A34" s="142" t="s">
        <v>13</v>
      </c>
      <c r="B34" s="105" t="s">
        <v>51</v>
      </c>
      <c r="C34" s="158" t="s">
        <v>38</v>
      </c>
      <c r="D34" s="109" t="s">
        <v>38</v>
      </c>
      <c r="E34" s="159" t="s">
        <v>38</v>
      </c>
      <c r="F34" s="165">
        <v>1.46</v>
      </c>
      <c r="G34" s="105"/>
      <c r="H34" s="105"/>
      <c r="I34" s="105"/>
      <c r="J34" s="170">
        <v>32</v>
      </c>
      <c r="K34" s="106">
        <v>3</v>
      </c>
      <c r="L34" s="171">
        <v>4</v>
      </c>
      <c r="M34" s="144"/>
    </row>
    <row r="35" spans="1:13" s="110" customFormat="1">
      <c r="A35" s="142" t="s">
        <v>13</v>
      </c>
      <c r="B35" s="105" t="s">
        <v>51</v>
      </c>
      <c r="C35" s="158" t="s">
        <v>38</v>
      </c>
      <c r="D35" s="109" t="s">
        <v>38</v>
      </c>
      <c r="E35" s="159" t="s">
        <v>38</v>
      </c>
      <c r="F35" s="165">
        <v>1.19</v>
      </c>
      <c r="G35" s="105"/>
      <c r="H35" s="105"/>
      <c r="I35" s="105"/>
      <c r="J35" s="170">
        <v>32</v>
      </c>
      <c r="K35" s="106">
        <v>3</v>
      </c>
      <c r="L35" s="171">
        <v>4</v>
      </c>
      <c r="M35" s="144"/>
    </row>
    <row r="36" spans="1:13" s="104" customFormat="1">
      <c r="A36" s="139" t="s">
        <v>13</v>
      </c>
      <c r="B36" s="101" t="s">
        <v>52</v>
      </c>
      <c r="C36" s="157" t="s">
        <v>38</v>
      </c>
      <c r="D36" s="108" t="s">
        <v>38</v>
      </c>
      <c r="E36" s="160" t="s">
        <v>38</v>
      </c>
      <c r="F36" s="164">
        <v>5.12</v>
      </c>
      <c r="G36" s="101">
        <f>AVERAGEA(F36:F37)</f>
        <v>4.8949999999999996</v>
      </c>
      <c r="H36" s="101">
        <f>STDEVA(F36:F37)</f>
        <v>0.31819805153394648</v>
      </c>
      <c r="I36" s="103">
        <v>2</v>
      </c>
      <c r="J36" s="168">
        <v>33</v>
      </c>
      <c r="K36" s="103">
        <v>3</v>
      </c>
      <c r="L36" s="169">
        <v>5</v>
      </c>
      <c r="M36" s="140" t="s">
        <v>132</v>
      </c>
    </row>
    <row r="37" spans="1:13" s="104" customFormat="1">
      <c r="A37" s="139" t="s">
        <v>13</v>
      </c>
      <c r="B37" s="101" t="s">
        <v>52</v>
      </c>
      <c r="C37" s="157" t="s">
        <v>38</v>
      </c>
      <c r="D37" s="108" t="s">
        <v>38</v>
      </c>
      <c r="E37" s="160" t="s">
        <v>38</v>
      </c>
      <c r="F37" s="164">
        <v>4.67</v>
      </c>
      <c r="G37" s="101"/>
      <c r="H37" s="101"/>
      <c r="I37" s="101"/>
      <c r="J37" s="153">
        <v>33</v>
      </c>
      <c r="K37" s="103">
        <v>3</v>
      </c>
      <c r="L37" s="154">
        <v>5</v>
      </c>
      <c r="M37" s="141"/>
    </row>
    <row r="38" spans="1:13" s="110" customFormat="1">
      <c r="A38" s="142" t="s">
        <v>13</v>
      </c>
      <c r="B38" s="105" t="s">
        <v>53</v>
      </c>
      <c r="C38" s="158" t="s">
        <v>38</v>
      </c>
      <c r="D38" s="109" t="s">
        <v>38</v>
      </c>
      <c r="E38" s="159" t="s">
        <v>38</v>
      </c>
      <c r="F38" s="165">
        <v>0.02</v>
      </c>
      <c r="G38" s="105">
        <f>AVERAGEA(F38:F39)</f>
        <v>0.27500000000000002</v>
      </c>
      <c r="H38" s="105">
        <f>STDEVA(F38:F39)</f>
        <v>0.36062445840513929</v>
      </c>
      <c r="I38" s="106">
        <v>2</v>
      </c>
      <c r="J38" s="170">
        <v>33</v>
      </c>
      <c r="K38" s="106">
        <v>3</v>
      </c>
      <c r="L38" s="171">
        <v>6</v>
      </c>
      <c r="M38" s="143" t="s">
        <v>132</v>
      </c>
    </row>
    <row r="39" spans="1:13" s="110" customFormat="1">
      <c r="A39" s="142" t="s">
        <v>13</v>
      </c>
      <c r="B39" s="105" t="s">
        <v>245</v>
      </c>
      <c r="C39" s="158" t="s">
        <v>38</v>
      </c>
      <c r="D39" s="109" t="s">
        <v>38</v>
      </c>
      <c r="E39" s="159" t="s">
        <v>38</v>
      </c>
      <c r="F39" s="165">
        <v>0.53</v>
      </c>
      <c r="G39" s="105"/>
      <c r="H39" s="105"/>
      <c r="I39" s="105"/>
      <c r="J39" s="170">
        <v>33</v>
      </c>
      <c r="K39" s="106">
        <v>3</v>
      </c>
      <c r="L39" s="171">
        <v>6</v>
      </c>
      <c r="M39" s="144"/>
    </row>
    <row r="40" spans="1:13" s="104" customFormat="1">
      <c r="A40" s="139" t="s">
        <v>13</v>
      </c>
      <c r="B40" s="101" t="s">
        <v>44</v>
      </c>
      <c r="C40" s="157" t="s">
        <v>38</v>
      </c>
      <c r="D40" s="108" t="s">
        <v>38</v>
      </c>
      <c r="E40" s="160" t="s">
        <v>38</v>
      </c>
      <c r="F40" s="164">
        <v>0.55000000000000004</v>
      </c>
      <c r="G40" s="101">
        <f>AVERAGEA(F40)</f>
        <v>0.55000000000000004</v>
      </c>
      <c r="H40" s="101" t="s">
        <v>246</v>
      </c>
      <c r="I40" s="103">
        <v>1</v>
      </c>
      <c r="J40" s="168">
        <v>55</v>
      </c>
      <c r="K40" s="103">
        <v>4</v>
      </c>
      <c r="L40" s="169">
        <v>7</v>
      </c>
      <c r="M40" s="140" t="s">
        <v>131</v>
      </c>
    </row>
    <row r="41" spans="1:13" s="110" customFormat="1">
      <c r="A41" s="142" t="s">
        <v>13</v>
      </c>
      <c r="B41" s="105" t="s">
        <v>45</v>
      </c>
      <c r="C41" s="158" t="s">
        <v>38</v>
      </c>
      <c r="D41" s="109" t="s">
        <v>38</v>
      </c>
      <c r="E41" s="161" t="s">
        <v>38</v>
      </c>
      <c r="F41" s="165">
        <v>1.66</v>
      </c>
      <c r="G41" s="105">
        <f>AVERAGEA(F41:F44)</f>
        <v>1.3866666666666667</v>
      </c>
      <c r="H41" s="105">
        <f>STDEVA(F41:F44)</f>
        <v>0.24419937209856368</v>
      </c>
      <c r="I41" s="106">
        <v>3</v>
      </c>
      <c r="J41" s="170">
        <v>56</v>
      </c>
      <c r="K41" s="106">
        <v>3</v>
      </c>
      <c r="L41" s="171">
        <v>8</v>
      </c>
      <c r="M41" s="143" t="s">
        <v>132</v>
      </c>
    </row>
    <row r="42" spans="1:13" s="110" customFormat="1">
      <c r="A42" s="142" t="s">
        <v>13</v>
      </c>
      <c r="B42" s="105" t="s">
        <v>45</v>
      </c>
      <c r="C42" s="158" t="s">
        <v>38</v>
      </c>
      <c r="D42" s="109" t="s">
        <v>38</v>
      </c>
      <c r="E42" s="161" t="s">
        <v>38</v>
      </c>
      <c r="F42" s="165">
        <v>1.19</v>
      </c>
      <c r="G42" s="105"/>
      <c r="H42" s="105"/>
      <c r="I42" s="105"/>
      <c r="J42" s="170">
        <v>56</v>
      </c>
      <c r="K42" s="107">
        <v>3</v>
      </c>
      <c r="L42" s="156">
        <v>8</v>
      </c>
      <c r="M42" s="144"/>
    </row>
    <row r="43" spans="1:13" s="110" customFormat="1" ht="15.45" thickBot="1">
      <c r="A43" s="145" t="s">
        <v>13</v>
      </c>
      <c r="B43" s="146" t="s">
        <v>45</v>
      </c>
      <c r="C43" s="162" t="s">
        <v>38</v>
      </c>
      <c r="D43" s="147" t="s">
        <v>38</v>
      </c>
      <c r="E43" s="163" t="s">
        <v>38</v>
      </c>
      <c r="F43" s="166">
        <v>1.31</v>
      </c>
      <c r="G43" s="146"/>
      <c r="H43" s="146"/>
      <c r="I43" s="146"/>
      <c r="J43" s="172">
        <v>56</v>
      </c>
      <c r="K43" s="148">
        <v>3</v>
      </c>
      <c r="L43" s="173">
        <v>8</v>
      </c>
      <c r="M43" s="14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2F0A-091C-4E72-9836-A9675D8D0794}">
  <dimension ref="A1:Q73"/>
  <sheetViews>
    <sheetView tabSelected="1" zoomScale="40" zoomScaleNormal="40" workbookViewId="0">
      <selection activeCell="C51" sqref="C51"/>
    </sheetView>
  </sheetViews>
  <sheetFormatPr defaultColWidth="5.34375" defaultRowHeight="15.45"/>
  <cols>
    <col min="1" max="1" width="24.9609375" style="90" customWidth="1"/>
    <col min="2" max="2" width="8.69140625" style="90" bestFit="1" customWidth="1"/>
    <col min="3" max="3" width="22.9609375" style="90" bestFit="1" customWidth="1"/>
    <col min="4" max="4" width="8" style="90" customWidth="1"/>
    <col min="5" max="7" width="5.53515625" style="90" bestFit="1" customWidth="1"/>
    <col min="8" max="8" width="8.8828125" style="90" bestFit="1" customWidth="1"/>
    <col min="9" max="14" width="5.53515625" style="90" customWidth="1"/>
    <col min="15" max="15" width="7.65234375" style="90" customWidth="1"/>
    <col min="16" max="16" width="116.8046875" style="91" bestFit="1" customWidth="1"/>
    <col min="17" max="16384" width="5.34375" style="117"/>
  </cols>
  <sheetData>
    <row r="1" spans="1:16" ht="70" customHeight="1" thickBot="1">
      <c r="A1" s="98" t="s">
        <v>243</v>
      </c>
      <c r="B1" s="95" t="s">
        <v>247</v>
      </c>
      <c r="C1" s="94" t="s">
        <v>248</v>
      </c>
      <c r="D1" s="112" t="s">
        <v>260</v>
      </c>
      <c r="E1" s="94" t="s">
        <v>238</v>
      </c>
      <c r="F1" s="94" t="s">
        <v>46</v>
      </c>
      <c r="G1" s="97" t="s">
        <v>237</v>
      </c>
      <c r="H1" s="112" t="s">
        <v>259</v>
      </c>
      <c r="I1" s="113" t="s">
        <v>249</v>
      </c>
      <c r="J1" s="114" t="s">
        <v>250</v>
      </c>
      <c r="K1" s="115" t="s">
        <v>251</v>
      </c>
      <c r="L1" s="116" t="s">
        <v>252</v>
      </c>
      <c r="M1" s="99" t="s">
        <v>236</v>
      </c>
      <c r="N1" s="136" t="s">
        <v>234</v>
      </c>
      <c r="O1" s="136" t="s">
        <v>235</v>
      </c>
      <c r="P1" s="98" t="s">
        <v>233</v>
      </c>
    </row>
    <row r="2" spans="1:16" s="228" customFormat="1" ht="15.9">
      <c r="A2" s="118" t="s">
        <v>71</v>
      </c>
      <c r="B2" s="119" t="s">
        <v>39</v>
      </c>
      <c r="C2" s="120" t="s">
        <v>230</v>
      </c>
      <c r="D2" s="121">
        <v>94.1666666666667</v>
      </c>
      <c r="E2" s="122">
        <f>AVERAGEA(D2:D3)</f>
        <v>93.333333333333343</v>
      </c>
      <c r="F2" s="122">
        <f>STDEVA(D2:D3)</f>
        <v>1.1785113019776026</v>
      </c>
      <c r="G2" s="123">
        <f>COUNT(D2:D3)</f>
        <v>2</v>
      </c>
      <c r="H2" s="134">
        <v>95</v>
      </c>
      <c r="I2" s="131">
        <v>95</v>
      </c>
      <c r="J2" s="131">
        <v>1.0000000000000001E-5</v>
      </c>
      <c r="K2" s="132">
        <v>2</v>
      </c>
      <c r="L2" s="226" t="s">
        <v>253</v>
      </c>
      <c r="M2" s="227">
        <v>12</v>
      </c>
      <c r="N2" s="227">
        <v>1</v>
      </c>
      <c r="O2" s="227">
        <v>1</v>
      </c>
      <c r="P2" s="129" t="s">
        <v>229</v>
      </c>
    </row>
    <row r="3" spans="1:16" s="228" customFormat="1" ht="15.9">
      <c r="A3" s="118" t="s">
        <v>71</v>
      </c>
      <c r="B3" s="119" t="s">
        <v>39</v>
      </c>
      <c r="C3" s="120" t="s">
        <v>230</v>
      </c>
      <c r="D3" s="121">
        <v>92.5</v>
      </c>
      <c r="E3" s="122"/>
      <c r="F3" s="122"/>
      <c r="G3" s="123"/>
      <c r="H3" s="134">
        <v>95</v>
      </c>
      <c r="I3" s="131"/>
      <c r="J3" s="131"/>
      <c r="K3" s="132"/>
      <c r="L3" s="137" t="s">
        <v>253</v>
      </c>
      <c r="M3" s="132">
        <v>12</v>
      </c>
      <c r="N3" s="132">
        <v>1</v>
      </c>
      <c r="O3" s="132">
        <v>1</v>
      </c>
      <c r="P3" s="129" t="s">
        <v>229</v>
      </c>
    </row>
    <row r="4" spans="1:16" ht="15.9">
      <c r="A4" s="193" t="s">
        <v>86</v>
      </c>
      <c r="B4" s="194" t="s">
        <v>38</v>
      </c>
      <c r="C4" s="195" t="s">
        <v>39</v>
      </c>
      <c r="D4" s="196">
        <v>41.5</v>
      </c>
      <c r="E4" s="197">
        <f>AVERAGEA(D4:D9)</f>
        <v>75.625</v>
      </c>
      <c r="F4" s="197">
        <f>STDEVA(D4:D9)</f>
        <v>23.490902494370019</v>
      </c>
      <c r="G4" s="198">
        <f>COUNT(D4:D9)</f>
        <v>4</v>
      </c>
      <c r="H4" s="126">
        <v>43.199999999999996</v>
      </c>
      <c r="I4" s="197">
        <f>AVERAGEA(H4:H9)</f>
        <v>64.999999999999986</v>
      </c>
      <c r="J4" s="197">
        <f>STDEVA(H4:H9)</f>
        <v>24.33614595616984</v>
      </c>
      <c r="K4" s="198">
        <f>COUNT(H4:H9)</f>
        <v>6</v>
      </c>
      <c r="L4" s="200" t="s">
        <v>254</v>
      </c>
      <c r="M4" s="128">
        <v>4</v>
      </c>
      <c r="N4" s="128">
        <v>2</v>
      </c>
      <c r="O4" s="128">
        <v>2</v>
      </c>
      <c r="P4" s="201" t="s">
        <v>223</v>
      </c>
    </row>
    <row r="5" spans="1:16" ht="15.9">
      <c r="A5" s="193" t="s">
        <v>86</v>
      </c>
      <c r="B5" s="194" t="s">
        <v>38</v>
      </c>
      <c r="C5" s="195" t="s">
        <v>39</v>
      </c>
      <c r="D5" s="196"/>
      <c r="E5" s="197"/>
      <c r="F5" s="197"/>
      <c r="G5" s="198"/>
      <c r="H5" s="126">
        <v>42.3</v>
      </c>
      <c r="I5" s="127"/>
      <c r="J5" s="127"/>
      <c r="K5" s="128"/>
      <c r="L5" s="200" t="s">
        <v>254</v>
      </c>
      <c r="M5" s="128">
        <v>4</v>
      </c>
      <c r="N5" s="128">
        <v>2</v>
      </c>
      <c r="O5" s="128">
        <v>2</v>
      </c>
      <c r="P5" s="201" t="s">
        <v>223</v>
      </c>
    </row>
    <row r="6" spans="1:16" ht="15.9">
      <c r="A6" s="193" t="s">
        <v>86</v>
      </c>
      <c r="B6" s="194" t="s">
        <v>38</v>
      </c>
      <c r="C6" s="195" t="s">
        <v>39</v>
      </c>
      <c r="D6" s="196"/>
      <c r="E6" s="197"/>
      <c r="F6" s="197"/>
      <c r="G6" s="198"/>
      <c r="H6" s="126">
        <v>46</v>
      </c>
      <c r="I6" s="127"/>
      <c r="J6" s="127"/>
      <c r="K6" s="128"/>
      <c r="L6" s="200" t="s">
        <v>254</v>
      </c>
      <c r="M6" s="128">
        <v>4</v>
      </c>
      <c r="N6" s="128">
        <v>2</v>
      </c>
      <c r="O6" s="128">
        <v>2</v>
      </c>
      <c r="P6" s="201" t="s">
        <v>223</v>
      </c>
    </row>
    <row r="7" spans="1:16" s="228" customFormat="1" ht="15.9">
      <c r="A7" s="118" t="s">
        <v>133</v>
      </c>
      <c r="B7" s="119" t="s">
        <v>38</v>
      </c>
      <c r="C7" s="120" t="s">
        <v>224</v>
      </c>
      <c r="D7" s="121">
        <v>93.3</v>
      </c>
      <c r="E7" s="122"/>
      <c r="F7" s="122"/>
      <c r="G7" s="123"/>
      <c r="H7" s="134">
        <v>91.899999999999991</v>
      </c>
      <c r="I7" s="131"/>
      <c r="J7" s="131"/>
      <c r="K7" s="132"/>
      <c r="L7" s="137" t="s">
        <v>253</v>
      </c>
      <c r="M7" s="132">
        <v>4</v>
      </c>
      <c r="N7" s="132">
        <v>2</v>
      </c>
      <c r="O7" s="132">
        <v>3</v>
      </c>
      <c r="P7" s="124" t="s">
        <v>223</v>
      </c>
    </row>
    <row r="8" spans="1:16" s="228" customFormat="1" ht="15.9">
      <c r="A8" s="118" t="s">
        <v>133</v>
      </c>
      <c r="B8" s="119" t="s">
        <v>38</v>
      </c>
      <c r="C8" s="120" t="s">
        <v>224</v>
      </c>
      <c r="D8" s="121">
        <v>88.5</v>
      </c>
      <c r="E8" s="122"/>
      <c r="F8" s="122"/>
      <c r="G8" s="123"/>
      <c r="H8" s="134">
        <v>93.7</v>
      </c>
      <c r="I8" s="131"/>
      <c r="J8" s="131"/>
      <c r="K8" s="132"/>
      <c r="L8" s="137" t="s">
        <v>253</v>
      </c>
      <c r="M8" s="132">
        <v>4</v>
      </c>
      <c r="N8" s="132">
        <v>2</v>
      </c>
      <c r="O8" s="132">
        <v>3</v>
      </c>
      <c r="P8" s="124" t="s">
        <v>223</v>
      </c>
    </row>
    <row r="9" spans="1:16" s="228" customFormat="1" ht="15.9">
      <c r="A9" s="118" t="s">
        <v>133</v>
      </c>
      <c r="B9" s="119" t="s">
        <v>38</v>
      </c>
      <c r="C9" s="120" t="s">
        <v>224</v>
      </c>
      <c r="D9" s="121">
        <v>79.2</v>
      </c>
      <c r="E9" s="122"/>
      <c r="F9" s="122"/>
      <c r="G9" s="123"/>
      <c r="H9" s="134">
        <v>72.899999999999991</v>
      </c>
      <c r="I9" s="131"/>
      <c r="J9" s="131"/>
      <c r="K9" s="132"/>
      <c r="L9" s="137" t="s">
        <v>253</v>
      </c>
      <c r="M9" s="132">
        <v>4</v>
      </c>
      <c r="N9" s="132">
        <v>2</v>
      </c>
      <c r="O9" s="132">
        <v>3</v>
      </c>
      <c r="P9" s="124" t="s">
        <v>223</v>
      </c>
    </row>
    <row r="10" spans="1:16" ht="15.9">
      <c r="A10" s="193" t="s">
        <v>105</v>
      </c>
      <c r="B10" s="194" t="s">
        <v>39</v>
      </c>
      <c r="C10" s="195" t="s">
        <v>255</v>
      </c>
      <c r="D10" s="196">
        <v>78.746666666666698</v>
      </c>
      <c r="E10" s="197">
        <v>75.485492424242423</v>
      </c>
      <c r="F10" s="197">
        <v>14.807607829989475</v>
      </c>
      <c r="G10" s="198">
        <v>22</v>
      </c>
      <c r="H10" s="126">
        <v>88.129166666666663</v>
      </c>
      <c r="I10" s="127">
        <v>88.058611111111119</v>
      </c>
      <c r="J10" s="127">
        <v>1.0376339717160628</v>
      </c>
      <c r="K10" s="128">
        <v>3</v>
      </c>
      <c r="L10" s="200" t="s">
        <v>253</v>
      </c>
      <c r="M10" s="128">
        <v>26</v>
      </c>
      <c r="N10" s="128">
        <v>3</v>
      </c>
      <c r="O10" s="128">
        <v>4</v>
      </c>
      <c r="P10" s="199" t="s">
        <v>207</v>
      </c>
    </row>
    <row r="11" spans="1:16" ht="15.9">
      <c r="A11" s="193" t="s">
        <v>105</v>
      </c>
      <c r="B11" s="194" t="s">
        <v>39</v>
      </c>
      <c r="C11" s="195" t="s">
        <v>255</v>
      </c>
      <c r="D11" s="196">
        <v>82.16</v>
      </c>
      <c r="E11" s="197"/>
      <c r="F11" s="197"/>
      <c r="G11" s="198"/>
      <c r="H11" s="126">
        <v>89.059166666666655</v>
      </c>
      <c r="I11" s="127"/>
      <c r="J11" s="127"/>
      <c r="K11" s="128"/>
      <c r="L11" s="200" t="s">
        <v>253</v>
      </c>
      <c r="M11" s="128">
        <v>26</v>
      </c>
      <c r="N11" s="128">
        <v>3</v>
      </c>
      <c r="O11" s="128">
        <v>4</v>
      </c>
      <c r="P11" s="199" t="s">
        <v>207</v>
      </c>
    </row>
    <row r="12" spans="1:16" ht="15.9">
      <c r="A12" s="193" t="s">
        <v>105</v>
      </c>
      <c r="B12" s="194" t="s">
        <v>39</v>
      </c>
      <c r="C12" s="195" t="s">
        <v>255</v>
      </c>
      <c r="D12" s="196">
        <v>81.285833333333301</v>
      </c>
      <c r="E12" s="197"/>
      <c r="F12" s="197"/>
      <c r="G12" s="198"/>
      <c r="H12" s="126">
        <v>86.987499999999997</v>
      </c>
      <c r="I12" s="127"/>
      <c r="J12" s="127"/>
      <c r="K12" s="128"/>
      <c r="L12" s="200" t="s">
        <v>253</v>
      </c>
      <c r="M12" s="128">
        <v>26</v>
      </c>
      <c r="N12" s="128">
        <v>3</v>
      </c>
      <c r="O12" s="128">
        <v>4</v>
      </c>
      <c r="P12" s="199" t="s">
        <v>207</v>
      </c>
    </row>
    <row r="13" spans="1:16" ht="15.9">
      <c r="A13" s="193" t="s">
        <v>105</v>
      </c>
      <c r="B13" s="194" t="s">
        <v>39</v>
      </c>
      <c r="C13" s="195" t="s">
        <v>255</v>
      </c>
      <c r="D13" s="202">
        <v>78.286666666666704</v>
      </c>
      <c r="E13" s="203"/>
      <c r="F13" s="203"/>
      <c r="G13" s="204"/>
      <c r="H13" s="110"/>
      <c r="I13" s="110"/>
      <c r="J13" s="110"/>
      <c r="K13" s="205"/>
      <c r="L13" s="200" t="s">
        <v>253</v>
      </c>
      <c r="M13" s="128">
        <v>26</v>
      </c>
      <c r="N13" s="205">
        <v>3</v>
      </c>
      <c r="O13" s="128">
        <v>4</v>
      </c>
      <c r="P13" s="199" t="s">
        <v>207</v>
      </c>
    </row>
    <row r="14" spans="1:16" ht="15.9">
      <c r="A14" s="193" t="s">
        <v>105</v>
      </c>
      <c r="B14" s="194" t="s">
        <v>39</v>
      </c>
      <c r="C14" s="195" t="s">
        <v>255</v>
      </c>
      <c r="D14" s="202">
        <v>65.745000000000005</v>
      </c>
      <c r="E14" s="203"/>
      <c r="F14" s="203"/>
      <c r="G14" s="204"/>
      <c r="H14" s="110"/>
      <c r="I14" s="110"/>
      <c r="J14" s="110"/>
      <c r="K14" s="205"/>
      <c r="L14" s="200" t="s">
        <v>253</v>
      </c>
      <c r="M14" s="128">
        <v>26</v>
      </c>
      <c r="N14" s="205">
        <v>3</v>
      </c>
      <c r="O14" s="128">
        <v>4</v>
      </c>
      <c r="P14" s="199" t="s">
        <v>207</v>
      </c>
    </row>
    <row r="15" spans="1:16" ht="15.9">
      <c r="A15" s="193" t="s">
        <v>105</v>
      </c>
      <c r="B15" s="194" t="s">
        <v>39</v>
      </c>
      <c r="C15" s="195" t="s">
        <v>255</v>
      </c>
      <c r="D15" s="202">
        <v>58.135833333333302</v>
      </c>
      <c r="E15" s="203"/>
      <c r="F15" s="203"/>
      <c r="G15" s="204"/>
      <c r="H15" s="110"/>
      <c r="I15" s="110"/>
      <c r="J15" s="110"/>
      <c r="K15" s="205"/>
      <c r="L15" s="200" t="s">
        <v>253</v>
      </c>
      <c r="M15" s="128">
        <v>26</v>
      </c>
      <c r="N15" s="205">
        <v>3</v>
      </c>
      <c r="O15" s="128">
        <v>4</v>
      </c>
      <c r="P15" s="199" t="s">
        <v>207</v>
      </c>
    </row>
    <row r="16" spans="1:16" ht="15.9">
      <c r="A16" s="193" t="s">
        <v>105</v>
      </c>
      <c r="B16" s="194" t="s">
        <v>39</v>
      </c>
      <c r="C16" s="195" t="s">
        <v>255</v>
      </c>
      <c r="D16" s="202">
        <v>77.446666666666701</v>
      </c>
      <c r="E16" s="203"/>
      <c r="F16" s="203"/>
      <c r="G16" s="204"/>
      <c r="H16" s="110"/>
      <c r="I16" s="110"/>
      <c r="J16" s="110"/>
      <c r="K16" s="205"/>
      <c r="L16" s="200" t="s">
        <v>253</v>
      </c>
      <c r="M16" s="128">
        <v>26</v>
      </c>
      <c r="N16" s="205">
        <v>3</v>
      </c>
      <c r="O16" s="128">
        <v>4</v>
      </c>
      <c r="P16" s="199" t="s">
        <v>207</v>
      </c>
    </row>
    <row r="17" spans="1:16" ht="15.9">
      <c r="A17" s="193" t="s">
        <v>105</v>
      </c>
      <c r="B17" s="194" t="s">
        <v>39</v>
      </c>
      <c r="C17" s="195" t="s">
        <v>255</v>
      </c>
      <c r="D17" s="202">
        <v>87.316666666666706</v>
      </c>
      <c r="E17" s="203"/>
      <c r="F17" s="203"/>
      <c r="G17" s="204"/>
      <c r="H17" s="110"/>
      <c r="I17" s="110"/>
      <c r="J17" s="110"/>
      <c r="K17" s="205"/>
      <c r="L17" s="200" t="s">
        <v>253</v>
      </c>
      <c r="M17" s="128">
        <v>26</v>
      </c>
      <c r="N17" s="205">
        <v>3</v>
      </c>
      <c r="O17" s="128">
        <v>4</v>
      </c>
      <c r="P17" s="199" t="s">
        <v>207</v>
      </c>
    </row>
    <row r="18" spans="1:16" ht="15.9">
      <c r="A18" s="193" t="s">
        <v>105</v>
      </c>
      <c r="B18" s="194" t="s">
        <v>39</v>
      </c>
      <c r="C18" s="195" t="s">
        <v>255</v>
      </c>
      <c r="D18" s="202">
        <v>85.048333333333304</v>
      </c>
      <c r="E18" s="203"/>
      <c r="F18" s="203"/>
      <c r="G18" s="204"/>
      <c r="H18" s="110"/>
      <c r="I18" s="110"/>
      <c r="J18" s="110"/>
      <c r="K18" s="205"/>
      <c r="L18" s="200" t="s">
        <v>253</v>
      </c>
      <c r="M18" s="128">
        <v>26</v>
      </c>
      <c r="N18" s="205">
        <v>3</v>
      </c>
      <c r="O18" s="128">
        <v>4</v>
      </c>
      <c r="P18" s="199" t="s">
        <v>207</v>
      </c>
    </row>
    <row r="19" spans="1:16" ht="15.9">
      <c r="A19" s="193" t="s">
        <v>105</v>
      </c>
      <c r="B19" s="194" t="s">
        <v>39</v>
      </c>
      <c r="C19" s="195" t="s">
        <v>255</v>
      </c>
      <c r="D19" s="202">
        <v>88.063333333333304</v>
      </c>
      <c r="E19" s="203"/>
      <c r="F19" s="203"/>
      <c r="G19" s="204"/>
      <c r="H19" s="110"/>
      <c r="I19" s="110"/>
      <c r="J19" s="110"/>
      <c r="K19" s="205"/>
      <c r="L19" s="200" t="s">
        <v>253</v>
      </c>
      <c r="M19" s="128">
        <v>26</v>
      </c>
      <c r="N19" s="205">
        <v>3</v>
      </c>
      <c r="O19" s="128">
        <v>4</v>
      </c>
      <c r="P19" s="199" t="s">
        <v>207</v>
      </c>
    </row>
    <row r="20" spans="1:16" ht="15.9">
      <c r="A20" s="193" t="s">
        <v>105</v>
      </c>
      <c r="B20" s="194" t="s">
        <v>39</v>
      </c>
      <c r="C20" s="195" t="s">
        <v>255</v>
      </c>
      <c r="D20" s="202">
        <v>85.894166666666706</v>
      </c>
      <c r="E20" s="203"/>
      <c r="F20" s="203"/>
      <c r="G20" s="204"/>
      <c r="H20" s="110"/>
      <c r="I20" s="110"/>
      <c r="J20" s="110"/>
      <c r="K20" s="205"/>
      <c r="L20" s="200" t="s">
        <v>253</v>
      </c>
      <c r="M20" s="128">
        <v>26</v>
      </c>
      <c r="N20" s="205">
        <v>3</v>
      </c>
      <c r="O20" s="128">
        <v>4</v>
      </c>
      <c r="P20" s="199" t="s">
        <v>207</v>
      </c>
    </row>
    <row r="21" spans="1:16" ht="15.9">
      <c r="A21" s="193" t="s">
        <v>105</v>
      </c>
      <c r="B21" s="194" t="s">
        <v>39</v>
      </c>
      <c r="C21" s="195" t="s">
        <v>255</v>
      </c>
      <c r="D21" s="202">
        <v>73.633333333333297</v>
      </c>
      <c r="E21" s="203"/>
      <c r="F21" s="203"/>
      <c r="G21" s="204"/>
      <c r="H21" s="110"/>
      <c r="I21" s="110"/>
      <c r="J21" s="110"/>
      <c r="K21" s="205"/>
      <c r="L21" s="200" t="s">
        <v>253</v>
      </c>
      <c r="M21" s="128">
        <v>26</v>
      </c>
      <c r="N21" s="205">
        <v>3</v>
      </c>
      <c r="O21" s="128">
        <v>4</v>
      </c>
      <c r="P21" s="199" t="s">
        <v>207</v>
      </c>
    </row>
    <row r="22" spans="1:16" ht="15.9">
      <c r="A22" s="193" t="s">
        <v>105</v>
      </c>
      <c r="B22" s="194" t="s">
        <v>39</v>
      </c>
      <c r="C22" s="195" t="s">
        <v>255</v>
      </c>
      <c r="D22" s="202">
        <v>60.271666666666697</v>
      </c>
      <c r="E22" s="203"/>
      <c r="F22" s="203"/>
      <c r="G22" s="204"/>
      <c r="H22" s="110"/>
      <c r="I22" s="110"/>
      <c r="J22" s="110"/>
      <c r="K22" s="205"/>
      <c r="L22" s="200" t="s">
        <v>253</v>
      </c>
      <c r="M22" s="128">
        <v>26</v>
      </c>
      <c r="N22" s="205">
        <v>3</v>
      </c>
      <c r="O22" s="128">
        <v>4</v>
      </c>
      <c r="P22" s="199" t="s">
        <v>207</v>
      </c>
    </row>
    <row r="23" spans="1:16" ht="15.9">
      <c r="A23" s="193" t="s">
        <v>105</v>
      </c>
      <c r="B23" s="194" t="s">
        <v>39</v>
      </c>
      <c r="C23" s="195" t="s">
        <v>255</v>
      </c>
      <c r="D23" s="202">
        <v>87.946666666666701</v>
      </c>
      <c r="E23" s="203"/>
      <c r="F23" s="203"/>
      <c r="G23" s="204"/>
      <c r="H23" s="110"/>
      <c r="I23" s="110"/>
      <c r="J23" s="110"/>
      <c r="K23" s="205"/>
      <c r="L23" s="200" t="s">
        <v>253</v>
      </c>
      <c r="M23" s="128">
        <v>26</v>
      </c>
      <c r="N23" s="205">
        <v>3</v>
      </c>
      <c r="O23" s="128">
        <v>4</v>
      </c>
      <c r="P23" s="199" t="s">
        <v>207</v>
      </c>
    </row>
    <row r="24" spans="1:16" ht="15.9">
      <c r="A24" s="193" t="s">
        <v>105</v>
      </c>
      <c r="B24" s="194" t="s">
        <v>39</v>
      </c>
      <c r="C24" s="195" t="s">
        <v>255</v>
      </c>
      <c r="D24" s="202">
        <v>81.424999999999997</v>
      </c>
      <c r="E24" s="203"/>
      <c r="F24" s="203"/>
      <c r="G24" s="204"/>
      <c r="H24" s="110"/>
      <c r="I24" s="110"/>
      <c r="J24" s="110"/>
      <c r="K24" s="205"/>
      <c r="L24" s="200" t="s">
        <v>253</v>
      </c>
      <c r="M24" s="128">
        <v>26</v>
      </c>
      <c r="N24" s="205">
        <v>3</v>
      </c>
      <c r="O24" s="128">
        <v>4</v>
      </c>
      <c r="P24" s="199" t="s">
        <v>207</v>
      </c>
    </row>
    <row r="25" spans="1:16" ht="15.9">
      <c r="A25" s="193" t="s">
        <v>105</v>
      </c>
      <c r="B25" s="194" t="s">
        <v>39</v>
      </c>
      <c r="C25" s="195" t="s">
        <v>255</v>
      </c>
      <c r="D25" s="202">
        <v>91.673333333333304</v>
      </c>
      <c r="E25" s="203"/>
      <c r="F25" s="203"/>
      <c r="G25" s="204"/>
      <c r="H25" s="110"/>
      <c r="I25" s="110"/>
      <c r="J25" s="110"/>
      <c r="K25" s="205"/>
      <c r="L25" s="200" t="s">
        <v>253</v>
      </c>
      <c r="M25" s="128">
        <v>26</v>
      </c>
      <c r="N25" s="205">
        <v>3</v>
      </c>
      <c r="O25" s="128">
        <v>4</v>
      </c>
      <c r="P25" s="199" t="s">
        <v>207</v>
      </c>
    </row>
    <row r="26" spans="1:16" ht="15.9">
      <c r="A26" s="193" t="s">
        <v>105</v>
      </c>
      <c r="B26" s="194" t="s">
        <v>39</v>
      </c>
      <c r="C26" s="195" t="s">
        <v>255</v>
      </c>
      <c r="D26" s="202">
        <v>83.837500000000006</v>
      </c>
      <c r="E26" s="203"/>
      <c r="F26" s="203"/>
      <c r="G26" s="204"/>
      <c r="H26" s="110"/>
      <c r="I26" s="110"/>
      <c r="J26" s="110"/>
      <c r="K26" s="205"/>
      <c r="L26" s="200" t="s">
        <v>253</v>
      </c>
      <c r="M26" s="128">
        <v>26</v>
      </c>
      <c r="N26" s="205">
        <v>3</v>
      </c>
      <c r="O26" s="128">
        <v>4</v>
      </c>
      <c r="P26" s="199" t="s">
        <v>207</v>
      </c>
    </row>
    <row r="27" spans="1:16" ht="15.9">
      <c r="A27" s="193" t="s">
        <v>105</v>
      </c>
      <c r="B27" s="194" t="s">
        <v>39</v>
      </c>
      <c r="C27" s="195" t="s">
        <v>255</v>
      </c>
      <c r="D27" s="202">
        <v>87.371666666666698</v>
      </c>
      <c r="E27" s="203"/>
      <c r="F27" s="203"/>
      <c r="G27" s="204"/>
      <c r="H27" s="110"/>
      <c r="I27" s="110"/>
      <c r="J27" s="110"/>
      <c r="K27" s="205"/>
      <c r="L27" s="200" t="s">
        <v>253</v>
      </c>
      <c r="M27" s="128">
        <v>26</v>
      </c>
      <c r="N27" s="205">
        <v>3</v>
      </c>
      <c r="O27" s="128">
        <v>4</v>
      </c>
      <c r="P27" s="199" t="s">
        <v>207</v>
      </c>
    </row>
    <row r="28" spans="1:16" ht="15.9">
      <c r="A28" s="193" t="s">
        <v>105</v>
      </c>
      <c r="B28" s="194" t="s">
        <v>39</v>
      </c>
      <c r="C28" s="195" t="s">
        <v>255</v>
      </c>
      <c r="D28" s="202">
        <v>34.703333333333298</v>
      </c>
      <c r="E28" s="203"/>
      <c r="F28" s="203"/>
      <c r="G28" s="204"/>
      <c r="H28" s="110"/>
      <c r="I28" s="110"/>
      <c r="J28" s="110"/>
      <c r="K28" s="205"/>
      <c r="L28" s="200" t="s">
        <v>253</v>
      </c>
      <c r="M28" s="128">
        <v>26</v>
      </c>
      <c r="N28" s="205">
        <v>3</v>
      </c>
      <c r="O28" s="128">
        <v>4</v>
      </c>
      <c r="P28" s="199" t="s">
        <v>207</v>
      </c>
    </row>
    <row r="29" spans="1:16" ht="15.9">
      <c r="A29" s="193" t="s">
        <v>105</v>
      </c>
      <c r="B29" s="194" t="s">
        <v>39</v>
      </c>
      <c r="C29" s="195" t="s">
        <v>255</v>
      </c>
      <c r="D29" s="202">
        <v>79.381666666666703</v>
      </c>
      <c r="E29" s="203"/>
      <c r="F29" s="203"/>
      <c r="G29" s="204"/>
      <c r="H29" s="110"/>
      <c r="I29" s="110"/>
      <c r="J29" s="110"/>
      <c r="K29" s="205"/>
      <c r="L29" s="200" t="s">
        <v>253</v>
      </c>
      <c r="M29" s="128">
        <v>26</v>
      </c>
      <c r="N29" s="205">
        <v>3</v>
      </c>
      <c r="O29" s="128">
        <v>4</v>
      </c>
      <c r="P29" s="199" t="s">
        <v>207</v>
      </c>
    </row>
    <row r="30" spans="1:16" ht="15.9">
      <c r="A30" s="193" t="s">
        <v>105</v>
      </c>
      <c r="B30" s="194" t="s">
        <v>39</v>
      </c>
      <c r="C30" s="195" t="s">
        <v>255</v>
      </c>
      <c r="D30" s="202">
        <v>44.198333333333302</v>
      </c>
      <c r="E30" s="203"/>
      <c r="F30" s="203"/>
      <c r="G30" s="204"/>
      <c r="H30" s="110"/>
      <c r="I30" s="110"/>
      <c r="J30" s="110"/>
      <c r="K30" s="205"/>
      <c r="L30" s="200" t="s">
        <v>253</v>
      </c>
      <c r="M30" s="128">
        <v>26</v>
      </c>
      <c r="N30" s="205">
        <v>3</v>
      </c>
      <c r="O30" s="128">
        <v>4</v>
      </c>
      <c r="P30" s="199" t="s">
        <v>207</v>
      </c>
    </row>
    <row r="31" spans="1:16" ht="15.9">
      <c r="A31" s="193" t="s">
        <v>105</v>
      </c>
      <c r="B31" s="194" t="s">
        <v>39</v>
      </c>
      <c r="C31" s="195" t="s">
        <v>255</v>
      </c>
      <c r="D31" s="202">
        <v>68.109166666666695</v>
      </c>
      <c r="E31" s="203"/>
      <c r="F31" s="203"/>
      <c r="G31" s="204"/>
      <c r="H31" s="110"/>
      <c r="I31" s="110"/>
      <c r="J31" s="110"/>
      <c r="K31" s="205"/>
      <c r="L31" s="200" t="s">
        <v>253</v>
      </c>
      <c r="M31" s="128">
        <v>26</v>
      </c>
      <c r="N31" s="205">
        <v>3</v>
      </c>
      <c r="O31" s="128">
        <v>4</v>
      </c>
      <c r="P31" s="199" t="s">
        <v>207</v>
      </c>
    </row>
    <row r="32" spans="1:16" s="228" customFormat="1" ht="15.9">
      <c r="A32" s="118" t="s">
        <v>87</v>
      </c>
      <c r="B32" s="119" t="s">
        <v>38</v>
      </c>
      <c r="C32" s="120" t="s">
        <v>205</v>
      </c>
      <c r="D32" s="121">
        <v>26.6666666666667</v>
      </c>
      <c r="E32" s="122">
        <f>AVERAGEA(D32:D40)</f>
        <v>22.276688453159036</v>
      </c>
      <c r="F32" s="122">
        <f>STDEVA(D32:D40)</f>
        <v>4.7050596139908141</v>
      </c>
      <c r="G32" s="123">
        <f>COUNT(D32:D40)</f>
        <v>9</v>
      </c>
      <c r="H32" s="134">
        <v>14.166666666666666</v>
      </c>
      <c r="I32" s="131">
        <v>24.040599479204456</v>
      </c>
      <c r="J32" s="131">
        <v>15.448837184415904</v>
      </c>
      <c r="K32" s="132">
        <v>3</v>
      </c>
      <c r="L32" s="137" t="s">
        <v>253</v>
      </c>
      <c r="M32" s="132">
        <v>3</v>
      </c>
      <c r="N32" s="132">
        <v>4</v>
      </c>
      <c r="O32" s="132">
        <v>5</v>
      </c>
      <c r="P32" s="129" t="s">
        <v>172</v>
      </c>
    </row>
    <row r="33" spans="1:17" s="228" customFormat="1" ht="15.9">
      <c r="A33" s="118" t="s">
        <v>87</v>
      </c>
      <c r="B33" s="119" t="s">
        <v>38</v>
      </c>
      <c r="C33" s="120" t="s">
        <v>205</v>
      </c>
      <c r="D33" s="121">
        <v>21.568627450980401</v>
      </c>
      <c r="E33" s="122"/>
      <c r="F33" s="122"/>
      <c r="G33" s="123"/>
      <c r="H33" s="134">
        <v>16.111111111111111</v>
      </c>
      <c r="I33" s="131"/>
      <c r="J33" s="131"/>
      <c r="K33" s="132"/>
      <c r="L33" s="137" t="s">
        <v>253</v>
      </c>
      <c r="M33" s="132">
        <v>3</v>
      </c>
      <c r="N33" s="132">
        <v>4</v>
      </c>
      <c r="O33" s="132">
        <v>5</v>
      </c>
      <c r="P33" s="129" t="s">
        <v>172</v>
      </c>
    </row>
    <row r="34" spans="1:17" s="228" customFormat="1" ht="15.9">
      <c r="A34" s="118" t="s">
        <v>87</v>
      </c>
      <c r="B34" s="119" t="s">
        <v>38</v>
      </c>
      <c r="C34" s="120" t="s">
        <v>205</v>
      </c>
      <c r="D34" s="121">
        <v>27.156862745098</v>
      </c>
      <c r="E34" s="122"/>
      <c r="F34" s="122"/>
      <c r="G34" s="123"/>
      <c r="H34" s="134">
        <v>41.844020659835586</v>
      </c>
      <c r="I34" s="131"/>
      <c r="J34" s="131"/>
      <c r="K34" s="132"/>
      <c r="L34" s="137" t="s">
        <v>253</v>
      </c>
      <c r="M34" s="132">
        <v>3</v>
      </c>
      <c r="N34" s="132">
        <v>4</v>
      </c>
      <c r="O34" s="132">
        <v>5</v>
      </c>
      <c r="P34" s="129" t="s">
        <v>172</v>
      </c>
    </row>
    <row r="35" spans="1:17" s="228" customFormat="1" ht="15.9">
      <c r="A35" s="118" t="s">
        <v>87</v>
      </c>
      <c r="B35" s="119" t="s">
        <v>38</v>
      </c>
      <c r="C35" s="120" t="s">
        <v>205</v>
      </c>
      <c r="D35" s="121">
        <v>25.686274509803901</v>
      </c>
      <c r="E35" s="122"/>
      <c r="F35" s="122"/>
      <c r="G35" s="123"/>
      <c r="H35" s="104"/>
      <c r="I35" s="104"/>
      <c r="J35" s="104"/>
      <c r="K35" s="130"/>
      <c r="L35" s="137" t="s">
        <v>253</v>
      </c>
      <c r="M35" s="130">
        <v>3</v>
      </c>
      <c r="N35" s="130">
        <v>4</v>
      </c>
      <c r="O35" s="130">
        <v>5</v>
      </c>
      <c r="P35" s="129" t="s">
        <v>172</v>
      </c>
      <c r="Q35" s="125"/>
    </row>
    <row r="36" spans="1:17" s="228" customFormat="1" ht="15.9">
      <c r="A36" s="118" t="s">
        <v>87</v>
      </c>
      <c r="B36" s="119" t="s">
        <v>38</v>
      </c>
      <c r="C36" s="120" t="s">
        <v>205</v>
      </c>
      <c r="D36" s="121">
        <v>24.509803921568601</v>
      </c>
      <c r="E36" s="122"/>
      <c r="F36" s="122"/>
      <c r="G36" s="123"/>
      <c r="H36" s="104"/>
      <c r="I36" s="104"/>
      <c r="J36" s="104"/>
      <c r="K36" s="130"/>
      <c r="L36" s="137" t="s">
        <v>253</v>
      </c>
      <c r="M36" s="130">
        <v>3</v>
      </c>
      <c r="N36" s="130">
        <v>4</v>
      </c>
      <c r="O36" s="130">
        <v>5</v>
      </c>
      <c r="P36" s="129" t="s">
        <v>172</v>
      </c>
      <c r="Q36" s="125"/>
    </row>
    <row r="37" spans="1:17" s="228" customFormat="1" ht="15.9">
      <c r="A37" s="118" t="s">
        <v>87</v>
      </c>
      <c r="B37" s="119" t="s">
        <v>38</v>
      </c>
      <c r="C37" s="120" t="s">
        <v>205</v>
      </c>
      <c r="D37" s="121">
        <v>25.490196078431399</v>
      </c>
      <c r="E37" s="122"/>
      <c r="F37" s="122"/>
      <c r="G37" s="123"/>
      <c r="H37" s="104"/>
      <c r="I37" s="104"/>
      <c r="J37" s="104"/>
      <c r="K37" s="130"/>
      <c r="L37" s="137" t="s">
        <v>253</v>
      </c>
      <c r="M37" s="130">
        <v>3</v>
      </c>
      <c r="N37" s="130">
        <v>4</v>
      </c>
      <c r="O37" s="130">
        <v>5</v>
      </c>
      <c r="P37" s="129" t="s">
        <v>172</v>
      </c>
      <c r="Q37" s="125"/>
    </row>
    <row r="38" spans="1:17" s="228" customFormat="1" ht="15.9">
      <c r="A38" s="118" t="s">
        <v>87</v>
      </c>
      <c r="B38" s="119" t="s">
        <v>38</v>
      </c>
      <c r="C38" s="120" t="s">
        <v>205</v>
      </c>
      <c r="D38" s="121">
        <v>18.3333333333333</v>
      </c>
      <c r="E38" s="122"/>
      <c r="F38" s="122"/>
      <c r="G38" s="123"/>
      <c r="H38" s="104"/>
      <c r="I38" s="104"/>
      <c r="J38" s="104"/>
      <c r="K38" s="130"/>
      <c r="L38" s="137" t="s">
        <v>253</v>
      </c>
      <c r="M38" s="130">
        <v>3</v>
      </c>
      <c r="N38" s="130">
        <v>4</v>
      </c>
      <c r="O38" s="130">
        <v>5</v>
      </c>
      <c r="P38" s="129" t="s">
        <v>172</v>
      </c>
    </row>
    <row r="39" spans="1:17" s="228" customFormat="1" ht="15.9">
      <c r="A39" s="118" t="s">
        <v>87</v>
      </c>
      <c r="B39" s="119" t="s">
        <v>38</v>
      </c>
      <c r="C39" s="120" t="s">
        <v>205</v>
      </c>
      <c r="D39" s="121">
        <v>15.882352941176499</v>
      </c>
      <c r="E39" s="122"/>
      <c r="F39" s="122"/>
      <c r="G39" s="123"/>
      <c r="H39" s="104"/>
      <c r="I39" s="104"/>
      <c r="J39" s="104"/>
      <c r="K39" s="130"/>
      <c r="L39" s="137" t="s">
        <v>253</v>
      </c>
      <c r="M39" s="130">
        <v>3</v>
      </c>
      <c r="N39" s="130">
        <v>4</v>
      </c>
      <c r="O39" s="130">
        <v>5</v>
      </c>
      <c r="P39" s="129" t="s">
        <v>172</v>
      </c>
    </row>
    <row r="40" spans="1:17" s="228" customFormat="1" ht="15.9">
      <c r="A40" s="118" t="s">
        <v>87</v>
      </c>
      <c r="B40" s="119" t="s">
        <v>38</v>
      </c>
      <c r="C40" s="120" t="s">
        <v>205</v>
      </c>
      <c r="D40" s="121">
        <v>15.1960784313725</v>
      </c>
      <c r="E40" s="122"/>
      <c r="F40" s="122"/>
      <c r="G40" s="123"/>
      <c r="H40" s="104"/>
      <c r="I40" s="104"/>
      <c r="J40" s="104"/>
      <c r="K40" s="130"/>
      <c r="L40" s="137" t="s">
        <v>253</v>
      </c>
      <c r="M40" s="130">
        <v>3</v>
      </c>
      <c r="N40" s="130">
        <v>4</v>
      </c>
      <c r="O40" s="130">
        <v>5</v>
      </c>
      <c r="P40" s="129" t="s">
        <v>172</v>
      </c>
    </row>
    <row r="41" spans="1:17" ht="15.9">
      <c r="A41" s="193" t="s">
        <v>98</v>
      </c>
      <c r="B41" s="194" t="s">
        <v>38</v>
      </c>
      <c r="C41" s="195" t="s">
        <v>194</v>
      </c>
      <c r="D41" s="196">
        <v>89.2190944647474</v>
      </c>
      <c r="E41" s="197">
        <f>AVERAGEA(D41:D45)</f>
        <v>90.718145696914732</v>
      </c>
      <c r="F41" s="197">
        <f>STDEVA(D41:D45)</f>
        <v>1.2305099301365354</v>
      </c>
      <c r="G41" s="198">
        <f>COUNT(D41:D45)</f>
        <v>5</v>
      </c>
      <c r="H41" s="126">
        <v>90.532061979506764</v>
      </c>
      <c r="I41" s="127">
        <v>90.532061979506764</v>
      </c>
      <c r="J41" s="127" t="e">
        <v>#DIV/0!</v>
      </c>
      <c r="K41" s="128">
        <v>1</v>
      </c>
      <c r="L41" s="200" t="s">
        <v>254</v>
      </c>
      <c r="M41" s="128">
        <v>57</v>
      </c>
      <c r="N41" s="128">
        <v>5</v>
      </c>
      <c r="O41" s="128">
        <v>6</v>
      </c>
      <c r="P41" s="206" t="s">
        <v>114</v>
      </c>
    </row>
    <row r="42" spans="1:17" ht="15.9">
      <c r="A42" s="193" t="s">
        <v>98</v>
      </c>
      <c r="B42" s="194" t="s">
        <v>38</v>
      </c>
      <c r="C42" s="195" t="s">
        <v>194</v>
      </c>
      <c r="D42" s="196">
        <v>91.067304807643694</v>
      </c>
      <c r="E42" s="197"/>
      <c r="F42" s="197"/>
      <c r="G42" s="198"/>
      <c r="H42" s="110"/>
      <c r="I42" s="110"/>
      <c r="J42" s="110"/>
      <c r="K42" s="205"/>
      <c r="L42" s="200" t="s">
        <v>254</v>
      </c>
      <c r="M42" s="128">
        <v>57</v>
      </c>
      <c r="N42" s="205">
        <v>5</v>
      </c>
      <c r="O42" s="205">
        <v>6</v>
      </c>
      <c r="P42" s="206" t="s">
        <v>114</v>
      </c>
    </row>
    <row r="43" spans="1:17" ht="15.9">
      <c r="A43" s="193" t="s">
        <v>98</v>
      </c>
      <c r="B43" s="194" t="s">
        <v>38</v>
      </c>
      <c r="C43" s="195" t="s">
        <v>194</v>
      </c>
      <c r="D43" s="196">
        <v>91.597231545521495</v>
      </c>
      <c r="E43" s="197"/>
      <c r="F43" s="197"/>
      <c r="G43" s="198"/>
      <c r="H43" s="110"/>
      <c r="I43" s="110"/>
      <c r="J43" s="110"/>
      <c r="K43" s="205"/>
      <c r="L43" s="200" t="s">
        <v>254</v>
      </c>
      <c r="M43" s="128">
        <v>57</v>
      </c>
      <c r="N43" s="205">
        <v>5</v>
      </c>
      <c r="O43" s="205">
        <v>6</v>
      </c>
      <c r="P43" s="206" t="s">
        <v>114</v>
      </c>
    </row>
    <row r="44" spans="1:17" ht="15.9">
      <c r="A44" s="193" t="s">
        <v>98</v>
      </c>
      <c r="B44" s="194" t="s">
        <v>38</v>
      </c>
      <c r="C44" s="195" t="s">
        <v>194</v>
      </c>
      <c r="D44" s="196">
        <v>92.053151293203797</v>
      </c>
      <c r="E44" s="197"/>
      <c r="F44" s="197"/>
      <c r="G44" s="198"/>
      <c r="H44" s="110"/>
      <c r="I44" s="110"/>
      <c r="J44" s="110"/>
      <c r="K44" s="205"/>
      <c r="L44" s="200" t="s">
        <v>254</v>
      </c>
      <c r="M44" s="128">
        <v>57</v>
      </c>
      <c r="N44" s="205">
        <v>5</v>
      </c>
      <c r="O44" s="205">
        <v>6</v>
      </c>
      <c r="P44" s="206" t="s">
        <v>114</v>
      </c>
    </row>
    <row r="45" spans="1:17" ht="15.9">
      <c r="A45" s="193" t="s">
        <v>98</v>
      </c>
      <c r="B45" s="194" t="s">
        <v>38</v>
      </c>
      <c r="C45" s="195" t="s">
        <v>194</v>
      </c>
      <c r="D45" s="196">
        <v>89.653946373457302</v>
      </c>
      <c r="E45" s="197"/>
      <c r="F45" s="197"/>
      <c r="G45" s="198"/>
      <c r="H45" s="110"/>
      <c r="I45" s="110"/>
      <c r="J45" s="110"/>
      <c r="K45" s="205"/>
      <c r="L45" s="200" t="s">
        <v>254</v>
      </c>
      <c r="M45" s="128">
        <v>57</v>
      </c>
      <c r="N45" s="205">
        <v>5</v>
      </c>
      <c r="O45" s="205">
        <v>6</v>
      </c>
      <c r="P45" s="206" t="s">
        <v>114</v>
      </c>
    </row>
    <row r="46" spans="1:17" s="228" customFormat="1" ht="15.9">
      <c r="A46" s="118" t="s">
        <v>26</v>
      </c>
      <c r="B46" s="119" t="s">
        <v>38</v>
      </c>
      <c r="C46" s="120" t="s">
        <v>39</v>
      </c>
      <c r="D46" s="121">
        <v>90.6</v>
      </c>
      <c r="E46" s="122">
        <f>AVERAGEA(D46:D47)</f>
        <v>92.4</v>
      </c>
      <c r="F46" s="122">
        <f>STDEVA(D46:D47)</f>
        <v>2.5455844122715772</v>
      </c>
      <c r="G46" s="123">
        <f>COUNT(D46:D47)</f>
        <v>2</v>
      </c>
      <c r="H46" s="134">
        <v>98.3</v>
      </c>
      <c r="I46" s="131">
        <v>98.3</v>
      </c>
      <c r="J46" s="131"/>
      <c r="K46" s="132">
        <v>1</v>
      </c>
      <c r="L46" s="137" t="s">
        <v>254</v>
      </c>
      <c r="M46" s="132">
        <v>4</v>
      </c>
      <c r="N46" s="132">
        <v>6</v>
      </c>
      <c r="O46" s="132">
        <v>7</v>
      </c>
      <c r="P46" s="133" t="s">
        <v>122</v>
      </c>
    </row>
    <row r="47" spans="1:17" s="228" customFormat="1" ht="15.9">
      <c r="A47" s="118" t="s">
        <v>26</v>
      </c>
      <c r="B47" s="119" t="s">
        <v>38</v>
      </c>
      <c r="C47" s="120" t="s">
        <v>39</v>
      </c>
      <c r="D47" s="121">
        <v>94.2</v>
      </c>
      <c r="E47" s="122"/>
      <c r="F47" s="122"/>
      <c r="G47" s="123"/>
      <c r="H47" s="104"/>
      <c r="I47" s="104"/>
      <c r="J47" s="104"/>
      <c r="K47" s="130"/>
      <c r="L47" s="137" t="s">
        <v>254</v>
      </c>
      <c r="M47" s="130">
        <v>4</v>
      </c>
      <c r="N47" s="130">
        <v>6</v>
      </c>
      <c r="O47" s="130">
        <v>7</v>
      </c>
      <c r="P47" s="133" t="s">
        <v>122</v>
      </c>
    </row>
    <row r="48" spans="1:17" ht="15.9">
      <c r="A48" s="193" t="s">
        <v>76</v>
      </c>
      <c r="B48" s="194" t="s">
        <v>38</v>
      </c>
      <c r="C48" s="195" t="s">
        <v>190</v>
      </c>
      <c r="D48" s="196">
        <v>26.988636363636399</v>
      </c>
      <c r="E48" s="197">
        <f>AVERAGEA(D48:D53)</f>
        <v>28.90992030599725</v>
      </c>
      <c r="F48" s="197">
        <f>STDEVA(D48:D53)</f>
        <v>11.755766588208983</v>
      </c>
      <c r="G48" s="198">
        <f>COUNT(D48:D53)</f>
        <v>6</v>
      </c>
      <c r="H48" s="207">
        <v>21.696969696969695</v>
      </c>
      <c r="I48" s="207">
        <v>23.784847513597512</v>
      </c>
      <c r="J48" s="207">
        <v>2.2463951587220192</v>
      </c>
      <c r="K48" s="208">
        <v>6</v>
      </c>
      <c r="L48" s="209" t="s">
        <v>253</v>
      </c>
      <c r="M48" s="208">
        <v>3</v>
      </c>
      <c r="N48" s="208">
        <v>7</v>
      </c>
      <c r="O48" s="208">
        <v>8</v>
      </c>
      <c r="P48" s="199" t="s">
        <v>172</v>
      </c>
    </row>
    <row r="49" spans="1:16" ht="15.9">
      <c r="A49" s="193" t="s">
        <v>76</v>
      </c>
      <c r="B49" s="194" t="s">
        <v>38</v>
      </c>
      <c r="C49" s="195" t="s">
        <v>190</v>
      </c>
      <c r="D49" s="196">
        <v>52.027027027027003</v>
      </c>
      <c r="E49" s="197"/>
      <c r="F49" s="197"/>
      <c r="G49" s="198"/>
      <c r="H49" s="207">
        <v>24.52333333333333</v>
      </c>
      <c r="I49" s="207"/>
      <c r="J49" s="207"/>
      <c r="K49" s="208"/>
      <c r="L49" s="209" t="s">
        <v>253</v>
      </c>
      <c r="M49" s="208">
        <v>3</v>
      </c>
      <c r="N49" s="208">
        <v>7</v>
      </c>
      <c r="O49" s="208">
        <v>8</v>
      </c>
      <c r="P49" s="199" t="s">
        <v>172</v>
      </c>
    </row>
    <row r="50" spans="1:16" ht="15.9">
      <c r="A50" s="193" t="s">
        <v>76</v>
      </c>
      <c r="B50" s="194" t="s">
        <v>38</v>
      </c>
      <c r="C50" s="195" t="s">
        <v>190</v>
      </c>
      <c r="D50" s="196">
        <v>27.298444130127301</v>
      </c>
      <c r="E50" s="197"/>
      <c r="F50" s="197"/>
      <c r="G50" s="198"/>
      <c r="H50" s="207">
        <v>25.3125</v>
      </c>
      <c r="I50" s="207"/>
      <c r="J50" s="207"/>
      <c r="K50" s="208"/>
      <c r="L50" s="209" t="s">
        <v>253</v>
      </c>
      <c r="M50" s="208">
        <v>3</v>
      </c>
      <c r="N50" s="208">
        <v>7</v>
      </c>
      <c r="O50" s="208">
        <v>8</v>
      </c>
      <c r="P50" s="199" t="s">
        <v>172</v>
      </c>
    </row>
    <row r="51" spans="1:16" ht="15.9">
      <c r="A51" s="193" t="s">
        <v>76</v>
      </c>
      <c r="B51" s="194" t="s">
        <v>38</v>
      </c>
      <c r="C51" s="195" t="s">
        <v>190</v>
      </c>
      <c r="D51" s="196">
        <v>25.862068965517299</v>
      </c>
      <c r="E51" s="197"/>
      <c r="F51" s="197"/>
      <c r="G51" s="198"/>
      <c r="H51" s="207">
        <v>24.836805555555557</v>
      </c>
      <c r="I51" s="207"/>
      <c r="J51" s="207"/>
      <c r="K51" s="208"/>
      <c r="L51" s="209" t="s">
        <v>253</v>
      </c>
      <c r="M51" s="208">
        <v>3</v>
      </c>
      <c r="N51" s="208">
        <v>7</v>
      </c>
      <c r="O51" s="208">
        <v>8</v>
      </c>
      <c r="P51" s="199" t="s">
        <v>172</v>
      </c>
    </row>
    <row r="52" spans="1:16" ht="15.9">
      <c r="A52" s="193" t="s">
        <v>76</v>
      </c>
      <c r="B52" s="194" t="s">
        <v>38</v>
      </c>
      <c r="C52" s="195" t="s">
        <v>190</v>
      </c>
      <c r="D52" s="196">
        <v>19.178082191780799</v>
      </c>
      <c r="E52" s="197"/>
      <c r="F52" s="197"/>
      <c r="G52" s="198"/>
      <c r="H52" s="207">
        <v>20.329861111111114</v>
      </c>
      <c r="I52" s="207"/>
      <c r="J52" s="207"/>
      <c r="K52" s="208"/>
      <c r="L52" s="209" t="s">
        <v>253</v>
      </c>
      <c r="M52" s="208">
        <v>3</v>
      </c>
      <c r="N52" s="208">
        <v>7</v>
      </c>
      <c r="O52" s="208">
        <v>8</v>
      </c>
      <c r="P52" s="199" t="s">
        <v>172</v>
      </c>
    </row>
    <row r="53" spans="1:16" ht="15.9">
      <c r="A53" s="193" t="s">
        <v>76</v>
      </c>
      <c r="B53" s="194" t="s">
        <v>38</v>
      </c>
      <c r="C53" s="195" t="s">
        <v>190</v>
      </c>
      <c r="D53" s="196">
        <v>22.105263157894701</v>
      </c>
      <c r="E53" s="197"/>
      <c r="F53" s="197"/>
      <c r="G53" s="198"/>
      <c r="H53" s="207">
        <v>26.009615384615383</v>
      </c>
      <c r="I53" s="207"/>
      <c r="J53" s="207"/>
      <c r="K53" s="208"/>
      <c r="L53" s="209" t="s">
        <v>253</v>
      </c>
      <c r="M53" s="208">
        <v>3</v>
      </c>
      <c r="N53" s="208">
        <v>7</v>
      </c>
      <c r="O53" s="208">
        <v>8</v>
      </c>
      <c r="P53" s="199" t="s">
        <v>172</v>
      </c>
    </row>
    <row r="54" spans="1:16" s="228" customFormat="1" ht="15.9">
      <c r="A54" s="118" t="s">
        <v>175</v>
      </c>
      <c r="B54" s="119" t="s">
        <v>38</v>
      </c>
      <c r="C54" s="120" t="s">
        <v>68</v>
      </c>
      <c r="D54" s="121">
        <v>2.75</v>
      </c>
      <c r="E54" s="122">
        <f>AVERAGEA(D54:D58)</f>
        <v>2.3333333333333321</v>
      </c>
      <c r="F54" s="122">
        <f>STDEVA(D54:D58)</f>
        <v>0.75691258852437193</v>
      </c>
      <c r="G54" s="123">
        <f>COUNT(D54:D58)</f>
        <v>5</v>
      </c>
      <c r="H54" s="134">
        <v>0.58333333333333337</v>
      </c>
      <c r="I54" s="131">
        <v>1.1999999999999997</v>
      </c>
      <c r="J54" s="131">
        <v>0.50552502960343715</v>
      </c>
      <c r="K54" s="132">
        <v>5</v>
      </c>
      <c r="L54" s="138" t="s">
        <v>253</v>
      </c>
      <c r="M54" s="132">
        <v>6</v>
      </c>
      <c r="N54" s="132">
        <v>8</v>
      </c>
      <c r="O54" s="132">
        <v>9</v>
      </c>
      <c r="P54" s="129" t="s">
        <v>173</v>
      </c>
    </row>
    <row r="55" spans="1:16" s="228" customFormat="1" ht="15.9">
      <c r="A55" s="118" t="s">
        <v>175</v>
      </c>
      <c r="B55" s="119" t="s">
        <v>38</v>
      </c>
      <c r="C55" s="120" t="s">
        <v>68</v>
      </c>
      <c r="D55" s="121">
        <v>3.3333333333333299</v>
      </c>
      <c r="E55" s="122"/>
      <c r="F55" s="122"/>
      <c r="G55" s="123"/>
      <c r="H55" s="134">
        <v>1.5833333333333333</v>
      </c>
      <c r="I55" s="131"/>
      <c r="J55" s="131"/>
      <c r="K55" s="132"/>
      <c r="L55" s="138" t="s">
        <v>253</v>
      </c>
      <c r="M55" s="132">
        <v>6</v>
      </c>
      <c r="N55" s="132">
        <v>8</v>
      </c>
      <c r="O55" s="132">
        <v>9</v>
      </c>
      <c r="P55" s="129" t="s">
        <v>183</v>
      </c>
    </row>
    <row r="56" spans="1:16" s="228" customFormat="1" ht="15.9">
      <c r="A56" s="118" t="s">
        <v>175</v>
      </c>
      <c r="B56" s="119" t="s">
        <v>38</v>
      </c>
      <c r="C56" s="120" t="s">
        <v>68</v>
      </c>
      <c r="D56" s="121">
        <v>1.3333333333333299</v>
      </c>
      <c r="E56" s="122"/>
      <c r="F56" s="122"/>
      <c r="G56" s="123"/>
      <c r="H56" s="134">
        <v>0.91666666666666663</v>
      </c>
      <c r="I56" s="131"/>
      <c r="J56" s="131"/>
      <c r="K56" s="132"/>
      <c r="L56" s="138" t="s">
        <v>253</v>
      </c>
      <c r="M56" s="132">
        <v>6</v>
      </c>
      <c r="N56" s="132">
        <v>8</v>
      </c>
      <c r="O56" s="132">
        <v>9</v>
      </c>
      <c r="P56" s="129" t="s">
        <v>182</v>
      </c>
    </row>
    <row r="57" spans="1:16" s="228" customFormat="1" ht="15.9">
      <c r="A57" s="118" t="s">
        <v>175</v>
      </c>
      <c r="B57" s="119" t="s">
        <v>38</v>
      </c>
      <c r="C57" s="120" t="s">
        <v>68</v>
      </c>
      <c r="D57" s="121">
        <v>2.25</v>
      </c>
      <c r="E57" s="122"/>
      <c r="F57" s="122"/>
      <c r="G57" s="123"/>
      <c r="H57" s="134">
        <v>1.8333333333333333</v>
      </c>
      <c r="I57" s="131"/>
      <c r="J57" s="131"/>
      <c r="K57" s="132"/>
      <c r="L57" s="138" t="s">
        <v>253</v>
      </c>
      <c r="M57" s="132">
        <v>6</v>
      </c>
      <c r="N57" s="132">
        <v>8</v>
      </c>
      <c r="O57" s="132">
        <v>9</v>
      </c>
      <c r="P57" s="129" t="s">
        <v>181</v>
      </c>
    </row>
    <row r="58" spans="1:16" s="228" customFormat="1" ht="15.9">
      <c r="A58" s="118" t="s">
        <v>175</v>
      </c>
      <c r="B58" s="119" t="s">
        <v>38</v>
      </c>
      <c r="C58" s="120" t="s">
        <v>68</v>
      </c>
      <c r="D58" s="121">
        <v>2</v>
      </c>
      <c r="E58" s="122"/>
      <c r="F58" s="122"/>
      <c r="G58" s="123"/>
      <c r="H58" s="134">
        <v>1.0833333333333333</v>
      </c>
      <c r="I58" s="131"/>
      <c r="J58" s="131"/>
      <c r="K58" s="132"/>
      <c r="L58" s="138" t="s">
        <v>253</v>
      </c>
      <c r="M58" s="132">
        <v>6</v>
      </c>
      <c r="N58" s="132">
        <v>8</v>
      </c>
      <c r="O58" s="132">
        <v>9</v>
      </c>
      <c r="P58" s="129" t="s">
        <v>180</v>
      </c>
    </row>
    <row r="59" spans="1:16" ht="15.9">
      <c r="A59" s="210" t="s">
        <v>226</v>
      </c>
      <c r="B59" s="211" t="s">
        <v>38</v>
      </c>
      <c r="C59" s="212" t="s">
        <v>39</v>
      </c>
      <c r="D59" s="213">
        <v>98</v>
      </c>
      <c r="E59" s="110">
        <f>AVERAGEA(D59:D63)</f>
        <v>93.8</v>
      </c>
      <c r="F59" s="110">
        <f>STDEVA(D59:D63)</f>
        <v>3.7682887362833544</v>
      </c>
      <c r="G59" s="205">
        <f>COUNT(D59:D63)</f>
        <v>5</v>
      </c>
      <c r="H59" s="126">
        <v>98</v>
      </c>
      <c r="I59" s="127">
        <v>96.2</v>
      </c>
      <c r="J59" s="127">
        <v>2.4899799195977468</v>
      </c>
      <c r="K59" s="128">
        <v>5</v>
      </c>
      <c r="L59" s="209" t="s">
        <v>253</v>
      </c>
      <c r="M59" s="128">
        <v>4</v>
      </c>
      <c r="N59" s="128">
        <v>9</v>
      </c>
      <c r="O59" s="128">
        <v>10</v>
      </c>
      <c r="P59" s="201" t="s">
        <v>256</v>
      </c>
    </row>
    <row r="60" spans="1:16" ht="15.9">
      <c r="A60" s="210" t="s">
        <v>226</v>
      </c>
      <c r="B60" s="211" t="s">
        <v>38</v>
      </c>
      <c r="C60" s="212" t="s">
        <v>39</v>
      </c>
      <c r="D60" s="213">
        <v>96</v>
      </c>
      <c r="E60" s="189"/>
      <c r="F60" s="110"/>
      <c r="G60" s="205"/>
      <c r="H60" s="126">
        <v>98</v>
      </c>
      <c r="I60" s="127"/>
      <c r="J60" s="127"/>
      <c r="K60" s="128"/>
      <c r="L60" s="209" t="s">
        <v>253</v>
      </c>
      <c r="M60" s="128">
        <v>4</v>
      </c>
      <c r="N60" s="128">
        <v>9</v>
      </c>
      <c r="O60" s="128">
        <v>10</v>
      </c>
      <c r="P60" s="201" t="s">
        <v>256</v>
      </c>
    </row>
    <row r="61" spans="1:16" ht="15.9">
      <c r="A61" s="210" t="s">
        <v>226</v>
      </c>
      <c r="B61" s="211" t="s">
        <v>38</v>
      </c>
      <c r="C61" s="212" t="s">
        <v>39</v>
      </c>
      <c r="D61" s="213">
        <v>93</v>
      </c>
      <c r="E61" s="189"/>
      <c r="F61" s="110"/>
      <c r="G61" s="205"/>
      <c r="H61" s="126">
        <v>92</v>
      </c>
      <c r="I61" s="127"/>
      <c r="J61" s="127"/>
      <c r="K61" s="128"/>
      <c r="L61" s="209" t="s">
        <v>253</v>
      </c>
      <c r="M61" s="128">
        <v>4</v>
      </c>
      <c r="N61" s="128">
        <v>9</v>
      </c>
      <c r="O61" s="128">
        <v>10</v>
      </c>
      <c r="P61" s="201" t="s">
        <v>256</v>
      </c>
    </row>
    <row r="62" spans="1:16" ht="15.9">
      <c r="A62" s="210" t="s">
        <v>226</v>
      </c>
      <c r="B62" s="211" t="s">
        <v>38</v>
      </c>
      <c r="C62" s="212" t="s">
        <v>39</v>
      </c>
      <c r="D62" s="213">
        <v>88</v>
      </c>
      <c r="E62" s="189"/>
      <c r="F62" s="110"/>
      <c r="G62" s="205"/>
      <c r="H62" s="126">
        <v>97</v>
      </c>
      <c r="I62" s="127"/>
      <c r="J62" s="127"/>
      <c r="K62" s="128"/>
      <c r="L62" s="209" t="s">
        <v>253</v>
      </c>
      <c r="M62" s="128">
        <v>4</v>
      </c>
      <c r="N62" s="128">
        <v>9</v>
      </c>
      <c r="O62" s="128">
        <v>10</v>
      </c>
      <c r="P62" s="201" t="s">
        <v>256</v>
      </c>
    </row>
    <row r="63" spans="1:16" ht="16.3" thickBot="1">
      <c r="A63" s="214" t="s">
        <v>226</v>
      </c>
      <c r="B63" s="215" t="s">
        <v>38</v>
      </c>
      <c r="C63" s="216" t="s">
        <v>39</v>
      </c>
      <c r="D63" s="217">
        <v>94</v>
      </c>
      <c r="E63" s="218"/>
      <c r="F63" s="219"/>
      <c r="G63" s="220"/>
      <c r="H63" s="221">
        <v>96</v>
      </c>
      <c r="I63" s="222"/>
      <c r="J63" s="222"/>
      <c r="K63" s="223"/>
      <c r="L63" s="224" t="s">
        <v>253</v>
      </c>
      <c r="M63" s="223">
        <v>4</v>
      </c>
      <c r="N63" s="223">
        <v>9</v>
      </c>
      <c r="O63" s="223">
        <v>10</v>
      </c>
      <c r="P63" s="225" t="s">
        <v>256</v>
      </c>
    </row>
    <row r="64" spans="1:16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3"/>
    </row>
    <row r="65" spans="1:16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3"/>
    </row>
    <row r="66" spans="1:16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3"/>
    </row>
    <row r="67" spans="1:16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3"/>
    </row>
    <row r="68" spans="1:16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3"/>
    </row>
    <row r="69" spans="1:16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3"/>
    </row>
    <row r="70" spans="1:16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3"/>
    </row>
    <row r="71" spans="1:16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3"/>
    </row>
    <row r="72" spans="1:16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3"/>
    </row>
    <row r="73" spans="1:16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Seagrass</vt:lpstr>
      <vt:lpstr>Mangrove</vt:lpstr>
      <vt:lpstr>CaCO3 profiles</vt:lpstr>
      <vt:lpstr>Data seagrass CaCO3 source</vt:lpstr>
      <vt:lpstr>Data Mangrove CaCO3</vt:lpstr>
      <vt:lpstr>seagrass paired data</vt:lpstr>
    </vt:vector>
  </TitlesOfParts>
  <Company>KAUST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Vincent Saderne</cp:lastModifiedBy>
  <dcterms:created xsi:type="dcterms:W3CDTF">2017-09-27T06:21:08Z</dcterms:created>
  <dcterms:modified xsi:type="dcterms:W3CDTF">2018-12-10T10:18:08Z</dcterms:modified>
</cp:coreProperties>
</file>