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ETT figure work\rebuttal\final revision\"/>
    </mc:Choice>
  </mc:AlternateContent>
  <bookViews>
    <workbookView xWindow="0" yWindow="0" windowWidth="23040" windowHeight="9108"/>
  </bookViews>
  <sheets>
    <sheet name="Fig. 2c" sheetId="117" r:id="rId1"/>
    <sheet name="Fig. 6b" sheetId="118" r:id="rId2"/>
    <sheet name="Suppl Fig. 8c" sheetId="116" r:id="rId3"/>
    <sheet name="ttest main figures" sheetId="114" r:id="rId4"/>
    <sheet name="ttest Supplementary figures" sheetId="86" r:id="rId5"/>
    <sheet name="mann whitney p-value" sheetId="115" r:id="rId6"/>
  </sheets>
  <calcPr calcId="162913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18" i="118" l="1"/>
  <c r="G18" i="118"/>
  <c r="F18" i="118"/>
  <c r="E18" i="118"/>
  <c r="X4" i="118"/>
  <c r="X5" i="118"/>
  <c r="X6" i="118"/>
  <c r="X7" i="118"/>
  <c r="X8" i="118"/>
  <c r="X9" i="118"/>
  <c r="X10" i="118"/>
  <c r="X11" i="118"/>
  <c r="X12" i="118"/>
  <c r="X13" i="118"/>
  <c r="X14" i="118"/>
  <c r="X15" i="118"/>
  <c r="X17" i="118"/>
  <c r="V4" i="118"/>
  <c r="V5" i="118"/>
  <c r="V6" i="118"/>
  <c r="V7" i="118"/>
  <c r="V8" i="118"/>
  <c r="V9" i="118"/>
  <c r="V10" i="118"/>
  <c r="V11" i="118"/>
  <c r="V12" i="118"/>
  <c r="V13" i="118"/>
  <c r="V14" i="118"/>
  <c r="V15" i="118"/>
  <c r="V17" i="118"/>
  <c r="R4" i="118"/>
  <c r="R5" i="118"/>
  <c r="R6" i="118"/>
  <c r="R7" i="118"/>
  <c r="R8" i="118"/>
  <c r="R9" i="118"/>
  <c r="R10" i="118"/>
  <c r="R11" i="118"/>
  <c r="R13" i="118"/>
  <c r="P4" i="118"/>
  <c r="P5" i="118"/>
  <c r="P6" i="118"/>
  <c r="P7" i="118"/>
  <c r="P8" i="118"/>
  <c r="P9" i="118"/>
  <c r="P10" i="118"/>
  <c r="P11" i="118"/>
  <c r="P13" i="118"/>
  <c r="L4" i="118"/>
  <c r="L5" i="118"/>
  <c r="L6" i="118"/>
  <c r="L7" i="118"/>
  <c r="L8" i="118"/>
  <c r="L9" i="118"/>
  <c r="L10" i="118"/>
  <c r="L13" i="118"/>
  <c r="J4" i="118"/>
  <c r="J5" i="118"/>
  <c r="J6" i="118"/>
  <c r="J7" i="118"/>
  <c r="J8" i="118"/>
  <c r="J9" i="118"/>
  <c r="J10" i="118"/>
  <c r="J13" i="118"/>
  <c r="F4" i="118"/>
  <c r="F5" i="118"/>
  <c r="F6" i="118"/>
  <c r="F7" i="118"/>
  <c r="F8" i="118"/>
  <c r="F9" i="118"/>
  <c r="F10" i="118"/>
  <c r="F11" i="118"/>
  <c r="F13" i="118"/>
  <c r="D4" i="118"/>
  <c r="D5" i="118"/>
  <c r="D6" i="118"/>
  <c r="D7" i="118"/>
  <c r="D8" i="118"/>
  <c r="D9" i="118"/>
  <c r="D10" i="118"/>
  <c r="D11" i="118"/>
  <c r="D13" i="118"/>
  <c r="N12" i="118"/>
  <c r="AD9" i="118"/>
  <c r="AB9" i="118"/>
  <c r="H17" i="117"/>
  <c r="F17" i="117"/>
  <c r="D17" i="117"/>
  <c r="D16" i="117"/>
  <c r="F16" i="117"/>
  <c r="H16" i="117"/>
  <c r="J16" i="117"/>
  <c r="D15" i="117"/>
  <c r="F15" i="117"/>
  <c r="H15" i="117"/>
  <c r="J15" i="117"/>
  <c r="D14" i="117"/>
  <c r="F14" i="117"/>
  <c r="H14" i="117"/>
  <c r="J14" i="117"/>
  <c r="D13" i="117"/>
  <c r="F13" i="117"/>
  <c r="H13" i="117"/>
  <c r="J13" i="117"/>
  <c r="H9" i="117"/>
  <c r="F9" i="117"/>
  <c r="D9" i="117"/>
  <c r="D8" i="117"/>
  <c r="F8" i="117"/>
  <c r="H8" i="117"/>
  <c r="J8" i="117"/>
  <c r="D7" i="117"/>
  <c r="F7" i="117"/>
  <c r="H7" i="117"/>
  <c r="J7" i="117"/>
  <c r="D6" i="117"/>
  <c r="F6" i="117"/>
  <c r="H6" i="117"/>
  <c r="J6" i="117"/>
  <c r="D5" i="117"/>
  <c r="F5" i="117"/>
  <c r="H5" i="117"/>
  <c r="J5" i="117"/>
  <c r="E80" i="116"/>
  <c r="B80" i="116"/>
  <c r="D79" i="116"/>
  <c r="G78" i="116"/>
  <c r="D78" i="116"/>
  <c r="G77" i="116"/>
  <c r="D77" i="116"/>
  <c r="G75" i="116"/>
  <c r="D75" i="116"/>
  <c r="G69" i="116"/>
  <c r="D69" i="116"/>
  <c r="G65" i="116"/>
  <c r="G66" i="116"/>
  <c r="G67" i="116"/>
  <c r="G68" i="116"/>
  <c r="F68" i="116"/>
  <c r="E68" i="116"/>
  <c r="D65" i="116"/>
  <c r="D66" i="116"/>
  <c r="D68" i="116"/>
  <c r="C68" i="116"/>
  <c r="B68" i="116"/>
  <c r="G60" i="116"/>
  <c r="D60" i="116"/>
  <c r="G55" i="116"/>
  <c r="G56" i="116"/>
  <c r="G57" i="116"/>
  <c r="G59" i="116"/>
  <c r="F59" i="116"/>
  <c r="E59" i="116"/>
  <c r="D55" i="116"/>
  <c r="D56" i="116"/>
  <c r="D57" i="116"/>
  <c r="D58" i="116"/>
  <c r="D59" i="116"/>
  <c r="B59" i="116"/>
  <c r="E47" i="116"/>
  <c r="B47" i="116"/>
  <c r="G45" i="116"/>
  <c r="D45" i="116"/>
  <c r="G44" i="116"/>
  <c r="D44" i="116"/>
  <c r="G43" i="116"/>
  <c r="D43" i="116"/>
  <c r="G38" i="116"/>
  <c r="D38" i="116"/>
  <c r="G31" i="116"/>
  <c r="G32" i="116"/>
  <c r="G33" i="116"/>
  <c r="G34" i="116"/>
  <c r="G35" i="116"/>
  <c r="G36" i="116"/>
  <c r="G37" i="116"/>
  <c r="F37" i="116"/>
  <c r="E37" i="116"/>
  <c r="D31" i="116"/>
  <c r="D32" i="116"/>
  <c r="D33" i="116"/>
  <c r="D37" i="116"/>
  <c r="C37" i="116"/>
  <c r="B37" i="116"/>
  <c r="G26" i="116"/>
  <c r="D26" i="116"/>
  <c r="G20" i="116"/>
  <c r="G21" i="116"/>
  <c r="G22" i="116"/>
  <c r="G23" i="116"/>
  <c r="G25" i="116"/>
  <c r="F25" i="116"/>
  <c r="E25" i="116"/>
  <c r="D20" i="116"/>
  <c r="D21" i="116"/>
  <c r="D22" i="116"/>
  <c r="D23" i="116"/>
  <c r="D25" i="116"/>
  <c r="C25" i="116"/>
  <c r="B25" i="116"/>
  <c r="G15" i="116"/>
  <c r="D15" i="116"/>
  <c r="G6" i="116"/>
  <c r="G7" i="116"/>
  <c r="G8" i="116"/>
  <c r="G9" i="116"/>
  <c r="G10" i="116"/>
  <c r="G14" i="116"/>
  <c r="F14" i="116"/>
  <c r="E14" i="116"/>
  <c r="D6" i="116"/>
  <c r="D7" i="116"/>
  <c r="D8" i="116"/>
  <c r="D9" i="116"/>
  <c r="D10" i="116"/>
  <c r="D11" i="116"/>
  <c r="D12" i="116"/>
  <c r="C13" i="116"/>
  <c r="B13" i="116"/>
  <c r="D13" i="116"/>
  <c r="D14" i="116"/>
  <c r="C14" i="116"/>
  <c r="B14" i="116"/>
  <c r="F13" i="116"/>
  <c r="E13" i="116"/>
</calcChain>
</file>

<file path=xl/sharedStrings.xml><?xml version="1.0" encoding="utf-8"?>
<sst xmlns="http://schemas.openxmlformats.org/spreadsheetml/2006/main" count="955" uniqueCount="222">
  <si>
    <t>Student T test, one tailed, unpaired, unequal variance, (Df: Degrees of freedom)</t>
  </si>
  <si>
    <t>P-value</t>
  </si>
  <si>
    <t>Df</t>
  </si>
  <si>
    <t>Symbol</t>
  </si>
  <si>
    <t>**</t>
  </si>
  <si>
    <t>ns</t>
  </si>
  <si>
    <t>WT</t>
  </si>
  <si>
    <t>*</t>
  </si>
  <si>
    <t>***</t>
  </si>
  <si>
    <t>STM</t>
  </si>
  <si>
    <t>IPT7</t>
  </si>
  <si>
    <t>BP</t>
  </si>
  <si>
    <t>ett arf4</t>
  </si>
  <si>
    <t>mp-S319</t>
  </si>
  <si>
    <t>WT vs</t>
  </si>
  <si>
    <t>qRT-PCR Fig. 1d</t>
  </si>
  <si>
    <t>qRT-PCR Fig. 2f</t>
  </si>
  <si>
    <t>mp-12</t>
  </si>
  <si>
    <t>qRT-PCR Fig. 5c</t>
  </si>
  <si>
    <t>FIL</t>
  </si>
  <si>
    <t>qRT-PCR Fig. 6c</t>
  </si>
  <si>
    <t>fil-8</t>
  </si>
  <si>
    <t>fil/+ ett arf4</t>
  </si>
  <si>
    <t>symbol</t>
  </si>
  <si>
    <t>qRT-PCR Fig. 7c</t>
  </si>
  <si>
    <t>hda19</t>
  </si>
  <si>
    <t>qRT-PCR Fig. S1b</t>
  </si>
  <si>
    <t>syd</t>
  </si>
  <si>
    <t>Dex</t>
  </si>
  <si>
    <t>qRT-PCR Fig. S3a</t>
  </si>
  <si>
    <t>Mock vs</t>
  </si>
  <si>
    <t>ChIP Fig. 4b</t>
  </si>
  <si>
    <t>STM-A</t>
  </si>
  <si>
    <t>STM-B</t>
  </si>
  <si>
    <t>STM-C</t>
  </si>
  <si>
    <t>STM-D</t>
  </si>
  <si>
    <t>STM-E</t>
  </si>
  <si>
    <t>P-Value</t>
  </si>
  <si>
    <t>ChIP Fig. 4c</t>
  </si>
  <si>
    <t>ChIP Fig. 5d</t>
  </si>
  <si>
    <t>ChIP Fig. 7d</t>
  </si>
  <si>
    <t>BP-A</t>
  </si>
  <si>
    <t>BP-B</t>
  </si>
  <si>
    <t>BP-C</t>
  </si>
  <si>
    <t>ChIP Fig. S5h</t>
  </si>
  <si>
    <t>qRT-PCR Fig. S5a</t>
  </si>
  <si>
    <t>mp hda19</t>
  </si>
  <si>
    <t>qRT-PCR Fig. S5d</t>
  </si>
  <si>
    <t>qRT-PCR Fig. S5c</t>
  </si>
  <si>
    <t>qRT-PCR Fig. S5b</t>
  </si>
  <si>
    <t>qRT-PCR Fig. S5e</t>
  </si>
  <si>
    <t>ChIP Fig. S5i</t>
  </si>
  <si>
    <t>ChIP Fig. S5k</t>
  </si>
  <si>
    <t>ChIP Fig. S5g</t>
  </si>
  <si>
    <t>p-value</t>
  </si>
  <si>
    <t>Figure 1b</t>
  </si>
  <si>
    <t>&lt;0.00001</t>
  </si>
  <si>
    <t>Figure 3b</t>
  </si>
  <si>
    <t>Figure 3d</t>
  </si>
  <si>
    <t>Figure 5b</t>
  </si>
  <si>
    <t>WT Mock (n=7)</t>
  </si>
  <si>
    <r>
      <t>fil/+ ett arf4</t>
    </r>
    <r>
      <rPr>
        <sz val="11"/>
        <color indexed="8"/>
        <rFont val="Calibri"/>
        <family val="2"/>
      </rPr>
      <t xml:space="preserve"> Mock (n=4)</t>
    </r>
  </si>
  <si>
    <r>
      <t>fil/+ ett arf4</t>
    </r>
    <r>
      <rPr>
        <sz val="11"/>
        <color indexed="8"/>
        <rFont val="Calibri"/>
        <family val="2"/>
      </rPr>
      <t xml:space="preserve"> NPA (n=4)</t>
    </r>
  </si>
  <si>
    <r>
      <t>fil ett arf4</t>
    </r>
    <r>
      <rPr>
        <sz val="11"/>
        <color indexed="8"/>
        <rFont val="Calibri"/>
        <family val="2"/>
      </rPr>
      <t xml:space="preserve"> Mock (n=5)</t>
    </r>
  </si>
  <si>
    <r>
      <t>fil ett arf4</t>
    </r>
    <r>
      <rPr>
        <sz val="11"/>
        <color indexed="8"/>
        <rFont val="Calibri"/>
        <family val="2"/>
      </rPr>
      <t xml:space="preserve"> NPA (n=5)</t>
    </r>
  </si>
  <si>
    <t>Figure 6b</t>
  </si>
  <si>
    <r>
      <t xml:space="preserve">fil/+ ett arf4 class </t>
    </r>
    <r>
      <rPr>
        <sz val="11"/>
        <color indexed="8"/>
        <rFont val="Calibri"/>
        <family val="2"/>
      </rPr>
      <t>ll</t>
    </r>
  </si>
  <si>
    <t>ett arf4 class II</t>
  </si>
  <si>
    <r>
      <t xml:space="preserve">fil ett arf4 class </t>
    </r>
    <r>
      <rPr>
        <sz val="11"/>
        <color indexed="8"/>
        <rFont val="Calibri"/>
        <family val="2"/>
      </rPr>
      <t>ll</t>
    </r>
  </si>
  <si>
    <r>
      <t>fil</t>
    </r>
    <r>
      <rPr>
        <sz val="11"/>
        <color indexed="8"/>
        <rFont val="Calibri"/>
        <family val="2"/>
      </rPr>
      <t xml:space="preserve"> ett arf4 class III</t>
    </r>
  </si>
  <si>
    <t>Figure 7b</t>
  </si>
  <si>
    <t>Figure S4b</t>
  </si>
  <si>
    <t>Figure S7b</t>
  </si>
  <si>
    <t>Figure S9b</t>
  </si>
  <si>
    <t>WT Mock-treated (n=11)</t>
  </si>
  <si>
    <t>WT TSA-treated (n=9)</t>
  </si>
  <si>
    <t>comparison (vs)</t>
  </si>
  <si>
    <t>mp</t>
  </si>
  <si>
    <t>Col</t>
  </si>
  <si>
    <t>ChIP Fig. S5j</t>
  </si>
  <si>
    <t>Figure 2c</t>
  </si>
  <si>
    <r>
      <rPr>
        <i/>
        <sz val="11"/>
        <color indexed="8"/>
        <rFont val="Calibri"/>
        <family val="2"/>
      </rPr>
      <t>syd ett arf4</t>
    </r>
    <r>
      <rPr>
        <sz val="11"/>
        <color indexed="8"/>
        <rFont val="Calibri"/>
        <family val="2"/>
      </rPr>
      <t xml:space="preserve"> (n=19)</t>
    </r>
  </si>
  <si>
    <r>
      <rPr>
        <i/>
        <sz val="11"/>
        <color indexed="8"/>
        <rFont val="Calibri"/>
        <family val="2"/>
      </rPr>
      <t>syd</t>
    </r>
    <r>
      <rPr>
        <sz val="11"/>
        <color indexed="8"/>
        <rFont val="Calibri"/>
        <family val="2"/>
      </rPr>
      <t xml:space="preserve"> (n=10)</t>
    </r>
  </si>
  <si>
    <r>
      <rPr>
        <i/>
        <sz val="11"/>
        <color indexed="8"/>
        <rFont val="Calibri"/>
        <family val="2"/>
      </rPr>
      <t>mp-S319</t>
    </r>
    <r>
      <rPr>
        <sz val="11"/>
        <color indexed="8"/>
        <rFont val="Calibri"/>
        <family val="2"/>
      </rPr>
      <t xml:space="preserve"> (n=9)</t>
    </r>
  </si>
  <si>
    <r>
      <rPr>
        <i/>
        <sz val="11"/>
        <color indexed="8"/>
        <rFont val="Calibri"/>
        <family val="2"/>
      </rPr>
      <t>mp hda19</t>
    </r>
    <r>
      <rPr>
        <sz val="11"/>
        <color indexed="8"/>
        <rFont val="Calibri"/>
        <family val="2"/>
      </rPr>
      <t xml:space="preserve"> (n=11)</t>
    </r>
  </si>
  <si>
    <r>
      <rPr>
        <i/>
        <sz val="11"/>
        <color indexed="8"/>
        <rFont val="Calibri"/>
        <family val="2"/>
      </rPr>
      <t>syd hda19</t>
    </r>
    <r>
      <rPr>
        <sz val="11"/>
        <color indexed="8"/>
        <rFont val="Calibri"/>
        <family val="2"/>
      </rPr>
      <t xml:space="preserve"> (n=5)</t>
    </r>
  </si>
  <si>
    <r>
      <rPr>
        <i/>
        <sz val="11"/>
        <color indexed="8"/>
        <rFont val="Calibri"/>
        <family val="2"/>
      </rPr>
      <t>mp</t>
    </r>
    <r>
      <rPr>
        <sz val="11"/>
        <color indexed="8"/>
        <rFont val="Calibri"/>
        <family val="2"/>
      </rPr>
      <t xml:space="preserve"> Mock-treated (n=12)</t>
    </r>
  </si>
  <si>
    <r>
      <rPr>
        <i/>
        <sz val="11"/>
        <color indexed="8"/>
        <rFont val="Calibri"/>
        <family val="2"/>
      </rPr>
      <t>mp</t>
    </r>
    <r>
      <rPr>
        <sz val="11"/>
        <color indexed="8"/>
        <rFont val="Calibri"/>
        <family val="2"/>
      </rPr>
      <t xml:space="preserve"> Zeatin-treated (n=9)</t>
    </r>
  </si>
  <si>
    <r>
      <rPr>
        <i/>
        <sz val="11"/>
        <color indexed="8"/>
        <rFont val="Calibri"/>
        <family val="2"/>
      </rPr>
      <t xml:space="preserve">ett arf4 </t>
    </r>
    <r>
      <rPr>
        <sz val="11"/>
        <color indexed="8"/>
        <rFont val="Calibri"/>
        <family val="2"/>
      </rPr>
      <t>(n=12)</t>
    </r>
  </si>
  <si>
    <r>
      <rPr>
        <i/>
        <sz val="11"/>
        <color indexed="8"/>
        <rFont val="Calibri"/>
        <family val="2"/>
      </rPr>
      <t>fil/+ ett arf4</t>
    </r>
    <r>
      <rPr>
        <sz val="11"/>
        <color indexed="8"/>
        <rFont val="Calibri"/>
        <family val="2"/>
      </rPr>
      <t xml:space="preserve"> (n=11)</t>
    </r>
  </si>
  <si>
    <r>
      <rPr>
        <i/>
        <sz val="11"/>
        <color indexed="8"/>
        <rFont val="Calibri"/>
        <family val="2"/>
      </rPr>
      <t xml:space="preserve">fil ett arf4 </t>
    </r>
    <r>
      <rPr>
        <sz val="11"/>
        <color indexed="8"/>
        <rFont val="Calibri"/>
        <family val="2"/>
      </rPr>
      <t>(n=5)</t>
    </r>
  </si>
  <si>
    <t>WT SAHA-treated (n=10)</t>
  </si>
  <si>
    <r>
      <rPr>
        <i/>
        <sz val="11"/>
        <color indexed="8"/>
        <rFont val="Calibri"/>
        <family val="2"/>
      </rPr>
      <t>mp-S319</t>
    </r>
    <r>
      <rPr>
        <sz val="11"/>
        <color indexed="8"/>
        <rFont val="Calibri"/>
        <family val="2"/>
      </rPr>
      <t xml:space="preserve"> (n=11)</t>
    </r>
  </si>
  <si>
    <r>
      <rPr>
        <i/>
        <sz val="11"/>
        <color indexed="8"/>
        <rFont val="Calibri"/>
        <family val="2"/>
      </rPr>
      <t>mp ett arf4</t>
    </r>
    <r>
      <rPr>
        <sz val="11"/>
        <color indexed="8"/>
        <rFont val="Calibri"/>
        <family val="2"/>
      </rPr>
      <t xml:space="preserve"> (n=9)</t>
    </r>
  </si>
  <si>
    <r>
      <rPr>
        <i/>
        <sz val="11"/>
        <color indexed="8"/>
        <rFont val="Calibri"/>
        <family val="2"/>
      </rPr>
      <t>mp-12</t>
    </r>
    <r>
      <rPr>
        <sz val="11"/>
        <color indexed="8"/>
        <rFont val="Calibri"/>
        <family val="2"/>
      </rPr>
      <t xml:space="preserve"> class lll</t>
    </r>
  </si>
  <si>
    <r>
      <rPr>
        <i/>
        <sz val="11"/>
        <color indexed="8"/>
        <rFont val="Calibri"/>
        <family val="2"/>
      </rPr>
      <t xml:space="preserve"> mp-12 ett arf4 </t>
    </r>
    <r>
      <rPr>
        <sz val="11"/>
        <color indexed="8"/>
        <rFont val="Calibri"/>
        <family val="2"/>
      </rPr>
      <t>class lll</t>
    </r>
  </si>
  <si>
    <r>
      <rPr>
        <i/>
        <sz val="11"/>
        <color indexed="8"/>
        <rFont val="Calibri"/>
        <family val="2"/>
      </rPr>
      <t xml:space="preserve">mp-12 </t>
    </r>
    <r>
      <rPr>
        <sz val="11"/>
        <color indexed="8"/>
        <rFont val="Calibri"/>
        <family val="2"/>
      </rPr>
      <t>class lV</t>
    </r>
  </si>
  <si>
    <r>
      <rPr>
        <i/>
        <sz val="11"/>
        <color indexed="8"/>
        <rFont val="Calibri"/>
        <family val="2"/>
      </rPr>
      <t xml:space="preserve"> mp-12 ett arf4 </t>
    </r>
    <r>
      <rPr>
        <sz val="11"/>
        <color indexed="8"/>
        <rFont val="Calibri"/>
        <family val="2"/>
      </rPr>
      <t>class lV</t>
    </r>
  </si>
  <si>
    <r>
      <t xml:space="preserve">n=114 and 51 for </t>
    </r>
    <r>
      <rPr>
        <i/>
        <sz val="11"/>
        <color indexed="8"/>
        <rFont val="Calibri"/>
        <family val="2"/>
      </rPr>
      <t>mp-12</t>
    </r>
    <r>
      <rPr>
        <sz val="11"/>
        <color indexed="8"/>
        <rFont val="Calibri"/>
        <family val="2"/>
      </rPr>
      <t xml:space="preserve"> and </t>
    </r>
    <r>
      <rPr>
        <i/>
        <sz val="11"/>
        <color indexed="8"/>
        <rFont val="Calibri"/>
        <family val="2"/>
      </rPr>
      <t>mp-12 ett arf4</t>
    </r>
    <r>
      <rPr>
        <sz val="11"/>
        <color indexed="8"/>
        <rFont val="Calibri"/>
        <family val="2"/>
      </rPr>
      <t>.</t>
    </r>
  </si>
  <si>
    <r>
      <t xml:space="preserve">35S:STM-GR in </t>
    </r>
    <r>
      <rPr>
        <i/>
        <sz val="11"/>
        <color indexed="8"/>
        <rFont val="Calibri"/>
        <family val="2"/>
      </rPr>
      <t>mp-S319</t>
    </r>
    <r>
      <rPr>
        <sz val="11"/>
        <color indexed="8"/>
        <rFont val="Calibri"/>
        <family val="2"/>
      </rPr>
      <t xml:space="preserve"> Mock (n=8)</t>
    </r>
  </si>
  <si>
    <r>
      <t xml:space="preserve">35S:STM-GR in </t>
    </r>
    <r>
      <rPr>
        <i/>
        <sz val="11"/>
        <color indexed="8"/>
        <rFont val="Calibri"/>
        <family val="2"/>
      </rPr>
      <t xml:space="preserve">mp-S319 </t>
    </r>
    <r>
      <rPr>
        <sz val="11"/>
        <color indexed="8"/>
        <rFont val="Calibri"/>
        <family val="2"/>
      </rPr>
      <t>dex 0.02385 (n=5)</t>
    </r>
  </si>
  <si>
    <r>
      <rPr>
        <i/>
        <sz val="11"/>
        <color indexed="8"/>
        <rFont val="Calibri"/>
        <family val="2"/>
      </rPr>
      <t>mp ett arf4</t>
    </r>
    <r>
      <rPr>
        <sz val="11"/>
        <color indexed="8"/>
        <rFont val="Calibri"/>
        <family val="2"/>
      </rPr>
      <t xml:space="preserve"> (n=8)</t>
    </r>
  </si>
  <si>
    <r>
      <rPr>
        <i/>
        <sz val="11"/>
        <color indexed="8"/>
        <rFont val="Calibri"/>
        <family val="2"/>
      </rPr>
      <t>mp ett arf4</t>
    </r>
    <r>
      <rPr>
        <sz val="11"/>
        <color indexed="8"/>
        <rFont val="Calibri"/>
        <family val="2"/>
      </rPr>
      <t xml:space="preserve"> 35S:amirSTM (n=15)</t>
    </r>
  </si>
  <si>
    <r>
      <rPr>
        <i/>
        <sz val="11"/>
        <color indexed="8"/>
        <rFont val="Calibri"/>
        <family val="2"/>
      </rPr>
      <t xml:space="preserve">arf4 </t>
    </r>
    <r>
      <rPr>
        <sz val="11"/>
        <color indexed="8"/>
        <rFont val="Calibri"/>
        <family val="2"/>
      </rPr>
      <t>(n=11)</t>
    </r>
  </si>
  <si>
    <r>
      <rPr>
        <i/>
        <sz val="11"/>
        <color indexed="8"/>
        <rFont val="Calibri"/>
        <family val="2"/>
      </rPr>
      <t>arf4</t>
    </r>
    <r>
      <rPr>
        <sz val="11"/>
        <color indexed="8"/>
        <rFont val="Calibri"/>
        <family val="2"/>
      </rPr>
      <t xml:space="preserve"> 35S:amirSTM (n=13)</t>
    </r>
  </si>
  <si>
    <r>
      <rPr>
        <i/>
        <sz val="11"/>
        <color indexed="8"/>
        <rFont val="Calibri"/>
        <family val="2"/>
      </rPr>
      <t>mp</t>
    </r>
    <r>
      <rPr>
        <sz val="11"/>
        <color indexed="8"/>
        <rFont val="Calibri"/>
        <family val="2"/>
      </rPr>
      <t xml:space="preserve"> Mock-treated (n=8)</t>
    </r>
  </si>
  <si>
    <r>
      <rPr>
        <i/>
        <sz val="11"/>
        <color indexed="8"/>
        <rFont val="Calibri"/>
        <family val="2"/>
      </rPr>
      <t xml:space="preserve">mp </t>
    </r>
    <r>
      <rPr>
        <sz val="11"/>
        <color indexed="8"/>
        <rFont val="Calibri"/>
        <family val="2"/>
      </rPr>
      <t>SAHA-treated (n=6)</t>
    </r>
  </si>
  <si>
    <r>
      <rPr>
        <i/>
        <sz val="11"/>
        <color indexed="8"/>
        <rFont val="Calibri"/>
        <family val="2"/>
      </rPr>
      <t>mp</t>
    </r>
    <r>
      <rPr>
        <sz val="11"/>
        <color indexed="8"/>
        <rFont val="Calibri"/>
        <family val="2"/>
      </rPr>
      <t xml:space="preserve"> TSA-treated (n=8)</t>
    </r>
  </si>
  <si>
    <r>
      <rPr>
        <b/>
        <i/>
        <sz val="11"/>
        <color indexed="8"/>
        <rFont val="Calibri"/>
        <family val="2"/>
      </rPr>
      <t>fil ett arf4</t>
    </r>
    <r>
      <rPr>
        <b/>
        <sz val="11"/>
        <color indexed="8"/>
        <rFont val="Calibri"/>
        <family val="2"/>
      </rPr>
      <t xml:space="preserve"> vs</t>
    </r>
  </si>
  <si>
    <r>
      <rPr>
        <b/>
        <i/>
        <sz val="11"/>
        <color indexed="8"/>
        <rFont val="Calibri"/>
        <family val="2"/>
      </rPr>
      <t xml:space="preserve">fil ett arf4 </t>
    </r>
    <r>
      <rPr>
        <b/>
        <sz val="11"/>
        <color indexed="8"/>
        <rFont val="Calibri"/>
        <family val="2"/>
      </rPr>
      <t>vs</t>
    </r>
  </si>
  <si>
    <r>
      <rPr>
        <b/>
        <i/>
        <sz val="11"/>
        <color indexed="8"/>
        <rFont val="Calibri"/>
        <family val="2"/>
      </rPr>
      <t>mp hda19</t>
    </r>
    <r>
      <rPr>
        <b/>
        <sz val="11"/>
        <color indexed="8"/>
        <rFont val="Calibri"/>
        <family val="2"/>
      </rPr>
      <t xml:space="preserve"> vs</t>
    </r>
  </si>
  <si>
    <r>
      <rPr>
        <b/>
        <i/>
        <sz val="11"/>
        <color indexed="8"/>
        <rFont val="Calibri"/>
        <family val="2"/>
      </rPr>
      <t>mp-12 ett arf4</t>
    </r>
    <r>
      <rPr>
        <b/>
        <sz val="11"/>
        <color indexed="8"/>
        <rFont val="Calibri"/>
        <family val="2"/>
      </rPr>
      <t xml:space="preserve"> vs</t>
    </r>
  </si>
  <si>
    <r>
      <rPr>
        <b/>
        <i/>
        <sz val="11"/>
        <color indexed="8"/>
        <rFont val="Calibri"/>
        <family val="2"/>
      </rPr>
      <t xml:space="preserve">mp ett arf4 </t>
    </r>
    <r>
      <rPr>
        <b/>
        <sz val="11"/>
        <color indexed="8"/>
        <rFont val="Calibri"/>
        <family val="2"/>
      </rPr>
      <t>vs</t>
    </r>
  </si>
  <si>
    <r>
      <rPr>
        <b/>
        <i/>
        <sz val="11"/>
        <color indexed="8"/>
        <rFont val="Calibri"/>
        <family val="2"/>
      </rPr>
      <t xml:space="preserve">syd ett arf4 </t>
    </r>
    <r>
      <rPr>
        <b/>
        <sz val="11"/>
        <color indexed="8"/>
        <rFont val="Calibri"/>
        <family val="2"/>
      </rPr>
      <t>vs</t>
    </r>
  </si>
  <si>
    <r>
      <rPr>
        <b/>
        <i/>
        <sz val="11"/>
        <color indexed="8"/>
        <rFont val="Calibri"/>
        <family val="2"/>
      </rPr>
      <t>syd hda19</t>
    </r>
    <r>
      <rPr>
        <b/>
        <sz val="11"/>
        <color indexed="8"/>
        <rFont val="Calibri"/>
        <family val="2"/>
      </rPr>
      <t xml:space="preserve"> vs</t>
    </r>
  </si>
  <si>
    <r>
      <rPr>
        <b/>
        <i/>
        <sz val="11"/>
        <color indexed="8"/>
        <rFont val="Calibri"/>
        <family val="2"/>
      </rPr>
      <t>mp ett arf4</t>
    </r>
    <r>
      <rPr>
        <b/>
        <sz val="11"/>
        <color indexed="8"/>
        <rFont val="Calibri"/>
        <family val="2"/>
      </rPr>
      <t xml:space="preserve"> vs</t>
    </r>
  </si>
  <si>
    <r>
      <t xml:space="preserve">fil ett arf4 </t>
    </r>
    <r>
      <rPr>
        <b/>
        <sz val="11"/>
        <color indexed="8"/>
        <rFont val="Calibri"/>
        <family val="2"/>
      </rPr>
      <t>vs</t>
    </r>
  </si>
  <si>
    <r>
      <t xml:space="preserve">mp hda19 </t>
    </r>
    <r>
      <rPr>
        <b/>
        <sz val="11"/>
        <color indexed="8"/>
        <rFont val="Calibri"/>
        <family val="2"/>
      </rPr>
      <t>vs</t>
    </r>
  </si>
  <si>
    <t>gFIL-6xHA Vs NC</t>
  </si>
  <si>
    <t>pMP:MP-6HA Vs NC</t>
  </si>
  <si>
    <t>pETT:ETT-GFP vs NC</t>
  </si>
  <si>
    <t>gHDA19:HDA19-GFP vs NC</t>
  </si>
  <si>
    <t>qRT-PCR Fig. S3b</t>
  </si>
  <si>
    <r>
      <rPr>
        <b/>
        <i/>
        <sz val="11"/>
        <color indexed="8"/>
        <rFont val="Calibri"/>
        <family val="2"/>
      </rPr>
      <t>syd</t>
    </r>
    <r>
      <rPr>
        <b/>
        <sz val="11"/>
        <color indexed="8"/>
        <rFont val="Calibri"/>
        <family val="2"/>
      </rPr>
      <t xml:space="preserve"> vs</t>
    </r>
  </si>
  <si>
    <r>
      <t>syd</t>
    </r>
    <r>
      <rPr>
        <b/>
        <sz val="11"/>
        <color indexed="8"/>
        <rFont val="Calibri"/>
        <family val="2"/>
      </rPr>
      <t>vs</t>
    </r>
  </si>
  <si>
    <r>
      <t>hda19</t>
    </r>
    <r>
      <rPr>
        <b/>
        <sz val="11"/>
        <color indexed="8"/>
        <rFont val="Calibri"/>
        <family val="2"/>
      </rPr>
      <t>vs</t>
    </r>
  </si>
  <si>
    <r>
      <t xml:space="preserve">syd </t>
    </r>
    <r>
      <rPr>
        <b/>
        <sz val="11"/>
        <color indexed="8"/>
        <rFont val="Calibri"/>
        <family val="2"/>
      </rPr>
      <t>vs</t>
    </r>
  </si>
  <si>
    <t xml:space="preserve">35S:STM-GR in WT Mock (n=15) </t>
  </si>
  <si>
    <t>35S:STM-GR in WT dex  (n=11)</t>
  </si>
  <si>
    <t>Figure S11b</t>
  </si>
  <si>
    <r>
      <t>mp clf-28</t>
    </r>
    <r>
      <rPr>
        <sz val="11"/>
        <color indexed="8"/>
        <rFont val="Calibri"/>
        <family val="2"/>
      </rPr>
      <t>(n=14)</t>
    </r>
  </si>
  <si>
    <r>
      <rPr>
        <i/>
        <sz val="11"/>
        <color indexed="8"/>
        <rFont val="Calibri"/>
        <family val="2"/>
      </rPr>
      <t>mp-S319</t>
    </r>
    <r>
      <rPr>
        <sz val="11"/>
        <color indexed="8"/>
        <rFont val="Calibri"/>
        <family val="2"/>
      </rPr>
      <t xml:space="preserve"> (n=17)</t>
    </r>
  </si>
  <si>
    <t>ChIP Fig S10c</t>
  </si>
  <si>
    <t>ChIP Fig S10d</t>
  </si>
  <si>
    <r>
      <t xml:space="preserve">WT (n=81) and </t>
    </r>
    <r>
      <rPr>
        <i/>
        <sz val="11"/>
        <color rgb="FF000000"/>
        <rFont val="Calibri"/>
        <family val="2"/>
      </rPr>
      <t>fil-8 (n=87)</t>
    </r>
    <r>
      <rPr>
        <sz val="11"/>
        <color rgb="FF000000"/>
        <rFont val="Calibri"/>
        <family val="2"/>
      </rPr>
      <t xml:space="preserve">, ett arf4(n=104) </t>
    </r>
    <r>
      <rPr>
        <i/>
        <sz val="11"/>
        <color rgb="FF000000"/>
        <rFont val="Calibri"/>
        <family val="2"/>
      </rPr>
      <t xml:space="preserve">fil/+ ett arf4 </t>
    </r>
    <r>
      <rPr>
        <sz val="11"/>
        <color rgb="FF000000"/>
        <rFont val="Calibri"/>
        <family val="2"/>
      </rPr>
      <t xml:space="preserve">(n=148) and </t>
    </r>
    <r>
      <rPr>
        <i/>
        <sz val="11"/>
        <color rgb="FF000000"/>
        <rFont val="Calibri"/>
        <family val="2"/>
      </rPr>
      <t>fil</t>
    </r>
    <r>
      <rPr>
        <sz val="11"/>
        <color rgb="FF000000"/>
        <rFont val="Calibri"/>
        <family val="2"/>
      </rPr>
      <t>/+</t>
    </r>
    <r>
      <rPr>
        <i/>
        <sz val="11"/>
        <color rgb="FF000000"/>
        <rFont val="Calibri"/>
        <family val="2"/>
      </rPr>
      <t xml:space="preserve">ett arf4 </t>
    </r>
    <r>
      <rPr>
        <sz val="11"/>
        <color rgb="FF000000"/>
        <rFont val="Calibri"/>
        <family val="2"/>
      </rPr>
      <t xml:space="preserve">(n=148) and </t>
    </r>
    <r>
      <rPr>
        <i/>
        <sz val="11"/>
        <color rgb="FF000000"/>
        <rFont val="Calibri"/>
        <family val="2"/>
      </rPr>
      <t>fil ett arf4</t>
    </r>
    <r>
      <rPr>
        <sz val="11"/>
        <color rgb="FF000000"/>
        <rFont val="Calibri"/>
        <family val="2"/>
      </rPr>
      <t xml:space="preserve"> (n=64)</t>
    </r>
  </si>
  <si>
    <t>WT (n=11)</t>
  </si>
  <si>
    <t>Figure S1b</t>
  </si>
  <si>
    <t>gFIL-6xHA vs NC</t>
  </si>
  <si>
    <t>pMP:MP-6xHA vs NC</t>
  </si>
  <si>
    <t>pHDA19:HDA19-GFP vs NC</t>
  </si>
  <si>
    <r>
      <rPr>
        <b/>
        <i/>
        <sz val="11"/>
        <color indexed="8"/>
        <rFont val="Calibri"/>
        <family val="2"/>
      </rPr>
      <t>ap1 cal</t>
    </r>
    <r>
      <rPr>
        <b/>
        <sz val="11"/>
        <color indexed="8"/>
        <rFont val="Calibri"/>
        <family val="2"/>
      </rPr>
      <t xml:space="preserve"> vs WT</t>
    </r>
  </si>
  <si>
    <r>
      <rPr>
        <b/>
        <i/>
        <sz val="11"/>
        <color indexed="8"/>
        <rFont val="Calibri"/>
        <family val="2"/>
      </rPr>
      <t xml:space="preserve">ap1 cal </t>
    </r>
    <r>
      <rPr>
        <b/>
        <sz val="11"/>
        <color indexed="8"/>
        <rFont val="Calibri"/>
        <family val="2"/>
      </rPr>
      <t>vs NC</t>
    </r>
  </si>
  <si>
    <r>
      <t xml:space="preserve">fil/+ ett arf4 </t>
    </r>
    <r>
      <rPr>
        <b/>
        <sz val="11"/>
        <color indexed="8"/>
        <rFont val="Calibri"/>
        <family val="2"/>
      </rPr>
      <t>vs</t>
    </r>
  </si>
  <si>
    <r>
      <rPr>
        <b/>
        <i/>
        <sz val="11"/>
        <color rgb="FF000000"/>
        <rFont val="Calibri"/>
        <family val="2"/>
      </rPr>
      <t>mp-S319</t>
    </r>
    <r>
      <rPr>
        <b/>
        <sz val="11"/>
        <color indexed="8"/>
        <rFont val="Calibri"/>
        <family val="2"/>
      </rPr>
      <t xml:space="preserve"> vs</t>
    </r>
  </si>
  <si>
    <r>
      <t xml:space="preserve">ett arf4 </t>
    </r>
    <r>
      <rPr>
        <b/>
        <sz val="11"/>
        <color rgb="FF000000"/>
        <rFont val="Calibri"/>
        <family val="2"/>
      </rPr>
      <t>vs</t>
    </r>
  </si>
  <si>
    <r>
      <t xml:space="preserve">fil-8 </t>
    </r>
    <r>
      <rPr>
        <b/>
        <sz val="11"/>
        <color rgb="FF000000"/>
        <rFont val="Calibri"/>
        <family val="2"/>
      </rPr>
      <t>vs</t>
    </r>
  </si>
  <si>
    <r>
      <t xml:space="preserve">mp-S319 </t>
    </r>
    <r>
      <rPr>
        <b/>
        <sz val="11"/>
        <color rgb="FF000000"/>
        <rFont val="Calibri"/>
        <family val="2"/>
      </rPr>
      <t>vs</t>
    </r>
  </si>
  <si>
    <t>NC</t>
  </si>
  <si>
    <r>
      <t xml:space="preserve">fil/+ ett arf4 </t>
    </r>
    <r>
      <rPr>
        <b/>
        <sz val="11"/>
        <color rgb="FF000000"/>
        <rFont val="Calibri"/>
        <family val="2"/>
      </rPr>
      <t>vs</t>
    </r>
  </si>
  <si>
    <r>
      <t>fil ett arf4</t>
    </r>
    <r>
      <rPr>
        <b/>
        <sz val="11"/>
        <color rgb="FF000000"/>
        <rFont val="Calibri"/>
        <family val="2"/>
      </rPr>
      <t xml:space="preserve"> vs</t>
    </r>
  </si>
  <si>
    <r>
      <t xml:space="preserve">fil ett arf4 </t>
    </r>
    <r>
      <rPr>
        <b/>
        <sz val="11"/>
        <color rgb="FF000000"/>
        <rFont val="Calibri"/>
        <family val="2"/>
      </rPr>
      <t>vs</t>
    </r>
  </si>
  <si>
    <t>Mann whitney U-test, one tailed (unless indicated otherwise)</t>
  </si>
  <si>
    <t>&lt;0.00001          (two tailed)</t>
  </si>
  <si>
    <t>&lt;0.00001        (two tailed)</t>
  </si>
  <si>
    <t>&lt;0.00001         (two tailed)</t>
  </si>
  <si>
    <t>&lt;0.00001           (two tailed)</t>
  </si>
  <si>
    <r>
      <rPr>
        <i/>
        <sz val="11"/>
        <color indexed="8"/>
        <rFont val="Calibri"/>
        <family val="2"/>
      </rPr>
      <t>ett arf4</t>
    </r>
    <r>
      <rPr>
        <sz val="11"/>
        <color indexed="8"/>
        <rFont val="Calibri"/>
        <family val="2"/>
      </rPr>
      <t xml:space="preserve"> class II</t>
    </r>
  </si>
  <si>
    <r>
      <rPr>
        <i/>
        <sz val="11"/>
        <color indexed="8"/>
        <rFont val="Calibri"/>
        <family val="2"/>
      </rPr>
      <t>ett arf4</t>
    </r>
    <r>
      <rPr>
        <sz val="11"/>
        <color indexed="8"/>
        <rFont val="Calibri"/>
        <family val="2"/>
      </rPr>
      <t xml:space="preserve"> class III</t>
    </r>
  </si>
  <si>
    <t>WT NPA (n=5)</t>
  </si>
  <si>
    <r>
      <t xml:space="preserve">fil-8 </t>
    </r>
    <r>
      <rPr>
        <b/>
        <sz val="11"/>
        <color indexed="8"/>
        <rFont val="Calibri"/>
        <family val="2"/>
      </rPr>
      <t>vs</t>
    </r>
  </si>
  <si>
    <r>
      <t>fil/+ ett arf4</t>
    </r>
    <r>
      <rPr>
        <b/>
        <sz val="11"/>
        <color indexed="8"/>
        <rFont val="Calibri"/>
        <family val="2"/>
      </rPr>
      <t xml:space="preserve"> vs</t>
    </r>
  </si>
  <si>
    <r>
      <t>ett arf4</t>
    </r>
    <r>
      <rPr>
        <b/>
        <sz val="11"/>
        <color indexed="8"/>
        <rFont val="Calibri"/>
        <family val="2"/>
      </rPr>
      <t xml:space="preserve"> vs</t>
    </r>
  </si>
  <si>
    <t>ChIP Fig. 7e</t>
  </si>
  <si>
    <t>fil ett arf4 vs</t>
  </si>
  <si>
    <r>
      <t>mp-S319</t>
    </r>
    <r>
      <rPr>
        <b/>
        <sz val="11"/>
        <color indexed="8"/>
        <rFont val="Calibri"/>
        <family val="2"/>
      </rPr>
      <t xml:space="preserve"> vs</t>
    </r>
  </si>
  <si>
    <r>
      <rPr>
        <b/>
        <i/>
        <sz val="11"/>
        <color indexed="8"/>
        <rFont val="Calibri"/>
        <family val="2"/>
      </rPr>
      <t>ett arf4</t>
    </r>
    <r>
      <rPr>
        <b/>
        <sz val="11"/>
        <color indexed="8"/>
        <rFont val="Calibri"/>
        <family val="2"/>
      </rPr>
      <t xml:space="preserve"> </t>
    </r>
  </si>
  <si>
    <r>
      <t xml:space="preserve">ett arf4 </t>
    </r>
    <r>
      <rPr>
        <b/>
        <sz val="11"/>
        <color indexed="8"/>
        <rFont val="Calibri"/>
        <family val="2"/>
      </rPr>
      <t>vs</t>
    </r>
  </si>
  <si>
    <r>
      <t xml:space="preserve">mp-S319 </t>
    </r>
    <r>
      <rPr>
        <b/>
        <sz val="11"/>
        <color indexed="8"/>
        <rFont val="Calibri"/>
        <family val="2"/>
      </rPr>
      <t>vs</t>
    </r>
  </si>
  <si>
    <r>
      <t xml:space="preserve">mp-12 </t>
    </r>
    <r>
      <rPr>
        <b/>
        <sz val="11"/>
        <color indexed="8"/>
        <rFont val="Calibri"/>
        <family val="2"/>
      </rPr>
      <t>vs</t>
    </r>
  </si>
  <si>
    <r>
      <t xml:space="preserve">ett arf4 </t>
    </r>
    <r>
      <rPr>
        <b/>
        <sz val="11"/>
        <color indexed="8"/>
        <rFont val="Calibri"/>
        <family val="2"/>
      </rPr>
      <t>vs</t>
    </r>
    <r>
      <rPr>
        <b/>
        <i/>
        <sz val="11"/>
        <color indexed="8"/>
        <rFont val="Calibri"/>
        <family val="2"/>
      </rPr>
      <t xml:space="preserve"> </t>
    </r>
  </si>
  <si>
    <r>
      <rPr>
        <b/>
        <i/>
        <sz val="11"/>
        <color indexed="8"/>
        <rFont val="Calibri"/>
        <family val="2"/>
      </rPr>
      <t xml:space="preserve">fil/+ ett arf4 </t>
    </r>
    <r>
      <rPr>
        <b/>
        <sz val="11"/>
        <color indexed="8"/>
        <rFont val="Calibri"/>
        <family val="2"/>
      </rPr>
      <t>vs</t>
    </r>
  </si>
  <si>
    <r>
      <t xml:space="preserve">hda19 </t>
    </r>
    <r>
      <rPr>
        <b/>
        <sz val="11"/>
        <color indexed="8"/>
        <rFont val="Calibri"/>
        <family val="2"/>
      </rPr>
      <t>vs</t>
    </r>
  </si>
  <si>
    <t>Fig. S8c</t>
  </si>
  <si>
    <t>Bifluorescence molecular complementation</t>
  </si>
  <si>
    <t>FIL and ETT</t>
  </si>
  <si>
    <t>Mock</t>
  </si>
  <si>
    <t>IAA</t>
  </si>
  <si>
    <t>cells counted</t>
  </si>
  <si>
    <t>cells with signal</t>
  </si>
  <si>
    <t>percent</t>
  </si>
  <si>
    <t>value (sum and  Average %)</t>
  </si>
  <si>
    <t>error</t>
  </si>
  <si>
    <t>FIL and ARF4</t>
  </si>
  <si>
    <t xml:space="preserve">FIL and HDA19 </t>
  </si>
  <si>
    <t>FIL and NC</t>
  </si>
  <si>
    <t>HDA19 and ETT</t>
  </si>
  <si>
    <t>HDA19 and ARF4</t>
  </si>
  <si>
    <t>HDA19 and NC</t>
  </si>
  <si>
    <t>rep1</t>
  </si>
  <si>
    <t>rep2</t>
  </si>
  <si>
    <t>rep3</t>
  </si>
  <si>
    <t>category</t>
  </si>
  <si>
    <t># of seedling</t>
  </si>
  <si>
    <t>%</t>
  </si>
  <si>
    <t>Average %</t>
  </si>
  <si>
    <t>SE</t>
  </si>
  <si>
    <t>l</t>
  </si>
  <si>
    <t xml:space="preserve">One expanded cotyledon </t>
  </si>
  <si>
    <t>ll</t>
  </si>
  <si>
    <t xml:space="preserve"> two expanded cotyledons </t>
  </si>
  <si>
    <t>lll</t>
  </si>
  <si>
    <t xml:space="preserve">cylinder w/ initiated cotyledons </t>
  </si>
  <si>
    <t>lV</t>
  </si>
  <si>
    <t xml:space="preserve">cylinder w/o cotyledon </t>
  </si>
  <si>
    <t>SUM</t>
  </si>
  <si>
    <t>mp ett arf4</t>
  </si>
  <si>
    <t>phenotype</t>
  </si>
  <si>
    <t>fil ett arf4</t>
  </si>
  <si>
    <t>total leaves number</t>
  </si>
  <si>
    <t>lobed</t>
  </si>
  <si>
    <t>ectopic meristem</t>
  </si>
  <si>
    <t>total leaves</t>
  </si>
  <si>
    <t>lobed only (lobe - lobed and ectopic meristem)</t>
  </si>
  <si>
    <t>lobed and ectopic meristem</t>
  </si>
  <si>
    <t># of leaves</t>
  </si>
  <si>
    <t>Average  %</t>
  </si>
  <si>
    <t>I</t>
  </si>
  <si>
    <t>wild-type leaves</t>
  </si>
  <si>
    <t>II</t>
  </si>
  <si>
    <t>lobed leaves</t>
  </si>
  <si>
    <t>III</t>
  </si>
  <si>
    <t>p35S:amirSTM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</si>
</sst>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000"/>
    <numFmt numFmtId="165" formatCode="0.0"/>
    <numFmt numFmtId="166" formatCode="0.000"/>
  </numFmts>
  <fonts count="28" x14ac:knownFonts="1">
    <font>
      <sz val="11"/>
      <color indexed="8"/>
      <name val="Calibri"/>
    </font>
    <font>
      <b/>
      <sz val="11"/>
      <color indexed="8"/>
      <name val="Calibri"/>
      <family val="2"/>
    </font>
    <font>
      <sz val="12"/>
      <color indexed="8"/>
      <name val="Calibri"/>
      <family val="2"/>
    </font>
    <font>
      <i/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"/>
      <family val="2"/>
    </font>
    <font>
      <b/>
      <sz val="12"/>
      <color indexed="8"/>
      <name val="Calibri"/>
      <family val="2"/>
    </font>
    <font>
      <sz val="11"/>
      <color theme="0" tint="-0.34998626667073579"/>
      <name val="Calibri"/>
      <family val="2"/>
    </font>
    <font>
      <sz val="10"/>
      <color theme="0" tint="-0.34998626667073579"/>
      <name val="Arial"/>
      <family val="2"/>
    </font>
    <font>
      <sz val="11"/>
      <color rgb="FFFF0000"/>
      <name val="Calibri"/>
      <family val="2"/>
    </font>
    <font>
      <sz val="11"/>
      <color theme="0" tint="-0.499984740745262"/>
      <name val="Calibri"/>
      <family val="2"/>
    </font>
    <font>
      <b/>
      <sz val="11"/>
      <color theme="0" tint="-0.499984740745262"/>
      <name val="Calibri"/>
      <family val="2"/>
    </font>
    <font>
      <sz val="10"/>
      <color theme="0" tint="-0.499984740745262"/>
      <name val="Arial"/>
      <family val="2"/>
    </font>
    <font>
      <b/>
      <sz val="14"/>
      <color indexed="8"/>
      <name val="Calibri"/>
      <family val="2"/>
    </font>
    <font>
      <sz val="11"/>
      <color rgb="FF000000"/>
      <name val="Calibri"/>
      <family val="2"/>
    </font>
    <font>
      <i/>
      <sz val="11"/>
      <color rgb="FF000000"/>
      <name val="Calibri"/>
      <family val="2"/>
    </font>
    <font>
      <b/>
      <i/>
      <sz val="11"/>
      <color indexed="8"/>
      <name val="Calibri"/>
      <family val="2"/>
    </font>
    <font>
      <u/>
      <sz val="11"/>
      <color indexed="8"/>
      <name val="Calibri"/>
      <family val="2"/>
    </font>
    <font>
      <b/>
      <i/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sz val="11"/>
      <name val="Calibri"/>
      <family val="2"/>
    </font>
    <font>
      <b/>
      <sz val="11"/>
      <color theme="1"/>
      <name val="Helvetica"/>
      <family val="2"/>
      <scheme val="minor"/>
    </font>
    <font>
      <sz val="11"/>
      <color theme="1"/>
      <name val="Times New Roman"/>
      <family val="1"/>
    </font>
    <font>
      <b/>
      <i/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4"/>
      <color theme="1"/>
      <name val="Helvetica"/>
      <family val="2"/>
      <scheme val="minor"/>
    </font>
    <font>
      <b/>
      <i/>
      <sz val="14"/>
      <color theme="1"/>
      <name val="Helvetica"/>
      <family val="2"/>
      <scheme val="minor"/>
    </font>
  </fonts>
  <fills count="2">
    <fill>
      <patternFill patternType="none"/>
    </fill>
    <fill>
      <patternFill patternType="gray125"/>
    </fill>
  </fills>
  <borders count="126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0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10"/>
      </bottom>
      <diagonal/>
    </border>
    <border>
      <left style="thin">
        <color indexed="8"/>
      </left>
      <right style="thin">
        <color indexed="8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thin">
        <color indexed="8"/>
      </right>
      <top style="thin">
        <color indexed="10"/>
      </top>
      <bottom style="thin">
        <color indexed="8"/>
      </bottom>
      <diagonal/>
    </border>
    <border>
      <left style="thin">
        <color indexed="8"/>
      </left>
      <right style="thin">
        <color indexed="10"/>
      </right>
      <top style="thin">
        <color indexed="8"/>
      </top>
      <bottom style="thin">
        <color indexed="10"/>
      </bottom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/>
      <right/>
      <top/>
      <bottom/>
      <diagonal/>
    </border>
    <border>
      <left style="thin">
        <color indexed="10"/>
      </left>
      <right/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10"/>
      </right>
      <top/>
      <bottom/>
      <diagonal/>
    </border>
    <border>
      <left style="thin">
        <color indexed="10"/>
      </left>
      <right style="thin">
        <color indexed="10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10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1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10"/>
      </right>
      <top style="thin">
        <color indexed="8"/>
      </top>
      <bottom/>
      <diagonal/>
    </border>
    <border>
      <left style="thin">
        <color indexed="10"/>
      </left>
      <right style="thin">
        <color indexed="10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10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10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0"/>
      </left>
      <right/>
      <top style="thin">
        <color indexed="8"/>
      </top>
      <bottom style="thin">
        <color indexed="8"/>
      </bottom>
      <diagonal/>
    </border>
    <border>
      <left style="thin">
        <color indexed="10"/>
      </left>
      <right/>
      <top style="thin">
        <color indexed="10"/>
      </top>
      <bottom/>
      <diagonal/>
    </border>
    <border>
      <left style="thin">
        <color indexed="8"/>
      </left>
      <right style="thin">
        <color indexed="10"/>
      </right>
      <top/>
      <bottom style="thin">
        <color indexed="8"/>
      </bottom>
      <diagonal/>
    </border>
    <border>
      <left style="thin">
        <color indexed="10"/>
      </left>
      <right/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10"/>
      </left>
      <right/>
      <top/>
      <bottom style="thin">
        <color indexed="10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10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10"/>
      </left>
      <right style="thin">
        <color indexed="64"/>
      </right>
      <top style="thin">
        <color indexed="8"/>
      </top>
      <bottom style="thin">
        <color indexed="10"/>
      </bottom>
      <diagonal/>
    </border>
    <border>
      <left style="thin">
        <color indexed="10"/>
      </left>
      <right style="thin">
        <color indexed="64"/>
      </right>
      <top/>
      <bottom/>
      <diagonal/>
    </border>
    <border>
      <left style="thin">
        <color indexed="10"/>
      </left>
      <right style="thin">
        <color indexed="64"/>
      </right>
      <top style="thin">
        <color indexed="10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10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10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1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10"/>
      </right>
      <top/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10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/>
      <right/>
      <top style="thin">
        <color indexed="10"/>
      </top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thin">
        <color indexed="10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10"/>
      </bottom>
      <diagonal/>
    </border>
    <border>
      <left/>
      <right style="thin">
        <color indexed="64"/>
      </right>
      <top style="thin">
        <color indexed="10"/>
      </top>
      <bottom style="thin">
        <color indexed="8"/>
      </bottom>
      <diagonal/>
    </border>
    <border>
      <left/>
      <right style="thin">
        <color indexed="64"/>
      </right>
      <top/>
      <bottom style="thin">
        <color indexed="10"/>
      </bottom>
      <diagonal/>
    </border>
    <border>
      <left/>
      <right style="thin">
        <color indexed="10"/>
      </right>
      <top style="thin">
        <color indexed="8"/>
      </top>
      <bottom style="thin">
        <color indexed="8"/>
      </bottom>
      <diagonal/>
    </border>
    <border>
      <left/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10"/>
      </bottom>
      <diagonal/>
    </border>
    <border>
      <left/>
      <right style="thin">
        <color indexed="8"/>
      </right>
      <top style="thin">
        <color indexed="10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thin">
        <color indexed="8"/>
      </left>
      <right style="thin">
        <color indexed="10"/>
      </right>
      <top/>
      <bottom style="thin">
        <color indexed="64"/>
      </bottom>
      <diagonal/>
    </border>
    <border>
      <left style="thin">
        <color indexed="10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10"/>
      </right>
      <top style="thin">
        <color indexed="8"/>
      </top>
      <bottom style="thin">
        <color indexed="64"/>
      </bottom>
      <diagonal/>
    </border>
    <border>
      <left style="thin">
        <color indexed="10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10"/>
      </bottom>
      <diagonal/>
    </border>
    <border>
      <left style="thin">
        <color indexed="64"/>
      </left>
      <right style="thin">
        <color indexed="8"/>
      </right>
      <top style="thin">
        <color indexed="10"/>
      </top>
      <bottom style="thin">
        <color indexed="10"/>
      </bottom>
      <diagonal/>
    </border>
    <border>
      <left style="thin">
        <color indexed="64"/>
      </left>
      <right style="thin">
        <color indexed="8"/>
      </right>
      <top style="thin">
        <color indexed="10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1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 applyNumberFormat="0" applyFill="0" applyBorder="0" applyProtection="0"/>
    <xf numFmtId="0" fontId="5" fillId="0" borderId="10"/>
  </cellStyleXfs>
  <cellXfs count="495">
    <xf numFmtId="0" fontId="0" fillId="0" borderId="0" xfId="0" applyFont="1" applyAlignment="1"/>
    <xf numFmtId="0" fontId="0" fillId="0" borderId="10" xfId="0" applyFill="1" applyBorder="1" applyAlignment="1"/>
    <xf numFmtId="0" fontId="4" fillId="0" borderId="10" xfId="0" applyFont="1" applyFill="1" applyBorder="1" applyAlignment="1"/>
    <xf numFmtId="0" fontId="4" fillId="0" borderId="10" xfId="0" applyNumberFormat="1" applyFont="1" applyFill="1" applyBorder="1" applyAlignment="1"/>
    <xf numFmtId="0" fontId="0" fillId="0" borderId="10" xfId="0" applyNumberFormat="1" applyFont="1" applyFill="1" applyBorder="1" applyAlignment="1"/>
    <xf numFmtId="49" fontId="1" fillId="0" borderId="1" xfId="0" applyNumberFormat="1" applyFont="1" applyFill="1" applyBorder="1" applyAlignment="1"/>
    <xf numFmtId="49" fontId="4" fillId="0" borderId="10" xfId="0" applyNumberFormat="1" applyFont="1" applyFill="1" applyBorder="1" applyAlignment="1"/>
    <xf numFmtId="164" fontId="1" fillId="0" borderId="10" xfId="0" applyNumberFormat="1" applyFont="1" applyFill="1" applyBorder="1" applyAlignment="1"/>
    <xf numFmtId="0" fontId="0" fillId="0" borderId="0" xfId="0" applyNumberFormat="1" applyFont="1" applyFill="1" applyAlignment="1"/>
    <xf numFmtId="0" fontId="1" fillId="0" borderId="10" xfId="0" applyNumberFormat="1" applyFont="1" applyFill="1" applyBorder="1" applyAlignment="1"/>
    <xf numFmtId="164" fontId="0" fillId="0" borderId="0" xfId="0" applyNumberFormat="1" applyAlignment="1">
      <alignment horizontal="left" vertical="center"/>
    </xf>
    <xf numFmtId="0" fontId="0" fillId="0" borderId="24" xfId="0" applyFill="1" applyBorder="1" applyAlignment="1"/>
    <xf numFmtId="0" fontId="0" fillId="0" borderId="29" xfId="0" applyNumberFormat="1" applyFont="1" applyFill="1" applyBorder="1" applyAlignment="1"/>
    <xf numFmtId="0" fontId="0" fillId="0" borderId="30" xfId="0" applyFill="1" applyBorder="1" applyAlignment="1"/>
    <xf numFmtId="0" fontId="0" fillId="0" borderId="30" xfId="0" applyFill="1" applyBorder="1" applyAlignment="1">
      <alignment horizontal="center"/>
    </xf>
    <xf numFmtId="0" fontId="4" fillId="0" borderId="30" xfId="0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0" fontId="7" fillId="0" borderId="10" xfId="0" applyFont="1" applyFill="1" applyBorder="1" applyAlignment="1"/>
    <xf numFmtId="0" fontId="5" fillId="0" borderId="0" xfId="0" applyFont="1" applyFill="1"/>
    <xf numFmtId="49" fontId="1" fillId="0" borderId="10" xfId="0" applyNumberFormat="1" applyFont="1" applyFill="1" applyBorder="1" applyAlignment="1"/>
    <xf numFmtId="0" fontId="0" fillId="0" borderId="35" xfId="0" applyFill="1" applyBorder="1" applyAlignment="1"/>
    <xf numFmtId="0" fontId="0" fillId="0" borderId="0" xfId="0" applyFont="1" applyFill="1" applyAlignment="1"/>
    <xf numFmtId="0" fontId="0" fillId="0" borderId="3" xfId="0" applyNumberFormat="1" applyFont="1" applyFill="1" applyBorder="1" applyAlignment="1"/>
    <xf numFmtId="49" fontId="1" fillId="0" borderId="3" xfId="0" applyNumberFormat="1" applyFont="1" applyFill="1" applyBorder="1" applyAlignment="1"/>
    <xf numFmtId="49" fontId="1" fillId="0" borderId="5" xfId="0" applyNumberFormat="1" applyFont="1" applyFill="1" applyBorder="1" applyAlignment="1"/>
    <xf numFmtId="0" fontId="4" fillId="0" borderId="0" xfId="0" applyNumberFormat="1" applyFont="1" applyFill="1" applyAlignment="1"/>
    <xf numFmtId="49" fontId="1" fillId="0" borderId="13" xfId="0" applyNumberFormat="1" applyFont="1" applyFill="1" applyBorder="1" applyAlignment="1"/>
    <xf numFmtId="0" fontId="1" fillId="0" borderId="7" xfId="0" applyNumberFormat="1" applyFont="1" applyFill="1" applyBorder="1" applyAlignment="1"/>
    <xf numFmtId="0" fontId="1" fillId="0" borderId="6" xfId="0" applyNumberFormat="1" applyFont="1" applyFill="1" applyBorder="1" applyAlignment="1"/>
    <xf numFmtId="0" fontId="1" fillId="0" borderId="16" xfId="0" applyNumberFormat="1" applyFont="1" applyFill="1" applyBorder="1" applyAlignment="1"/>
    <xf numFmtId="0" fontId="0" fillId="0" borderId="0" xfId="0" applyFill="1"/>
    <xf numFmtId="49" fontId="1" fillId="0" borderId="17" xfId="0" applyNumberFormat="1" applyFont="1" applyFill="1" applyBorder="1" applyAlignment="1"/>
    <xf numFmtId="49" fontId="1" fillId="0" borderId="22" xfId="0" applyNumberFormat="1" applyFont="1" applyFill="1" applyBorder="1" applyAlignment="1"/>
    <xf numFmtId="49" fontId="1" fillId="0" borderId="28" xfId="0" applyNumberFormat="1" applyFont="1" applyFill="1" applyBorder="1" applyAlignment="1"/>
    <xf numFmtId="0" fontId="7" fillId="0" borderId="0" xfId="0" applyNumberFormat="1" applyFont="1" applyFill="1" applyAlignment="1"/>
    <xf numFmtId="0" fontId="7" fillId="0" borderId="0" xfId="0" applyFont="1" applyFill="1" applyAlignment="1"/>
    <xf numFmtId="49" fontId="4" fillId="0" borderId="10" xfId="0" applyNumberFormat="1" applyFont="1" applyFill="1" applyBorder="1" applyAlignment="1">
      <alignment horizontal="center"/>
    </xf>
    <xf numFmtId="0" fontId="7" fillId="0" borderId="0" xfId="0" applyFont="1" applyFill="1"/>
    <xf numFmtId="0" fontId="8" fillId="0" borderId="0" xfId="0" applyFont="1" applyFill="1"/>
    <xf numFmtId="49" fontId="4" fillId="0" borderId="19" xfId="0" applyNumberFormat="1" applyFont="1" applyFill="1" applyBorder="1" applyAlignment="1">
      <alignment horizontal="center"/>
    </xf>
    <xf numFmtId="49" fontId="1" fillId="0" borderId="23" xfId="0" applyNumberFormat="1" applyFont="1" applyFill="1" applyBorder="1" applyAlignment="1"/>
    <xf numFmtId="0" fontId="1" fillId="0" borderId="0" xfId="0" applyNumberFormat="1" applyFont="1" applyFill="1" applyAlignment="1"/>
    <xf numFmtId="0" fontId="1" fillId="0" borderId="0" xfId="0" applyFont="1" applyFill="1" applyAlignment="1"/>
    <xf numFmtId="49" fontId="1" fillId="0" borderId="3" xfId="0" applyNumberFormat="1" applyFont="1" applyFill="1" applyBorder="1" applyAlignment="1">
      <alignment horizontal="center"/>
    </xf>
    <xf numFmtId="164" fontId="1" fillId="0" borderId="31" xfId="0" applyNumberFormat="1" applyFont="1" applyFill="1" applyBorder="1" applyAlignment="1">
      <alignment horizontal="center"/>
    </xf>
    <xf numFmtId="164" fontId="1" fillId="0" borderId="27" xfId="0" applyNumberFormat="1" applyFont="1" applyFill="1" applyBorder="1" applyAlignment="1">
      <alignment horizontal="center"/>
    </xf>
    <xf numFmtId="164" fontId="1" fillId="0" borderId="30" xfId="0" applyNumberFormat="1" applyFont="1" applyFill="1" applyBorder="1" applyAlignment="1">
      <alignment horizontal="center"/>
    </xf>
    <xf numFmtId="49" fontId="0" fillId="0" borderId="3" xfId="0" applyNumberFormat="1" applyFont="1" applyFill="1" applyBorder="1" applyAlignment="1">
      <alignment horizontal="center"/>
    </xf>
    <xf numFmtId="49" fontId="4" fillId="0" borderId="3" xfId="0" applyNumberFormat="1" applyFont="1" applyFill="1" applyBorder="1" applyAlignment="1">
      <alignment horizontal="center"/>
    </xf>
    <xf numFmtId="164" fontId="0" fillId="0" borderId="0" xfId="0" applyNumberFormat="1" applyFill="1" applyAlignment="1">
      <alignment horizontal="left" vertical="center"/>
    </xf>
    <xf numFmtId="0" fontId="0" fillId="0" borderId="32" xfId="0" applyFont="1" applyFill="1" applyBorder="1" applyAlignment="1">
      <alignment horizontal="center"/>
    </xf>
    <xf numFmtId="164" fontId="4" fillId="0" borderId="0" xfId="0" applyNumberFormat="1" applyFont="1" applyFill="1" applyAlignment="1">
      <alignment horizontal="left" vertical="center"/>
    </xf>
    <xf numFmtId="0" fontId="4" fillId="0" borderId="32" xfId="0" applyFont="1" applyFill="1" applyBorder="1" applyAlignment="1">
      <alignment horizontal="center"/>
    </xf>
    <xf numFmtId="0" fontId="0" fillId="0" borderId="10" xfId="0" applyFont="1" applyFill="1" applyBorder="1" applyAlignment="1"/>
    <xf numFmtId="49" fontId="6" fillId="0" borderId="10" xfId="0" applyNumberFormat="1" applyFont="1" applyFill="1" applyBorder="1" applyAlignment="1"/>
    <xf numFmtId="49" fontId="2" fillId="0" borderId="10" xfId="0" applyNumberFormat="1" applyFont="1" applyFill="1" applyBorder="1" applyAlignment="1"/>
    <xf numFmtId="0" fontId="4" fillId="0" borderId="0" xfId="0" applyFont="1" applyAlignment="1">
      <alignment horizontal="left" vertical="center"/>
    </xf>
    <xf numFmtId="0" fontId="4" fillId="0" borderId="0" xfId="0" applyFont="1" applyFill="1" applyAlignment="1"/>
    <xf numFmtId="0" fontId="0" fillId="0" borderId="10" xfId="0" applyNumberFormat="1" applyFont="1" applyFill="1" applyBorder="1" applyAlignment="1">
      <alignment horizontal="center"/>
    </xf>
    <xf numFmtId="49" fontId="0" fillId="0" borderId="26" xfId="0" applyNumberFormat="1" applyFont="1" applyFill="1" applyBorder="1" applyAlignment="1">
      <alignment horizontal="center"/>
    </xf>
    <xf numFmtId="49" fontId="0" fillId="0" borderId="10" xfId="0" applyNumberFormat="1" applyFont="1" applyFill="1" applyBorder="1" applyAlignment="1">
      <alignment horizontal="center"/>
    </xf>
    <xf numFmtId="0" fontId="0" fillId="0" borderId="1" xfId="0" applyNumberFormat="1" applyFont="1" applyFill="1" applyBorder="1" applyAlignment="1"/>
    <xf numFmtId="0" fontId="0" fillId="0" borderId="2" xfId="0" applyNumberFormat="1" applyFont="1" applyFill="1" applyBorder="1" applyAlignment="1"/>
    <xf numFmtId="164" fontId="1" fillId="0" borderId="15" xfId="0" applyNumberFormat="1" applyFont="1" applyFill="1" applyBorder="1" applyAlignment="1"/>
    <xf numFmtId="0" fontId="0" fillId="0" borderId="12" xfId="0" applyNumberFormat="1" applyFont="1" applyFill="1" applyBorder="1" applyAlignment="1"/>
    <xf numFmtId="49" fontId="0" fillId="0" borderId="10" xfId="0" applyNumberFormat="1" applyFont="1" applyFill="1" applyBorder="1" applyAlignment="1"/>
    <xf numFmtId="0" fontId="0" fillId="0" borderId="11" xfId="0" applyNumberFormat="1" applyFont="1" applyFill="1" applyBorder="1" applyAlignment="1"/>
    <xf numFmtId="49" fontId="0" fillId="0" borderId="1" xfId="0" applyNumberFormat="1" applyFont="1" applyFill="1" applyBorder="1" applyAlignment="1"/>
    <xf numFmtId="164" fontId="0" fillId="0" borderId="10" xfId="0" applyNumberFormat="1" applyFill="1" applyBorder="1" applyAlignment="1">
      <alignment vertical="center"/>
    </xf>
    <xf numFmtId="164" fontId="0" fillId="0" borderId="0" xfId="0" applyNumberFormat="1" applyFill="1"/>
    <xf numFmtId="49" fontId="4" fillId="0" borderId="40" xfId="0" applyNumberFormat="1" applyFont="1" applyFill="1" applyBorder="1" applyAlignment="1"/>
    <xf numFmtId="164" fontId="1" fillId="0" borderId="8" xfId="0" applyNumberFormat="1" applyFont="1" applyFill="1" applyBorder="1" applyAlignment="1">
      <alignment horizontal="center"/>
    </xf>
    <xf numFmtId="164" fontId="1" fillId="0" borderId="14" xfId="0" applyNumberFormat="1" applyFont="1" applyFill="1" applyBorder="1" applyAlignment="1">
      <alignment horizontal="center"/>
    </xf>
    <xf numFmtId="164" fontId="1" fillId="0" borderId="9" xfId="0" applyNumberFormat="1" applyFont="1" applyFill="1" applyBorder="1" applyAlignment="1">
      <alignment horizontal="center"/>
    </xf>
    <xf numFmtId="0" fontId="4" fillId="0" borderId="45" xfId="0" applyFont="1" applyBorder="1" applyAlignment="1">
      <alignment horizontal="center" vertical="center" wrapText="1"/>
    </xf>
    <xf numFmtId="0" fontId="0" fillId="0" borderId="19" xfId="0" applyFill="1" applyBorder="1" applyAlignment="1">
      <alignment horizontal="center"/>
    </xf>
    <xf numFmtId="49" fontId="4" fillId="0" borderId="41" xfId="0" applyNumberFormat="1" applyFont="1" applyFill="1" applyBorder="1" applyAlignment="1"/>
    <xf numFmtId="0" fontId="0" fillId="0" borderId="39" xfId="0" applyNumberFormat="1" applyFont="1" applyFill="1" applyBorder="1" applyAlignment="1"/>
    <xf numFmtId="0" fontId="0" fillId="0" borderId="50" xfId="0" applyNumberFormat="1" applyFont="1" applyFill="1" applyBorder="1" applyAlignment="1"/>
    <xf numFmtId="164" fontId="1" fillId="0" borderId="41" xfId="0" applyNumberFormat="1" applyFont="1" applyFill="1" applyBorder="1" applyAlignment="1"/>
    <xf numFmtId="0" fontId="0" fillId="0" borderId="22" xfId="0" applyFill="1" applyBorder="1" applyAlignment="1"/>
    <xf numFmtId="0" fontId="0" fillId="0" borderId="51" xfId="0" applyFill="1" applyBorder="1" applyAlignment="1"/>
    <xf numFmtId="0" fontId="0" fillId="0" borderId="52" xfId="0" applyFill="1" applyBorder="1" applyAlignment="1"/>
    <xf numFmtId="0" fontId="0" fillId="0" borderId="25" xfId="0" applyFill="1" applyBorder="1" applyAlignment="1"/>
    <xf numFmtId="0" fontId="0" fillId="0" borderId="55" xfId="0" applyFill="1" applyBorder="1" applyAlignment="1"/>
    <xf numFmtId="164" fontId="1" fillId="0" borderId="57" xfId="0" applyNumberFormat="1" applyFont="1" applyFill="1" applyBorder="1" applyAlignment="1">
      <alignment horizontal="center"/>
    </xf>
    <xf numFmtId="164" fontId="1" fillId="0" borderId="58" xfId="0" applyNumberFormat="1" applyFont="1" applyFill="1" applyBorder="1" applyAlignment="1">
      <alignment horizontal="center"/>
    </xf>
    <xf numFmtId="164" fontId="1" fillId="0" borderId="59" xfId="0" applyNumberFormat="1" applyFont="1" applyFill="1" applyBorder="1" applyAlignment="1">
      <alignment horizontal="center"/>
    </xf>
    <xf numFmtId="164" fontId="1" fillId="0" borderId="60" xfId="0" applyNumberFormat="1" applyFont="1" applyFill="1" applyBorder="1" applyAlignment="1"/>
    <xf numFmtId="0" fontId="0" fillId="0" borderId="62" xfId="0" applyFill="1" applyBorder="1" applyAlignment="1"/>
    <xf numFmtId="0" fontId="0" fillId="0" borderId="64" xfId="0" applyFill="1" applyBorder="1" applyAlignment="1"/>
    <xf numFmtId="164" fontId="1" fillId="0" borderId="67" xfId="0" applyNumberFormat="1" applyFont="1" applyFill="1" applyBorder="1" applyAlignment="1"/>
    <xf numFmtId="0" fontId="0" fillId="0" borderId="68" xfId="0" applyNumberFormat="1" applyFont="1" applyFill="1" applyBorder="1" applyAlignment="1"/>
    <xf numFmtId="49" fontId="4" fillId="0" borderId="34" xfId="0" applyNumberFormat="1" applyFont="1" applyFill="1" applyBorder="1" applyAlignment="1">
      <alignment horizontal="center"/>
    </xf>
    <xf numFmtId="164" fontId="1" fillId="0" borderId="10" xfId="0" applyNumberFormat="1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49" fontId="1" fillId="0" borderId="10" xfId="0" applyNumberFormat="1" applyFont="1" applyFill="1" applyBorder="1" applyAlignment="1">
      <alignment horizontal="center"/>
    </xf>
    <xf numFmtId="49" fontId="2" fillId="0" borderId="10" xfId="0" applyNumberFormat="1" applyFont="1" applyFill="1" applyBorder="1" applyAlignment="1">
      <alignment horizontal="center"/>
    </xf>
    <xf numFmtId="0" fontId="0" fillId="0" borderId="0" xfId="0"/>
    <xf numFmtId="49" fontId="10" fillId="0" borderId="10" xfId="0" applyNumberFormat="1" applyFont="1" applyFill="1" applyBorder="1" applyAlignment="1"/>
    <xf numFmtId="0" fontId="10" fillId="0" borderId="0" xfId="0" applyFont="1"/>
    <xf numFmtId="164" fontId="11" fillId="0" borderId="10" xfId="0" applyNumberFormat="1" applyFont="1" applyFill="1" applyBorder="1" applyAlignment="1"/>
    <xf numFmtId="0" fontId="10" fillId="0" borderId="10" xfId="0" applyFont="1" applyFill="1" applyBorder="1" applyAlignment="1"/>
    <xf numFmtId="0" fontId="10" fillId="0" borderId="10" xfId="0" applyNumberFormat="1" applyFont="1" applyFill="1" applyBorder="1" applyAlignment="1"/>
    <xf numFmtId="49" fontId="10" fillId="0" borderId="10" xfId="0" applyNumberFormat="1" applyFont="1" applyFill="1" applyBorder="1" applyAlignment="1">
      <alignment horizontal="center"/>
    </xf>
    <xf numFmtId="0" fontId="5" fillId="0" borderId="0" xfId="0" applyFont="1"/>
    <xf numFmtId="164" fontId="1" fillId="0" borderId="39" xfId="0" applyNumberFormat="1" applyFont="1" applyFill="1" applyBorder="1" applyAlignment="1"/>
    <xf numFmtId="0" fontId="1" fillId="0" borderId="32" xfId="0" applyNumberFormat="1" applyFont="1" applyFill="1" applyBorder="1" applyAlignment="1"/>
    <xf numFmtId="49" fontId="1" fillId="0" borderId="71" xfId="0" applyNumberFormat="1" applyFont="1" applyFill="1" applyBorder="1" applyAlignment="1"/>
    <xf numFmtId="0" fontId="1" fillId="0" borderId="66" xfId="0" applyNumberFormat="1" applyFont="1" applyFill="1" applyBorder="1" applyAlignment="1"/>
    <xf numFmtId="0" fontId="0" fillId="0" borderId="10" xfId="0" applyFill="1" applyBorder="1"/>
    <xf numFmtId="0" fontId="4" fillId="0" borderId="10" xfId="0" applyFont="1" applyFill="1" applyBorder="1" applyAlignment="1">
      <alignment horizontal="center"/>
    </xf>
    <xf numFmtId="49" fontId="1" fillId="0" borderId="72" xfId="0" applyNumberFormat="1" applyFont="1" applyFill="1" applyBorder="1" applyAlignment="1"/>
    <xf numFmtId="0" fontId="4" fillId="0" borderId="36" xfId="0" applyFont="1" applyFill="1" applyBorder="1" applyAlignment="1">
      <alignment horizontal="center"/>
    </xf>
    <xf numFmtId="0" fontId="12" fillId="0" borderId="0" xfId="0" applyFont="1" applyFill="1"/>
    <xf numFmtId="0" fontId="10" fillId="0" borderId="0" xfId="0" applyFont="1" applyFill="1"/>
    <xf numFmtId="164" fontId="1" fillId="0" borderId="19" xfId="0" applyNumberFormat="1" applyFont="1" applyFill="1" applyBorder="1" applyAlignment="1">
      <alignment horizontal="center"/>
    </xf>
    <xf numFmtId="0" fontId="0" fillId="0" borderId="73" xfId="0" applyFill="1" applyBorder="1" applyAlignment="1"/>
    <xf numFmtId="0" fontId="0" fillId="0" borderId="74" xfId="0" applyFill="1" applyBorder="1" applyAlignment="1"/>
    <xf numFmtId="0" fontId="0" fillId="0" borderId="37" xfId="0" applyFill="1" applyBorder="1" applyAlignment="1"/>
    <xf numFmtId="49" fontId="1" fillId="0" borderId="17" xfId="0" applyNumberFormat="1" applyFont="1" applyFill="1" applyBorder="1" applyAlignment="1">
      <alignment horizontal="center"/>
    </xf>
    <xf numFmtId="0" fontId="0" fillId="0" borderId="36" xfId="0" applyFill="1" applyBorder="1" applyAlignment="1"/>
    <xf numFmtId="0" fontId="4" fillId="0" borderId="74" xfId="0" applyFont="1" applyFill="1" applyBorder="1" applyAlignment="1">
      <alignment horizontal="center"/>
    </xf>
    <xf numFmtId="0" fontId="0" fillId="0" borderId="74" xfId="0" applyFill="1" applyBorder="1" applyAlignment="1">
      <alignment horizontal="center"/>
    </xf>
    <xf numFmtId="49" fontId="1" fillId="0" borderId="34" xfId="0" applyNumberFormat="1" applyFont="1" applyFill="1" applyBorder="1" applyAlignment="1"/>
    <xf numFmtId="0" fontId="0" fillId="0" borderId="76" xfId="0" applyFill="1" applyBorder="1" applyAlignment="1"/>
    <xf numFmtId="0" fontId="0" fillId="0" borderId="36" xfId="0" applyFill="1" applyBorder="1" applyAlignment="1">
      <alignment horizontal="center"/>
    </xf>
    <xf numFmtId="0" fontId="0" fillId="0" borderId="25" xfId="0" applyFill="1" applyBorder="1" applyAlignment="1">
      <alignment horizontal="center"/>
    </xf>
    <xf numFmtId="0" fontId="0" fillId="0" borderId="51" xfId="0" applyFill="1" applyBorder="1" applyAlignment="1">
      <alignment horizontal="center"/>
    </xf>
    <xf numFmtId="0" fontId="0" fillId="0" borderId="55" xfId="0" applyFill="1" applyBorder="1" applyAlignment="1">
      <alignment horizontal="center"/>
    </xf>
    <xf numFmtId="49" fontId="4" fillId="0" borderId="67" xfId="0" applyNumberFormat="1" applyFont="1" applyFill="1" applyBorder="1" applyAlignment="1"/>
    <xf numFmtId="49" fontId="4" fillId="0" borderId="60" xfId="0" applyNumberFormat="1" applyFont="1" applyFill="1" applyBorder="1" applyAlignment="1"/>
    <xf numFmtId="49" fontId="2" fillId="0" borderId="60" xfId="0" applyNumberFormat="1" applyFont="1" applyFill="1" applyBorder="1" applyAlignment="1"/>
    <xf numFmtId="164" fontId="1" fillId="0" borderId="77" xfId="0" applyNumberFormat="1" applyFont="1" applyFill="1" applyBorder="1" applyAlignment="1"/>
    <xf numFmtId="0" fontId="0" fillId="0" borderId="66" xfId="0" applyFill="1" applyBorder="1" applyAlignment="1"/>
    <xf numFmtId="0" fontId="4" fillId="0" borderId="23" xfId="0" applyNumberFormat="1" applyFont="1" applyFill="1" applyBorder="1" applyAlignment="1"/>
    <xf numFmtId="49" fontId="4" fillId="0" borderId="23" xfId="0" applyNumberFormat="1" applyFont="1" applyFill="1" applyBorder="1" applyAlignment="1"/>
    <xf numFmtId="164" fontId="0" fillId="0" borderId="0" xfId="0" applyNumberFormat="1"/>
    <xf numFmtId="0" fontId="0" fillId="0" borderId="69" xfId="0" applyNumberFormat="1" applyFont="1" applyFill="1" applyBorder="1" applyAlignment="1"/>
    <xf numFmtId="0" fontId="0" fillId="0" borderId="78" xfId="0" applyNumberFormat="1" applyFont="1" applyFill="1" applyBorder="1" applyAlignment="1"/>
    <xf numFmtId="0" fontId="4" fillId="0" borderId="24" xfId="0" applyNumberFormat="1" applyFont="1" applyFill="1" applyBorder="1" applyAlignment="1"/>
    <xf numFmtId="164" fontId="1" fillId="0" borderId="24" xfId="0" applyNumberFormat="1" applyFont="1" applyFill="1" applyBorder="1" applyAlignment="1">
      <alignment horizontal="center"/>
    </xf>
    <xf numFmtId="49" fontId="4" fillId="0" borderId="24" xfId="0" applyNumberFormat="1" applyFont="1" applyFill="1" applyBorder="1" applyAlignment="1">
      <alignment horizontal="center"/>
    </xf>
    <xf numFmtId="49" fontId="1" fillId="0" borderId="79" xfId="0" applyNumberFormat="1" applyFont="1" applyFill="1" applyBorder="1" applyAlignment="1"/>
    <xf numFmtId="0" fontId="1" fillId="0" borderId="23" xfId="0" applyNumberFormat="1" applyFont="1" applyFill="1" applyBorder="1" applyAlignment="1"/>
    <xf numFmtId="0" fontId="0" fillId="0" borderId="23" xfId="0" applyNumberFormat="1" applyFont="1" applyFill="1" applyBorder="1" applyAlignment="1"/>
    <xf numFmtId="0" fontId="4" fillId="0" borderId="80" xfId="0" applyFont="1" applyBorder="1" applyAlignment="1">
      <alignment horizontal="center" vertical="center" wrapText="1"/>
    </xf>
    <xf numFmtId="49" fontId="13" fillId="0" borderId="1" xfId="0" applyNumberFormat="1" applyFont="1" applyFill="1" applyBorder="1" applyAlignment="1"/>
    <xf numFmtId="0" fontId="1" fillId="0" borderId="42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0" xfId="0" applyFont="1" applyAlignment="1"/>
    <xf numFmtId="0" fontId="0" fillId="0" borderId="64" xfId="0" applyFill="1" applyBorder="1" applyAlignment="1">
      <alignment horizontal="center"/>
    </xf>
    <xf numFmtId="0" fontId="4" fillId="0" borderId="25" xfId="0" applyFont="1" applyFill="1" applyBorder="1" applyAlignment="1">
      <alignment horizontal="center"/>
    </xf>
    <xf numFmtId="0" fontId="4" fillId="0" borderId="64" xfId="0" applyFont="1" applyFill="1" applyBorder="1" applyAlignment="1">
      <alignment horizontal="center"/>
    </xf>
    <xf numFmtId="0" fontId="4" fillId="0" borderId="25" xfId="0" applyNumberFormat="1" applyFont="1" applyFill="1" applyBorder="1" applyAlignment="1">
      <alignment horizontal="center"/>
    </xf>
    <xf numFmtId="0" fontId="4" fillId="0" borderId="55" xfId="0" applyNumberFormat="1" applyFont="1" applyFill="1" applyBorder="1" applyAlignment="1">
      <alignment horizontal="center"/>
    </xf>
    <xf numFmtId="49" fontId="4" fillId="0" borderId="38" xfId="0" applyNumberFormat="1" applyFont="1" applyFill="1" applyBorder="1" applyAlignment="1">
      <alignment horizontal="center"/>
    </xf>
    <xf numFmtId="49" fontId="16" fillId="0" borderId="17" xfId="0" applyNumberFormat="1" applyFont="1" applyFill="1" applyBorder="1" applyAlignment="1">
      <alignment horizontal="center"/>
    </xf>
    <xf numFmtId="49" fontId="16" fillId="0" borderId="64" xfId="0" applyNumberFormat="1" applyFont="1" applyFill="1" applyBorder="1" applyAlignment="1">
      <alignment horizontal="center"/>
    </xf>
    <xf numFmtId="49" fontId="16" fillId="0" borderId="4" xfId="0" applyNumberFormat="1" applyFont="1" applyFill="1" applyBorder="1" applyAlignment="1">
      <alignment horizontal="center"/>
    </xf>
    <xf numFmtId="49" fontId="16" fillId="0" borderId="54" xfId="0" applyNumberFormat="1" applyFont="1" applyFill="1" applyBorder="1" applyAlignment="1">
      <alignment horizontal="center"/>
    </xf>
    <xf numFmtId="49" fontId="16" fillId="0" borderId="20" xfId="0" applyNumberFormat="1" applyFont="1" applyFill="1" applyBorder="1" applyAlignment="1">
      <alignment horizontal="center"/>
    </xf>
    <xf numFmtId="49" fontId="16" fillId="0" borderId="75" xfId="0" applyNumberFormat="1" applyFont="1" applyFill="1" applyBorder="1" applyAlignment="1">
      <alignment horizontal="center"/>
    </xf>
    <xf numFmtId="0" fontId="16" fillId="0" borderId="10" xfId="0" applyFont="1" applyFill="1" applyBorder="1" applyAlignment="1">
      <alignment horizontal="center"/>
    </xf>
    <xf numFmtId="0" fontId="16" fillId="0" borderId="33" xfId="0" applyNumberFormat="1" applyFont="1" applyFill="1" applyBorder="1" applyAlignment="1"/>
    <xf numFmtId="0" fontId="0" fillId="0" borderId="76" xfId="0" applyFill="1" applyBorder="1" applyAlignment="1">
      <alignment horizontal="center"/>
    </xf>
    <xf numFmtId="0" fontId="4" fillId="0" borderId="55" xfId="0" applyFont="1" applyFill="1" applyBorder="1" applyAlignment="1">
      <alignment horizontal="center"/>
    </xf>
    <xf numFmtId="49" fontId="16" fillId="0" borderId="21" xfId="0" applyNumberFormat="1" applyFont="1" applyFill="1" applyBorder="1" applyAlignment="1">
      <alignment horizontal="center"/>
    </xf>
    <xf numFmtId="49" fontId="16" fillId="0" borderId="19" xfId="0" applyNumberFormat="1" applyFont="1" applyFill="1" applyBorder="1" applyAlignment="1">
      <alignment horizontal="center"/>
    </xf>
    <xf numFmtId="0" fontId="0" fillId="0" borderId="81" xfId="0" applyFill="1" applyBorder="1" applyAlignment="1">
      <alignment horizontal="center"/>
    </xf>
    <xf numFmtId="49" fontId="1" fillId="0" borderId="79" xfId="0" applyNumberFormat="1" applyFont="1" applyFill="1" applyBorder="1" applyAlignment="1">
      <alignment horizontal="center"/>
    </xf>
    <xf numFmtId="0" fontId="0" fillId="0" borderId="24" xfId="0" applyNumberFormat="1" applyFont="1" applyFill="1" applyBorder="1" applyAlignment="1"/>
    <xf numFmtId="0" fontId="0" fillId="0" borderId="79" xfId="0" applyNumberFormat="1" applyFont="1" applyFill="1" applyBorder="1" applyAlignment="1"/>
    <xf numFmtId="49" fontId="1" fillId="0" borderId="24" xfId="0" applyNumberFormat="1" applyFont="1" applyFill="1" applyBorder="1" applyAlignment="1"/>
    <xf numFmtId="49" fontId="4" fillId="0" borderId="24" xfId="0" applyNumberFormat="1" applyFont="1" applyFill="1" applyBorder="1" applyAlignment="1"/>
    <xf numFmtId="0" fontId="16" fillId="0" borderId="32" xfId="0" applyNumberFormat="1" applyFont="1" applyFill="1" applyBorder="1" applyAlignment="1"/>
    <xf numFmtId="49" fontId="1" fillId="0" borderId="72" xfId="0" applyNumberFormat="1" applyFont="1" applyFill="1" applyBorder="1" applyAlignment="1">
      <alignment horizontal="center"/>
    </xf>
    <xf numFmtId="0" fontId="4" fillId="0" borderId="74" xfId="0" applyNumberFormat="1" applyFont="1" applyFill="1" applyBorder="1" applyAlignment="1">
      <alignment horizontal="center"/>
    </xf>
    <xf numFmtId="164" fontId="1" fillId="0" borderId="84" xfId="0" applyNumberFormat="1" applyFont="1" applyFill="1" applyBorder="1" applyAlignment="1">
      <alignment horizontal="center"/>
    </xf>
    <xf numFmtId="0" fontId="0" fillId="0" borderId="72" xfId="0" applyFill="1" applyBorder="1" applyAlignment="1"/>
    <xf numFmtId="0" fontId="0" fillId="0" borderId="72" xfId="0" applyFill="1" applyBorder="1" applyAlignment="1">
      <alignment horizontal="center"/>
    </xf>
    <xf numFmtId="164" fontId="1" fillId="0" borderId="35" xfId="0" applyNumberFormat="1" applyFont="1" applyFill="1" applyBorder="1" applyAlignment="1">
      <alignment horizontal="center"/>
    </xf>
    <xf numFmtId="164" fontId="1" fillId="0" borderId="73" xfId="0" applyNumberFormat="1" applyFont="1" applyFill="1" applyBorder="1" applyAlignment="1">
      <alignment horizontal="center"/>
    </xf>
    <xf numFmtId="49" fontId="16" fillId="0" borderId="72" xfId="0" applyNumberFormat="1" applyFont="1" applyFill="1" applyBorder="1" applyAlignment="1"/>
    <xf numFmtId="0" fontId="0" fillId="0" borderId="73" xfId="0" applyFill="1" applyBorder="1" applyAlignment="1">
      <alignment horizontal="center"/>
    </xf>
    <xf numFmtId="0" fontId="1" fillId="0" borderId="33" xfId="0" applyFont="1" applyFill="1" applyBorder="1" applyAlignment="1">
      <alignment horizontal="center"/>
    </xf>
    <xf numFmtId="0" fontId="10" fillId="0" borderId="0" xfId="0" applyNumberFormat="1" applyFont="1" applyFill="1" applyAlignment="1"/>
    <xf numFmtId="164" fontId="10" fillId="0" borderId="0" xfId="0" applyNumberFormat="1" applyFont="1" applyFill="1" applyAlignment="1">
      <alignment horizontal="left" vertical="center"/>
    </xf>
    <xf numFmtId="0" fontId="5" fillId="0" borderId="0" xfId="0" applyFont="1" applyFill="1" applyAlignment="1">
      <alignment horizontal="right"/>
    </xf>
    <xf numFmtId="49" fontId="4" fillId="0" borderId="10" xfId="0" applyNumberFormat="1" applyFont="1" applyFill="1" applyBorder="1" applyAlignment="1">
      <alignment horizontal="left"/>
    </xf>
    <xf numFmtId="49" fontId="0" fillId="0" borderId="78" xfId="0" applyNumberFormat="1" applyFont="1" applyFill="1" applyBorder="1" applyAlignment="1">
      <alignment horizontal="center"/>
    </xf>
    <xf numFmtId="0" fontId="1" fillId="0" borderId="24" xfId="0" applyNumberFormat="1" applyFont="1" applyFill="1" applyBorder="1" applyAlignment="1"/>
    <xf numFmtId="0" fontId="0" fillId="0" borderId="18" xfId="0" applyNumberFormat="1" applyFont="1" applyFill="1" applyBorder="1" applyAlignment="1"/>
    <xf numFmtId="0" fontId="0" fillId="0" borderId="87" xfId="0" applyNumberFormat="1" applyFont="1" applyFill="1" applyBorder="1" applyAlignment="1"/>
    <xf numFmtId="49" fontId="1" fillId="0" borderId="56" xfId="0" applyNumberFormat="1" applyFont="1" applyFill="1" applyBorder="1" applyAlignment="1"/>
    <xf numFmtId="0" fontId="0" fillId="0" borderId="86" xfId="0" applyNumberFormat="1" applyFont="1" applyFill="1" applyBorder="1" applyAlignment="1"/>
    <xf numFmtId="0" fontId="4" fillId="0" borderId="18" xfId="0" applyNumberFormat="1" applyFont="1" applyFill="1" applyBorder="1" applyAlignment="1"/>
    <xf numFmtId="49" fontId="1" fillId="0" borderId="78" xfId="0" applyNumberFormat="1" applyFont="1" applyFill="1" applyBorder="1" applyAlignment="1">
      <alignment horizontal="center"/>
    </xf>
    <xf numFmtId="0" fontId="9" fillId="0" borderId="0" xfId="0" applyFont="1" applyFill="1" applyAlignment="1"/>
    <xf numFmtId="0" fontId="4" fillId="0" borderId="0" xfId="0" applyFont="1" applyAlignment="1"/>
    <xf numFmtId="0" fontId="4" fillId="0" borderId="10" xfId="0" applyNumberFormat="1" applyFont="1" applyFill="1" applyBorder="1" applyAlignment="1">
      <alignment horizontal="left"/>
    </xf>
    <xf numFmtId="0" fontId="0" fillId="0" borderId="10" xfId="0" applyFill="1" applyBorder="1" applyAlignment="1">
      <alignment horizontal="right"/>
    </xf>
    <xf numFmtId="0" fontId="4" fillId="0" borderId="10" xfId="0" applyNumberFormat="1" applyFont="1" applyFill="1" applyBorder="1" applyAlignment="1">
      <alignment horizontal="right"/>
    </xf>
    <xf numFmtId="0" fontId="0" fillId="0" borderId="10" xfId="0" applyFont="1" applyBorder="1" applyAlignment="1"/>
    <xf numFmtId="164" fontId="0" fillId="0" borderId="10" xfId="0" applyNumberFormat="1" applyFill="1" applyBorder="1"/>
    <xf numFmtId="49" fontId="1" fillId="0" borderId="26" xfId="0" applyNumberFormat="1" applyFont="1" applyFill="1" applyBorder="1" applyAlignment="1">
      <alignment horizontal="center"/>
    </xf>
    <xf numFmtId="0" fontId="0" fillId="0" borderId="61" xfId="0" applyFill="1" applyBorder="1" applyAlignment="1">
      <alignment horizontal="center"/>
    </xf>
    <xf numFmtId="0" fontId="0" fillId="0" borderId="66" xfId="0" applyFill="1" applyBorder="1" applyAlignment="1">
      <alignment horizontal="center"/>
    </xf>
    <xf numFmtId="0" fontId="0" fillId="0" borderId="35" xfId="0" applyFill="1" applyBorder="1" applyAlignment="1">
      <alignment horizontal="center"/>
    </xf>
    <xf numFmtId="49" fontId="1" fillId="0" borderId="89" xfId="0" applyNumberFormat="1" applyFont="1" applyFill="1" applyBorder="1" applyAlignment="1">
      <alignment horizontal="center"/>
    </xf>
    <xf numFmtId="49" fontId="1" fillId="0" borderId="90" xfId="0" applyNumberFormat="1" applyFont="1" applyFill="1" applyBorder="1" applyAlignment="1">
      <alignment horizontal="center"/>
    </xf>
    <xf numFmtId="0" fontId="0" fillId="0" borderId="91" xfId="0" applyNumberFormat="1" applyFont="1" applyFill="1" applyBorder="1" applyAlignment="1"/>
    <xf numFmtId="0" fontId="0" fillId="0" borderId="91" xfId="0" applyFill="1" applyBorder="1"/>
    <xf numFmtId="49" fontId="4" fillId="0" borderId="88" xfId="0" applyNumberFormat="1" applyFont="1" applyFill="1" applyBorder="1" applyAlignment="1">
      <alignment horizontal="center"/>
    </xf>
    <xf numFmtId="0" fontId="0" fillId="0" borderId="25" xfId="0" applyNumberFormat="1" applyFont="1" applyFill="1" applyBorder="1" applyAlignment="1"/>
    <xf numFmtId="0" fontId="0" fillId="0" borderId="19" xfId="0" applyFill="1" applyBorder="1" applyAlignment="1"/>
    <xf numFmtId="49" fontId="0" fillId="0" borderId="23" xfId="0" applyNumberFormat="1" applyFont="1" applyFill="1" applyBorder="1" applyAlignment="1">
      <alignment horizontal="center"/>
    </xf>
    <xf numFmtId="0" fontId="0" fillId="0" borderId="24" xfId="0" applyFont="1" applyFill="1" applyBorder="1" applyAlignment="1">
      <alignment horizontal="center"/>
    </xf>
    <xf numFmtId="49" fontId="3" fillId="0" borderId="24" xfId="0" applyNumberFormat="1" applyFont="1" applyFill="1" applyBorder="1" applyAlignment="1"/>
    <xf numFmtId="164" fontId="1" fillId="0" borderId="94" xfId="0" applyNumberFormat="1" applyFont="1" applyFill="1" applyBorder="1" applyAlignment="1">
      <alignment horizontal="center"/>
    </xf>
    <xf numFmtId="164" fontId="1" fillId="0" borderId="50" xfId="0" applyNumberFormat="1" applyFont="1" applyFill="1" applyBorder="1" applyAlignment="1">
      <alignment horizontal="center"/>
    </xf>
    <xf numFmtId="49" fontId="1" fillId="0" borderId="95" xfId="0" applyNumberFormat="1" applyFont="1" applyFill="1" applyBorder="1" applyAlignment="1">
      <alignment horizontal="center"/>
    </xf>
    <xf numFmtId="49" fontId="1" fillId="0" borderId="3" xfId="0" applyNumberFormat="1" applyFont="1" applyFill="1" applyBorder="1" applyAlignment="1">
      <alignment horizontal="center" vertical="center"/>
    </xf>
    <xf numFmtId="0" fontId="4" fillId="0" borderId="10" xfId="0" applyNumberFormat="1" applyFont="1" applyFill="1" applyBorder="1" applyAlignment="1">
      <alignment horizontal="center"/>
    </xf>
    <xf numFmtId="0" fontId="4" fillId="0" borderId="47" xfId="0" applyFont="1" applyBorder="1" applyAlignment="1">
      <alignment horizontal="center" vertical="center" wrapText="1"/>
    </xf>
    <xf numFmtId="0" fontId="4" fillId="0" borderId="45" xfId="0" applyFont="1" applyBorder="1" applyAlignment="1">
      <alignment horizontal="center" vertical="center" wrapText="1"/>
    </xf>
    <xf numFmtId="49" fontId="16" fillId="0" borderId="66" xfId="0" applyNumberFormat="1" applyFont="1" applyFill="1" applyBorder="1" applyAlignment="1"/>
    <xf numFmtId="0" fontId="1" fillId="0" borderId="36" xfId="0" applyNumberFormat="1" applyFont="1" applyFill="1" applyBorder="1" applyAlignment="1"/>
    <xf numFmtId="0" fontId="4" fillId="0" borderId="42" xfId="0" applyFont="1" applyFill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/>
    </xf>
    <xf numFmtId="0" fontId="0" fillId="0" borderId="49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49" fontId="3" fillId="0" borderId="10" xfId="0" applyNumberFormat="1" applyFont="1" applyFill="1" applyBorder="1" applyAlignment="1">
      <alignment horizontal="left"/>
    </xf>
    <xf numFmtId="0" fontId="0" fillId="0" borderId="10" xfId="0" applyFont="1" applyFill="1" applyBorder="1" applyAlignment="1">
      <alignment horizontal="center"/>
    </xf>
    <xf numFmtId="49" fontId="4" fillId="0" borderId="5" xfId="0" applyNumberFormat="1" applyFont="1" applyFill="1" applyBorder="1" applyAlignment="1">
      <alignment horizontal="center"/>
    </xf>
    <xf numFmtId="49" fontId="0" fillId="0" borderId="5" xfId="0" applyNumberFormat="1" applyFont="1" applyFill="1" applyBorder="1" applyAlignment="1">
      <alignment horizontal="center"/>
    </xf>
    <xf numFmtId="49" fontId="4" fillId="0" borderId="23" xfId="0" applyNumberFormat="1" applyFont="1" applyFill="1" applyBorder="1" applyAlignment="1">
      <alignment horizontal="center"/>
    </xf>
    <xf numFmtId="0" fontId="0" fillId="0" borderId="10" xfId="0" applyBorder="1"/>
    <xf numFmtId="0" fontId="0" fillId="0" borderId="10" xfId="0" applyBorder="1" applyAlignment="1">
      <alignment horizontal="left" vertical="center"/>
    </xf>
    <xf numFmtId="164" fontId="0" fillId="0" borderId="10" xfId="0" applyNumberFormat="1" applyBorder="1"/>
    <xf numFmtId="49" fontId="4" fillId="0" borderId="10" xfId="0" applyNumberFormat="1" applyFont="1" applyFill="1" applyBorder="1" applyAlignment="1">
      <alignment horizontal="center" vertical="center" wrapText="1"/>
    </xf>
    <xf numFmtId="49" fontId="1" fillId="0" borderId="23" xfId="0" applyNumberFormat="1" applyFont="1" applyFill="1" applyBorder="1" applyAlignment="1">
      <alignment horizontal="center"/>
    </xf>
    <xf numFmtId="0" fontId="4" fillId="0" borderId="99" xfId="0" applyFont="1" applyFill="1" applyBorder="1" applyAlignment="1">
      <alignment horizontal="center"/>
    </xf>
    <xf numFmtId="49" fontId="4" fillId="0" borderId="100" xfId="0" applyNumberFormat="1" applyFont="1" applyFill="1" applyBorder="1" applyAlignment="1">
      <alignment horizontal="center"/>
    </xf>
    <xf numFmtId="0" fontId="0" fillId="0" borderId="99" xfId="0" applyFont="1" applyFill="1" applyBorder="1" applyAlignment="1"/>
    <xf numFmtId="49" fontId="4" fillId="0" borderId="26" xfId="0" applyNumberFormat="1" applyFont="1" applyFill="1" applyBorder="1" applyAlignment="1">
      <alignment horizontal="center"/>
    </xf>
    <xf numFmtId="49" fontId="0" fillId="0" borderId="34" xfId="0" applyNumberFormat="1" applyFont="1" applyFill="1" applyBorder="1" applyAlignment="1">
      <alignment horizontal="center"/>
    </xf>
    <xf numFmtId="49" fontId="0" fillId="0" borderId="27" xfId="0" applyNumberFormat="1" applyFont="1" applyFill="1" applyBorder="1" applyAlignment="1">
      <alignment horizontal="center"/>
    </xf>
    <xf numFmtId="49" fontId="0" fillId="0" borderId="73" xfId="0" applyNumberFormat="1" applyFont="1" applyFill="1" applyBorder="1" applyAlignment="1">
      <alignment horizontal="center"/>
    </xf>
    <xf numFmtId="0" fontId="0" fillId="0" borderId="99" xfId="0" applyNumberFormat="1" applyFont="1" applyFill="1" applyBorder="1" applyAlignment="1"/>
    <xf numFmtId="49" fontId="0" fillId="0" borderId="72" xfId="0" applyNumberFormat="1" applyFont="1" applyFill="1" applyBorder="1" applyAlignment="1">
      <alignment horizontal="center"/>
    </xf>
    <xf numFmtId="49" fontId="0" fillId="0" borderId="93" xfId="0" applyNumberFormat="1" applyFont="1" applyFill="1" applyBorder="1" applyAlignment="1">
      <alignment horizontal="center"/>
    </xf>
    <xf numFmtId="49" fontId="0" fillId="0" borderId="33" xfId="0" applyNumberFormat="1" applyFont="1" applyFill="1" applyBorder="1" applyAlignment="1">
      <alignment horizontal="center"/>
    </xf>
    <xf numFmtId="49" fontId="0" fillId="0" borderId="37" xfId="0" applyNumberFormat="1" applyFont="1" applyFill="1" applyBorder="1" applyAlignment="1">
      <alignment horizontal="center"/>
    </xf>
    <xf numFmtId="49" fontId="0" fillId="0" borderId="53" xfId="0" applyNumberFormat="1" applyFont="1" applyFill="1" applyBorder="1" applyAlignment="1">
      <alignment horizontal="center"/>
    </xf>
    <xf numFmtId="0" fontId="0" fillId="0" borderId="26" xfId="0" applyNumberFormat="1" applyFont="1" applyFill="1" applyBorder="1" applyAlignment="1"/>
    <xf numFmtId="49" fontId="16" fillId="0" borderId="101" xfId="0" applyNumberFormat="1" applyFont="1" applyFill="1" applyBorder="1" applyAlignment="1">
      <alignment horizontal="center"/>
    </xf>
    <xf numFmtId="49" fontId="16" fillId="0" borderId="26" xfId="0" applyNumberFormat="1" applyFont="1" applyFill="1" applyBorder="1" applyAlignment="1">
      <alignment horizontal="center"/>
    </xf>
    <xf numFmtId="49" fontId="16" fillId="0" borderId="100" xfId="0" applyNumberFormat="1" applyFont="1" applyFill="1" applyBorder="1" applyAlignment="1">
      <alignment horizontal="center"/>
    </xf>
    <xf numFmtId="49" fontId="16" fillId="0" borderId="102" xfId="0" applyNumberFormat="1" applyFont="1" applyFill="1" applyBorder="1" applyAlignment="1">
      <alignment horizontal="center"/>
    </xf>
    <xf numFmtId="164" fontId="1" fillId="0" borderId="103" xfId="0" applyNumberFormat="1" applyFont="1" applyFill="1" applyBorder="1" applyAlignment="1">
      <alignment horizontal="center"/>
    </xf>
    <xf numFmtId="164" fontId="1" fillId="0" borderId="25" xfId="0" applyNumberFormat="1" applyFont="1" applyFill="1" applyBorder="1" applyAlignment="1">
      <alignment horizontal="center"/>
    </xf>
    <xf numFmtId="164" fontId="1" fillId="0" borderId="104" xfId="0" applyNumberFormat="1" applyFont="1" applyFill="1" applyBorder="1" applyAlignment="1">
      <alignment horizontal="center"/>
    </xf>
    <xf numFmtId="0" fontId="0" fillId="0" borderId="88" xfId="0" applyFill="1" applyBorder="1" applyAlignment="1">
      <alignment horizontal="center"/>
    </xf>
    <xf numFmtId="164" fontId="1" fillId="0" borderId="105" xfId="0" applyNumberFormat="1" applyFont="1" applyFill="1" applyBorder="1" applyAlignment="1">
      <alignment horizontal="center"/>
    </xf>
    <xf numFmtId="164" fontId="1" fillId="0" borderId="82" xfId="0" applyNumberFormat="1" applyFont="1" applyFill="1" applyBorder="1" applyAlignment="1">
      <alignment horizontal="center"/>
    </xf>
    <xf numFmtId="49" fontId="16" fillId="0" borderId="29" xfId="0" applyNumberFormat="1" applyFont="1" applyFill="1" applyBorder="1" applyAlignment="1">
      <alignment horizontal="center"/>
    </xf>
    <xf numFmtId="0" fontId="4" fillId="0" borderId="19" xfId="0" applyNumberFormat="1" applyFont="1" applyFill="1" applyBorder="1" applyAlignment="1">
      <alignment horizontal="center"/>
    </xf>
    <xf numFmtId="0" fontId="4" fillId="0" borderId="19" xfId="0" applyFont="1" applyFill="1" applyBorder="1" applyAlignment="1">
      <alignment horizontal="center"/>
    </xf>
    <xf numFmtId="0" fontId="0" fillId="0" borderId="37" xfId="0" applyFill="1" applyBorder="1" applyAlignment="1">
      <alignment horizontal="center"/>
    </xf>
    <xf numFmtId="49" fontId="1" fillId="0" borderId="5" xfId="0" applyNumberFormat="1" applyFont="1" applyFill="1" applyBorder="1" applyAlignment="1">
      <alignment horizontal="center"/>
    </xf>
    <xf numFmtId="0" fontId="0" fillId="0" borderId="78" xfId="0" applyNumberFormat="1" applyFont="1" applyFill="1" applyBorder="1" applyAlignment="1">
      <alignment horizontal="center"/>
    </xf>
    <xf numFmtId="49" fontId="1" fillId="0" borderId="24" xfId="0" applyNumberFormat="1" applyFont="1" applyFill="1" applyBorder="1" applyAlignment="1">
      <alignment horizontal="center"/>
    </xf>
    <xf numFmtId="0" fontId="0" fillId="0" borderId="0" xfId="0" applyFont="1" applyFill="1" applyAlignment="1">
      <alignment horizontal="center"/>
    </xf>
    <xf numFmtId="49" fontId="3" fillId="0" borderId="10" xfId="0" applyNumberFormat="1" applyFont="1" applyFill="1" applyBorder="1" applyAlignment="1">
      <alignment horizontal="center"/>
    </xf>
    <xf numFmtId="0" fontId="0" fillId="0" borderId="24" xfId="0" applyNumberFormat="1" applyFont="1" applyFill="1" applyBorder="1" applyAlignment="1">
      <alignment horizontal="center"/>
    </xf>
    <xf numFmtId="49" fontId="16" fillId="0" borderId="5" xfId="0" applyNumberFormat="1" applyFont="1" applyFill="1" applyBorder="1" applyAlignment="1">
      <alignment horizontal="center"/>
    </xf>
    <xf numFmtId="49" fontId="16" fillId="0" borderId="34" xfId="0" applyNumberFormat="1" applyFont="1" applyFill="1" applyBorder="1" applyAlignment="1">
      <alignment horizontal="center"/>
    </xf>
    <xf numFmtId="49" fontId="16" fillId="0" borderId="28" xfId="0" applyNumberFormat="1" applyFont="1" applyFill="1" applyBorder="1" applyAlignment="1">
      <alignment horizontal="center"/>
    </xf>
    <xf numFmtId="0" fontId="0" fillId="0" borderId="0" xfId="0" applyNumberFormat="1" applyFont="1" applyFill="1" applyAlignment="1">
      <alignment horizontal="center"/>
    </xf>
    <xf numFmtId="49" fontId="16" fillId="0" borderId="13" xfId="0" applyNumberFormat="1" applyFont="1" applyFill="1" applyBorder="1" applyAlignment="1">
      <alignment horizontal="center"/>
    </xf>
    <xf numFmtId="49" fontId="16" fillId="0" borderId="7" xfId="0" applyNumberFormat="1" applyFont="1" applyFill="1" applyBorder="1" applyAlignment="1">
      <alignment horizontal="center"/>
    </xf>
    <xf numFmtId="49" fontId="16" fillId="0" borderId="70" xfId="0" applyNumberFormat="1" applyFont="1" applyFill="1" applyBorder="1" applyAlignment="1">
      <alignment horizontal="center"/>
    </xf>
    <xf numFmtId="49" fontId="16" fillId="0" borderId="6" xfId="0" applyNumberFormat="1" applyFont="1" applyFill="1" applyBorder="1" applyAlignment="1">
      <alignment horizontal="center"/>
    </xf>
    <xf numFmtId="49" fontId="16" fillId="0" borderId="16" xfId="0" applyNumberFormat="1" applyFont="1" applyFill="1" applyBorder="1" applyAlignment="1">
      <alignment horizontal="center"/>
    </xf>
    <xf numFmtId="0" fontId="1" fillId="0" borderId="97" xfId="0" applyNumberFormat="1" applyFont="1" applyFill="1" applyBorder="1" applyAlignment="1">
      <alignment horizontal="center"/>
    </xf>
    <xf numFmtId="49" fontId="1" fillId="0" borderId="13" xfId="0" applyNumberFormat="1" applyFont="1" applyFill="1" applyBorder="1" applyAlignment="1">
      <alignment horizontal="center"/>
    </xf>
    <xf numFmtId="0" fontId="4" fillId="0" borderId="32" xfId="0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0" fontId="14" fillId="0" borderId="42" xfId="0" applyFont="1" applyBorder="1" applyAlignment="1">
      <alignment vertical="center" wrapText="1"/>
    </xf>
    <xf numFmtId="0" fontId="3" fillId="0" borderId="45" xfId="0" applyFont="1" applyBorder="1" applyAlignment="1">
      <alignment horizontal="center" vertical="center" wrapText="1"/>
    </xf>
    <xf numFmtId="0" fontId="4" fillId="0" borderId="10" xfId="0" applyFont="1" applyBorder="1" applyAlignment="1">
      <alignment vertical="center" wrapText="1"/>
    </xf>
    <xf numFmtId="49" fontId="1" fillId="0" borderId="16" xfId="0" applyNumberFormat="1" applyFont="1" applyFill="1" applyBorder="1" applyAlignment="1">
      <alignment horizontal="center"/>
    </xf>
    <xf numFmtId="49" fontId="16" fillId="0" borderId="63" xfId="0" applyNumberFormat="1" applyFont="1" applyFill="1" applyBorder="1" applyAlignment="1">
      <alignment horizontal="center"/>
    </xf>
    <xf numFmtId="49" fontId="16" fillId="0" borderId="71" xfId="0" applyNumberFormat="1" applyFont="1" applyFill="1" applyBorder="1" applyAlignment="1">
      <alignment horizontal="center"/>
    </xf>
    <xf numFmtId="49" fontId="1" fillId="0" borderId="33" xfId="0" applyNumberFormat="1" applyFont="1" applyFill="1" applyBorder="1" applyAlignment="1">
      <alignment horizontal="center"/>
    </xf>
    <xf numFmtId="49" fontId="1" fillId="0" borderId="32" xfId="0" applyNumberFormat="1" applyFont="1" applyFill="1" applyBorder="1" applyAlignment="1">
      <alignment horizontal="center"/>
    </xf>
    <xf numFmtId="0" fontId="4" fillId="0" borderId="99" xfId="0" applyNumberFormat="1" applyFont="1" applyFill="1" applyBorder="1" applyAlignment="1"/>
    <xf numFmtId="164" fontId="1" fillId="0" borderId="107" xfId="0" applyNumberFormat="1" applyFont="1" applyFill="1" applyBorder="1" applyAlignment="1"/>
    <xf numFmtId="49" fontId="4" fillId="0" borderId="106" xfId="0" applyNumberFormat="1" applyFont="1" applyFill="1" applyBorder="1" applyAlignment="1">
      <alignment horizontal="center"/>
    </xf>
    <xf numFmtId="0" fontId="17" fillId="0" borderId="0" xfId="0" applyFont="1"/>
    <xf numFmtId="49" fontId="4" fillId="0" borderId="99" xfId="0" applyNumberFormat="1" applyFont="1" applyFill="1" applyBorder="1" applyAlignment="1">
      <alignment horizontal="center"/>
    </xf>
    <xf numFmtId="49" fontId="1" fillId="0" borderId="29" xfId="0" applyNumberFormat="1" applyFont="1" applyFill="1" applyBorder="1" applyAlignment="1">
      <alignment horizontal="center"/>
    </xf>
    <xf numFmtId="0" fontId="16" fillId="0" borderId="97" xfId="0" applyNumberFormat="1" applyFont="1" applyFill="1" applyBorder="1" applyAlignment="1">
      <alignment horizontal="center"/>
    </xf>
    <xf numFmtId="0" fontId="1" fillId="0" borderId="44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10" xfId="0" applyFont="1" applyFill="1" applyBorder="1" applyAlignment="1"/>
    <xf numFmtId="0" fontId="0" fillId="0" borderId="108" xfId="0" applyNumberFormat="1" applyFont="1" applyFill="1" applyBorder="1" applyAlignment="1"/>
    <xf numFmtId="49" fontId="1" fillId="0" borderId="109" xfId="0" applyNumberFormat="1" applyFont="1" applyFill="1" applyBorder="1" applyAlignment="1"/>
    <xf numFmtId="49" fontId="1" fillId="0" borderId="98" xfId="0" applyNumberFormat="1" applyFont="1" applyFill="1" applyBorder="1" applyAlignment="1"/>
    <xf numFmtId="0" fontId="1" fillId="0" borderId="110" xfId="0" applyNumberFormat="1" applyFont="1" applyFill="1" applyBorder="1" applyAlignment="1"/>
    <xf numFmtId="49" fontId="4" fillId="0" borderId="108" xfId="0" applyNumberFormat="1" applyFont="1" applyFill="1" applyBorder="1" applyAlignment="1"/>
    <xf numFmtId="49" fontId="1" fillId="0" borderId="15" xfId="0" applyNumberFormat="1" applyFont="1" applyFill="1" applyBorder="1" applyAlignment="1"/>
    <xf numFmtId="0" fontId="4" fillId="0" borderId="47" xfId="0" applyFont="1" applyBorder="1" applyAlignment="1">
      <alignment horizontal="center" vertical="center" wrapText="1"/>
    </xf>
    <xf numFmtId="0" fontId="4" fillId="0" borderId="4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49" fontId="16" fillId="0" borderId="72" xfId="0" applyNumberFormat="1" applyFont="1" applyFill="1" applyBorder="1" applyAlignment="1">
      <alignment horizontal="center"/>
    </xf>
    <xf numFmtId="49" fontId="16" fillId="0" borderId="32" xfId="0" applyNumberFormat="1" applyFont="1" applyFill="1" applyBorder="1" applyAlignment="1">
      <alignment horizontal="center"/>
    </xf>
    <xf numFmtId="164" fontId="1" fillId="0" borderId="74" xfId="0" applyNumberFormat="1" applyFont="1" applyFill="1" applyBorder="1" applyAlignment="1">
      <alignment horizontal="center"/>
    </xf>
    <xf numFmtId="164" fontId="1" fillId="0" borderId="55" xfId="0" applyNumberFormat="1" applyFont="1" applyFill="1" applyBorder="1" applyAlignment="1">
      <alignment horizontal="center"/>
    </xf>
    <xf numFmtId="164" fontId="1" fillId="0" borderId="53" xfId="0" applyNumberFormat="1" applyFont="1" applyFill="1" applyBorder="1" applyAlignment="1">
      <alignment horizontal="center"/>
    </xf>
    <xf numFmtId="164" fontId="1" fillId="0" borderId="111" xfId="0" applyNumberFormat="1" applyFont="1" applyFill="1" applyBorder="1" applyAlignment="1">
      <alignment horizontal="center"/>
    </xf>
    <xf numFmtId="164" fontId="1" fillId="0" borderId="76" xfId="0" applyNumberFormat="1" applyFont="1" applyFill="1" applyBorder="1" applyAlignment="1">
      <alignment horizontal="center"/>
    </xf>
    <xf numFmtId="0" fontId="0" fillId="0" borderId="112" xfId="0" applyNumberFormat="1" applyFont="1" applyFill="1" applyBorder="1" applyAlignment="1"/>
    <xf numFmtId="49" fontId="1" fillId="0" borderId="98" xfId="0" applyNumberFormat="1" applyFont="1" applyFill="1" applyBorder="1" applyAlignment="1">
      <alignment horizontal="center"/>
    </xf>
    <xf numFmtId="49" fontId="16" fillId="0" borderId="90" xfId="0" applyNumberFormat="1" applyFont="1" applyFill="1" applyBorder="1" applyAlignment="1">
      <alignment horizontal="center"/>
    </xf>
    <xf numFmtId="164" fontId="1" fillId="0" borderId="113" xfId="0" applyNumberFormat="1" applyFont="1" applyFill="1" applyBorder="1" applyAlignment="1">
      <alignment horizontal="center"/>
    </xf>
    <xf numFmtId="164" fontId="1" fillId="0" borderId="114" xfId="0" applyNumberFormat="1" applyFont="1" applyFill="1" applyBorder="1" applyAlignment="1">
      <alignment horizontal="center"/>
    </xf>
    <xf numFmtId="164" fontId="1" fillId="0" borderId="115" xfId="0" applyNumberFormat="1" applyFont="1" applyFill="1" applyBorder="1" applyAlignment="1">
      <alignment horizontal="center"/>
    </xf>
    <xf numFmtId="164" fontId="1" fillId="0" borderId="116" xfId="0" applyNumberFormat="1" applyFont="1" applyFill="1" applyBorder="1" applyAlignment="1">
      <alignment horizontal="center"/>
    </xf>
    <xf numFmtId="0" fontId="4" fillId="0" borderId="111" xfId="0" applyFont="1" applyFill="1" applyBorder="1" applyAlignment="1">
      <alignment horizontal="center"/>
    </xf>
    <xf numFmtId="0" fontId="0" fillId="0" borderId="52" xfId="0" applyFill="1" applyBorder="1" applyAlignment="1">
      <alignment horizontal="center"/>
    </xf>
    <xf numFmtId="49" fontId="1" fillId="0" borderId="53" xfId="0" applyNumberFormat="1" applyFont="1" applyFill="1" applyBorder="1" applyAlignment="1">
      <alignment horizontal="center"/>
    </xf>
    <xf numFmtId="49" fontId="16" fillId="0" borderId="66" xfId="0" applyNumberFormat="1" applyFont="1" applyFill="1" applyBorder="1" applyAlignment="1">
      <alignment horizontal="center"/>
    </xf>
    <xf numFmtId="0" fontId="4" fillId="0" borderId="36" xfId="0" applyNumberFormat="1" applyFont="1" applyFill="1" applyBorder="1" applyAlignment="1">
      <alignment horizontal="center"/>
    </xf>
    <xf numFmtId="49" fontId="19" fillId="0" borderId="34" xfId="0" applyNumberFormat="1" applyFont="1" applyFill="1" applyBorder="1" applyAlignment="1">
      <alignment horizontal="center"/>
    </xf>
    <xf numFmtId="0" fontId="0" fillId="0" borderId="85" xfId="0" applyFill="1" applyBorder="1" applyAlignment="1">
      <alignment horizontal="center"/>
    </xf>
    <xf numFmtId="49" fontId="19" fillId="0" borderId="19" xfId="0" applyNumberFormat="1" applyFont="1" applyFill="1" applyBorder="1" applyAlignment="1">
      <alignment horizontal="center"/>
    </xf>
    <xf numFmtId="49" fontId="19" fillId="0" borderId="72" xfId="0" applyNumberFormat="1" applyFont="1" applyFill="1" applyBorder="1" applyAlignment="1">
      <alignment horizontal="center"/>
    </xf>
    <xf numFmtId="0" fontId="4" fillId="0" borderId="45" xfId="0" applyFont="1" applyFill="1" applyBorder="1" applyAlignment="1">
      <alignment horizontal="center" vertical="center" wrapText="1"/>
    </xf>
    <xf numFmtId="49" fontId="1" fillId="0" borderId="117" xfId="0" applyNumberFormat="1" applyFont="1" applyFill="1" applyBorder="1" applyAlignment="1"/>
    <xf numFmtId="49" fontId="1" fillId="0" borderId="118" xfId="0" applyNumberFormat="1" applyFont="1" applyFill="1" applyBorder="1" applyAlignment="1"/>
    <xf numFmtId="0" fontId="1" fillId="0" borderId="119" xfId="0" applyNumberFormat="1" applyFont="1" applyFill="1" applyBorder="1" applyAlignment="1"/>
    <xf numFmtId="49" fontId="16" fillId="0" borderId="5" xfId="0" applyNumberFormat="1" applyFont="1" applyFill="1" applyBorder="1" applyAlignment="1"/>
    <xf numFmtId="0" fontId="21" fillId="0" borderId="10" xfId="0" applyFont="1" applyFill="1" applyBorder="1" applyAlignment="1"/>
    <xf numFmtId="0" fontId="21" fillId="0" borderId="74" xfId="0" applyFont="1" applyFill="1" applyBorder="1" applyAlignment="1"/>
    <xf numFmtId="0" fontId="21" fillId="0" borderId="19" xfId="0" applyFont="1" applyFill="1" applyBorder="1" applyAlignment="1"/>
    <xf numFmtId="0" fontId="21" fillId="0" borderId="33" xfId="0" applyFont="1" applyFill="1" applyBorder="1" applyAlignment="1"/>
    <xf numFmtId="49" fontId="1" fillId="0" borderId="70" xfId="0" applyNumberFormat="1" applyFont="1" applyFill="1" applyBorder="1" applyAlignment="1">
      <alignment horizontal="center"/>
    </xf>
    <xf numFmtId="49" fontId="1" fillId="0" borderId="68" xfId="0" applyNumberFormat="1" applyFont="1" applyFill="1" applyBorder="1" applyAlignment="1">
      <alignment horizontal="center"/>
    </xf>
    <xf numFmtId="49" fontId="1" fillId="0" borderId="121" xfId="0" applyNumberFormat="1" applyFont="1" applyFill="1" applyBorder="1" applyAlignment="1">
      <alignment horizontal="center"/>
    </xf>
    <xf numFmtId="49" fontId="1" fillId="0" borderId="122" xfId="0" applyNumberFormat="1" applyFont="1" applyFill="1" applyBorder="1" applyAlignment="1">
      <alignment horizontal="center"/>
    </xf>
    <xf numFmtId="0" fontId="0" fillId="0" borderId="82" xfId="0" applyFill="1" applyBorder="1" applyAlignment="1"/>
    <xf numFmtId="49" fontId="1" fillId="0" borderId="101" xfId="0" applyNumberFormat="1" applyFont="1" applyFill="1" applyBorder="1" applyAlignment="1">
      <alignment horizontal="center"/>
    </xf>
    <xf numFmtId="49" fontId="1" fillId="0" borderId="34" xfId="0" applyNumberFormat="1" applyFont="1" applyFill="1" applyBorder="1" applyAlignment="1">
      <alignment horizontal="center"/>
    </xf>
    <xf numFmtId="0" fontId="4" fillId="0" borderId="35" xfId="0" applyFont="1" applyFill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92" xfId="0" applyFont="1" applyBorder="1" applyAlignment="1">
      <alignment horizontal="center"/>
    </xf>
    <xf numFmtId="0" fontId="4" fillId="0" borderId="82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0" fontId="4" fillId="0" borderId="52" xfId="0" applyFont="1" applyBorder="1" applyAlignment="1">
      <alignment horizontal="center"/>
    </xf>
    <xf numFmtId="0" fontId="4" fillId="0" borderId="120" xfId="0" applyFont="1" applyBorder="1" applyAlignment="1">
      <alignment horizontal="center"/>
    </xf>
    <xf numFmtId="0" fontId="4" fillId="0" borderId="36" xfId="0" applyFont="1" applyBorder="1" applyAlignment="1">
      <alignment horizontal="center"/>
    </xf>
    <xf numFmtId="0" fontId="4" fillId="0" borderId="53" xfId="0" applyFont="1" applyFill="1" applyBorder="1" applyAlignment="1">
      <alignment horizontal="center"/>
    </xf>
    <xf numFmtId="0" fontId="0" fillId="0" borderId="82" xfId="0" applyFill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0" fillId="0" borderId="35" xfId="0" applyFont="1" applyBorder="1" applyAlignment="1">
      <alignment horizontal="center"/>
    </xf>
    <xf numFmtId="0" fontId="0" fillId="0" borderId="25" xfId="0" applyFont="1" applyBorder="1" applyAlignment="1">
      <alignment horizontal="center"/>
    </xf>
    <xf numFmtId="0" fontId="0" fillId="0" borderId="52" xfId="0" applyFont="1" applyBorder="1" applyAlignment="1">
      <alignment horizontal="center"/>
    </xf>
    <xf numFmtId="0" fontId="0" fillId="0" borderId="36" xfId="0" applyFont="1" applyBorder="1" applyAlignment="1">
      <alignment horizontal="center"/>
    </xf>
    <xf numFmtId="0" fontId="0" fillId="0" borderId="55" xfId="0" applyFont="1" applyFill="1" applyBorder="1" applyAlignment="1">
      <alignment horizontal="center"/>
    </xf>
    <xf numFmtId="49" fontId="16" fillId="0" borderId="33" xfId="0" applyNumberFormat="1" applyFont="1" applyFill="1" applyBorder="1" applyAlignment="1">
      <alignment horizontal="center"/>
    </xf>
    <xf numFmtId="49" fontId="1" fillId="0" borderId="19" xfId="0" applyNumberFormat="1" applyFont="1" applyFill="1" applyBorder="1" applyAlignment="1">
      <alignment horizontal="center"/>
    </xf>
    <xf numFmtId="49" fontId="1" fillId="0" borderId="28" xfId="0" applyNumberFormat="1" applyFont="1" applyFill="1" applyBorder="1" applyAlignment="1">
      <alignment horizontal="center"/>
    </xf>
    <xf numFmtId="0" fontId="16" fillId="0" borderId="79" xfId="0" applyNumberFormat="1" applyFont="1" applyFill="1" applyBorder="1" applyAlignment="1">
      <alignment horizontal="center"/>
    </xf>
    <xf numFmtId="0" fontId="20" fillId="0" borderId="35" xfId="0" applyFont="1" applyFill="1" applyBorder="1" applyAlignment="1"/>
    <xf numFmtId="0" fontId="22" fillId="0" borderId="0" xfId="0" applyFont="1"/>
    <xf numFmtId="0" fontId="0" fillId="0" borderId="19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123" xfId="0" applyBorder="1"/>
    <xf numFmtId="0" fontId="0" fillId="0" borderId="24" xfId="0" applyBorder="1"/>
    <xf numFmtId="2" fontId="0" fillId="0" borderId="66" xfId="0" applyNumberFormat="1" applyBorder="1"/>
    <xf numFmtId="0" fontId="0" fillId="0" borderId="63" xfId="0" applyBorder="1"/>
    <xf numFmtId="165" fontId="0" fillId="0" borderId="66" xfId="0" applyNumberFormat="1" applyBorder="1"/>
    <xf numFmtId="0" fontId="0" fillId="0" borderId="91" xfId="0" applyBorder="1"/>
    <xf numFmtId="2" fontId="0" fillId="0" borderId="35" xfId="0" applyNumberFormat="1" applyBorder="1"/>
    <xf numFmtId="0" fontId="0" fillId="0" borderId="25" xfId="0" applyBorder="1"/>
    <xf numFmtId="0" fontId="0" fillId="0" borderId="120" xfId="0" applyBorder="1"/>
    <xf numFmtId="0" fontId="0" fillId="0" borderId="19" xfId="0" applyFont="1" applyBorder="1"/>
    <xf numFmtId="2" fontId="22" fillId="0" borderId="19" xfId="0" applyNumberFormat="1" applyFont="1" applyBorder="1"/>
    <xf numFmtId="0" fontId="0" fillId="0" borderId="19" xfId="0" applyBorder="1"/>
    <xf numFmtId="0" fontId="0" fillId="0" borderId="19" xfId="0" applyFill="1" applyBorder="1"/>
    <xf numFmtId="0" fontId="22" fillId="0" borderId="19" xfId="0" applyFont="1" applyBorder="1"/>
    <xf numFmtId="2" fontId="0" fillId="0" borderId="0" xfId="0" applyNumberFormat="1"/>
    <xf numFmtId="0" fontId="22" fillId="0" borderId="10" xfId="0" applyFont="1" applyBorder="1"/>
    <xf numFmtId="2" fontId="0" fillId="0" borderId="19" xfId="0" applyNumberFormat="1" applyBorder="1" applyAlignment="1">
      <alignment wrapText="1"/>
    </xf>
    <xf numFmtId="2" fontId="0" fillId="0" borderId="36" xfId="0" applyNumberFormat="1" applyBorder="1"/>
    <xf numFmtId="0" fontId="22" fillId="0" borderId="19" xfId="0" applyFont="1" applyFill="1" applyBorder="1"/>
    <xf numFmtId="2" fontId="0" fillId="0" borderId="24" xfId="0" applyNumberFormat="1" applyBorder="1"/>
    <xf numFmtId="2" fontId="0" fillId="0" borderId="63" xfId="0" applyNumberFormat="1" applyBorder="1"/>
    <xf numFmtId="2" fontId="0" fillId="0" borderId="10" xfId="0" applyNumberFormat="1" applyBorder="1"/>
    <xf numFmtId="2" fontId="0" fillId="0" borderId="25" xfId="0" applyNumberFormat="1" applyBorder="1"/>
    <xf numFmtId="0" fontId="0" fillId="0" borderId="52" xfId="0" applyBorder="1"/>
    <xf numFmtId="2" fontId="0" fillId="0" borderId="52" xfId="0" applyNumberFormat="1" applyBorder="1"/>
    <xf numFmtId="2" fontId="0" fillId="0" borderId="55" xfId="0" applyNumberFormat="1" applyBorder="1"/>
    <xf numFmtId="0" fontId="0" fillId="0" borderId="19" xfId="0" applyFont="1" applyFill="1" applyBorder="1"/>
    <xf numFmtId="0" fontId="23" fillId="0" borderId="0" xfId="0" applyFont="1"/>
    <xf numFmtId="0" fontId="24" fillId="0" borderId="0" xfId="0" applyFont="1"/>
    <xf numFmtId="0" fontId="23" fillId="0" borderId="10" xfId="0" applyFont="1" applyBorder="1"/>
    <xf numFmtId="0" fontId="23" fillId="0" borderId="124" xfId="0" applyFont="1" applyBorder="1" applyAlignment="1">
      <alignment horizontal="center"/>
    </xf>
    <xf numFmtId="0" fontId="23" fillId="0" borderId="64" xfId="0" applyFont="1" applyBorder="1" applyAlignment="1">
      <alignment horizontal="center"/>
    </xf>
    <xf numFmtId="0" fontId="25" fillId="0" borderId="19" xfId="0" applyFont="1" applyBorder="1"/>
    <xf numFmtId="0" fontId="23" fillId="0" borderId="19" xfId="0" applyFont="1" applyBorder="1"/>
    <xf numFmtId="0" fontId="23" fillId="0" borderId="124" xfId="0" applyFont="1" applyBorder="1"/>
    <xf numFmtId="2" fontId="23" fillId="0" borderId="64" xfId="0" applyNumberFormat="1" applyFont="1" applyBorder="1"/>
    <xf numFmtId="2" fontId="25" fillId="0" borderId="19" xfId="0" applyNumberFormat="1" applyFont="1" applyBorder="1"/>
    <xf numFmtId="0" fontId="23" fillId="0" borderId="64" xfId="0" applyFont="1" applyBorder="1"/>
    <xf numFmtId="2" fontId="23" fillId="0" borderId="10" xfId="0" applyNumberFormat="1" applyFont="1" applyBorder="1"/>
    <xf numFmtId="165" fontId="23" fillId="0" borderId="64" xfId="0" applyNumberFormat="1" applyFont="1" applyBorder="1"/>
    <xf numFmtId="0" fontId="26" fillId="0" borderId="0" xfId="0" applyFont="1"/>
    <xf numFmtId="0" fontId="27" fillId="0" borderId="0" xfId="0" applyFont="1"/>
    <xf numFmtId="0" fontId="0" fillId="0" borderId="124" xfId="0" applyBorder="1"/>
    <xf numFmtId="0" fontId="0" fillId="0" borderId="124" xfId="0" applyBorder="1" applyAlignment="1">
      <alignment horizontal="center"/>
    </xf>
    <xf numFmtId="0" fontId="0" fillId="0" borderId="64" xfId="0" applyBorder="1" applyAlignment="1">
      <alignment horizontal="center"/>
    </xf>
    <xf numFmtId="0" fontId="0" fillId="0" borderId="91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35" xfId="0" applyBorder="1"/>
    <xf numFmtId="0" fontId="0" fillId="0" borderId="0" xfId="0" applyFont="1" applyAlignment="1">
      <alignment horizontal="right"/>
    </xf>
    <xf numFmtId="0" fontId="0" fillId="0" borderId="0" xfId="0" applyFont="1"/>
    <xf numFmtId="2" fontId="0" fillId="0" borderId="0" xfId="0" applyNumberFormat="1" applyFont="1"/>
    <xf numFmtId="0" fontId="22" fillId="0" borderId="0" xfId="0" applyFont="1" applyAlignment="1">
      <alignment horizontal="right"/>
    </xf>
    <xf numFmtId="2" fontId="22" fillId="0" borderId="0" xfId="0" applyNumberFormat="1" applyFont="1"/>
    <xf numFmtId="0" fontId="0" fillId="0" borderId="55" xfId="0" applyBorder="1"/>
    <xf numFmtId="0" fontId="0" fillId="0" borderId="36" xfId="0" applyBorder="1"/>
    <xf numFmtId="166" fontId="0" fillId="0" borderId="0" xfId="0" applyNumberFormat="1" applyFont="1"/>
    <xf numFmtId="0" fontId="0" fillId="0" borderId="0" xfId="0" applyFont="1" applyFill="1"/>
    <xf numFmtId="0" fontId="22" fillId="0" borderId="10" xfId="0" applyFont="1" applyFill="1" applyBorder="1"/>
    <xf numFmtId="2" fontId="22" fillId="0" borderId="10" xfId="0" applyNumberFormat="1" applyFont="1" applyFill="1" applyBorder="1"/>
    <xf numFmtId="166" fontId="22" fillId="0" borderId="0" xfId="0" applyNumberFormat="1" applyFont="1"/>
    <xf numFmtId="0" fontId="22" fillId="0" borderId="19" xfId="0" applyFont="1" applyBorder="1" applyAlignment="1">
      <alignment wrapText="1"/>
    </xf>
    <xf numFmtId="166" fontId="0" fillId="0" borderId="19" xfId="0" applyNumberFormat="1" applyBorder="1"/>
    <xf numFmtId="1" fontId="0" fillId="0" borderId="19" xfId="0" applyNumberFormat="1" applyFill="1" applyBorder="1"/>
    <xf numFmtId="2" fontId="0" fillId="0" borderId="19" xfId="0" applyNumberFormat="1" applyFill="1" applyBorder="1"/>
    <xf numFmtId="1" fontId="0" fillId="0" borderId="19" xfId="0" applyNumberFormat="1" applyBorder="1"/>
    <xf numFmtId="0" fontId="0" fillId="0" borderId="66" xfId="0" applyBorder="1"/>
    <xf numFmtId="0" fontId="0" fillId="0" borderId="66" xfId="0" applyBorder="1" applyAlignment="1">
      <alignment wrapText="1"/>
    </xf>
    <xf numFmtId="1" fontId="0" fillId="0" borderId="66" xfId="0" applyNumberFormat="1" applyBorder="1"/>
    <xf numFmtId="0" fontId="0" fillId="0" borderId="125" xfId="0" applyBorder="1"/>
    <xf numFmtId="0" fontId="0" fillId="0" borderId="125" xfId="0" applyBorder="1" applyAlignment="1">
      <alignment wrapText="1"/>
    </xf>
    <xf numFmtId="1" fontId="0" fillId="0" borderId="125" xfId="0" applyNumberFormat="1" applyBorder="1"/>
    <xf numFmtId="2" fontId="0" fillId="0" borderId="125" xfId="0" applyNumberFormat="1" applyBorder="1"/>
    <xf numFmtId="0" fontId="22" fillId="0" borderId="36" xfId="0" applyFont="1" applyBorder="1" applyAlignment="1">
      <alignment wrapText="1"/>
    </xf>
    <xf numFmtId="1" fontId="0" fillId="0" borderId="36" xfId="0" applyNumberFormat="1" applyBorder="1"/>
    <xf numFmtId="2" fontId="0" fillId="0" borderId="19" xfId="0" applyNumberFormat="1" applyBorder="1"/>
    <xf numFmtId="0" fontId="0" fillId="0" borderId="0" xfId="0" applyAlignment="1">
      <alignment wrapText="1"/>
    </xf>
    <xf numFmtId="0" fontId="0" fillId="0" borderId="124" xfId="0" applyBorder="1" applyAlignment="1">
      <alignment horizontal="center"/>
    </xf>
    <xf numFmtId="0" fontId="0" fillId="0" borderId="64" xfId="0" applyBorder="1" applyAlignment="1">
      <alignment horizontal="center"/>
    </xf>
    <xf numFmtId="0" fontId="23" fillId="0" borderId="124" xfId="0" applyFont="1" applyBorder="1" applyAlignment="1">
      <alignment horizontal="center"/>
    </xf>
    <xf numFmtId="0" fontId="23" fillId="0" borderId="64" xfId="0" applyFont="1" applyBorder="1" applyAlignment="1">
      <alignment horizontal="center"/>
    </xf>
    <xf numFmtId="0" fontId="0" fillId="0" borderId="125" xfId="0" applyBorder="1" applyAlignment="1">
      <alignment horizontal="center"/>
    </xf>
    <xf numFmtId="0" fontId="0" fillId="0" borderId="124" xfId="0" applyBorder="1" applyAlignment="1">
      <alignment horizontal="center" vertical="center"/>
    </xf>
    <xf numFmtId="0" fontId="0" fillId="0" borderId="64" xfId="0" applyBorder="1" applyAlignment="1">
      <alignment horizontal="center" vertical="center"/>
    </xf>
    <xf numFmtId="49" fontId="1" fillId="0" borderId="82" xfId="0" applyNumberFormat="1" applyFont="1" applyFill="1" applyBorder="1" applyAlignment="1">
      <alignment horizontal="center" vertical="center" wrapText="1"/>
    </xf>
    <xf numFmtId="49" fontId="1" fillId="0" borderId="35" xfId="0" applyNumberFormat="1" applyFont="1" applyFill="1" applyBorder="1" applyAlignment="1">
      <alignment horizontal="center" vertical="center" wrapText="1"/>
    </xf>
    <xf numFmtId="49" fontId="1" fillId="0" borderId="96" xfId="0" applyNumberFormat="1" applyFont="1" applyFill="1" applyBorder="1" applyAlignment="1">
      <alignment horizontal="center" vertical="center" wrapText="1"/>
    </xf>
    <xf numFmtId="49" fontId="1" fillId="0" borderId="92" xfId="0" applyNumberFormat="1" applyFont="1" applyFill="1" applyBorder="1" applyAlignment="1">
      <alignment horizontal="center" vertical="center" wrapText="1"/>
    </xf>
    <xf numFmtId="49" fontId="1" fillId="0" borderId="91" xfId="0" applyNumberFormat="1" applyFont="1" applyFill="1" applyBorder="1" applyAlignment="1">
      <alignment horizontal="center" vertical="center" wrapText="1"/>
    </xf>
    <xf numFmtId="49" fontId="1" fillId="0" borderId="87" xfId="0" applyNumberFormat="1" applyFont="1" applyFill="1" applyBorder="1" applyAlignment="1">
      <alignment horizontal="center" vertical="center" wrapText="1"/>
    </xf>
    <xf numFmtId="49" fontId="1" fillId="0" borderId="72" xfId="0" applyNumberFormat="1" applyFont="1" applyFill="1" applyBorder="1" applyAlignment="1">
      <alignment horizontal="center" vertical="center" wrapText="1"/>
    </xf>
    <xf numFmtId="49" fontId="1" fillId="0" borderId="13" xfId="0" applyNumberFormat="1" applyFont="1" applyFill="1" applyBorder="1" applyAlignment="1">
      <alignment horizontal="center" vertical="center" wrapText="1"/>
    </xf>
    <xf numFmtId="49" fontId="1" fillId="0" borderId="65" xfId="0" applyNumberFormat="1" applyFont="1" applyFill="1" applyBorder="1" applyAlignment="1">
      <alignment horizontal="center" vertical="center" wrapText="1"/>
    </xf>
    <xf numFmtId="49" fontId="1" fillId="0" borderId="83" xfId="0" applyNumberFormat="1" applyFont="1" applyFill="1" applyBorder="1" applyAlignment="1">
      <alignment horizontal="center" vertical="center"/>
    </xf>
    <xf numFmtId="49" fontId="1" fillId="0" borderId="85" xfId="0" applyNumberFormat="1" applyFont="1" applyFill="1" applyBorder="1" applyAlignment="1">
      <alignment horizontal="center" vertical="center"/>
    </xf>
    <xf numFmtId="49" fontId="1" fillId="0" borderId="81" xfId="0" applyNumberFormat="1" applyFont="1" applyFill="1" applyBorder="1" applyAlignment="1">
      <alignment horizontal="center" vertical="center"/>
    </xf>
    <xf numFmtId="49" fontId="1" fillId="0" borderId="72" xfId="0" applyNumberFormat="1" applyFont="1" applyFill="1" applyBorder="1" applyAlignment="1">
      <alignment horizontal="center" vertical="center"/>
    </xf>
    <xf numFmtId="49" fontId="1" fillId="0" borderId="13" xfId="0" applyNumberFormat="1" applyFont="1" applyFill="1" applyBorder="1" applyAlignment="1">
      <alignment horizontal="center" vertical="center"/>
    </xf>
    <xf numFmtId="49" fontId="1" fillId="0" borderId="32" xfId="0" applyNumberFormat="1" applyFont="1" applyFill="1" applyBorder="1" applyAlignment="1">
      <alignment horizontal="center" vertical="center"/>
    </xf>
    <xf numFmtId="49" fontId="1" fillId="0" borderId="65" xfId="0" applyNumberFormat="1" applyFont="1" applyFill="1" applyBorder="1" applyAlignment="1">
      <alignment horizontal="center" vertical="center"/>
    </xf>
    <xf numFmtId="49" fontId="1" fillId="0" borderId="36" xfId="0" applyNumberFormat="1" applyFont="1" applyFill="1" applyBorder="1" applyAlignment="1">
      <alignment horizontal="center" vertical="center" wrapText="1"/>
    </xf>
    <xf numFmtId="49" fontId="1" fillId="0" borderId="66" xfId="0" applyNumberFormat="1" applyFont="1" applyFill="1" applyBorder="1" applyAlignment="1">
      <alignment horizontal="center" vertical="center" wrapText="1"/>
    </xf>
    <xf numFmtId="49" fontId="4" fillId="0" borderId="10" xfId="0" applyNumberFormat="1" applyFont="1" applyFill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4" fillId="0" borderId="48" xfId="0" applyFont="1" applyBorder="1" applyAlignment="1">
      <alignment horizontal="center" vertical="center" wrapText="1"/>
    </xf>
    <xf numFmtId="0" fontId="4" fillId="0" borderId="43" xfId="0" applyFont="1" applyBorder="1" applyAlignment="1">
      <alignment horizontal="center" vertical="center" wrapText="1"/>
    </xf>
    <xf numFmtId="0" fontId="4" fillId="0" borderId="47" xfId="0" applyFont="1" applyBorder="1" applyAlignment="1">
      <alignment horizontal="center" vertical="center" wrapText="1"/>
    </xf>
    <xf numFmtId="0" fontId="4" fillId="0" borderId="44" xfId="0" applyFont="1" applyBorder="1" applyAlignment="1">
      <alignment horizontal="center" vertical="center" wrapText="1"/>
    </xf>
    <xf numFmtId="0" fontId="14" fillId="0" borderId="48" xfId="0" applyFont="1" applyBorder="1" applyAlignment="1">
      <alignment horizontal="center" vertical="center" wrapText="1"/>
    </xf>
    <xf numFmtId="0" fontId="14" fillId="0" borderId="49" xfId="0" applyFont="1" applyBorder="1" applyAlignment="1">
      <alignment horizontal="center" vertical="center" wrapText="1"/>
    </xf>
  </cellXfs>
  <cellStyles count="2">
    <cellStyle name="표준" xfId="0" builtinId="0"/>
    <cellStyle name="표준 2" xfId="1"/>
  </cellStyles>
  <dxfs count="0"/>
  <tableStyles count="0" defaultPivotStyle="PivotStyleMedium7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DD0806"/>
      <rgbColor rgb="FFC0C0C0"/>
      <rgbColor rgb="FFFF2600"/>
      <rgbColor rgb="FFCCFFFF"/>
      <rgbColor rgb="FFC0504D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mbria"/>
            <a:ea typeface="Cambria"/>
            <a:cs typeface="Cambria"/>
            <a:sym typeface="Cambri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mbria"/>
            <a:ea typeface="Cambria"/>
            <a:cs typeface="Cambria"/>
            <a:sym typeface="Cambri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tabSelected="1" workbookViewId="0">
      <selection activeCell="J19" sqref="J19"/>
    </sheetView>
  </sheetViews>
  <sheetFormatPr defaultColWidth="11.5546875" defaultRowHeight="14.4" x14ac:dyDescent="0.3"/>
  <cols>
    <col min="2" max="2" width="24.6640625" customWidth="1"/>
    <col min="3" max="3" width="11.77734375" customWidth="1"/>
  </cols>
  <sheetData>
    <row r="1" spans="1:13" x14ac:dyDescent="0.3">
      <c r="A1" s="408"/>
      <c r="B1" s="408"/>
      <c r="C1" s="408"/>
      <c r="D1" s="408"/>
      <c r="E1" s="408"/>
      <c r="F1" s="408"/>
      <c r="G1" s="408"/>
      <c r="H1" s="408"/>
      <c r="I1" s="408"/>
      <c r="J1" s="408"/>
      <c r="K1" s="408"/>
      <c r="L1" s="98"/>
      <c r="M1" s="98"/>
    </row>
    <row r="2" spans="1:13" x14ac:dyDescent="0.3">
      <c r="A2" s="408"/>
      <c r="B2" s="408"/>
      <c r="C2" s="408"/>
      <c r="D2" s="408"/>
      <c r="E2" s="408"/>
      <c r="F2" s="408"/>
      <c r="G2" s="408"/>
      <c r="H2" s="408"/>
      <c r="I2" s="408"/>
      <c r="J2" s="408"/>
      <c r="K2" s="408"/>
      <c r="L2" s="98"/>
      <c r="M2" s="98"/>
    </row>
    <row r="3" spans="1:13" x14ac:dyDescent="0.3">
      <c r="A3" s="409" t="s">
        <v>17</v>
      </c>
      <c r="B3" s="410"/>
      <c r="C3" s="458" t="s">
        <v>188</v>
      </c>
      <c r="D3" s="459"/>
      <c r="E3" s="460" t="s">
        <v>189</v>
      </c>
      <c r="F3" s="461"/>
      <c r="G3" s="460" t="s">
        <v>190</v>
      </c>
      <c r="H3" s="461"/>
      <c r="I3" s="98"/>
      <c r="J3" s="98"/>
      <c r="K3" s="98"/>
      <c r="L3" s="98"/>
      <c r="M3" s="98"/>
    </row>
    <row r="4" spans="1:13" x14ac:dyDescent="0.3">
      <c r="A4" s="410" t="s">
        <v>191</v>
      </c>
      <c r="B4" s="410" t="s">
        <v>206</v>
      </c>
      <c r="C4" s="411" t="s">
        <v>192</v>
      </c>
      <c r="D4" s="412" t="s">
        <v>193</v>
      </c>
      <c r="E4" s="411" t="s">
        <v>192</v>
      </c>
      <c r="F4" s="412" t="s">
        <v>193</v>
      </c>
      <c r="G4" s="411" t="s">
        <v>192</v>
      </c>
      <c r="H4" s="412" t="s">
        <v>193</v>
      </c>
      <c r="I4" s="98"/>
      <c r="J4" s="413" t="s">
        <v>194</v>
      </c>
      <c r="K4" s="413" t="s">
        <v>195</v>
      </c>
      <c r="L4" s="98"/>
      <c r="M4" s="98"/>
    </row>
    <row r="5" spans="1:13" x14ac:dyDescent="0.3">
      <c r="A5" s="414" t="s">
        <v>196</v>
      </c>
      <c r="B5" s="414" t="s">
        <v>197</v>
      </c>
      <c r="C5" s="415">
        <v>21</v>
      </c>
      <c r="D5" s="416">
        <f>C5/$C$9*100</f>
        <v>61.764705882352942</v>
      </c>
      <c r="E5" s="415">
        <v>25</v>
      </c>
      <c r="F5" s="416">
        <f>E5/$E$9*100</f>
        <v>60.975609756097562</v>
      </c>
      <c r="G5" s="415">
        <v>23</v>
      </c>
      <c r="H5" s="416">
        <f>G5/$G$9*100</f>
        <v>58.974358974358978</v>
      </c>
      <c r="I5" s="98"/>
      <c r="J5" s="417">
        <f>AVERAGE(D5,F5,H5)</f>
        <v>60.571558204269827</v>
      </c>
      <c r="K5" s="417">
        <v>4.577093136363664</v>
      </c>
      <c r="L5" s="98"/>
      <c r="M5" s="98"/>
    </row>
    <row r="6" spans="1:13" x14ac:dyDescent="0.3">
      <c r="A6" s="414" t="s">
        <v>198</v>
      </c>
      <c r="B6" s="414" t="s">
        <v>199</v>
      </c>
      <c r="C6" s="415">
        <v>12</v>
      </c>
      <c r="D6" s="416">
        <f t="shared" ref="D6:D9" si="0">C6/$C$9*100</f>
        <v>35.294117647058826</v>
      </c>
      <c r="E6" s="415">
        <v>16</v>
      </c>
      <c r="F6" s="416">
        <f t="shared" ref="F6:F9" si="1">E6/$E$9*100</f>
        <v>39.024390243902438</v>
      </c>
      <c r="G6" s="415">
        <v>14</v>
      </c>
      <c r="H6" s="416">
        <f t="shared" ref="H6:H9" si="2">G6/$G$9*100</f>
        <v>35.897435897435898</v>
      </c>
      <c r="I6" s="98"/>
      <c r="J6" s="417">
        <f t="shared" ref="J6:J8" si="3">AVERAGE(D6,F6,H6)</f>
        <v>36.738647929465721</v>
      </c>
      <c r="K6" s="417">
        <v>4.5152494054019279</v>
      </c>
      <c r="L6" s="98"/>
      <c r="M6" s="98"/>
    </row>
    <row r="7" spans="1:13" x14ac:dyDescent="0.3">
      <c r="A7" s="414" t="s">
        <v>200</v>
      </c>
      <c r="B7" s="414" t="s">
        <v>201</v>
      </c>
      <c r="C7" s="415">
        <v>1</v>
      </c>
      <c r="D7" s="416">
        <f t="shared" si="0"/>
        <v>2.9411764705882351</v>
      </c>
      <c r="E7" s="415">
        <v>0</v>
      </c>
      <c r="F7" s="416">
        <f t="shared" si="1"/>
        <v>0</v>
      </c>
      <c r="G7" s="415">
        <v>2</v>
      </c>
      <c r="H7" s="416">
        <f t="shared" si="2"/>
        <v>5.1282051282051277</v>
      </c>
      <c r="I7" s="98"/>
      <c r="J7" s="417">
        <f t="shared" si="3"/>
        <v>2.6897938662644543</v>
      </c>
      <c r="K7" s="417">
        <v>1.5153133541955963</v>
      </c>
      <c r="L7" s="98"/>
      <c r="M7" s="98"/>
    </row>
    <row r="8" spans="1:13" x14ac:dyDescent="0.3">
      <c r="A8" s="414" t="s">
        <v>202</v>
      </c>
      <c r="B8" s="414" t="s">
        <v>203</v>
      </c>
      <c r="C8" s="415">
        <v>0</v>
      </c>
      <c r="D8" s="416">
        <f t="shared" si="0"/>
        <v>0</v>
      </c>
      <c r="E8" s="415">
        <v>0</v>
      </c>
      <c r="F8" s="416">
        <f t="shared" si="1"/>
        <v>0</v>
      </c>
      <c r="G8" s="415">
        <v>0</v>
      </c>
      <c r="H8" s="416">
        <f t="shared" si="2"/>
        <v>0</v>
      </c>
      <c r="I8" s="98"/>
      <c r="J8" s="417">
        <f t="shared" si="3"/>
        <v>0</v>
      </c>
      <c r="K8" s="417">
        <v>0</v>
      </c>
      <c r="L8" s="98"/>
      <c r="M8" s="98"/>
    </row>
    <row r="9" spans="1:13" x14ac:dyDescent="0.3">
      <c r="A9" s="414"/>
      <c r="B9" s="414" t="s">
        <v>204</v>
      </c>
      <c r="C9" s="415">
        <v>34</v>
      </c>
      <c r="D9" s="418">
        <f t="shared" si="0"/>
        <v>100</v>
      </c>
      <c r="E9" s="415">
        <v>41</v>
      </c>
      <c r="F9" s="416">
        <f t="shared" si="1"/>
        <v>100</v>
      </c>
      <c r="G9" s="415">
        <v>39</v>
      </c>
      <c r="H9" s="416">
        <f t="shared" si="2"/>
        <v>100</v>
      </c>
      <c r="I9" s="98"/>
      <c r="J9" s="98"/>
      <c r="K9" s="98"/>
      <c r="L9" s="98"/>
      <c r="M9" s="98"/>
    </row>
    <row r="10" spans="1:13" x14ac:dyDescent="0.3">
      <c r="A10" s="410"/>
      <c r="B10" s="410"/>
      <c r="C10" s="410"/>
      <c r="D10" s="410"/>
      <c r="E10" s="410"/>
      <c r="F10" s="410"/>
      <c r="G10" s="410"/>
      <c r="H10" s="410"/>
      <c r="I10" s="98"/>
      <c r="J10" s="419"/>
      <c r="K10" s="419"/>
      <c r="L10" s="98"/>
      <c r="M10" s="98"/>
    </row>
    <row r="11" spans="1:13" x14ac:dyDescent="0.3">
      <c r="A11" s="409" t="s">
        <v>205</v>
      </c>
      <c r="B11" s="408"/>
      <c r="C11" s="460" t="s">
        <v>188</v>
      </c>
      <c r="D11" s="461"/>
      <c r="E11" s="460" t="s">
        <v>189</v>
      </c>
      <c r="F11" s="461"/>
      <c r="G11" s="460" t="s">
        <v>190</v>
      </c>
      <c r="H11" s="461"/>
      <c r="I11" s="98"/>
      <c r="J11" s="395"/>
      <c r="K11" s="395"/>
      <c r="L11" s="98"/>
      <c r="M11" s="98"/>
    </row>
    <row r="12" spans="1:13" x14ac:dyDescent="0.3">
      <c r="A12" s="410" t="s">
        <v>191</v>
      </c>
      <c r="B12" s="408" t="s">
        <v>206</v>
      </c>
      <c r="C12" s="411" t="s">
        <v>192</v>
      </c>
      <c r="D12" s="412" t="s">
        <v>193</v>
      </c>
      <c r="E12" s="411" t="s">
        <v>192</v>
      </c>
      <c r="F12" s="412" t="s">
        <v>193</v>
      </c>
      <c r="G12" s="411" t="s">
        <v>192</v>
      </c>
      <c r="H12" s="412" t="s">
        <v>193</v>
      </c>
      <c r="I12" s="98"/>
      <c r="J12" s="417" t="s">
        <v>194</v>
      </c>
      <c r="K12" s="417" t="s">
        <v>195</v>
      </c>
      <c r="L12" s="98"/>
      <c r="M12" s="98"/>
    </row>
    <row r="13" spans="1:13" x14ac:dyDescent="0.3">
      <c r="A13" s="414" t="s">
        <v>196</v>
      </c>
      <c r="B13" s="415" t="s">
        <v>197</v>
      </c>
      <c r="C13" s="415">
        <v>0</v>
      </c>
      <c r="D13" s="416">
        <f>C13/$C$17*100</f>
        <v>0</v>
      </c>
      <c r="E13" s="415">
        <v>0</v>
      </c>
      <c r="F13" s="416">
        <f>E13/$E$17*100</f>
        <v>0</v>
      </c>
      <c r="G13" s="415">
        <v>0</v>
      </c>
      <c r="H13" s="420">
        <f>G13/$G$17*100</f>
        <v>0</v>
      </c>
      <c r="I13" s="98"/>
      <c r="J13" s="417">
        <f>AVERAGE(D13,F13,H13)</f>
        <v>0</v>
      </c>
      <c r="K13" s="417">
        <v>0</v>
      </c>
      <c r="L13" s="98"/>
      <c r="M13" s="98"/>
    </row>
    <row r="14" spans="1:13" x14ac:dyDescent="0.3">
      <c r="A14" s="414" t="s">
        <v>198</v>
      </c>
      <c r="B14" s="415" t="s">
        <v>199</v>
      </c>
      <c r="C14" s="415">
        <v>0</v>
      </c>
      <c r="D14" s="416">
        <f t="shared" ref="D14:D17" si="4">C14/$C$17*100</f>
        <v>0</v>
      </c>
      <c r="E14" s="415">
        <v>0</v>
      </c>
      <c r="F14" s="416">
        <f t="shared" ref="F14:F17" si="5">E14/$E$17*100</f>
        <v>0</v>
      </c>
      <c r="G14" s="415">
        <v>0</v>
      </c>
      <c r="H14" s="420">
        <f t="shared" ref="H14:H17" si="6">G14/$G$17*100</f>
        <v>0</v>
      </c>
      <c r="I14" s="98"/>
      <c r="J14" s="417">
        <f t="shared" ref="J14:J16" si="7">AVERAGE(D14,F14,H14)</f>
        <v>0</v>
      </c>
      <c r="K14" s="417">
        <v>0</v>
      </c>
      <c r="L14" s="98"/>
      <c r="M14" s="98"/>
    </row>
    <row r="15" spans="1:13" x14ac:dyDescent="0.3">
      <c r="A15" s="414" t="s">
        <v>200</v>
      </c>
      <c r="B15" s="415" t="s">
        <v>201</v>
      </c>
      <c r="C15" s="415">
        <v>11</v>
      </c>
      <c r="D15" s="416">
        <f t="shared" si="4"/>
        <v>84.615384615384613</v>
      </c>
      <c r="E15" s="415">
        <v>21</v>
      </c>
      <c r="F15" s="416">
        <f t="shared" si="5"/>
        <v>91.304347826086953</v>
      </c>
      <c r="G15" s="415">
        <v>13</v>
      </c>
      <c r="H15" s="420">
        <f t="shared" si="6"/>
        <v>86.666666666666671</v>
      </c>
      <c r="I15" s="98"/>
      <c r="J15" s="417">
        <f t="shared" si="7"/>
        <v>87.52879970271276</v>
      </c>
      <c r="K15" s="417">
        <v>4.709190014029514</v>
      </c>
      <c r="L15" s="98"/>
      <c r="M15" s="98"/>
    </row>
    <row r="16" spans="1:13" x14ac:dyDescent="0.3">
      <c r="A16" s="414" t="s">
        <v>202</v>
      </c>
      <c r="B16" s="415" t="s">
        <v>203</v>
      </c>
      <c r="C16" s="415">
        <v>2</v>
      </c>
      <c r="D16" s="416">
        <f t="shared" si="4"/>
        <v>15.384615384615385</v>
      </c>
      <c r="E16" s="415">
        <v>2</v>
      </c>
      <c r="F16" s="416">
        <f t="shared" si="5"/>
        <v>8.695652173913043</v>
      </c>
      <c r="G16" s="415">
        <v>2</v>
      </c>
      <c r="H16" s="420">
        <f t="shared" si="6"/>
        <v>13.333333333333334</v>
      </c>
      <c r="I16" s="98"/>
      <c r="J16" s="417">
        <f t="shared" si="7"/>
        <v>12.471200297287254</v>
      </c>
      <c r="K16" s="417">
        <v>4.6150648456345401E-2</v>
      </c>
      <c r="L16" s="98"/>
      <c r="M16" s="98"/>
    </row>
    <row r="17" spans="1:13" x14ac:dyDescent="0.3">
      <c r="A17" s="414"/>
      <c r="B17" s="415" t="s">
        <v>204</v>
      </c>
      <c r="C17" s="415">
        <v>13</v>
      </c>
      <c r="D17" s="416">
        <f t="shared" si="4"/>
        <v>100</v>
      </c>
      <c r="E17" s="415">
        <v>23</v>
      </c>
      <c r="F17" s="416">
        <f t="shared" si="5"/>
        <v>100</v>
      </c>
      <c r="G17" s="415">
        <v>15</v>
      </c>
      <c r="H17" s="420">
        <f t="shared" si="6"/>
        <v>100</v>
      </c>
      <c r="I17" s="98"/>
      <c r="J17" s="98"/>
      <c r="K17" s="98"/>
      <c r="L17" s="98"/>
      <c r="M17" s="98"/>
    </row>
    <row r="18" spans="1:13" x14ac:dyDescent="0.3">
      <c r="A18" s="98"/>
      <c r="B18" s="98"/>
      <c r="C18" s="98"/>
      <c r="D18" s="98"/>
      <c r="E18" s="98"/>
      <c r="F18" s="98"/>
      <c r="G18" s="98"/>
      <c r="H18" s="98"/>
      <c r="I18" s="98"/>
      <c r="J18" s="98"/>
      <c r="K18" s="98"/>
      <c r="L18" s="98"/>
      <c r="M18" s="98"/>
    </row>
    <row r="19" spans="1:13" x14ac:dyDescent="0.3">
      <c r="A19" s="98"/>
      <c r="B19" s="98"/>
      <c r="C19" s="98"/>
      <c r="D19" s="98"/>
      <c r="E19" s="98"/>
      <c r="F19" s="98"/>
      <c r="G19" s="98"/>
      <c r="H19" s="98"/>
      <c r="I19" s="98"/>
      <c r="J19" s="98"/>
      <c r="K19" s="98"/>
      <c r="L19" s="98"/>
      <c r="M19" s="98"/>
    </row>
    <row r="20" spans="1:13" x14ac:dyDescent="0.3">
      <c r="A20" s="98"/>
      <c r="B20" s="98"/>
      <c r="C20" s="98"/>
      <c r="D20" s="98"/>
      <c r="E20" s="98"/>
      <c r="F20" s="98"/>
      <c r="G20" s="98"/>
      <c r="H20" s="98"/>
      <c r="I20" s="98"/>
      <c r="J20" s="98"/>
      <c r="K20" s="98"/>
      <c r="L20" s="98"/>
      <c r="M20" s="98"/>
    </row>
    <row r="21" spans="1:13" x14ac:dyDescent="0.3">
      <c r="A21" s="98"/>
      <c r="B21" s="98"/>
      <c r="C21" s="98"/>
      <c r="D21" s="98"/>
      <c r="E21" s="98"/>
      <c r="F21" s="98"/>
      <c r="G21" s="98"/>
      <c r="H21" s="98"/>
      <c r="I21" s="98"/>
      <c r="J21" s="98"/>
      <c r="K21" s="98"/>
      <c r="L21" s="98"/>
      <c r="M21" s="98"/>
    </row>
    <row r="22" spans="1:13" x14ac:dyDescent="0.3">
      <c r="A22" s="98"/>
      <c r="B22" s="98"/>
      <c r="C22" s="98"/>
      <c r="D22" s="98"/>
      <c r="E22" s="98"/>
      <c r="F22" s="98"/>
      <c r="G22" s="98"/>
      <c r="H22" s="98"/>
      <c r="I22" s="98"/>
      <c r="J22" s="98"/>
      <c r="K22" s="98"/>
      <c r="L22" s="98"/>
      <c r="M22" s="98"/>
    </row>
    <row r="23" spans="1:13" x14ac:dyDescent="0.3">
      <c r="A23" s="98"/>
      <c r="B23" s="98"/>
      <c r="C23" s="98"/>
      <c r="D23" s="238"/>
      <c r="E23" s="98"/>
      <c r="F23" s="98"/>
      <c r="G23" s="98"/>
      <c r="H23" s="98"/>
      <c r="I23" s="98"/>
      <c r="J23" s="98"/>
      <c r="K23" s="98"/>
      <c r="L23" s="98"/>
      <c r="M23" s="98"/>
    </row>
    <row r="24" spans="1:13" x14ac:dyDescent="0.3">
      <c r="A24" s="98"/>
      <c r="B24" s="98"/>
      <c r="C24" s="98"/>
      <c r="D24" s="98"/>
      <c r="E24" s="98"/>
      <c r="F24" s="98"/>
      <c r="G24" s="98"/>
      <c r="H24" s="98"/>
      <c r="I24" s="98"/>
      <c r="J24" s="98"/>
      <c r="K24" s="98"/>
      <c r="L24" s="98"/>
      <c r="M24" s="98"/>
    </row>
  </sheetData>
  <mergeCells count="6">
    <mergeCell ref="C3:D3"/>
    <mergeCell ref="E3:F3"/>
    <mergeCell ref="G3:H3"/>
    <mergeCell ref="C11:D11"/>
    <mergeCell ref="E11:F11"/>
    <mergeCell ref="G11:H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0"/>
  <sheetViews>
    <sheetView workbookViewId="0">
      <selection activeCell="AC19" sqref="AC19"/>
    </sheetView>
  </sheetViews>
  <sheetFormatPr defaultColWidth="11.44140625" defaultRowHeight="14.4" x14ac:dyDescent="0.3"/>
  <cols>
    <col min="1" max="1" width="11.44140625" style="98"/>
    <col min="2" max="2" width="13" style="98" customWidth="1"/>
    <col min="3" max="3" width="11.44140625" style="98"/>
    <col min="4" max="4" width="7.33203125" style="98" customWidth="1"/>
    <col min="5" max="5" width="11.44140625" style="98"/>
    <col min="6" max="6" width="6.44140625" style="98" customWidth="1"/>
    <col min="7" max="16384" width="11.44140625" style="98"/>
  </cols>
  <sheetData>
    <row r="1" spans="1:30" s="421" customFormat="1" ht="17.399999999999999" x14ac:dyDescent="0.3">
      <c r="B1" s="421" t="s">
        <v>78</v>
      </c>
      <c r="H1" s="422" t="s">
        <v>21</v>
      </c>
      <c r="N1" s="422" t="s">
        <v>12</v>
      </c>
      <c r="T1" s="422" t="s">
        <v>22</v>
      </c>
      <c r="Z1" s="422" t="s">
        <v>207</v>
      </c>
    </row>
    <row r="2" spans="1:30" x14ac:dyDescent="0.3">
      <c r="B2" s="423" t="s">
        <v>208</v>
      </c>
      <c r="C2" s="458" t="s">
        <v>209</v>
      </c>
      <c r="D2" s="459"/>
      <c r="E2" s="462" t="s">
        <v>210</v>
      </c>
      <c r="F2" s="459"/>
      <c r="H2" s="423" t="s">
        <v>208</v>
      </c>
      <c r="I2" s="458" t="s">
        <v>209</v>
      </c>
      <c r="J2" s="459"/>
      <c r="K2" s="462" t="s">
        <v>210</v>
      </c>
      <c r="L2" s="459"/>
      <c r="N2" s="392" t="s">
        <v>211</v>
      </c>
      <c r="O2" s="462" t="s">
        <v>209</v>
      </c>
      <c r="P2" s="462"/>
      <c r="Q2" s="463" t="s">
        <v>210</v>
      </c>
      <c r="R2" s="464"/>
      <c r="T2" s="423" t="s">
        <v>211</v>
      </c>
      <c r="U2" s="458" t="s">
        <v>209</v>
      </c>
      <c r="V2" s="459"/>
      <c r="W2" s="462" t="s">
        <v>210</v>
      </c>
      <c r="X2" s="459"/>
      <c r="Z2" s="423" t="s">
        <v>211</v>
      </c>
      <c r="AA2" s="424" t="s">
        <v>212</v>
      </c>
      <c r="AB2" s="425"/>
      <c r="AC2" s="458" t="s">
        <v>213</v>
      </c>
      <c r="AD2" s="459"/>
    </row>
    <row r="3" spans="1:30" x14ac:dyDescent="0.3">
      <c r="B3" s="386" t="s">
        <v>214</v>
      </c>
      <c r="C3" s="426" t="s">
        <v>214</v>
      </c>
      <c r="D3" s="427" t="s">
        <v>193</v>
      </c>
      <c r="E3" s="428" t="s">
        <v>214</v>
      </c>
      <c r="F3" s="427" t="s">
        <v>193</v>
      </c>
      <c r="H3" s="386"/>
      <c r="I3" s="426" t="s">
        <v>214</v>
      </c>
      <c r="J3" s="427" t="s">
        <v>193</v>
      </c>
      <c r="K3" s="428" t="s">
        <v>214</v>
      </c>
      <c r="L3" s="427" t="s">
        <v>193</v>
      </c>
      <c r="N3" s="429"/>
      <c r="O3" s="428" t="s">
        <v>214</v>
      </c>
      <c r="P3" s="428" t="s">
        <v>193</v>
      </c>
      <c r="Q3" s="426" t="s">
        <v>214</v>
      </c>
      <c r="R3" s="427" t="s">
        <v>193</v>
      </c>
      <c r="T3" s="386"/>
      <c r="U3" s="426" t="s">
        <v>214</v>
      </c>
      <c r="V3" s="427" t="s">
        <v>193</v>
      </c>
      <c r="W3" s="428" t="s">
        <v>214</v>
      </c>
      <c r="X3" s="427" t="s">
        <v>193</v>
      </c>
      <c r="Z3" s="429"/>
      <c r="AA3" s="426" t="s">
        <v>214</v>
      </c>
      <c r="AB3" s="427" t="s">
        <v>193</v>
      </c>
      <c r="AC3" s="426" t="s">
        <v>214</v>
      </c>
      <c r="AD3" s="427" t="s">
        <v>193</v>
      </c>
    </row>
    <row r="4" spans="1:30" x14ac:dyDescent="0.3">
      <c r="B4" s="386">
        <v>11</v>
      </c>
      <c r="C4" s="386">
        <v>0</v>
      </c>
      <c r="D4" s="388">
        <f t="shared" ref="D4:D11" si="0">C4/B4*100</f>
        <v>0</v>
      </c>
      <c r="E4" s="238">
        <v>0</v>
      </c>
      <c r="F4" s="388">
        <f t="shared" ref="F4:F11" si="1">E4/B4*100</f>
        <v>0</v>
      </c>
      <c r="H4" s="386">
        <v>13</v>
      </c>
      <c r="I4" s="386">
        <v>0</v>
      </c>
      <c r="J4" s="388">
        <f>I4/H4*100</f>
        <v>0</v>
      </c>
      <c r="K4" s="238">
        <v>0</v>
      </c>
      <c r="L4" s="388">
        <f>K4/H4*100</f>
        <v>0</v>
      </c>
      <c r="N4" s="429">
        <v>13</v>
      </c>
      <c r="O4" s="238">
        <v>1</v>
      </c>
      <c r="P4" s="402">
        <f>O4/N4*100</f>
        <v>7.6923076923076925</v>
      </c>
      <c r="Q4" s="386">
        <v>0</v>
      </c>
      <c r="R4" s="388">
        <f>Q4/N4*100</f>
        <v>0</v>
      </c>
      <c r="T4" s="386">
        <v>12</v>
      </c>
      <c r="U4" s="386">
        <v>5</v>
      </c>
      <c r="V4" s="403">
        <f>U4/T4*100</f>
        <v>41.666666666666671</v>
      </c>
      <c r="W4" s="238">
        <v>0</v>
      </c>
      <c r="X4" s="388">
        <f>W4/T4*100</f>
        <v>0</v>
      </c>
      <c r="Z4" s="386">
        <v>15</v>
      </c>
      <c r="AA4" s="386">
        <v>3</v>
      </c>
      <c r="AB4" s="403">
        <v>20</v>
      </c>
      <c r="AC4" s="238">
        <v>1</v>
      </c>
      <c r="AD4" s="403">
        <v>6.666666666666667</v>
      </c>
    </row>
    <row r="5" spans="1:30" x14ac:dyDescent="0.3">
      <c r="B5" s="386">
        <v>10</v>
      </c>
      <c r="C5" s="386">
        <v>0</v>
      </c>
      <c r="D5" s="388">
        <f t="shared" si="0"/>
        <v>0</v>
      </c>
      <c r="E5" s="238">
        <v>0</v>
      </c>
      <c r="F5" s="388">
        <f t="shared" si="1"/>
        <v>0</v>
      </c>
      <c r="H5" s="386">
        <v>12</v>
      </c>
      <c r="I5" s="386">
        <v>0</v>
      </c>
      <c r="J5" s="388">
        <f t="shared" ref="J5:J10" si="2">I5/H5*100</f>
        <v>0</v>
      </c>
      <c r="K5" s="238">
        <v>0</v>
      </c>
      <c r="L5" s="388">
        <f t="shared" ref="L5:L10" si="3">K5/H5*100</f>
        <v>0</v>
      </c>
      <c r="N5" s="429">
        <v>15</v>
      </c>
      <c r="O5" s="238">
        <v>1</v>
      </c>
      <c r="P5" s="402">
        <f t="shared" ref="P5:P10" si="4">O5/N5*100</f>
        <v>6.666666666666667</v>
      </c>
      <c r="Q5" s="386">
        <v>0</v>
      </c>
      <c r="R5" s="388">
        <f t="shared" ref="R5:R11" si="5">Q5/N5*100</f>
        <v>0</v>
      </c>
      <c r="T5" s="386">
        <v>12</v>
      </c>
      <c r="U5" s="386">
        <v>6</v>
      </c>
      <c r="V5" s="403">
        <f t="shared" ref="V5:V10" si="6">U5/T5*100</f>
        <v>50</v>
      </c>
      <c r="W5" s="238">
        <v>0</v>
      </c>
      <c r="X5" s="388">
        <f t="shared" ref="X5:X15" si="7">W5/T5*100</f>
        <v>0</v>
      </c>
      <c r="Z5" s="386">
        <v>15</v>
      </c>
      <c r="AA5" s="386">
        <v>2</v>
      </c>
      <c r="AB5" s="403">
        <v>13.333333333333334</v>
      </c>
      <c r="AC5" s="238">
        <v>3</v>
      </c>
      <c r="AD5" s="403">
        <v>20</v>
      </c>
    </row>
    <row r="6" spans="1:30" x14ac:dyDescent="0.3">
      <c r="B6" s="386">
        <v>13</v>
      </c>
      <c r="C6" s="386">
        <v>0</v>
      </c>
      <c r="D6" s="388">
        <f t="shared" si="0"/>
        <v>0</v>
      </c>
      <c r="E6" s="238">
        <v>0</v>
      </c>
      <c r="F6" s="388">
        <f t="shared" si="1"/>
        <v>0</v>
      </c>
      <c r="H6" s="386">
        <v>10</v>
      </c>
      <c r="I6" s="386">
        <v>0</v>
      </c>
      <c r="J6" s="388">
        <f t="shared" si="2"/>
        <v>0</v>
      </c>
      <c r="K6" s="238">
        <v>0</v>
      </c>
      <c r="L6" s="388">
        <f t="shared" si="3"/>
        <v>0</v>
      </c>
      <c r="N6" s="429">
        <v>14</v>
      </c>
      <c r="O6" s="238">
        <v>0</v>
      </c>
      <c r="P6" s="402">
        <f t="shared" si="4"/>
        <v>0</v>
      </c>
      <c r="Q6" s="386">
        <v>0</v>
      </c>
      <c r="R6" s="388">
        <f t="shared" si="5"/>
        <v>0</v>
      </c>
      <c r="T6" s="386">
        <v>18</v>
      </c>
      <c r="U6" s="386">
        <v>8</v>
      </c>
      <c r="V6" s="403">
        <f t="shared" si="6"/>
        <v>44.444444444444443</v>
      </c>
      <c r="W6" s="238">
        <v>0</v>
      </c>
      <c r="X6" s="388">
        <f t="shared" si="7"/>
        <v>0</v>
      </c>
      <c r="Z6" s="386">
        <v>17</v>
      </c>
      <c r="AA6" s="386">
        <v>6</v>
      </c>
      <c r="AB6" s="403">
        <v>35.294117647058826</v>
      </c>
      <c r="AC6" s="238">
        <v>1</v>
      </c>
      <c r="AD6" s="403">
        <v>5.8823529411764701</v>
      </c>
    </row>
    <row r="7" spans="1:30" x14ac:dyDescent="0.3">
      <c r="B7" s="386">
        <v>11</v>
      </c>
      <c r="C7" s="386">
        <v>0</v>
      </c>
      <c r="D7" s="388">
        <f t="shared" si="0"/>
        <v>0</v>
      </c>
      <c r="E7" s="238">
        <v>0</v>
      </c>
      <c r="F7" s="388">
        <f t="shared" si="1"/>
        <v>0</v>
      </c>
      <c r="H7" s="386">
        <v>13</v>
      </c>
      <c r="I7" s="386">
        <v>0</v>
      </c>
      <c r="J7" s="388">
        <f t="shared" si="2"/>
        <v>0</v>
      </c>
      <c r="K7" s="238">
        <v>0</v>
      </c>
      <c r="L7" s="388">
        <f t="shared" si="3"/>
        <v>0</v>
      </c>
      <c r="N7" s="429">
        <v>14</v>
      </c>
      <c r="O7" s="238">
        <v>0</v>
      </c>
      <c r="P7" s="402">
        <f t="shared" si="4"/>
        <v>0</v>
      </c>
      <c r="Q7" s="386">
        <v>0</v>
      </c>
      <c r="R7" s="388">
        <f t="shared" si="5"/>
        <v>0</v>
      </c>
      <c r="T7" s="386">
        <v>11</v>
      </c>
      <c r="U7" s="386">
        <v>4</v>
      </c>
      <c r="V7" s="403">
        <f t="shared" si="6"/>
        <v>36.363636363636367</v>
      </c>
      <c r="W7" s="238">
        <v>0</v>
      </c>
      <c r="X7" s="388">
        <f t="shared" si="7"/>
        <v>0</v>
      </c>
      <c r="Z7" s="389">
        <v>17</v>
      </c>
      <c r="AA7" s="389">
        <v>5</v>
      </c>
      <c r="AB7" s="406">
        <v>29.411764705882355</v>
      </c>
      <c r="AC7" s="404">
        <v>3</v>
      </c>
      <c r="AD7" s="406">
        <v>17.647058823529413</v>
      </c>
    </row>
    <row r="8" spans="1:30" x14ac:dyDescent="0.3">
      <c r="B8" s="386">
        <v>11</v>
      </c>
      <c r="C8" s="386">
        <v>0</v>
      </c>
      <c r="D8" s="388">
        <f t="shared" si="0"/>
        <v>0</v>
      </c>
      <c r="E8" s="238">
        <v>0</v>
      </c>
      <c r="F8" s="388">
        <f t="shared" si="1"/>
        <v>0</v>
      </c>
      <c r="H8" s="386">
        <v>12</v>
      </c>
      <c r="I8" s="386">
        <v>0</v>
      </c>
      <c r="J8" s="388">
        <f t="shared" si="2"/>
        <v>0</v>
      </c>
      <c r="K8" s="238">
        <v>0</v>
      </c>
      <c r="L8" s="388">
        <f t="shared" si="3"/>
        <v>0</v>
      </c>
      <c r="N8" s="429">
        <v>11</v>
      </c>
      <c r="O8" s="238">
        <v>0</v>
      </c>
      <c r="P8" s="402">
        <f t="shared" si="4"/>
        <v>0</v>
      </c>
      <c r="Q8" s="386">
        <v>0</v>
      </c>
      <c r="R8" s="388">
        <f t="shared" si="5"/>
        <v>0</v>
      </c>
      <c r="T8" s="386">
        <v>12</v>
      </c>
      <c r="U8" s="386">
        <v>6</v>
      </c>
      <c r="V8" s="403">
        <f t="shared" si="6"/>
        <v>50</v>
      </c>
      <c r="W8" s="238">
        <v>0</v>
      </c>
      <c r="X8" s="388">
        <f t="shared" si="7"/>
        <v>0</v>
      </c>
      <c r="Y8" s="430" t="s">
        <v>204</v>
      </c>
      <c r="Z8" s="431">
        <v>64</v>
      </c>
      <c r="AA8" s="431">
        <v>16</v>
      </c>
      <c r="AB8" s="432"/>
      <c r="AC8" s="431">
        <v>8</v>
      </c>
      <c r="AD8" s="395"/>
    </row>
    <row r="9" spans="1:30" x14ac:dyDescent="0.3">
      <c r="B9" s="386">
        <v>10</v>
      </c>
      <c r="C9" s="386">
        <v>0</v>
      </c>
      <c r="D9" s="388">
        <f t="shared" si="0"/>
        <v>0</v>
      </c>
      <c r="E9" s="238">
        <v>0</v>
      </c>
      <c r="F9" s="388">
        <f t="shared" si="1"/>
        <v>0</v>
      </c>
      <c r="H9" s="386">
        <v>10</v>
      </c>
      <c r="I9" s="386">
        <v>0</v>
      </c>
      <c r="J9" s="388">
        <f t="shared" si="2"/>
        <v>0</v>
      </c>
      <c r="K9" s="238">
        <v>0</v>
      </c>
      <c r="L9" s="388">
        <f t="shared" si="3"/>
        <v>0</v>
      </c>
      <c r="N9" s="429">
        <v>14</v>
      </c>
      <c r="O9" s="238">
        <v>0</v>
      </c>
      <c r="P9" s="402">
        <f t="shared" si="4"/>
        <v>0</v>
      </c>
      <c r="Q9" s="386">
        <v>0</v>
      </c>
      <c r="R9" s="388">
        <f t="shared" si="5"/>
        <v>0</v>
      </c>
      <c r="T9" s="386">
        <v>13</v>
      </c>
      <c r="U9" s="386">
        <v>5</v>
      </c>
      <c r="V9" s="403">
        <f t="shared" si="6"/>
        <v>38.461538461538467</v>
      </c>
      <c r="W9" s="238">
        <v>0</v>
      </c>
      <c r="X9" s="388">
        <f t="shared" si="7"/>
        <v>0</v>
      </c>
      <c r="Y9" s="433" t="s">
        <v>215</v>
      </c>
      <c r="Z9" s="378"/>
      <c r="AA9" s="378"/>
      <c r="AB9" s="434">
        <f>AVERAGE(AB4:AB7)</f>
        <v>24.509803921568626</v>
      </c>
      <c r="AC9" s="378"/>
      <c r="AD9" s="434">
        <f>AVERAGE(AD4:AD7)</f>
        <v>12.549019607843137</v>
      </c>
    </row>
    <row r="10" spans="1:30" x14ac:dyDescent="0.3">
      <c r="B10" s="386">
        <v>10</v>
      </c>
      <c r="C10" s="386">
        <v>0</v>
      </c>
      <c r="D10" s="388">
        <f t="shared" si="0"/>
        <v>0</v>
      </c>
      <c r="E10" s="238">
        <v>0</v>
      </c>
      <c r="F10" s="388">
        <f t="shared" si="1"/>
        <v>0</v>
      </c>
      <c r="H10" s="386">
        <v>11</v>
      </c>
      <c r="I10" s="386">
        <v>0</v>
      </c>
      <c r="J10" s="388">
        <f t="shared" si="2"/>
        <v>0</v>
      </c>
      <c r="K10" s="238">
        <v>0</v>
      </c>
      <c r="L10" s="388">
        <f t="shared" si="3"/>
        <v>0</v>
      </c>
      <c r="N10" s="429">
        <v>12</v>
      </c>
      <c r="O10" s="238">
        <v>0</v>
      </c>
      <c r="P10" s="402">
        <f t="shared" si="4"/>
        <v>0</v>
      </c>
      <c r="Q10" s="386">
        <v>0</v>
      </c>
      <c r="R10" s="388">
        <f t="shared" si="5"/>
        <v>0</v>
      </c>
      <c r="T10" s="386">
        <v>12</v>
      </c>
      <c r="U10" s="386">
        <v>5</v>
      </c>
      <c r="V10" s="403">
        <f t="shared" si="6"/>
        <v>41.666666666666671</v>
      </c>
      <c r="W10" s="238">
        <v>0</v>
      </c>
      <c r="X10" s="388">
        <f t="shared" si="7"/>
        <v>0</v>
      </c>
    </row>
    <row r="11" spans="1:30" x14ac:dyDescent="0.3">
      <c r="B11" s="389">
        <v>11</v>
      </c>
      <c r="C11" s="389">
        <v>0</v>
      </c>
      <c r="D11" s="435">
        <f t="shared" si="0"/>
        <v>0</v>
      </c>
      <c r="E11" s="404">
        <v>0</v>
      </c>
      <c r="F11" s="435">
        <f t="shared" si="1"/>
        <v>0</v>
      </c>
      <c r="H11" s="389"/>
      <c r="I11" s="389"/>
      <c r="J11" s="435"/>
      <c r="K11" s="404"/>
      <c r="L11" s="435"/>
      <c r="N11" s="436">
        <v>11</v>
      </c>
      <c r="O11" s="404">
        <v>0</v>
      </c>
      <c r="P11" s="405">
        <f>O11/N11*100</f>
        <v>0</v>
      </c>
      <c r="Q11" s="389">
        <v>0</v>
      </c>
      <c r="R11" s="435">
        <f t="shared" si="5"/>
        <v>0</v>
      </c>
      <c r="T11" s="386">
        <v>12</v>
      </c>
      <c r="U11" s="386">
        <v>6</v>
      </c>
      <c r="V11" s="403">
        <f>U11/T11*100</f>
        <v>50</v>
      </c>
      <c r="W11" s="238">
        <v>0</v>
      </c>
      <c r="X11" s="388">
        <f t="shared" si="7"/>
        <v>0</v>
      </c>
    </row>
    <row r="12" spans="1:30" x14ac:dyDescent="0.3">
      <c r="A12" s="430" t="s">
        <v>204</v>
      </c>
      <c r="B12" s="431">
        <v>87</v>
      </c>
      <c r="C12" s="431">
        <v>0</v>
      </c>
      <c r="D12" s="437"/>
      <c r="E12" s="431">
        <v>0</v>
      </c>
      <c r="F12" s="437"/>
      <c r="G12" s="430" t="s">
        <v>204</v>
      </c>
      <c r="H12" s="431">
        <v>81</v>
      </c>
      <c r="I12" s="431">
        <v>0</v>
      </c>
      <c r="J12" s="437"/>
      <c r="K12" s="431">
        <v>0</v>
      </c>
      <c r="L12" s="437"/>
      <c r="M12" s="430" t="s">
        <v>204</v>
      </c>
      <c r="N12" s="438">
        <f>SUM(N4:N11)</f>
        <v>104</v>
      </c>
      <c r="O12" s="431">
        <v>2</v>
      </c>
      <c r="P12" s="432"/>
      <c r="Q12" s="431">
        <v>0</v>
      </c>
      <c r="R12" s="437"/>
      <c r="T12" s="386">
        <v>11</v>
      </c>
      <c r="U12" s="386">
        <v>3</v>
      </c>
      <c r="V12" s="403">
        <f>U12/T12*100</f>
        <v>27.27272727272727</v>
      </c>
      <c r="W12" s="238">
        <v>0</v>
      </c>
      <c r="X12" s="388">
        <f>W12/T12*100</f>
        <v>0</v>
      </c>
    </row>
    <row r="13" spans="1:30" x14ac:dyDescent="0.3">
      <c r="A13" s="433" t="s">
        <v>215</v>
      </c>
      <c r="D13" s="439">
        <f>AVERAGE(D4:D11)</f>
        <v>0</v>
      </c>
      <c r="E13" s="378"/>
      <c r="F13" s="439">
        <f>AVERAGE(F4:F11)</f>
        <v>0</v>
      </c>
      <c r="G13" s="433" t="s">
        <v>215</v>
      </c>
      <c r="J13" s="439">
        <f>AVERAGE(J4:J11)</f>
        <v>0</v>
      </c>
      <c r="K13" s="378"/>
      <c r="L13" s="439">
        <f>AVERAGE(L4:L11)</f>
        <v>0</v>
      </c>
      <c r="M13" s="433" t="s">
        <v>215</v>
      </c>
      <c r="P13" s="440">
        <f>AVERAGE(P4:P11)</f>
        <v>1.7948717948717949</v>
      </c>
      <c r="R13" s="439">
        <f>AVERAGE(R4:R11)</f>
        <v>0</v>
      </c>
      <c r="T13" s="386">
        <v>13</v>
      </c>
      <c r="U13" s="386">
        <v>8</v>
      </c>
      <c r="V13" s="403">
        <f t="shared" ref="V13:V15" si="8">U13/T13*100</f>
        <v>61.53846153846154</v>
      </c>
      <c r="W13" s="238">
        <v>0</v>
      </c>
      <c r="X13" s="388">
        <f t="shared" si="7"/>
        <v>0</v>
      </c>
    </row>
    <row r="14" spans="1:30" x14ac:dyDescent="0.3">
      <c r="T14" s="386">
        <v>11</v>
      </c>
      <c r="U14" s="386">
        <v>5</v>
      </c>
      <c r="V14" s="403">
        <f t="shared" si="8"/>
        <v>45.454545454545453</v>
      </c>
      <c r="W14" s="238">
        <v>0</v>
      </c>
      <c r="X14" s="388">
        <f t="shared" si="7"/>
        <v>0</v>
      </c>
    </row>
    <row r="15" spans="1:30" x14ac:dyDescent="0.3">
      <c r="T15" s="389">
        <v>11</v>
      </c>
      <c r="U15" s="389">
        <v>7</v>
      </c>
      <c r="V15" s="406">
        <f t="shared" si="8"/>
        <v>63.636363636363633</v>
      </c>
      <c r="W15" s="404">
        <v>0</v>
      </c>
      <c r="X15" s="435">
        <f t="shared" si="7"/>
        <v>0</v>
      </c>
    </row>
    <row r="16" spans="1:30" x14ac:dyDescent="0.3">
      <c r="S16" s="430" t="s">
        <v>204</v>
      </c>
      <c r="T16" s="431">
        <v>148</v>
      </c>
      <c r="U16" s="431">
        <v>68</v>
      </c>
      <c r="V16" s="432"/>
      <c r="W16" s="431">
        <v>0</v>
      </c>
      <c r="X16" s="441"/>
    </row>
    <row r="17" spans="2:24" x14ac:dyDescent="0.3">
      <c r="B17" s="392"/>
      <c r="C17" s="442" t="s">
        <v>179</v>
      </c>
      <c r="D17" s="392"/>
      <c r="E17" s="443"/>
      <c r="F17" s="443"/>
      <c r="G17" s="443"/>
      <c r="H17" s="443"/>
      <c r="S17" s="433" t="s">
        <v>215</v>
      </c>
      <c r="T17" s="378"/>
      <c r="U17" s="378"/>
      <c r="V17" s="440">
        <f>AVERAGE(V4:V15)</f>
        <v>45.875420875420879</v>
      </c>
      <c r="W17" s="378"/>
      <c r="X17" s="439">
        <f>AVERAGE(X4:X15)</f>
        <v>0</v>
      </c>
    </row>
    <row r="18" spans="2:24" ht="28.8" x14ac:dyDescent="0.3">
      <c r="B18" s="392" t="s">
        <v>216</v>
      </c>
      <c r="C18" s="379" t="s">
        <v>217</v>
      </c>
      <c r="D18" s="444">
        <v>100</v>
      </c>
      <c r="E18" s="444">
        <f t="shared" ref="E18:F18" si="9">100-E19-E20</f>
        <v>100</v>
      </c>
      <c r="F18" s="445">
        <f t="shared" si="9"/>
        <v>98.205128205128204</v>
      </c>
      <c r="G18" s="445">
        <f>100-G19-G20</f>
        <v>54.124579124579121</v>
      </c>
      <c r="H18" s="445">
        <f>100-H19-H20</f>
        <v>62.941176470588246</v>
      </c>
    </row>
    <row r="19" spans="2:24" x14ac:dyDescent="0.3">
      <c r="B19" s="392" t="s">
        <v>218</v>
      </c>
      <c r="C19" s="379" t="s">
        <v>219</v>
      </c>
      <c r="D19" s="392">
        <v>0</v>
      </c>
      <c r="E19" s="446">
        <v>0</v>
      </c>
      <c r="F19" s="445">
        <v>1.7948717948717949</v>
      </c>
      <c r="G19" s="445">
        <v>45.875420875420879</v>
      </c>
      <c r="H19" s="445">
        <v>24.509803921568626</v>
      </c>
    </row>
    <row r="20" spans="2:24" ht="28.8" x14ac:dyDescent="0.3">
      <c r="B20" s="447" t="s">
        <v>220</v>
      </c>
      <c r="C20" s="448" t="s">
        <v>210</v>
      </c>
      <c r="D20" s="447">
        <v>0</v>
      </c>
      <c r="E20" s="449">
        <v>0</v>
      </c>
      <c r="F20" s="383">
        <v>0</v>
      </c>
      <c r="G20" s="383">
        <v>0</v>
      </c>
      <c r="H20" s="383">
        <v>12.549019607843137</v>
      </c>
    </row>
    <row r="21" spans="2:24" x14ac:dyDescent="0.3">
      <c r="B21" s="450"/>
      <c r="C21" s="451"/>
      <c r="D21" s="450"/>
      <c r="E21" s="452"/>
      <c r="F21" s="453"/>
      <c r="G21" s="453"/>
      <c r="H21" s="453"/>
    </row>
    <row r="22" spans="2:24" x14ac:dyDescent="0.3">
      <c r="B22" s="436"/>
      <c r="C22" s="454" t="s">
        <v>181</v>
      </c>
      <c r="D22" s="436"/>
      <c r="E22" s="455"/>
      <c r="F22" s="398"/>
      <c r="G22" s="398"/>
      <c r="H22" s="398"/>
    </row>
    <row r="23" spans="2:24" ht="28.8" x14ac:dyDescent="0.3">
      <c r="B23" s="392" t="s">
        <v>216</v>
      </c>
      <c r="C23" s="379" t="s">
        <v>217</v>
      </c>
      <c r="D23" s="392">
        <v>0</v>
      </c>
      <c r="E23" s="446">
        <v>0</v>
      </c>
      <c r="F23" s="456">
        <v>1.2965620220117049</v>
      </c>
      <c r="G23" s="456">
        <v>4.0959980468745343</v>
      </c>
      <c r="H23" s="456">
        <v>6.037068307547961</v>
      </c>
    </row>
    <row r="24" spans="2:24" x14ac:dyDescent="0.3">
      <c r="B24" s="392" t="s">
        <v>218</v>
      </c>
      <c r="C24" s="379" t="s">
        <v>219</v>
      </c>
      <c r="D24" s="392">
        <v>0</v>
      </c>
      <c r="E24" s="446">
        <v>0</v>
      </c>
      <c r="F24" s="456">
        <v>1.2965620220117033</v>
      </c>
      <c r="G24" s="456">
        <v>4.0959300003256365</v>
      </c>
      <c r="H24" s="456">
        <v>5.3760900057569723</v>
      </c>
    </row>
    <row r="25" spans="2:24" ht="28.8" x14ac:dyDescent="0.3">
      <c r="B25" s="392" t="s">
        <v>220</v>
      </c>
      <c r="C25" s="379" t="s">
        <v>210</v>
      </c>
      <c r="D25" s="392">
        <v>0</v>
      </c>
      <c r="E25" s="446">
        <v>0</v>
      </c>
      <c r="F25" s="456">
        <v>0</v>
      </c>
      <c r="G25" s="456">
        <v>0</v>
      </c>
      <c r="H25" s="456">
        <v>0.87730171406420943</v>
      </c>
    </row>
    <row r="30" spans="2:24" x14ac:dyDescent="0.3">
      <c r="E30" s="457"/>
      <c r="F30" s="457"/>
    </row>
  </sheetData>
  <mergeCells count="9">
    <mergeCell ref="U2:V2"/>
    <mergeCell ref="W2:X2"/>
    <mergeCell ref="AC2:AD2"/>
    <mergeCell ref="C2:D2"/>
    <mergeCell ref="E2:F2"/>
    <mergeCell ref="I2:J2"/>
    <mergeCell ref="K2:L2"/>
    <mergeCell ref="O2:P2"/>
    <mergeCell ref="Q2:R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5"/>
  <sheetViews>
    <sheetView topLeftCell="A65" workbookViewId="0">
      <selection activeCell="I14" sqref="I14"/>
    </sheetView>
  </sheetViews>
  <sheetFormatPr defaultColWidth="8.77734375" defaultRowHeight="14.4" x14ac:dyDescent="0.3"/>
  <cols>
    <col min="1" max="1" width="25.33203125" style="98" customWidth="1"/>
    <col min="2" max="2" width="18.5546875" style="98" customWidth="1"/>
    <col min="3" max="6" width="8.77734375" style="98"/>
    <col min="7" max="7" width="15.77734375" style="98" customWidth="1"/>
    <col min="8" max="8" width="16" style="98" customWidth="1"/>
    <col min="9" max="9" width="25.77734375" style="98" customWidth="1"/>
    <col min="10" max="16384" width="8.77734375" style="98"/>
  </cols>
  <sheetData>
    <row r="1" spans="1:16" x14ac:dyDescent="0.3">
      <c r="A1" s="98" t="s">
        <v>172</v>
      </c>
      <c r="B1" s="378" t="s">
        <v>173</v>
      </c>
    </row>
    <row r="3" spans="1:16" x14ac:dyDescent="0.3">
      <c r="B3" s="378" t="s">
        <v>174</v>
      </c>
      <c r="J3" s="378"/>
    </row>
    <row r="4" spans="1:16" x14ac:dyDescent="0.3">
      <c r="B4" s="98" t="s">
        <v>175</v>
      </c>
      <c r="E4" s="98" t="s">
        <v>176</v>
      </c>
    </row>
    <row r="5" spans="1:16" ht="28.8" x14ac:dyDescent="0.3">
      <c r="A5" s="238"/>
      <c r="B5" s="379" t="s">
        <v>177</v>
      </c>
      <c r="C5" s="379" t="s">
        <v>178</v>
      </c>
      <c r="D5" s="379" t="s">
        <v>179</v>
      </c>
      <c r="E5" s="379" t="s">
        <v>177</v>
      </c>
      <c r="F5" s="379" t="s">
        <v>178</v>
      </c>
      <c r="G5" s="379" t="s">
        <v>179</v>
      </c>
      <c r="J5" s="380"/>
      <c r="K5" s="380"/>
      <c r="L5" s="380"/>
      <c r="M5" s="380"/>
      <c r="N5" s="380"/>
      <c r="O5" s="380"/>
      <c r="P5" s="238"/>
    </row>
    <row r="6" spans="1:16" x14ac:dyDescent="0.3">
      <c r="A6" s="238"/>
      <c r="B6" s="381">
        <v>33</v>
      </c>
      <c r="C6" s="382">
        <v>1</v>
      </c>
      <c r="D6" s="383">
        <f>C6/B6*100</f>
        <v>3.0303030303030303</v>
      </c>
      <c r="E6" s="381">
        <v>60</v>
      </c>
      <c r="F6" s="384">
        <v>8</v>
      </c>
      <c r="G6" s="385">
        <f>F6/E6*100</f>
        <v>13.333333333333334</v>
      </c>
      <c r="J6" s="238"/>
      <c r="K6" s="238"/>
      <c r="L6" s="238"/>
      <c r="M6" s="238"/>
      <c r="N6" s="238"/>
      <c r="O6" s="238"/>
      <c r="P6" s="238"/>
    </row>
    <row r="7" spans="1:16" x14ac:dyDescent="0.3">
      <c r="A7" s="238"/>
      <c r="B7" s="386">
        <v>16</v>
      </c>
      <c r="C7" s="238">
        <v>1</v>
      </c>
      <c r="D7" s="387">
        <f t="shared" ref="D7:D13" si="0">C7/B7*100</f>
        <v>6.25</v>
      </c>
      <c r="E7" s="386">
        <v>61</v>
      </c>
      <c r="F7" s="388">
        <v>6</v>
      </c>
      <c r="G7" s="387">
        <f>F7/E7*100</f>
        <v>9.8360655737704921</v>
      </c>
      <c r="J7" s="238"/>
      <c r="K7" s="238"/>
      <c r="L7" s="238"/>
      <c r="M7" s="238"/>
      <c r="N7" s="238"/>
      <c r="O7" s="238"/>
      <c r="P7" s="238"/>
    </row>
    <row r="8" spans="1:16" x14ac:dyDescent="0.3">
      <c r="A8" s="238"/>
      <c r="B8" s="386">
        <v>17</v>
      </c>
      <c r="C8" s="238">
        <v>1</v>
      </c>
      <c r="D8" s="387">
        <f t="shared" si="0"/>
        <v>5.8823529411764701</v>
      </c>
      <c r="E8" s="386">
        <v>65</v>
      </c>
      <c r="F8" s="388">
        <v>5</v>
      </c>
      <c r="G8" s="387">
        <f>F8/E8*100</f>
        <v>7.6923076923076925</v>
      </c>
      <c r="J8" s="238"/>
      <c r="K8" s="238"/>
      <c r="L8" s="238"/>
      <c r="M8" s="238"/>
      <c r="N8" s="238"/>
      <c r="O8" s="238"/>
      <c r="P8" s="238"/>
    </row>
    <row r="9" spans="1:16" x14ac:dyDescent="0.3">
      <c r="A9" s="238"/>
      <c r="B9" s="386">
        <v>13</v>
      </c>
      <c r="C9" s="238">
        <v>1</v>
      </c>
      <c r="D9" s="387">
        <f t="shared" si="0"/>
        <v>7.6923076923076925</v>
      </c>
      <c r="E9" s="386">
        <v>51</v>
      </c>
      <c r="F9" s="388">
        <v>6</v>
      </c>
      <c r="G9" s="387">
        <f>F9/E9*100</f>
        <v>11.76470588235294</v>
      </c>
      <c r="J9" s="238"/>
      <c r="K9" s="238"/>
      <c r="L9" s="238"/>
      <c r="M9" s="238"/>
      <c r="N9" s="238"/>
      <c r="O9" s="238"/>
      <c r="P9" s="238"/>
    </row>
    <row r="10" spans="1:16" x14ac:dyDescent="0.3">
      <c r="A10" s="238"/>
      <c r="B10" s="386">
        <v>23</v>
      </c>
      <c r="C10" s="238">
        <v>1</v>
      </c>
      <c r="D10" s="387">
        <f t="shared" si="0"/>
        <v>4.3478260869565215</v>
      </c>
      <c r="E10" s="386">
        <v>37</v>
      </c>
      <c r="F10" s="388">
        <v>8</v>
      </c>
      <c r="G10" s="387">
        <f>F10/E10*100</f>
        <v>21.621621621621621</v>
      </c>
      <c r="J10" s="238"/>
      <c r="K10" s="238"/>
      <c r="L10" s="238"/>
      <c r="M10" s="238"/>
      <c r="N10" s="238"/>
      <c r="O10" s="238"/>
      <c r="P10" s="238"/>
    </row>
    <row r="11" spans="1:16" x14ac:dyDescent="0.3">
      <c r="A11" s="238"/>
      <c r="B11" s="386">
        <v>21</v>
      </c>
      <c r="C11" s="238">
        <v>2</v>
      </c>
      <c r="D11" s="387">
        <f t="shared" si="0"/>
        <v>9.5238095238095237</v>
      </c>
      <c r="E11" s="386"/>
      <c r="F11" s="388"/>
      <c r="G11" s="387"/>
      <c r="J11" s="238"/>
      <c r="K11" s="238"/>
      <c r="L11" s="238"/>
      <c r="M11" s="238"/>
      <c r="N11" s="238"/>
      <c r="O11" s="238"/>
      <c r="P11" s="238"/>
    </row>
    <row r="12" spans="1:16" x14ac:dyDescent="0.3">
      <c r="A12" s="238"/>
      <c r="B12" s="386">
        <v>22</v>
      </c>
      <c r="C12" s="238">
        <v>1</v>
      </c>
      <c r="D12" s="387">
        <f t="shared" si="0"/>
        <v>4.5454545454545459</v>
      </c>
      <c r="E12" s="386"/>
      <c r="F12" s="388"/>
      <c r="G12" s="387"/>
      <c r="J12" s="238"/>
      <c r="K12" s="238"/>
      <c r="L12" s="238"/>
      <c r="M12" s="238"/>
      <c r="N12" s="238"/>
      <c r="O12" s="238"/>
      <c r="P12" s="238"/>
    </row>
    <row r="13" spans="1:16" x14ac:dyDescent="0.3">
      <c r="A13" s="238"/>
      <c r="B13" s="389">
        <f>SUM(B6:B9)</f>
        <v>79</v>
      </c>
      <c r="C13" s="238">
        <f t="shared" ref="C13" si="1">SUM(C6:C9)</f>
        <v>4</v>
      </c>
      <c r="D13" s="387">
        <f t="shared" si="0"/>
        <v>5.0632911392405067</v>
      </c>
      <c r="E13" s="386">
        <f>SUM(E8:E10)</f>
        <v>153</v>
      </c>
      <c r="F13" s="388">
        <f>SUM(F8:F10)</f>
        <v>19</v>
      </c>
      <c r="G13" s="387"/>
      <c r="J13" s="238"/>
      <c r="K13" s="238"/>
      <c r="L13" s="238"/>
      <c r="M13" s="238"/>
      <c r="N13" s="238"/>
      <c r="O13" s="238"/>
      <c r="P13" s="238"/>
    </row>
    <row r="14" spans="1:16" ht="16.05" customHeight="1" x14ac:dyDescent="0.3">
      <c r="A14" s="379" t="s">
        <v>180</v>
      </c>
      <c r="B14" s="390">
        <f>SUM(B6:B13)</f>
        <v>224</v>
      </c>
      <c r="C14" s="390">
        <f>SUM(C6:C12)</f>
        <v>8</v>
      </c>
      <c r="D14" s="391">
        <f>AVERAGE(D6:D13)</f>
        <v>5.791918119906037</v>
      </c>
      <c r="E14" s="390">
        <f>SUM(E6:E10)</f>
        <v>274</v>
      </c>
      <c r="F14" s="390">
        <f>SUM(F6:F10)</f>
        <v>33</v>
      </c>
      <c r="G14" s="391">
        <f>AVERAGE(G6:G12)</f>
        <v>12.849606820677218</v>
      </c>
      <c r="J14" s="238"/>
      <c r="K14" s="238"/>
      <c r="L14" s="238"/>
      <c r="M14" s="238"/>
      <c r="N14" s="238"/>
      <c r="O14" s="238"/>
      <c r="P14" s="238"/>
    </row>
    <row r="15" spans="1:16" x14ac:dyDescent="0.3">
      <c r="A15" s="392" t="s">
        <v>181</v>
      </c>
      <c r="B15" s="393"/>
      <c r="C15" s="392"/>
      <c r="D15" s="391">
        <f>100*SQRT(0.057912*(1-0.057912)/224)</f>
        <v>1.5606517676919474</v>
      </c>
      <c r="E15" s="394"/>
      <c r="F15" s="394"/>
      <c r="G15" s="391">
        <f>100*SQRT(0.1284*(1-0.1284)/274)</f>
        <v>2.0209978022720168</v>
      </c>
      <c r="J15" s="110"/>
      <c r="K15" s="238"/>
      <c r="L15" s="238"/>
      <c r="M15" s="238"/>
      <c r="N15" s="238"/>
      <c r="O15" s="238"/>
      <c r="P15" s="238"/>
    </row>
    <row r="16" spans="1:16" x14ac:dyDescent="0.3">
      <c r="D16" s="395"/>
      <c r="G16" s="395"/>
      <c r="J16" s="238"/>
      <c r="K16" s="238"/>
      <c r="L16" s="238"/>
      <c r="M16" s="238"/>
      <c r="N16" s="238"/>
      <c r="O16" s="238"/>
      <c r="P16" s="238"/>
    </row>
    <row r="17" spans="1:17" x14ac:dyDescent="0.3">
      <c r="B17" s="378" t="s">
        <v>182</v>
      </c>
      <c r="D17" s="395"/>
      <c r="G17" s="395"/>
      <c r="J17" s="396"/>
      <c r="K17" s="396"/>
      <c r="L17" s="238"/>
      <c r="M17" s="238"/>
      <c r="N17" s="238"/>
      <c r="O17" s="238"/>
      <c r="P17" s="238"/>
    </row>
    <row r="18" spans="1:17" x14ac:dyDescent="0.3">
      <c r="B18" s="98" t="s">
        <v>175</v>
      </c>
      <c r="D18" s="395"/>
      <c r="E18" s="98" t="s">
        <v>176</v>
      </c>
      <c r="G18" s="395"/>
      <c r="J18" s="238"/>
      <c r="K18" s="238"/>
      <c r="L18" s="238"/>
      <c r="M18" s="238"/>
      <c r="N18" s="238"/>
      <c r="O18" s="238"/>
      <c r="P18" s="238"/>
    </row>
    <row r="19" spans="1:17" ht="28.8" x14ac:dyDescent="0.3">
      <c r="B19" s="379" t="s">
        <v>177</v>
      </c>
      <c r="C19" s="379" t="s">
        <v>178</v>
      </c>
      <c r="D19" s="397" t="s">
        <v>179</v>
      </c>
      <c r="E19" s="379" t="s">
        <v>177</v>
      </c>
      <c r="F19" s="379" t="s">
        <v>178</v>
      </c>
      <c r="G19" s="397" t="s">
        <v>179</v>
      </c>
      <c r="J19" s="380"/>
      <c r="K19" s="380"/>
      <c r="L19" s="380"/>
      <c r="M19" s="380"/>
      <c r="N19" s="380"/>
      <c r="O19" s="380"/>
      <c r="P19" s="238"/>
    </row>
    <row r="20" spans="1:17" x14ac:dyDescent="0.3">
      <c r="B20" s="381">
        <v>29</v>
      </c>
      <c r="C20" s="382">
        <v>4</v>
      </c>
      <c r="D20" s="383">
        <f>C20/B20*100</f>
        <v>13.793103448275861</v>
      </c>
      <c r="E20" s="381">
        <v>24</v>
      </c>
      <c r="F20" s="382">
        <v>4</v>
      </c>
      <c r="G20" s="383">
        <f>F20/E20*100</f>
        <v>16.666666666666664</v>
      </c>
      <c r="J20" s="238"/>
      <c r="K20" s="238"/>
      <c r="L20" s="238"/>
      <c r="M20" s="238"/>
      <c r="N20" s="238"/>
      <c r="O20" s="238"/>
      <c r="P20" s="238"/>
    </row>
    <row r="21" spans="1:17" x14ac:dyDescent="0.3">
      <c r="B21" s="386">
        <v>23</v>
      </c>
      <c r="C21" s="238">
        <v>1</v>
      </c>
      <c r="D21" s="387">
        <f>C21/B21*100</f>
        <v>4.3478260869565215</v>
      </c>
      <c r="E21" s="386">
        <v>21</v>
      </c>
      <c r="F21" s="238">
        <v>3</v>
      </c>
      <c r="G21" s="387">
        <f>F21/E21*100</f>
        <v>14.285714285714285</v>
      </c>
      <c r="J21" s="238"/>
      <c r="K21" s="238"/>
      <c r="L21" s="238"/>
      <c r="M21" s="238"/>
      <c r="N21" s="238"/>
      <c r="O21" s="238"/>
      <c r="P21" s="238"/>
    </row>
    <row r="22" spans="1:17" x14ac:dyDescent="0.3">
      <c r="B22" s="386">
        <v>27</v>
      </c>
      <c r="C22" s="238">
        <v>3</v>
      </c>
      <c r="D22" s="387">
        <f>C22/B22*100</f>
        <v>11.111111111111111</v>
      </c>
      <c r="E22" s="386">
        <v>33</v>
      </c>
      <c r="F22" s="238">
        <v>4</v>
      </c>
      <c r="G22" s="387">
        <f>F22/E22*100</f>
        <v>12.121212121212121</v>
      </c>
      <c r="J22" s="238"/>
      <c r="K22" s="238"/>
      <c r="L22" s="238"/>
      <c r="M22" s="238"/>
      <c r="N22" s="238"/>
      <c r="O22" s="238"/>
      <c r="P22" s="238"/>
    </row>
    <row r="23" spans="1:17" x14ac:dyDescent="0.3">
      <c r="B23" s="386">
        <v>42</v>
      </c>
      <c r="C23" s="238">
        <v>4</v>
      </c>
      <c r="D23" s="387">
        <f>C23/B23*100</f>
        <v>9.5238095238095237</v>
      </c>
      <c r="E23" s="386">
        <v>30</v>
      </c>
      <c r="F23" s="238">
        <v>3</v>
      </c>
      <c r="G23" s="387">
        <f>F23/E23*100</f>
        <v>10</v>
      </c>
      <c r="J23" s="238"/>
      <c r="K23" s="238"/>
      <c r="L23" s="238"/>
      <c r="M23" s="238"/>
      <c r="N23" s="238"/>
      <c r="O23" s="238"/>
      <c r="P23" s="238"/>
    </row>
    <row r="24" spans="1:17" x14ac:dyDescent="0.3">
      <c r="B24" s="386"/>
      <c r="C24" s="238"/>
      <c r="D24" s="398"/>
      <c r="G24" s="398"/>
      <c r="J24" s="238"/>
      <c r="K24" s="238"/>
      <c r="L24" s="238"/>
      <c r="M24" s="238"/>
      <c r="N24" s="238"/>
      <c r="O24" s="238"/>
      <c r="P24" s="238"/>
    </row>
    <row r="25" spans="1:17" x14ac:dyDescent="0.3">
      <c r="A25" s="379" t="s">
        <v>180</v>
      </c>
      <c r="B25" s="390">
        <f>SUM(B20:B24)</f>
        <v>121</v>
      </c>
      <c r="C25" s="390">
        <f>SUM(C20:C23)</f>
        <v>12</v>
      </c>
      <c r="D25" s="391">
        <f>AVERAGE(D20:D23)</f>
        <v>9.6939625425382534</v>
      </c>
      <c r="E25" s="390">
        <f>SUM(E20:E23)</f>
        <v>108</v>
      </c>
      <c r="F25" s="390">
        <f>SUM(F20:F23)</f>
        <v>14</v>
      </c>
      <c r="G25" s="391">
        <f>AVERAGE(G20:G23)</f>
        <v>13.268398268398268</v>
      </c>
      <c r="J25" s="238"/>
      <c r="K25" s="238"/>
      <c r="L25" s="238"/>
      <c r="M25" s="238"/>
      <c r="N25" s="238"/>
      <c r="O25" s="238"/>
      <c r="P25" s="238"/>
    </row>
    <row r="26" spans="1:17" x14ac:dyDescent="0.3">
      <c r="A26" s="392" t="s">
        <v>181</v>
      </c>
      <c r="B26" s="399"/>
      <c r="C26" s="394"/>
      <c r="D26" s="391">
        <f>100*SQRT(0.0969*(1-0.0969)/121)</f>
        <v>2.6892868267188677</v>
      </c>
      <c r="E26" s="394"/>
      <c r="F26" s="394"/>
      <c r="G26" s="391">
        <f>100*SQRT(0.1326*(1-0.1326)/108)</f>
        <v>3.2633946197854229</v>
      </c>
      <c r="J26" s="110"/>
      <c r="K26" s="238"/>
      <c r="L26" s="238"/>
      <c r="M26" s="238"/>
      <c r="N26" s="238"/>
      <c r="O26" s="238"/>
      <c r="P26" s="238"/>
    </row>
    <row r="27" spans="1:17" x14ac:dyDescent="0.3">
      <c r="B27" s="30"/>
      <c r="D27" s="395"/>
      <c r="G27" s="395"/>
      <c r="J27" s="110"/>
      <c r="K27" s="238"/>
      <c r="L27" s="238"/>
      <c r="M27" s="238"/>
      <c r="N27" s="238"/>
      <c r="O27" s="238"/>
      <c r="P27" s="238"/>
    </row>
    <row r="28" spans="1:17" x14ac:dyDescent="0.3">
      <c r="B28" s="378" t="s">
        <v>183</v>
      </c>
      <c r="D28" s="395"/>
      <c r="G28" s="395"/>
      <c r="J28" s="238"/>
      <c r="K28" s="238"/>
      <c r="L28" s="238"/>
      <c r="M28" s="238"/>
      <c r="N28" s="238"/>
      <c r="O28" s="238"/>
      <c r="P28" s="238"/>
    </row>
    <row r="29" spans="1:17" x14ac:dyDescent="0.3">
      <c r="B29" s="98" t="s">
        <v>175</v>
      </c>
      <c r="D29" s="395"/>
      <c r="E29" s="98" t="s">
        <v>176</v>
      </c>
      <c r="G29" s="395"/>
      <c r="J29" s="238"/>
      <c r="K29" s="238"/>
      <c r="L29" s="238"/>
      <c r="M29" s="238"/>
      <c r="N29" s="238"/>
      <c r="O29" s="238"/>
      <c r="P29" s="238"/>
      <c r="Q29" s="238"/>
    </row>
    <row r="30" spans="1:17" ht="28.8" x14ac:dyDescent="0.3">
      <c r="B30" s="379" t="s">
        <v>177</v>
      </c>
      <c r="C30" s="379" t="s">
        <v>178</v>
      </c>
      <c r="D30" s="397" t="s">
        <v>179</v>
      </c>
      <c r="E30" s="379" t="s">
        <v>177</v>
      </c>
      <c r="F30" s="379" t="s">
        <v>178</v>
      </c>
      <c r="G30" s="397" t="s">
        <v>179</v>
      </c>
      <c r="J30" s="238"/>
      <c r="K30" s="238"/>
      <c r="L30" s="238"/>
      <c r="M30" s="238"/>
      <c r="N30" s="238"/>
      <c r="O30" s="238"/>
      <c r="P30" s="238"/>
      <c r="Q30" s="238"/>
    </row>
    <row r="31" spans="1:17" x14ac:dyDescent="0.3">
      <c r="B31" s="381">
        <v>35</v>
      </c>
      <c r="C31" s="382">
        <v>7</v>
      </c>
      <c r="D31" s="383">
        <f>C31/B31*100</f>
        <v>20</v>
      </c>
      <c r="E31" s="381">
        <v>34</v>
      </c>
      <c r="F31" s="382">
        <v>5</v>
      </c>
      <c r="G31" s="383">
        <f t="shared" ref="G31:G36" si="2">F31/E31*100</f>
        <v>14.705882352941178</v>
      </c>
      <c r="J31" s="238"/>
      <c r="K31" s="238"/>
      <c r="L31" s="238"/>
      <c r="M31" s="238"/>
      <c r="N31" s="238"/>
      <c r="O31" s="238"/>
      <c r="P31" s="238"/>
      <c r="Q31" s="238"/>
    </row>
    <row r="32" spans="1:17" x14ac:dyDescent="0.3">
      <c r="B32" s="386">
        <v>38</v>
      </c>
      <c r="C32" s="238">
        <v>4</v>
      </c>
      <c r="D32" s="387">
        <f>C32/B32*100</f>
        <v>10.526315789473683</v>
      </c>
      <c r="E32" s="386">
        <v>38</v>
      </c>
      <c r="F32" s="238">
        <v>7</v>
      </c>
      <c r="G32" s="387">
        <f t="shared" si="2"/>
        <v>18.421052631578945</v>
      </c>
      <c r="J32" s="238"/>
      <c r="K32" s="238"/>
      <c r="L32" s="238"/>
      <c r="M32" s="238"/>
      <c r="N32" s="238"/>
      <c r="O32" s="238"/>
      <c r="P32" s="238"/>
      <c r="Q32" s="238"/>
    </row>
    <row r="33" spans="1:17" x14ac:dyDescent="0.3">
      <c r="B33" s="386">
        <v>41</v>
      </c>
      <c r="C33" s="238">
        <v>4</v>
      </c>
      <c r="D33" s="387">
        <f>C33/B33*100</f>
        <v>9.7560975609756095</v>
      </c>
      <c r="E33" s="386">
        <v>29</v>
      </c>
      <c r="F33" s="238">
        <v>11</v>
      </c>
      <c r="G33" s="387">
        <f t="shared" si="2"/>
        <v>37.931034482758619</v>
      </c>
      <c r="J33" s="238"/>
      <c r="K33" s="238"/>
      <c r="L33" s="238"/>
      <c r="M33" s="238"/>
      <c r="N33" s="238"/>
      <c r="O33" s="238"/>
      <c r="P33" s="238"/>
      <c r="Q33" s="238"/>
    </row>
    <row r="34" spans="1:17" x14ac:dyDescent="0.3">
      <c r="B34" s="386"/>
      <c r="C34" s="238"/>
      <c r="D34" s="387"/>
      <c r="E34" s="386">
        <v>42</v>
      </c>
      <c r="F34" s="238">
        <v>6</v>
      </c>
      <c r="G34" s="387">
        <f t="shared" si="2"/>
        <v>14.285714285714285</v>
      </c>
      <c r="J34" s="238"/>
      <c r="K34" s="238"/>
      <c r="L34" s="238"/>
      <c r="M34" s="238"/>
      <c r="N34" s="238"/>
      <c r="O34" s="238"/>
      <c r="P34" s="238"/>
      <c r="Q34" s="238"/>
    </row>
    <row r="35" spans="1:17" x14ac:dyDescent="0.3">
      <c r="B35" s="386"/>
      <c r="C35" s="238"/>
      <c r="D35" s="387"/>
      <c r="E35" s="386">
        <v>38</v>
      </c>
      <c r="F35" s="238">
        <v>6</v>
      </c>
      <c r="G35" s="387">
        <f t="shared" si="2"/>
        <v>15.789473684210526</v>
      </c>
      <c r="J35" s="238"/>
      <c r="K35" s="238"/>
      <c r="L35" s="238"/>
      <c r="M35" s="238"/>
      <c r="N35" s="238"/>
      <c r="O35" s="238"/>
      <c r="P35" s="238"/>
      <c r="Q35" s="238"/>
    </row>
    <row r="36" spans="1:17" x14ac:dyDescent="0.3">
      <c r="B36" s="386"/>
      <c r="C36" s="238"/>
      <c r="D36" s="387"/>
      <c r="E36" s="386">
        <v>39</v>
      </c>
      <c r="F36" s="238">
        <v>8</v>
      </c>
      <c r="G36" s="387">
        <f t="shared" si="2"/>
        <v>20.512820512820511</v>
      </c>
      <c r="J36" s="238"/>
      <c r="K36" s="238"/>
      <c r="L36" s="238"/>
      <c r="M36" s="238"/>
      <c r="N36" s="238"/>
      <c r="O36" s="238"/>
      <c r="P36" s="238"/>
      <c r="Q36" s="238"/>
    </row>
    <row r="37" spans="1:17" x14ac:dyDescent="0.3">
      <c r="A37" s="379" t="s">
        <v>180</v>
      </c>
      <c r="B37" s="390">
        <f>SUM(B31:B34)</f>
        <v>114</v>
      </c>
      <c r="C37" s="390">
        <f>SUM(C31:C34)</f>
        <v>15</v>
      </c>
      <c r="D37" s="391">
        <f>AVERAGE(D31:D36)</f>
        <v>13.427471116816433</v>
      </c>
      <c r="E37" s="390">
        <f>SUM(E30:E36)</f>
        <v>220</v>
      </c>
      <c r="F37" s="390">
        <f>SUM(F30:F36)</f>
        <v>43</v>
      </c>
      <c r="G37" s="391">
        <f>AVERAGE(G31:G36)</f>
        <v>20.274329658337344</v>
      </c>
      <c r="J37" s="238"/>
      <c r="K37" s="238"/>
      <c r="L37" s="238"/>
      <c r="M37" s="238"/>
      <c r="N37" s="238"/>
      <c r="O37" s="238"/>
      <c r="P37" s="238"/>
    </row>
    <row r="38" spans="1:17" x14ac:dyDescent="0.3">
      <c r="A38" s="392" t="s">
        <v>181</v>
      </c>
      <c r="B38" s="394"/>
      <c r="C38" s="394"/>
      <c r="D38" s="391">
        <f>100*SQRT(0.1342747*(1-0.1342747)/114)</f>
        <v>3.1932632616004026</v>
      </c>
      <c r="E38" s="394"/>
      <c r="F38" s="394"/>
      <c r="G38" s="391">
        <f>100*SQRT(0.2027*(1-0.2027)/220)</f>
        <v>2.7103564844365531</v>
      </c>
      <c r="J38" s="380"/>
      <c r="K38" s="380"/>
      <c r="L38" s="380"/>
      <c r="M38" s="380"/>
      <c r="N38" s="380"/>
      <c r="O38" s="380"/>
      <c r="P38" s="238"/>
    </row>
    <row r="39" spans="1:17" x14ac:dyDescent="0.3">
      <c r="D39" s="395"/>
      <c r="G39" s="395"/>
      <c r="J39" s="238"/>
      <c r="K39" s="238"/>
      <c r="L39" s="238"/>
      <c r="M39" s="238"/>
      <c r="N39" s="238"/>
      <c r="O39" s="238"/>
      <c r="P39" s="238"/>
    </row>
    <row r="40" spans="1:17" x14ac:dyDescent="0.3">
      <c r="B40" s="378" t="s">
        <v>184</v>
      </c>
      <c r="D40" s="395"/>
      <c r="G40" s="395"/>
      <c r="J40" s="238"/>
      <c r="K40" s="238"/>
      <c r="L40" s="238"/>
      <c r="M40" s="238"/>
      <c r="N40" s="238"/>
      <c r="O40" s="238"/>
      <c r="P40" s="238"/>
    </row>
    <row r="41" spans="1:17" x14ac:dyDescent="0.3">
      <c r="B41" s="98" t="s">
        <v>175</v>
      </c>
      <c r="D41" s="395"/>
      <c r="E41" s="98" t="s">
        <v>176</v>
      </c>
      <c r="G41" s="395"/>
      <c r="J41" s="238"/>
      <c r="K41" s="238"/>
      <c r="L41" s="238"/>
      <c r="M41" s="238"/>
      <c r="N41" s="238"/>
      <c r="O41" s="238"/>
      <c r="P41" s="238"/>
    </row>
    <row r="42" spans="1:17" ht="28.8" x14ac:dyDescent="0.3">
      <c r="B42" s="379" t="s">
        <v>177</v>
      </c>
      <c r="C42" s="379" t="s">
        <v>178</v>
      </c>
      <c r="D42" s="397" t="s">
        <v>179</v>
      </c>
      <c r="E42" s="379" t="s">
        <v>177</v>
      </c>
      <c r="F42" s="379" t="s">
        <v>178</v>
      </c>
      <c r="G42" s="397" t="s">
        <v>179</v>
      </c>
      <c r="J42" s="238"/>
      <c r="K42" s="238"/>
      <c r="L42" s="238"/>
      <c r="M42" s="238"/>
      <c r="N42" s="238"/>
      <c r="O42" s="238"/>
      <c r="P42" s="238"/>
    </row>
    <row r="43" spans="1:17" x14ac:dyDescent="0.3">
      <c r="B43" s="381">
        <v>42</v>
      </c>
      <c r="C43" s="382">
        <v>0</v>
      </c>
      <c r="D43" s="400">
        <f>C43/B43*100</f>
        <v>0</v>
      </c>
      <c r="E43" s="381">
        <v>29</v>
      </c>
      <c r="F43" s="382">
        <v>0</v>
      </c>
      <c r="G43" s="401">
        <f>F43/E43*100</f>
        <v>0</v>
      </c>
      <c r="J43" s="238"/>
      <c r="K43" s="238"/>
      <c r="L43" s="238"/>
      <c r="M43" s="238"/>
      <c r="N43" s="238"/>
      <c r="O43" s="238"/>
      <c r="P43" s="238"/>
    </row>
    <row r="44" spans="1:17" x14ac:dyDescent="0.3">
      <c r="B44" s="386">
        <v>35</v>
      </c>
      <c r="C44" s="238">
        <v>0</v>
      </c>
      <c r="D44" s="402">
        <f>C44/B44*100</f>
        <v>0</v>
      </c>
      <c r="E44" s="386">
        <v>13</v>
      </c>
      <c r="F44" s="238">
        <v>0</v>
      </c>
      <c r="G44" s="403">
        <f>F44/E44*100</f>
        <v>0</v>
      </c>
      <c r="J44" s="238"/>
      <c r="K44" s="110"/>
      <c r="L44" s="238"/>
      <c r="M44" s="238"/>
      <c r="N44" s="110"/>
      <c r="O44" s="238"/>
      <c r="P44" s="238"/>
    </row>
    <row r="45" spans="1:17" x14ac:dyDescent="0.3">
      <c r="B45" s="386">
        <v>24</v>
      </c>
      <c r="C45" s="238">
        <v>0</v>
      </c>
      <c r="D45" s="402">
        <f>C45/B45*100</f>
        <v>0</v>
      </c>
      <c r="E45" s="386">
        <v>14</v>
      </c>
      <c r="F45" s="238">
        <v>0</v>
      </c>
      <c r="G45" s="403">
        <f>F45/E45*100</f>
        <v>0</v>
      </c>
      <c r="J45" s="238"/>
      <c r="K45" s="238"/>
      <c r="L45" s="238"/>
      <c r="M45" s="238"/>
      <c r="N45" s="238"/>
      <c r="O45" s="238"/>
      <c r="P45" s="238"/>
    </row>
    <row r="46" spans="1:17" x14ac:dyDescent="0.3">
      <c r="B46" s="389"/>
      <c r="C46" s="404"/>
      <c r="D46" s="405"/>
      <c r="E46" s="389">
        <v>52</v>
      </c>
      <c r="F46" s="404">
        <v>0</v>
      </c>
      <c r="G46" s="406">
        <v>0</v>
      </c>
    </row>
    <row r="47" spans="1:17" x14ac:dyDescent="0.3">
      <c r="A47" s="379" t="s">
        <v>180</v>
      </c>
      <c r="B47" s="390">
        <f>SUM(B43:B46)</f>
        <v>101</v>
      </c>
      <c r="C47" s="407">
        <v>0</v>
      </c>
      <c r="D47" s="391">
        <v>0</v>
      </c>
      <c r="E47" s="390">
        <f>SUM(E43:E46)</f>
        <v>108</v>
      </c>
      <c r="F47" s="390">
        <v>0</v>
      </c>
      <c r="G47" s="391">
        <v>0</v>
      </c>
    </row>
    <row r="48" spans="1:17" x14ac:dyDescent="0.3">
      <c r="A48" s="392" t="s">
        <v>181</v>
      </c>
      <c r="B48" s="394"/>
      <c r="C48" s="394"/>
      <c r="D48" s="391">
        <v>0</v>
      </c>
      <c r="E48" s="394"/>
      <c r="F48" s="394"/>
      <c r="G48" s="391">
        <v>0</v>
      </c>
    </row>
    <row r="49" spans="1:10" x14ac:dyDescent="0.3">
      <c r="B49" s="30"/>
      <c r="D49" s="395"/>
      <c r="G49" s="395"/>
    </row>
    <row r="50" spans="1:10" x14ac:dyDescent="0.3">
      <c r="B50" s="30"/>
      <c r="D50" s="395"/>
      <c r="G50" s="395"/>
    </row>
    <row r="51" spans="1:10" x14ac:dyDescent="0.3">
      <c r="D51" s="395"/>
      <c r="G51" s="395"/>
    </row>
    <row r="52" spans="1:10" x14ac:dyDescent="0.3">
      <c r="B52" s="378" t="s">
        <v>185</v>
      </c>
      <c r="D52" s="395"/>
      <c r="G52" s="395"/>
    </row>
    <row r="53" spans="1:10" x14ac:dyDescent="0.3">
      <c r="B53" s="98" t="s">
        <v>175</v>
      </c>
      <c r="D53" s="395"/>
      <c r="E53" s="98" t="s">
        <v>176</v>
      </c>
      <c r="G53" s="395"/>
      <c r="J53" s="30"/>
    </row>
    <row r="54" spans="1:10" ht="28.8" x14ac:dyDescent="0.3">
      <c r="B54" s="379" t="s">
        <v>177</v>
      </c>
      <c r="C54" s="379" t="s">
        <v>178</v>
      </c>
      <c r="D54" s="397" t="s">
        <v>179</v>
      </c>
      <c r="E54" s="379" t="s">
        <v>177</v>
      </c>
      <c r="F54" s="379" t="s">
        <v>178</v>
      </c>
      <c r="G54" s="397" t="s">
        <v>179</v>
      </c>
      <c r="H54" s="30"/>
      <c r="I54" s="30"/>
      <c r="J54" s="30"/>
    </row>
    <row r="55" spans="1:10" x14ac:dyDescent="0.3">
      <c r="B55" s="381">
        <v>22</v>
      </c>
      <c r="C55" s="382">
        <v>1</v>
      </c>
      <c r="D55" s="383">
        <f>C55/B55*100</f>
        <v>4.5454545454545459</v>
      </c>
      <c r="E55" s="381">
        <v>46</v>
      </c>
      <c r="F55" s="382">
        <v>10</v>
      </c>
      <c r="G55" s="383">
        <f>F55/E55*100</f>
        <v>21.739130434782609</v>
      </c>
      <c r="H55" s="30"/>
      <c r="I55" s="30"/>
      <c r="J55" s="30"/>
    </row>
    <row r="56" spans="1:10" x14ac:dyDescent="0.3">
      <c r="B56" s="386">
        <v>21</v>
      </c>
      <c r="C56" s="238">
        <v>1</v>
      </c>
      <c r="D56" s="387">
        <f>C56/B56*100</f>
        <v>4.7619047619047619</v>
      </c>
      <c r="E56" s="386">
        <v>40</v>
      </c>
      <c r="F56" s="238">
        <v>4</v>
      </c>
      <c r="G56" s="387">
        <f>F56/E56*100</f>
        <v>10</v>
      </c>
      <c r="H56" s="30"/>
      <c r="J56" s="30"/>
    </row>
    <row r="57" spans="1:10" x14ac:dyDescent="0.3">
      <c r="B57" s="386">
        <v>32</v>
      </c>
      <c r="C57" s="238">
        <v>1</v>
      </c>
      <c r="D57" s="387">
        <f>C57/B57*100</f>
        <v>3.125</v>
      </c>
      <c r="E57" s="386">
        <v>31</v>
      </c>
      <c r="F57" s="238">
        <v>4</v>
      </c>
      <c r="G57" s="387">
        <f>F57/E57*100</f>
        <v>12.903225806451612</v>
      </c>
      <c r="H57" s="30"/>
      <c r="I57" s="30"/>
      <c r="J57" s="30"/>
    </row>
    <row r="58" spans="1:10" x14ac:dyDescent="0.3">
      <c r="B58" s="386">
        <v>26</v>
      </c>
      <c r="C58" s="238">
        <v>1</v>
      </c>
      <c r="D58" s="387">
        <f>C58/B58*100</f>
        <v>3.8461538461538463</v>
      </c>
      <c r="E58" s="386"/>
      <c r="F58" s="238"/>
      <c r="G58" s="387"/>
      <c r="H58" s="30"/>
      <c r="I58" s="30"/>
    </row>
    <row r="59" spans="1:10" x14ac:dyDescent="0.3">
      <c r="A59" s="379" t="s">
        <v>180</v>
      </c>
      <c r="B59" s="390">
        <f>SUM(B55:B58)</f>
        <v>101</v>
      </c>
      <c r="C59" s="390">
        <v>4</v>
      </c>
      <c r="D59" s="391">
        <f>AVERAGE(D55:D58)</f>
        <v>4.0696282883782882</v>
      </c>
      <c r="E59" s="390">
        <f>SUM(E55:E57)</f>
        <v>117</v>
      </c>
      <c r="F59" s="390">
        <f>SUM(F55:F57)</f>
        <v>18</v>
      </c>
      <c r="G59" s="391">
        <f>AVERAGE(G55:G58)</f>
        <v>14.880785413744741</v>
      </c>
    </row>
    <row r="60" spans="1:10" x14ac:dyDescent="0.3">
      <c r="A60" s="392" t="s">
        <v>181</v>
      </c>
      <c r="B60" s="394"/>
      <c r="C60" s="394"/>
      <c r="D60" s="391">
        <f>100*SQRT(0.0406*(1-0.0406)/101)</f>
        <v>1.963822298427732</v>
      </c>
      <c r="E60" s="394"/>
      <c r="F60" s="394"/>
      <c r="G60" s="391">
        <f>100*SQRT(0.1059*(1-0.1059)/116)</f>
        <v>2.8570117919445739</v>
      </c>
    </row>
    <row r="61" spans="1:10" x14ac:dyDescent="0.3">
      <c r="D61" s="395"/>
      <c r="G61" s="395"/>
    </row>
    <row r="62" spans="1:10" x14ac:dyDescent="0.3">
      <c r="B62" s="378" t="s">
        <v>186</v>
      </c>
      <c r="C62" s="378"/>
      <c r="D62" s="395"/>
      <c r="G62" s="395"/>
    </row>
    <row r="63" spans="1:10" x14ac:dyDescent="0.3">
      <c r="B63" s="98" t="s">
        <v>175</v>
      </c>
      <c r="D63" s="395"/>
      <c r="E63" s="98" t="s">
        <v>176</v>
      </c>
      <c r="G63" s="395"/>
    </row>
    <row r="64" spans="1:10" ht="28.8" x14ac:dyDescent="0.3">
      <c r="B64" s="379" t="s">
        <v>177</v>
      </c>
      <c r="C64" s="379" t="s">
        <v>178</v>
      </c>
      <c r="D64" s="397" t="s">
        <v>179</v>
      </c>
      <c r="E64" s="379" t="s">
        <v>177</v>
      </c>
      <c r="F64" s="379" t="s">
        <v>178</v>
      </c>
      <c r="G64" s="397" t="s">
        <v>179</v>
      </c>
    </row>
    <row r="65" spans="1:7" x14ac:dyDescent="0.3">
      <c r="B65" s="381">
        <v>28</v>
      </c>
      <c r="C65" s="382">
        <v>1</v>
      </c>
      <c r="D65" s="401">
        <f>C65/B65*100</f>
        <v>3.5714285714285712</v>
      </c>
      <c r="E65" s="382">
        <v>40</v>
      </c>
      <c r="F65" s="382">
        <v>5</v>
      </c>
      <c r="G65" s="401">
        <f t="shared" ref="G65:G67" si="3">F65/E65*100</f>
        <v>12.5</v>
      </c>
    </row>
    <row r="66" spans="1:7" x14ac:dyDescent="0.3">
      <c r="B66" s="386">
        <v>34</v>
      </c>
      <c r="C66" s="238">
        <v>2</v>
      </c>
      <c r="D66" s="403">
        <f>C66/B66*100</f>
        <v>5.8823529411764701</v>
      </c>
      <c r="E66" s="238">
        <v>23</v>
      </c>
      <c r="F66" s="238">
        <v>3</v>
      </c>
      <c r="G66" s="403">
        <f t="shared" si="3"/>
        <v>13.043478260869565</v>
      </c>
    </row>
    <row r="67" spans="1:7" x14ac:dyDescent="0.3">
      <c r="B67" s="386"/>
      <c r="C67" s="238"/>
      <c r="D67" s="403"/>
      <c r="E67" s="238">
        <v>33</v>
      </c>
      <c r="F67" s="238">
        <v>8</v>
      </c>
      <c r="G67" s="403">
        <f t="shared" si="3"/>
        <v>24.242424242424242</v>
      </c>
    </row>
    <row r="68" spans="1:7" x14ac:dyDescent="0.3">
      <c r="A68" s="379" t="s">
        <v>180</v>
      </c>
      <c r="B68" s="390">
        <f>SUM(B65:B66)</f>
        <v>62</v>
      </c>
      <c r="C68" s="390">
        <f>SUM(C65:C66)</f>
        <v>3</v>
      </c>
      <c r="D68" s="391">
        <f>AVERAGE(D65:D66)</f>
        <v>4.7268907563025202</v>
      </c>
      <c r="E68" s="390">
        <f>SUM(E65:E67)</f>
        <v>96</v>
      </c>
      <c r="F68" s="390">
        <f>SUM(F65:F67)</f>
        <v>16</v>
      </c>
      <c r="G68" s="391">
        <f>AVERAGE(G65:G67)</f>
        <v>16.595300834431267</v>
      </c>
    </row>
    <row r="69" spans="1:7" x14ac:dyDescent="0.3">
      <c r="A69" s="392" t="s">
        <v>181</v>
      </c>
      <c r="B69" s="394"/>
      <c r="C69" s="394"/>
      <c r="D69" s="391">
        <f>100*SQRT(0.04069*(1-0.04069)/62)</f>
        <v>2.5091549759925922</v>
      </c>
      <c r="E69" s="394"/>
      <c r="F69" s="394"/>
      <c r="G69" s="391">
        <f>100*SQRT(0.165953*(1-0.165953)/96)</f>
        <v>3.7971014409980102</v>
      </c>
    </row>
    <row r="70" spans="1:7" x14ac:dyDescent="0.3">
      <c r="D70" s="395"/>
      <c r="G70" s="395"/>
    </row>
    <row r="71" spans="1:7" x14ac:dyDescent="0.3">
      <c r="D71" s="395"/>
      <c r="G71" s="395"/>
    </row>
    <row r="72" spans="1:7" x14ac:dyDescent="0.3">
      <c r="B72" s="98" t="s">
        <v>187</v>
      </c>
      <c r="D72" s="395"/>
      <c r="G72" s="395"/>
    </row>
    <row r="73" spans="1:7" x14ac:dyDescent="0.3">
      <c r="B73" s="98" t="s">
        <v>175</v>
      </c>
      <c r="D73" s="395"/>
      <c r="E73" s="98" t="s">
        <v>176</v>
      </c>
      <c r="G73" s="395"/>
    </row>
    <row r="74" spans="1:7" ht="28.8" x14ac:dyDescent="0.3">
      <c r="B74" s="379" t="s">
        <v>177</v>
      </c>
      <c r="C74" s="379" t="s">
        <v>178</v>
      </c>
      <c r="D74" s="397" t="s">
        <v>179</v>
      </c>
      <c r="E74" s="379" t="s">
        <v>177</v>
      </c>
      <c r="F74" s="379" t="s">
        <v>178</v>
      </c>
      <c r="G74" s="397" t="s">
        <v>179</v>
      </c>
    </row>
    <row r="75" spans="1:7" x14ac:dyDescent="0.3">
      <c r="B75" s="381">
        <v>49</v>
      </c>
      <c r="C75" s="382">
        <v>0</v>
      </c>
      <c r="D75" s="400">
        <f>C75/B75*100</f>
        <v>0</v>
      </c>
      <c r="E75" s="381">
        <v>21</v>
      </c>
      <c r="F75" s="382">
        <v>0</v>
      </c>
      <c r="G75" s="401">
        <f>F75/E75*100</f>
        <v>0</v>
      </c>
    </row>
    <row r="76" spans="1:7" x14ac:dyDescent="0.3">
      <c r="B76" s="386"/>
      <c r="C76" s="238"/>
      <c r="D76" s="402"/>
      <c r="E76" s="386"/>
      <c r="F76" s="238"/>
      <c r="G76" s="403"/>
    </row>
    <row r="77" spans="1:7" x14ac:dyDescent="0.3">
      <c r="B77" s="386">
        <v>27</v>
      </c>
      <c r="C77" s="238">
        <v>0</v>
      </c>
      <c r="D77" s="402">
        <f>C77/B77*100</f>
        <v>0</v>
      </c>
      <c r="E77" s="386">
        <v>32</v>
      </c>
      <c r="F77" s="238">
        <v>0</v>
      </c>
      <c r="G77" s="403">
        <f>F77/E77*100</f>
        <v>0</v>
      </c>
    </row>
    <row r="78" spans="1:7" x14ac:dyDescent="0.3">
      <c r="B78" s="386">
        <v>24</v>
      </c>
      <c r="C78" s="238">
        <v>0</v>
      </c>
      <c r="D78" s="402">
        <f>C78/B78*100</f>
        <v>0</v>
      </c>
      <c r="E78" s="386">
        <v>35</v>
      </c>
      <c r="F78" s="238">
        <v>0</v>
      </c>
      <c r="G78" s="403">
        <f>F78/E78*100</f>
        <v>0</v>
      </c>
    </row>
    <row r="79" spans="1:7" x14ac:dyDescent="0.3">
      <c r="B79" s="389">
        <v>33</v>
      </c>
      <c r="C79" s="404">
        <v>0</v>
      </c>
      <c r="D79" s="405">
        <f>C79/B79*100</f>
        <v>0</v>
      </c>
      <c r="E79" s="389"/>
      <c r="F79" s="404"/>
      <c r="G79" s="406"/>
    </row>
    <row r="80" spans="1:7" x14ac:dyDescent="0.3">
      <c r="A80" s="379" t="s">
        <v>180</v>
      </c>
      <c r="B80" s="390">
        <f>SUM(B75:B79)</f>
        <v>133</v>
      </c>
      <c r="C80" s="407">
        <v>0</v>
      </c>
      <c r="D80" s="391">
        <v>0</v>
      </c>
      <c r="E80" s="390">
        <f>SUM(E75:E79)</f>
        <v>88</v>
      </c>
      <c r="F80" s="407">
        <v>0</v>
      </c>
      <c r="G80" s="391">
        <v>0</v>
      </c>
    </row>
    <row r="81" spans="1:7" x14ac:dyDescent="0.3">
      <c r="A81" s="392" t="s">
        <v>181</v>
      </c>
      <c r="B81" s="394"/>
      <c r="C81" s="394"/>
      <c r="D81" s="391">
        <v>0</v>
      </c>
      <c r="E81" s="394"/>
      <c r="F81" s="394"/>
      <c r="G81" s="391">
        <v>0</v>
      </c>
    </row>
    <row r="82" spans="1:7" x14ac:dyDescent="0.3">
      <c r="D82" s="395"/>
      <c r="G82" s="395"/>
    </row>
    <row r="83" spans="1:7" x14ac:dyDescent="0.3">
      <c r="D83" s="395"/>
      <c r="G83" s="395"/>
    </row>
    <row r="84" spans="1:7" x14ac:dyDescent="0.3">
      <c r="D84" s="395"/>
      <c r="G84" s="395"/>
    </row>
    <row r="85" spans="1:7" x14ac:dyDescent="0.3">
      <c r="D85" s="395"/>
      <c r="G85" s="395"/>
    </row>
    <row r="86" spans="1:7" x14ac:dyDescent="0.3">
      <c r="D86" s="395"/>
      <c r="G86" s="395"/>
    </row>
    <row r="87" spans="1:7" x14ac:dyDescent="0.3">
      <c r="D87" s="395"/>
      <c r="G87" s="395"/>
    </row>
    <row r="88" spans="1:7" x14ac:dyDescent="0.3">
      <c r="D88" s="395"/>
      <c r="G88" s="395"/>
    </row>
    <row r="89" spans="1:7" x14ac:dyDescent="0.3">
      <c r="D89" s="395"/>
      <c r="G89" s="395"/>
    </row>
    <row r="90" spans="1:7" x14ac:dyDescent="0.3">
      <c r="D90" s="395"/>
      <c r="G90" s="395"/>
    </row>
    <row r="91" spans="1:7" x14ac:dyDescent="0.3">
      <c r="D91" s="395"/>
      <c r="G91" s="395"/>
    </row>
    <row r="92" spans="1:7" x14ac:dyDescent="0.3">
      <c r="D92" s="395"/>
      <c r="G92" s="395"/>
    </row>
    <row r="93" spans="1:7" x14ac:dyDescent="0.3">
      <c r="D93" s="395"/>
      <c r="G93" s="395"/>
    </row>
    <row r="94" spans="1:7" x14ac:dyDescent="0.3">
      <c r="D94" s="395"/>
      <c r="G94" s="395"/>
    </row>
    <row r="95" spans="1:7" x14ac:dyDescent="0.3">
      <c r="D95" s="395"/>
      <c r="G95" s="395"/>
    </row>
    <row r="96" spans="1:7" x14ac:dyDescent="0.3">
      <c r="D96" s="395"/>
      <c r="G96" s="395"/>
    </row>
    <row r="97" spans="4:4" x14ac:dyDescent="0.3">
      <c r="D97" s="395"/>
    </row>
    <row r="98" spans="4:4" x14ac:dyDescent="0.3">
      <c r="D98" s="395"/>
    </row>
    <row r="99" spans="4:4" x14ac:dyDescent="0.3">
      <c r="D99" s="395"/>
    </row>
    <row r="100" spans="4:4" x14ac:dyDescent="0.3">
      <c r="D100" s="395"/>
    </row>
    <row r="101" spans="4:4" x14ac:dyDescent="0.3">
      <c r="D101" s="395"/>
    </row>
    <row r="102" spans="4:4" x14ac:dyDescent="0.3">
      <c r="D102" s="395"/>
    </row>
    <row r="103" spans="4:4" x14ac:dyDescent="0.3">
      <c r="D103" s="395"/>
    </row>
    <row r="104" spans="4:4" x14ac:dyDescent="0.3">
      <c r="D104" s="395"/>
    </row>
    <row r="105" spans="4:4" x14ac:dyDescent="0.3">
      <c r="D105" s="395"/>
    </row>
    <row r="106" spans="4:4" x14ac:dyDescent="0.3">
      <c r="D106" s="395"/>
    </row>
    <row r="107" spans="4:4" x14ac:dyDescent="0.3">
      <c r="D107" s="395"/>
    </row>
    <row r="108" spans="4:4" x14ac:dyDescent="0.3">
      <c r="D108" s="395"/>
    </row>
    <row r="109" spans="4:4" x14ac:dyDescent="0.3">
      <c r="D109" s="395"/>
    </row>
    <row r="110" spans="4:4" x14ac:dyDescent="0.3">
      <c r="D110" s="395"/>
    </row>
    <row r="111" spans="4:4" x14ac:dyDescent="0.3">
      <c r="D111" s="395"/>
    </row>
    <row r="112" spans="4:4" x14ac:dyDescent="0.3">
      <c r="D112" s="395"/>
    </row>
    <row r="113" spans="4:4" x14ac:dyDescent="0.3">
      <c r="D113" s="395"/>
    </row>
    <row r="114" spans="4:4" x14ac:dyDescent="0.3">
      <c r="D114" s="395"/>
    </row>
    <row r="115" spans="4:4" x14ac:dyDescent="0.3">
      <c r="D115" s="395"/>
    </row>
    <row r="116" spans="4:4" x14ac:dyDescent="0.3">
      <c r="D116" s="395"/>
    </row>
    <row r="117" spans="4:4" x14ac:dyDescent="0.3">
      <c r="D117" s="395"/>
    </row>
    <row r="118" spans="4:4" x14ac:dyDescent="0.3">
      <c r="D118" s="395"/>
    </row>
    <row r="119" spans="4:4" x14ac:dyDescent="0.3">
      <c r="D119" s="395"/>
    </row>
    <row r="120" spans="4:4" x14ac:dyDescent="0.3">
      <c r="D120" s="395"/>
    </row>
    <row r="121" spans="4:4" x14ac:dyDescent="0.3">
      <c r="D121" s="395"/>
    </row>
    <row r="122" spans="4:4" x14ac:dyDescent="0.3">
      <c r="D122" s="395"/>
    </row>
    <row r="123" spans="4:4" x14ac:dyDescent="0.3">
      <c r="D123" s="395"/>
    </row>
    <row r="124" spans="4:4" x14ac:dyDescent="0.3">
      <c r="D124" s="395"/>
    </row>
    <row r="125" spans="4:4" x14ac:dyDescent="0.3">
      <c r="D125" s="395"/>
    </row>
    <row r="126" spans="4:4" x14ac:dyDescent="0.3">
      <c r="D126" s="395"/>
    </row>
    <row r="127" spans="4:4" x14ac:dyDescent="0.3">
      <c r="D127" s="395"/>
    </row>
    <row r="128" spans="4:4" x14ac:dyDescent="0.3">
      <c r="D128" s="395"/>
    </row>
    <row r="129" spans="4:4" x14ac:dyDescent="0.3">
      <c r="D129" s="395"/>
    </row>
    <row r="130" spans="4:4" x14ac:dyDescent="0.3">
      <c r="D130" s="395"/>
    </row>
    <row r="131" spans="4:4" x14ac:dyDescent="0.3">
      <c r="D131" s="395"/>
    </row>
    <row r="132" spans="4:4" x14ac:dyDescent="0.3">
      <c r="D132" s="395"/>
    </row>
    <row r="133" spans="4:4" x14ac:dyDescent="0.3">
      <c r="D133" s="395"/>
    </row>
    <row r="134" spans="4:4" x14ac:dyDescent="0.3">
      <c r="D134" s="395"/>
    </row>
    <row r="135" spans="4:4" x14ac:dyDescent="0.3">
      <c r="D135" s="395"/>
    </row>
    <row r="136" spans="4:4" x14ac:dyDescent="0.3">
      <c r="D136" s="395"/>
    </row>
    <row r="137" spans="4:4" x14ac:dyDescent="0.3">
      <c r="D137" s="395"/>
    </row>
    <row r="138" spans="4:4" x14ac:dyDescent="0.3">
      <c r="D138" s="395"/>
    </row>
    <row r="139" spans="4:4" x14ac:dyDescent="0.3">
      <c r="D139" s="395"/>
    </row>
    <row r="140" spans="4:4" x14ac:dyDescent="0.3">
      <c r="D140" s="395"/>
    </row>
    <row r="141" spans="4:4" x14ac:dyDescent="0.3">
      <c r="D141" s="395"/>
    </row>
    <row r="142" spans="4:4" x14ac:dyDescent="0.3">
      <c r="D142" s="395"/>
    </row>
    <row r="143" spans="4:4" x14ac:dyDescent="0.3">
      <c r="D143" s="395"/>
    </row>
    <row r="144" spans="4:4" x14ac:dyDescent="0.3">
      <c r="D144" s="395"/>
    </row>
    <row r="145" spans="4:4" x14ac:dyDescent="0.3">
      <c r="D145" s="395"/>
    </row>
    <row r="146" spans="4:4" x14ac:dyDescent="0.3">
      <c r="D146" s="395"/>
    </row>
    <row r="147" spans="4:4" x14ac:dyDescent="0.3">
      <c r="D147" s="395"/>
    </row>
    <row r="148" spans="4:4" x14ac:dyDescent="0.3">
      <c r="D148" s="395"/>
    </row>
    <row r="149" spans="4:4" x14ac:dyDescent="0.3">
      <c r="D149" s="395"/>
    </row>
    <row r="150" spans="4:4" x14ac:dyDescent="0.3">
      <c r="D150" s="395"/>
    </row>
    <row r="151" spans="4:4" x14ac:dyDescent="0.3">
      <c r="D151" s="395"/>
    </row>
    <row r="152" spans="4:4" x14ac:dyDescent="0.3">
      <c r="D152" s="395"/>
    </row>
    <row r="153" spans="4:4" x14ac:dyDescent="0.3">
      <c r="D153" s="395"/>
    </row>
    <row r="154" spans="4:4" x14ac:dyDescent="0.3">
      <c r="D154" s="395"/>
    </row>
    <row r="155" spans="4:4" x14ac:dyDescent="0.3">
      <c r="D155" s="395"/>
    </row>
    <row r="156" spans="4:4" x14ac:dyDescent="0.3">
      <c r="D156" s="395"/>
    </row>
    <row r="157" spans="4:4" x14ac:dyDescent="0.3">
      <c r="D157" s="395"/>
    </row>
    <row r="158" spans="4:4" x14ac:dyDescent="0.3">
      <c r="D158" s="395"/>
    </row>
    <row r="159" spans="4:4" x14ac:dyDescent="0.3">
      <c r="D159" s="395"/>
    </row>
    <row r="160" spans="4:4" x14ac:dyDescent="0.3">
      <c r="D160" s="395"/>
    </row>
    <row r="161" spans="4:4" x14ac:dyDescent="0.3">
      <c r="D161" s="395"/>
    </row>
    <row r="162" spans="4:4" x14ac:dyDescent="0.3">
      <c r="D162" s="395"/>
    </row>
    <row r="163" spans="4:4" x14ac:dyDescent="0.3">
      <c r="D163" s="395"/>
    </row>
    <row r="164" spans="4:4" x14ac:dyDescent="0.3">
      <c r="D164" s="395"/>
    </row>
    <row r="165" spans="4:4" x14ac:dyDescent="0.3">
      <c r="D165" s="395"/>
    </row>
    <row r="166" spans="4:4" x14ac:dyDescent="0.3">
      <c r="D166" s="395"/>
    </row>
    <row r="167" spans="4:4" x14ac:dyDescent="0.3">
      <c r="D167" s="395"/>
    </row>
    <row r="168" spans="4:4" x14ac:dyDescent="0.3">
      <c r="D168" s="395"/>
    </row>
    <row r="169" spans="4:4" x14ac:dyDescent="0.3">
      <c r="D169" s="395"/>
    </row>
    <row r="170" spans="4:4" x14ac:dyDescent="0.3">
      <c r="D170" s="395"/>
    </row>
    <row r="171" spans="4:4" x14ac:dyDescent="0.3">
      <c r="D171" s="395"/>
    </row>
    <row r="172" spans="4:4" x14ac:dyDescent="0.3">
      <c r="D172" s="395"/>
    </row>
    <row r="173" spans="4:4" x14ac:dyDescent="0.3">
      <c r="D173" s="395"/>
    </row>
    <row r="174" spans="4:4" x14ac:dyDescent="0.3">
      <c r="D174" s="395"/>
    </row>
    <row r="175" spans="4:4" x14ac:dyDescent="0.3">
      <c r="D175" s="395"/>
    </row>
    <row r="176" spans="4:4" x14ac:dyDescent="0.3">
      <c r="D176" s="395"/>
    </row>
    <row r="177" spans="4:4" x14ac:dyDescent="0.3">
      <c r="D177" s="395"/>
    </row>
    <row r="178" spans="4:4" x14ac:dyDescent="0.3">
      <c r="D178" s="395"/>
    </row>
    <row r="179" spans="4:4" x14ac:dyDescent="0.3">
      <c r="D179" s="395"/>
    </row>
    <row r="180" spans="4:4" x14ac:dyDescent="0.3">
      <c r="D180" s="395"/>
    </row>
    <row r="181" spans="4:4" x14ac:dyDescent="0.3">
      <c r="D181" s="395"/>
    </row>
    <row r="182" spans="4:4" x14ac:dyDescent="0.3">
      <c r="D182" s="395"/>
    </row>
    <row r="183" spans="4:4" x14ac:dyDescent="0.3">
      <c r="D183" s="395"/>
    </row>
    <row r="184" spans="4:4" x14ac:dyDescent="0.3">
      <c r="D184" s="395"/>
    </row>
    <row r="185" spans="4:4" x14ac:dyDescent="0.3">
      <c r="D185" s="395"/>
    </row>
    <row r="186" spans="4:4" x14ac:dyDescent="0.3">
      <c r="D186" s="395"/>
    </row>
    <row r="187" spans="4:4" x14ac:dyDescent="0.3">
      <c r="D187" s="395"/>
    </row>
    <row r="188" spans="4:4" x14ac:dyDescent="0.3">
      <c r="D188" s="395"/>
    </row>
    <row r="189" spans="4:4" x14ac:dyDescent="0.3">
      <c r="D189" s="395"/>
    </row>
    <row r="190" spans="4:4" x14ac:dyDescent="0.3">
      <c r="D190" s="395"/>
    </row>
    <row r="191" spans="4:4" x14ac:dyDescent="0.3">
      <c r="D191" s="395"/>
    </row>
    <row r="192" spans="4:4" x14ac:dyDescent="0.3">
      <c r="D192" s="395"/>
    </row>
    <row r="193" spans="4:4" x14ac:dyDescent="0.3">
      <c r="D193" s="395"/>
    </row>
    <row r="194" spans="4:4" x14ac:dyDescent="0.3">
      <c r="D194" s="395"/>
    </row>
    <row r="195" spans="4:4" x14ac:dyDescent="0.3">
      <c r="D195" s="395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59"/>
  <sheetViews>
    <sheetView workbookViewId="0">
      <selection activeCell="A2" sqref="A2"/>
    </sheetView>
  </sheetViews>
  <sheetFormatPr defaultColWidth="8.77734375" defaultRowHeight="14.4" x14ac:dyDescent="0.3"/>
  <cols>
    <col min="1" max="2" width="12.77734375" customWidth="1"/>
    <col min="3" max="3" width="11.44140625" customWidth="1"/>
    <col min="4" max="4" width="10.77734375" customWidth="1"/>
    <col min="5" max="5" width="11.109375" customWidth="1"/>
    <col min="6" max="6" width="12" customWidth="1"/>
  </cols>
  <sheetData>
    <row r="1" spans="1:16" x14ac:dyDescent="0.3">
      <c r="A1" s="5" t="s">
        <v>15</v>
      </c>
      <c r="B1" s="61"/>
      <c r="C1" s="61"/>
      <c r="D1" s="61"/>
      <c r="E1" s="61"/>
      <c r="F1" s="66"/>
      <c r="G1" s="4"/>
      <c r="H1" s="4"/>
      <c r="I1" s="4"/>
      <c r="J1" s="4"/>
      <c r="K1" s="4"/>
      <c r="L1" s="4"/>
      <c r="M1" s="4"/>
      <c r="N1" s="4"/>
      <c r="O1" s="4"/>
      <c r="P1" s="4"/>
    </row>
    <row r="2" spans="1:16" x14ac:dyDescent="0.3">
      <c r="A2" s="313" t="s">
        <v>0</v>
      </c>
      <c r="B2" s="309"/>
      <c r="C2" s="309"/>
      <c r="D2" s="62"/>
      <c r="E2" s="309"/>
      <c r="F2" s="77"/>
      <c r="G2" s="4"/>
      <c r="H2" s="4"/>
      <c r="I2" s="4"/>
      <c r="J2" s="4"/>
      <c r="K2" s="4"/>
      <c r="L2" s="4"/>
      <c r="M2" s="4"/>
      <c r="N2" s="4"/>
      <c r="O2" s="4"/>
      <c r="P2" s="4"/>
    </row>
    <row r="3" spans="1:16" ht="15.6" x14ac:dyDescent="0.3">
      <c r="A3" s="4"/>
      <c r="B3" s="139"/>
      <c r="C3" s="170" t="s">
        <v>1</v>
      </c>
      <c r="D3" s="258" t="s">
        <v>9</v>
      </c>
      <c r="E3" s="168" t="s">
        <v>10</v>
      </c>
      <c r="F3" s="54"/>
      <c r="G3" s="99"/>
      <c r="H3" s="100"/>
      <c r="I3" s="100"/>
      <c r="K3" s="98"/>
      <c r="L3" s="98"/>
      <c r="M3" s="98"/>
      <c r="N3" s="98"/>
      <c r="O3" s="98"/>
      <c r="P3" s="65"/>
    </row>
    <row r="4" spans="1:16" x14ac:dyDescent="0.3">
      <c r="A4" s="214"/>
      <c r="B4" s="310" t="s">
        <v>112</v>
      </c>
      <c r="C4" s="271" t="s">
        <v>6</v>
      </c>
      <c r="D4" s="13">
        <v>6.3496815388121175E-5</v>
      </c>
      <c r="E4" s="134">
        <v>1.9829808696328499E-5</v>
      </c>
      <c r="F4" s="1"/>
      <c r="G4" s="101"/>
      <c r="H4" s="100"/>
      <c r="I4" s="100"/>
      <c r="K4" s="98"/>
      <c r="L4" s="98"/>
      <c r="M4" s="98"/>
      <c r="N4" s="98"/>
      <c r="O4" s="98"/>
      <c r="P4" s="7"/>
    </row>
    <row r="5" spans="1:16" x14ac:dyDescent="0.3">
      <c r="A5" s="214"/>
      <c r="B5" s="311"/>
      <c r="C5" s="281" t="s">
        <v>12</v>
      </c>
      <c r="D5" s="13">
        <v>2.9310435238228359E-4</v>
      </c>
      <c r="E5" s="20">
        <v>2.2689083403933942E-5</v>
      </c>
      <c r="F5" s="1"/>
      <c r="G5" s="102"/>
      <c r="H5" s="100"/>
      <c r="I5" s="100"/>
      <c r="K5" s="98"/>
      <c r="L5" s="98"/>
      <c r="M5" s="98"/>
      <c r="N5" s="98"/>
      <c r="O5" s="98"/>
      <c r="P5" s="7"/>
    </row>
    <row r="6" spans="1:16" x14ac:dyDescent="0.3">
      <c r="A6" s="214"/>
      <c r="B6" s="312"/>
      <c r="C6" s="282" t="s">
        <v>13</v>
      </c>
      <c r="D6" s="118">
        <v>1.6617416333054361E-4</v>
      </c>
      <c r="E6" s="121">
        <v>6.687204577125069E-7</v>
      </c>
      <c r="F6" s="1"/>
      <c r="G6" s="102"/>
      <c r="H6" s="100"/>
      <c r="I6" s="100"/>
      <c r="K6" s="98"/>
      <c r="L6" s="98"/>
      <c r="M6" s="98"/>
      <c r="N6" s="98"/>
      <c r="O6" s="98"/>
      <c r="P6" s="7"/>
    </row>
    <row r="7" spans="1:16" x14ac:dyDescent="0.3">
      <c r="A7" s="214"/>
      <c r="B7" s="327" t="s">
        <v>166</v>
      </c>
      <c r="C7" s="176" t="s">
        <v>6</v>
      </c>
      <c r="D7" s="118">
        <v>1.16037197543356E-3</v>
      </c>
      <c r="E7" s="215">
        <v>2.1299716308849298E-3</v>
      </c>
      <c r="F7" s="1"/>
      <c r="G7" s="102"/>
      <c r="H7" s="100"/>
      <c r="I7" s="100"/>
      <c r="K7" s="98"/>
      <c r="L7" s="98"/>
      <c r="M7" s="98"/>
      <c r="N7" s="98"/>
      <c r="O7" s="98"/>
      <c r="P7" s="7"/>
    </row>
    <row r="8" spans="1:16" x14ac:dyDescent="0.3">
      <c r="A8" s="214"/>
      <c r="B8" s="319" t="s">
        <v>167</v>
      </c>
      <c r="C8" s="374" t="s">
        <v>6</v>
      </c>
      <c r="D8" s="118">
        <v>2.4080543004883531E-3</v>
      </c>
      <c r="E8" s="121">
        <v>9.5489355597245761E-5</v>
      </c>
      <c r="F8" s="1"/>
      <c r="G8" s="102"/>
      <c r="H8" s="100"/>
      <c r="I8" s="100"/>
      <c r="K8" s="98"/>
      <c r="L8" s="98"/>
      <c r="M8" s="98"/>
      <c r="N8" s="98"/>
      <c r="O8" s="98"/>
      <c r="P8" s="7"/>
    </row>
    <row r="9" spans="1:16" x14ac:dyDescent="0.3">
      <c r="A9" s="4"/>
      <c r="B9" s="140"/>
      <c r="C9" s="237"/>
      <c r="D9" s="91"/>
      <c r="E9" s="79"/>
      <c r="F9" s="7"/>
      <c r="G9" s="101"/>
      <c r="H9" s="100"/>
      <c r="I9" s="100"/>
      <c r="K9" s="98"/>
      <c r="L9" s="98"/>
      <c r="M9" s="98"/>
      <c r="N9" s="98"/>
      <c r="O9" s="98"/>
      <c r="P9" s="7"/>
    </row>
    <row r="10" spans="1:16" ht="15.6" x14ac:dyDescent="0.3">
      <c r="A10" s="4"/>
      <c r="B10" s="139"/>
      <c r="C10" s="170" t="s">
        <v>2</v>
      </c>
      <c r="D10" s="259" t="s">
        <v>9</v>
      </c>
      <c r="E10" s="260" t="s">
        <v>10</v>
      </c>
      <c r="F10" s="54"/>
      <c r="G10" s="99"/>
      <c r="H10" s="100"/>
      <c r="I10" s="100"/>
      <c r="K10" s="98"/>
      <c r="L10" s="98"/>
      <c r="M10" s="98"/>
      <c r="N10" s="98"/>
      <c r="O10" s="98"/>
      <c r="P10" s="65"/>
    </row>
    <row r="11" spans="1:16" x14ac:dyDescent="0.3">
      <c r="A11" s="214"/>
      <c r="B11" s="310" t="s">
        <v>112</v>
      </c>
      <c r="C11" s="271" t="s">
        <v>6</v>
      </c>
      <c r="D11" s="206">
        <v>3</v>
      </c>
      <c r="E11" s="207">
        <v>2</v>
      </c>
      <c r="F11" s="1"/>
      <c r="G11" s="103"/>
      <c r="H11" s="100"/>
      <c r="I11" s="100"/>
      <c r="K11" s="98"/>
      <c r="L11" s="98"/>
      <c r="M11" s="98"/>
      <c r="N11" s="98"/>
      <c r="O11" s="98"/>
      <c r="P11" s="4"/>
    </row>
    <row r="12" spans="1:16" x14ac:dyDescent="0.3">
      <c r="A12" s="214"/>
      <c r="B12" s="311"/>
      <c r="C12" s="281" t="s">
        <v>12</v>
      </c>
      <c r="D12" s="208">
        <v>4</v>
      </c>
      <c r="E12" s="208">
        <v>2</v>
      </c>
      <c r="F12" s="1"/>
      <c r="G12" s="103"/>
      <c r="H12" s="100"/>
      <c r="I12" s="100"/>
      <c r="K12" s="98"/>
      <c r="L12" s="98"/>
      <c r="M12" s="98"/>
      <c r="N12" s="98"/>
      <c r="O12" s="98"/>
      <c r="P12" s="4"/>
    </row>
    <row r="13" spans="1:16" x14ac:dyDescent="0.3">
      <c r="A13" s="214"/>
      <c r="B13" s="312"/>
      <c r="C13" s="282" t="s">
        <v>13</v>
      </c>
      <c r="D13" s="123">
        <v>4</v>
      </c>
      <c r="E13" s="126">
        <v>3</v>
      </c>
      <c r="F13" s="1"/>
      <c r="G13" s="103"/>
      <c r="H13" s="100"/>
      <c r="I13" s="100"/>
      <c r="K13" s="98"/>
      <c r="L13" s="98"/>
      <c r="M13" s="98"/>
      <c r="N13" s="98"/>
      <c r="O13" s="98"/>
      <c r="P13" s="4"/>
    </row>
    <row r="14" spans="1:16" x14ac:dyDescent="0.3">
      <c r="A14" s="214"/>
      <c r="B14" s="327" t="s">
        <v>166</v>
      </c>
      <c r="C14" s="176" t="s">
        <v>6</v>
      </c>
      <c r="D14" s="207">
        <v>3</v>
      </c>
      <c r="E14" s="207">
        <v>2</v>
      </c>
      <c r="F14" s="1"/>
      <c r="G14" s="103"/>
      <c r="H14" s="100"/>
      <c r="I14" s="100"/>
      <c r="K14" s="98"/>
      <c r="L14" s="98"/>
      <c r="M14" s="98"/>
      <c r="N14" s="98"/>
      <c r="O14" s="98"/>
      <c r="P14" s="4"/>
    </row>
    <row r="15" spans="1:16" x14ac:dyDescent="0.3">
      <c r="A15" s="214"/>
      <c r="B15" s="319" t="s">
        <v>167</v>
      </c>
      <c r="C15" s="374" t="s">
        <v>6</v>
      </c>
      <c r="D15" s="75">
        <v>3</v>
      </c>
      <c r="E15" s="75">
        <v>2</v>
      </c>
      <c r="F15" s="1"/>
      <c r="G15" s="103"/>
      <c r="H15" s="100"/>
      <c r="I15" s="100"/>
      <c r="K15" s="98"/>
      <c r="L15" s="98"/>
      <c r="M15" s="98"/>
      <c r="N15" s="98"/>
      <c r="O15" s="98"/>
      <c r="P15" s="4"/>
    </row>
    <row r="16" spans="1:16" ht="15.6" x14ac:dyDescent="0.3">
      <c r="A16" s="4"/>
      <c r="B16" s="4"/>
      <c r="C16" s="326"/>
      <c r="D16" s="70"/>
      <c r="E16" s="76"/>
      <c r="F16" s="55"/>
      <c r="G16" s="104"/>
      <c r="H16" s="100"/>
      <c r="I16" s="100"/>
      <c r="K16" s="98"/>
      <c r="L16" s="98"/>
      <c r="M16" s="98"/>
      <c r="N16" s="98"/>
      <c r="O16" s="98"/>
      <c r="P16" s="60"/>
    </row>
    <row r="17" spans="1:16" ht="15.6" x14ac:dyDescent="0.3">
      <c r="A17" s="4"/>
      <c r="B17" s="139"/>
      <c r="C17" s="170" t="s">
        <v>3</v>
      </c>
      <c r="D17" s="258" t="s">
        <v>9</v>
      </c>
      <c r="E17" s="257" t="s">
        <v>10</v>
      </c>
      <c r="F17" s="55"/>
      <c r="G17" s="60"/>
      <c r="H17" s="60"/>
      <c r="I17" s="60"/>
      <c r="J17" s="4"/>
      <c r="K17" s="19"/>
      <c r="L17" s="55"/>
      <c r="M17" s="60"/>
      <c r="N17" s="60"/>
      <c r="O17" s="60"/>
      <c r="P17" s="60"/>
    </row>
    <row r="18" spans="1:16" x14ac:dyDescent="0.3">
      <c r="A18" s="214"/>
      <c r="B18" s="310" t="s">
        <v>112</v>
      </c>
      <c r="C18" s="271" t="s">
        <v>6</v>
      </c>
      <c r="D18" s="45" t="s">
        <v>8</v>
      </c>
      <c r="E18" s="261" t="s">
        <v>8</v>
      </c>
      <c r="F18" s="7"/>
      <c r="G18" s="60"/>
      <c r="H18" s="60"/>
      <c r="I18" s="60"/>
      <c r="J18" s="19"/>
      <c r="K18" s="6"/>
      <c r="L18" s="7"/>
      <c r="M18" s="60"/>
      <c r="N18" s="60"/>
      <c r="O18" s="60"/>
      <c r="P18" s="60"/>
    </row>
    <row r="19" spans="1:16" x14ac:dyDescent="0.3">
      <c r="A19" s="214"/>
      <c r="B19" s="311"/>
      <c r="C19" s="281" t="s">
        <v>12</v>
      </c>
      <c r="D19" s="46" t="s">
        <v>8</v>
      </c>
      <c r="E19" s="262" t="s">
        <v>8</v>
      </c>
      <c r="F19" s="7"/>
      <c r="G19" s="60"/>
      <c r="H19" s="60"/>
      <c r="I19" s="1"/>
      <c r="J19" s="1"/>
      <c r="K19" s="1"/>
      <c r="L19" s="1"/>
      <c r="M19" s="1"/>
      <c r="N19" s="1"/>
      <c r="O19" s="60"/>
      <c r="P19" s="60"/>
    </row>
    <row r="20" spans="1:16" x14ac:dyDescent="0.3">
      <c r="A20" s="214"/>
      <c r="B20" s="312"/>
      <c r="C20" s="282" t="s">
        <v>13</v>
      </c>
      <c r="D20" s="44" t="s">
        <v>8</v>
      </c>
      <c r="E20" s="263" t="s">
        <v>8</v>
      </c>
      <c r="F20" s="7"/>
      <c r="G20" s="60"/>
      <c r="H20" s="60"/>
      <c r="I20" s="1"/>
      <c r="J20" s="1"/>
      <c r="K20" s="1"/>
      <c r="L20" s="1"/>
      <c r="M20" s="1"/>
      <c r="N20" s="1"/>
      <c r="O20" s="60"/>
      <c r="P20" s="60"/>
    </row>
    <row r="21" spans="1:16" x14ac:dyDescent="0.3">
      <c r="A21" s="214"/>
      <c r="B21" s="327" t="s">
        <v>166</v>
      </c>
      <c r="C21" s="176" t="s">
        <v>6</v>
      </c>
      <c r="D21" s="182" t="s">
        <v>4</v>
      </c>
      <c r="E21" s="324" t="s">
        <v>4</v>
      </c>
      <c r="F21" s="7"/>
      <c r="G21" s="60"/>
      <c r="H21" s="60"/>
      <c r="I21" s="1"/>
      <c r="J21" s="1"/>
      <c r="K21" s="1"/>
      <c r="L21" s="1"/>
      <c r="M21" s="1"/>
      <c r="N21" s="1"/>
      <c r="O21" s="60"/>
      <c r="P21" s="60"/>
    </row>
    <row r="22" spans="1:16" x14ac:dyDescent="0.3">
      <c r="A22" s="214"/>
      <c r="B22" s="319" t="s">
        <v>167</v>
      </c>
      <c r="C22" s="374" t="s">
        <v>6</v>
      </c>
      <c r="D22" s="116" t="s">
        <v>4</v>
      </c>
      <c r="E22" s="116" t="s">
        <v>8</v>
      </c>
      <c r="F22" s="7"/>
      <c r="G22" s="60"/>
      <c r="H22" s="60"/>
      <c r="I22" s="1"/>
      <c r="J22" s="1"/>
      <c r="K22" s="1"/>
      <c r="L22" s="1"/>
      <c r="M22" s="1"/>
      <c r="N22" s="1"/>
      <c r="O22" s="60"/>
      <c r="P22" s="60"/>
    </row>
    <row r="23" spans="1:16" x14ac:dyDescent="0.3">
      <c r="A23" s="314" t="s">
        <v>16</v>
      </c>
      <c r="B23" s="325"/>
      <c r="C23" s="325"/>
      <c r="D23" s="325"/>
      <c r="E23" s="78"/>
      <c r="F23" s="4"/>
      <c r="G23" s="4"/>
      <c r="H23" s="4"/>
      <c r="I23" s="1"/>
      <c r="J23" s="1"/>
      <c r="K23" s="1"/>
      <c r="L23" s="1"/>
      <c r="M23" s="1"/>
      <c r="N23" s="1"/>
      <c r="O23" s="4"/>
      <c r="P23" s="4"/>
    </row>
    <row r="24" spans="1:16" x14ac:dyDescent="0.3">
      <c r="A24" s="6" t="s">
        <v>0</v>
      </c>
      <c r="B24" s="64"/>
      <c r="C24" s="61"/>
      <c r="D24" s="61"/>
      <c r="E24" s="61"/>
      <c r="F24" s="78"/>
      <c r="G24" s="4"/>
      <c r="H24" s="4"/>
      <c r="I24" s="4"/>
      <c r="J24" s="4"/>
      <c r="K24" s="4"/>
      <c r="L24" s="4"/>
      <c r="M24" s="4"/>
      <c r="N24" s="4"/>
      <c r="O24" s="4"/>
      <c r="P24" s="4"/>
    </row>
    <row r="25" spans="1:16" x14ac:dyDescent="0.3">
      <c r="A25" s="214"/>
      <c r="B25" s="92"/>
      <c r="C25" s="43" t="s">
        <v>1</v>
      </c>
      <c r="D25" s="258" t="s">
        <v>9</v>
      </c>
      <c r="E25" s="158" t="s">
        <v>10</v>
      </c>
      <c r="F25" s="6"/>
      <c r="G25" s="4"/>
      <c r="H25" s="4"/>
      <c r="I25" s="98"/>
      <c r="J25" s="98"/>
      <c r="K25" s="98"/>
      <c r="L25" s="4"/>
      <c r="M25" s="4"/>
      <c r="N25" s="4"/>
      <c r="O25" s="64"/>
      <c r="P25" s="61"/>
    </row>
    <row r="26" spans="1:16" x14ac:dyDescent="0.3">
      <c r="A26" s="214"/>
      <c r="B26" s="310" t="s">
        <v>111</v>
      </c>
      <c r="C26" s="271" t="s">
        <v>6</v>
      </c>
      <c r="D26" s="13">
        <v>9.2106370816540128E-4</v>
      </c>
      <c r="E26" s="83">
        <v>3.180212985984354E-4</v>
      </c>
      <c r="F26" s="2"/>
      <c r="G26" s="4"/>
      <c r="H26" s="4"/>
      <c r="I26" s="98"/>
      <c r="J26" s="98"/>
      <c r="K26" s="98"/>
      <c r="L26" s="4"/>
      <c r="M26" s="4"/>
      <c r="N26" s="4"/>
      <c r="O26" s="64"/>
      <c r="P26" s="61"/>
    </row>
    <row r="27" spans="1:16" x14ac:dyDescent="0.3">
      <c r="A27" s="214"/>
      <c r="B27" s="311"/>
      <c r="C27" s="281" t="s">
        <v>12</v>
      </c>
      <c r="D27" s="13">
        <v>9.7872886824485221E-4</v>
      </c>
      <c r="E27" s="83">
        <v>3.1785839874581845E-4</v>
      </c>
      <c r="F27" s="2"/>
      <c r="G27" s="4"/>
      <c r="H27" s="4"/>
      <c r="I27" s="98"/>
      <c r="J27" s="98"/>
      <c r="K27" s="98"/>
      <c r="L27" s="4"/>
      <c r="M27" s="4"/>
      <c r="N27" s="4"/>
      <c r="O27" s="64"/>
      <c r="P27" s="61"/>
    </row>
    <row r="28" spans="1:16" x14ac:dyDescent="0.3">
      <c r="A28" s="214"/>
      <c r="B28" s="312"/>
      <c r="C28" s="282" t="s">
        <v>17</v>
      </c>
      <c r="D28" s="118">
        <v>8.958969834593789E-4</v>
      </c>
      <c r="E28" s="84">
        <v>3.1823497292004604E-4</v>
      </c>
      <c r="F28" s="2"/>
      <c r="G28" s="4"/>
      <c r="H28" s="4"/>
      <c r="I28" s="98"/>
      <c r="J28" s="98"/>
      <c r="K28" s="98"/>
      <c r="O28" s="4"/>
      <c r="P28" s="8"/>
    </row>
    <row r="29" spans="1:16" x14ac:dyDescent="0.3">
      <c r="A29" s="4"/>
      <c r="B29" s="318" t="s">
        <v>166</v>
      </c>
      <c r="C29" s="176" t="s">
        <v>6</v>
      </c>
      <c r="D29" s="13">
        <v>1.0723807986067395E-3</v>
      </c>
      <c r="E29" s="83">
        <v>0.47353586871303555</v>
      </c>
      <c r="F29" s="2"/>
      <c r="G29" s="4"/>
      <c r="H29" s="1"/>
      <c r="I29" s="98"/>
      <c r="J29" s="98"/>
      <c r="K29" s="98"/>
      <c r="O29" s="4"/>
      <c r="P29" s="8"/>
    </row>
    <row r="30" spans="1:16" x14ac:dyDescent="0.3">
      <c r="A30" s="4"/>
      <c r="B30" s="168" t="s">
        <v>168</v>
      </c>
      <c r="C30" s="374" t="s">
        <v>6</v>
      </c>
      <c r="D30" s="215">
        <v>8.9212459370990142E-3</v>
      </c>
      <c r="E30" s="215">
        <v>0.20750230871738989</v>
      </c>
      <c r="F30" s="2"/>
      <c r="G30" s="4"/>
      <c r="H30" s="1"/>
      <c r="I30" s="301"/>
      <c r="J30" s="98"/>
      <c r="K30" s="98"/>
      <c r="O30" s="4"/>
      <c r="P30" s="8"/>
    </row>
    <row r="31" spans="1:16" x14ac:dyDescent="0.3">
      <c r="A31" s="4"/>
      <c r="B31" s="298"/>
      <c r="C31" s="302"/>
      <c r="D31" s="299"/>
      <c r="E31" s="79"/>
      <c r="F31" s="7"/>
      <c r="G31" s="4"/>
      <c r="H31" s="1"/>
      <c r="I31" s="98"/>
      <c r="J31" s="98"/>
      <c r="K31" s="98"/>
      <c r="O31" s="4"/>
      <c r="P31" s="8"/>
    </row>
    <row r="32" spans="1:16" x14ac:dyDescent="0.3">
      <c r="A32" s="8"/>
      <c r="B32" s="22"/>
      <c r="C32" s="43" t="s">
        <v>2</v>
      </c>
      <c r="D32" s="258" t="s">
        <v>9</v>
      </c>
      <c r="E32" s="257" t="s">
        <v>10</v>
      </c>
      <c r="F32" s="6"/>
      <c r="G32" s="8"/>
      <c r="H32" s="8"/>
      <c r="I32" s="98"/>
      <c r="J32" s="98"/>
      <c r="K32" s="98"/>
      <c r="O32" s="8"/>
      <c r="P32" s="8"/>
    </row>
    <row r="33" spans="1:16" x14ac:dyDescent="0.3">
      <c r="A33" s="8"/>
      <c r="B33" s="24" t="s">
        <v>111</v>
      </c>
      <c r="C33" s="271" t="s">
        <v>6</v>
      </c>
      <c r="D33" s="14">
        <v>2</v>
      </c>
      <c r="E33" s="127">
        <v>2</v>
      </c>
      <c r="F33" s="2"/>
      <c r="G33" s="8"/>
      <c r="H33" s="8"/>
      <c r="I33" s="98"/>
      <c r="J33" s="98"/>
      <c r="K33" s="98"/>
      <c r="O33" s="8"/>
      <c r="P33" s="8"/>
    </row>
    <row r="34" spans="1:16" x14ac:dyDescent="0.3">
      <c r="A34" s="8"/>
      <c r="B34" s="26"/>
      <c r="C34" s="281" t="s">
        <v>12</v>
      </c>
      <c r="D34" s="14">
        <v>2</v>
      </c>
      <c r="E34" s="127">
        <v>2</v>
      </c>
      <c r="F34" s="2"/>
      <c r="G34" s="8"/>
      <c r="H34" s="8"/>
      <c r="I34" s="98"/>
      <c r="J34" s="98"/>
      <c r="K34" s="98"/>
      <c r="O34" s="8"/>
      <c r="P34" s="8"/>
    </row>
    <row r="35" spans="1:16" x14ac:dyDescent="0.3">
      <c r="A35" s="8"/>
      <c r="B35" s="27"/>
      <c r="C35" s="282" t="s">
        <v>17</v>
      </c>
      <c r="D35" s="123">
        <v>2</v>
      </c>
      <c r="E35" s="129">
        <v>2</v>
      </c>
      <c r="F35" s="2"/>
      <c r="G35" s="8"/>
      <c r="H35" s="8"/>
      <c r="I35" s="98"/>
      <c r="J35" s="98"/>
      <c r="K35" s="98"/>
      <c r="O35" s="8"/>
      <c r="P35" s="8"/>
    </row>
    <row r="36" spans="1:16" x14ac:dyDescent="0.3">
      <c r="A36" s="8"/>
      <c r="B36" s="318" t="s">
        <v>166</v>
      </c>
      <c r="C36" s="356" t="s">
        <v>6</v>
      </c>
      <c r="D36" s="123">
        <v>2</v>
      </c>
      <c r="E36" s="129">
        <v>2</v>
      </c>
      <c r="F36" s="2"/>
      <c r="G36" s="8"/>
      <c r="H36" s="8"/>
      <c r="I36" s="98"/>
      <c r="J36" s="98"/>
      <c r="K36" s="98"/>
      <c r="O36" s="8"/>
      <c r="P36" s="8"/>
    </row>
    <row r="37" spans="1:16" x14ac:dyDescent="0.3">
      <c r="A37" s="8"/>
      <c r="B37" s="168" t="s">
        <v>168</v>
      </c>
      <c r="C37" s="297" t="s">
        <v>6</v>
      </c>
      <c r="D37" s="264">
        <v>2</v>
      </c>
      <c r="E37" s="129">
        <v>2</v>
      </c>
      <c r="F37" s="2"/>
      <c r="G37" s="8"/>
      <c r="H37" s="8"/>
      <c r="I37" s="98"/>
      <c r="J37" s="98"/>
      <c r="K37" s="98"/>
      <c r="O37" s="8"/>
      <c r="P37" s="8"/>
    </row>
    <row r="38" spans="1:16" x14ac:dyDescent="0.3">
      <c r="A38" s="4"/>
      <c r="B38" s="12"/>
      <c r="C38" s="303"/>
      <c r="D38" s="300"/>
      <c r="E38" s="156"/>
      <c r="F38" s="6"/>
      <c r="G38" s="8"/>
      <c r="H38" s="8"/>
      <c r="I38" s="98"/>
      <c r="J38" s="98"/>
      <c r="K38" s="98"/>
      <c r="L38" s="8"/>
      <c r="M38" s="8"/>
      <c r="N38" s="8"/>
      <c r="O38" s="8"/>
      <c r="P38" s="8"/>
    </row>
    <row r="39" spans="1:16" x14ac:dyDescent="0.3">
      <c r="A39" s="8"/>
      <c r="B39" s="22"/>
      <c r="C39" s="43" t="s">
        <v>3</v>
      </c>
      <c r="D39" s="258" t="s">
        <v>9</v>
      </c>
      <c r="E39" s="257" t="s">
        <v>10</v>
      </c>
      <c r="F39" s="6"/>
      <c r="G39" s="8"/>
      <c r="H39" s="8"/>
      <c r="I39" s="98"/>
      <c r="J39" s="98"/>
      <c r="K39" s="98"/>
      <c r="L39" s="8"/>
      <c r="M39" s="8"/>
      <c r="N39" s="8"/>
      <c r="O39" s="8"/>
      <c r="P39" s="8"/>
    </row>
    <row r="40" spans="1:16" x14ac:dyDescent="0.3">
      <c r="A40" s="8"/>
      <c r="B40" s="24" t="s">
        <v>111</v>
      </c>
      <c r="C40" s="271" t="s">
        <v>6</v>
      </c>
      <c r="D40" s="45" t="s">
        <v>8</v>
      </c>
      <c r="E40" s="266" t="s">
        <v>8</v>
      </c>
      <c r="F40" s="7"/>
      <c r="G40" s="8"/>
      <c r="H40" s="8"/>
      <c r="I40" s="8"/>
      <c r="J40" s="4"/>
      <c r="K40" s="4"/>
      <c r="L40" s="4"/>
      <c r="M40" s="4"/>
      <c r="N40" s="8"/>
      <c r="O40" s="8"/>
      <c r="P40" s="8"/>
    </row>
    <row r="41" spans="1:16" x14ac:dyDescent="0.3">
      <c r="A41" s="8"/>
      <c r="B41" s="26"/>
      <c r="C41" s="281" t="s">
        <v>12</v>
      </c>
      <c r="D41" s="46" t="s">
        <v>8</v>
      </c>
      <c r="E41" s="181" t="s">
        <v>8</v>
      </c>
      <c r="F41" s="7"/>
      <c r="G41" s="8"/>
      <c r="H41" s="8"/>
      <c r="I41" s="8"/>
      <c r="J41" s="4"/>
      <c r="K41" s="4"/>
      <c r="L41" s="4"/>
      <c r="M41" s="4"/>
      <c r="N41" s="8"/>
      <c r="O41" s="8"/>
      <c r="P41" s="8"/>
    </row>
    <row r="42" spans="1:16" x14ac:dyDescent="0.3">
      <c r="A42" s="8"/>
      <c r="B42" s="27"/>
      <c r="C42" s="282" t="s">
        <v>17</v>
      </c>
      <c r="D42" s="44" t="s">
        <v>8</v>
      </c>
      <c r="E42" s="265" t="s">
        <v>8</v>
      </c>
      <c r="F42" s="7"/>
      <c r="G42" s="8"/>
      <c r="H42" s="8"/>
      <c r="I42" s="8"/>
      <c r="J42" s="4"/>
      <c r="K42" s="4"/>
      <c r="L42" s="8"/>
      <c r="M42" s="8"/>
      <c r="N42" s="8"/>
      <c r="O42" s="8"/>
      <c r="P42" s="8"/>
    </row>
    <row r="43" spans="1:16" x14ac:dyDescent="0.3">
      <c r="A43" s="8"/>
      <c r="B43" s="318" t="s">
        <v>166</v>
      </c>
      <c r="C43" s="356" t="s">
        <v>6</v>
      </c>
      <c r="D43" s="322" t="s">
        <v>4</v>
      </c>
      <c r="E43" s="323" t="s">
        <v>5</v>
      </c>
      <c r="F43" s="7"/>
      <c r="G43" s="8"/>
      <c r="H43" s="8"/>
      <c r="I43" s="8"/>
      <c r="J43" s="8"/>
      <c r="K43" s="8"/>
      <c r="L43" s="8"/>
      <c r="M43" s="8"/>
      <c r="N43" s="8"/>
      <c r="O43" s="8"/>
      <c r="P43" s="8"/>
    </row>
    <row r="44" spans="1:16" x14ac:dyDescent="0.3">
      <c r="A44" s="8"/>
      <c r="B44" s="168" t="s">
        <v>168</v>
      </c>
      <c r="C44" s="297" t="s">
        <v>6</v>
      </c>
      <c r="D44" s="320" t="s">
        <v>8</v>
      </c>
      <c r="E44" s="321" t="s">
        <v>5</v>
      </c>
      <c r="F44" s="7"/>
      <c r="G44" s="8"/>
      <c r="H44" s="8"/>
      <c r="I44" s="8"/>
      <c r="J44" s="8"/>
      <c r="K44" s="8"/>
      <c r="L44" s="8"/>
      <c r="M44" s="8"/>
      <c r="N44" s="8"/>
      <c r="O44" s="8"/>
      <c r="P44" s="8"/>
    </row>
    <row r="45" spans="1:16" x14ac:dyDescent="0.3">
      <c r="A45" s="4"/>
      <c r="B45" s="9"/>
      <c r="C45" s="218"/>
      <c r="D45" s="219"/>
      <c r="E45" s="220"/>
      <c r="F45" s="7"/>
      <c r="G45" s="8"/>
      <c r="H45" s="8"/>
      <c r="I45" s="8"/>
      <c r="J45" s="8"/>
      <c r="K45" s="8"/>
      <c r="L45" s="8"/>
      <c r="M45" s="8"/>
      <c r="N45" s="8"/>
      <c r="O45" s="8"/>
      <c r="P45" s="8"/>
    </row>
    <row r="46" spans="1:16" x14ac:dyDescent="0.3">
      <c r="A46" s="19" t="s">
        <v>31</v>
      </c>
      <c r="B46" s="9"/>
      <c r="C46" s="6"/>
      <c r="D46" s="7"/>
      <c r="E46" s="7"/>
      <c r="F46" s="7"/>
      <c r="G46" s="8"/>
      <c r="H46" s="8"/>
      <c r="I46" s="8"/>
      <c r="J46" s="4"/>
      <c r="K46" s="4"/>
      <c r="L46" s="4"/>
      <c r="M46" s="4"/>
      <c r="N46" s="4"/>
      <c r="O46" s="4"/>
      <c r="P46" s="4"/>
    </row>
    <row r="47" spans="1:16" x14ac:dyDescent="0.3">
      <c r="A47" s="65" t="s">
        <v>0</v>
      </c>
      <c r="B47" s="9"/>
      <c r="C47" s="6"/>
      <c r="D47" s="7"/>
      <c r="E47" s="7"/>
      <c r="F47" s="7"/>
      <c r="G47" s="4"/>
      <c r="H47" s="4"/>
      <c r="I47" s="4"/>
      <c r="J47" s="4"/>
      <c r="K47" s="4"/>
      <c r="L47" s="9"/>
      <c r="M47" s="4"/>
      <c r="N47" s="4"/>
      <c r="O47" s="4"/>
      <c r="P47" s="4"/>
    </row>
    <row r="48" spans="1:16" x14ac:dyDescent="0.3">
      <c r="A48" s="4"/>
      <c r="B48" s="190"/>
      <c r="C48" s="170"/>
      <c r="D48" s="43" t="s">
        <v>19</v>
      </c>
      <c r="E48" s="43" t="s">
        <v>32</v>
      </c>
      <c r="F48" s="43" t="s">
        <v>33</v>
      </c>
      <c r="G48" s="43" t="s">
        <v>34</v>
      </c>
      <c r="H48" s="43" t="s">
        <v>35</v>
      </c>
      <c r="I48" s="43" t="s">
        <v>36</v>
      </c>
      <c r="J48" s="4"/>
      <c r="K48" s="4"/>
      <c r="L48" s="4"/>
      <c r="M48" s="4"/>
      <c r="N48" s="4"/>
      <c r="O48" s="4"/>
    </row>
    <row r="49" spans="1:19" ht="16.8" customHeight="1" x14ac:dyDescent="0.3">
      <c r="A49" s="4"/>
      <c r="B49" s="468" t="s">
        <v>120</v>
      </c>
      <c r="C49" s="356" t="s">
        <v>54</v>
      </c>
      <c r="D49" s="47">
        <v>5.6773979914309192E-4</v>
      </c>
      <c r="E49" s="47">
        <v>7.9581828108957024E-3</v>
      </c>
      <c r="F49" s="47">
        <v>3.6002349137371566E-3</v>
      </c>
      <c r="G49" s="47">
        <v>1.7998824559312114E-3</v>
      </c>
      <c r="H49" s="47">
        <v>2.2555586879401727E-3</v>
      </c>
      <c r="I49" s="47">
        <v>9.9900493485084361E-4</v>
      </c>
      <c r="J49" s="4"/>
      <c r="K49" s="4"/>
      <c r="L49" s="4"/>
      <c r="M49" s="4"/>
      <c r="N49" s="4"/>
      <c r="O49" s="4"/>
    </row>
    <row r="50" spans="1:19" x14ac:dyDescent="0.3">
      <c r="A50" s="4"/>
      <c r="B50" s="469"/>
      <c r="C50" s="221" t="s">
        <v>2</v>
      </c>
      <c r="D50" s="47">
        <v>2</v>
      </c>
      <c r="E50" s="47">
        <v>2</v>
      </c>
      <c r="F50" s="47">
        <v>2</v>
      </c>
      <c r="G50" s="47">
        <v>2</v>
      </c>
      <c r="H50" s="47">
        <v>2</v>
      </c>
      <c r="I50" s="47">
        <v>2</v>
      </c>
      <c r="J50" s="4"/>
      <c r="K50" s="4"/>
      <c r="L50" s="4"/>
      <c r="M50" s="4"/>
      <c r="N50" s="4"/>
      <c r="O50" s="4"/>
    </row>
    <row r="51" spans="1:19" x14ac:dyDescent="0.3">
      <c r="A51" s="4"/>
      <c r="B51" s="470"/>
      <c r="C51" s="209" t="s">
        <v>3</v>
      </c>
      <c r="D51" s="47" t="s">
        <v>8</v>
      </c>
      <c r="E51" s="47" t="s">
        <v>4</v>
      </c>
      <c r="F51" s="47" t="s">
        <v>4</v>
      </c>
      <c r="G51" s="47" t="s">
        <v>4</v>
      </c>
      <c r="H51" s="47" t="s">
        <v>4</v>
      </c>
      <c r="I51" s="47" t="s">
        <v>8</v>
      </c>
      <c r="J51" s="4"/>
      <c r="K51" s="4"/>
      <c r="L51" s="4"/>
      <c r="M51" s="4"/>
      <c r="N51" s="4"/>
      <c r="O51" s="4"/>
    </row>
    <row r="52" spans="1:19" x14ac:dyDescent="0.3">
      <c r="A52" s="19" t="s">
        <v>38</v>
      </c>
      <c r="B52" s="9"/>
      <c r="C52" s="6"/>
      <c r="D52" s="7"/>
      <c r="E52" s="7"/>
      <c r="F52" s="7"/>
      <c r="G52" s="7"/>
      <c r="H52" s="7"/>
      <c r="I52" s="7"/>
      <c r="J52" s="4"/>
      <c r="K52" s="4"/>
      <c r="L52" s="4"/>
      <c r="M52" s="4"/>
      <c r="N52" s="4"/>
      <c r="O52" s="4"/>
    </row>
    <row r="53" spans="1:19" x14ac:dyDescent="0.3">
      <c r="A53" s="65" t="s">
        <v>0</v>
      </c>
      <c r="B53" s="9"/>
      <c r="C53" s="6"/>
      <c r="D53" s="7"/>
      <c r="E53" s="7"/>
      <c r="F53" s="7"/>
      <c r="G53" s="4"/>
      <c r="H53" s="4"/>
      <c r="I53" s="4"/>
      <c r="J53" s="4"/>
      <c r="K53" s="9"/>
      <c r="L53" s="4"/>
      <c r="M53" s="4"/>
      <c r="N53" s="4"/>
      <c r="O53" s="4"/>
    </row>
    <row r="54" spans="1:19" x14ac:dyDescent="0.3">
      <c r="A54" s="4"/>
      <c r="B54" s="190"/>
      <c r="D54" s="43" t="s">
        <v>19</v>
      </c>
      <c r="E54" s="43" t="s">
        <v>32</v>
      </c>
      <c r="F54" s="43" t="s">
        <v>33</v>
      </c>
      <c r="G54" s="43" t="s">
        <v>34</v>
      </c>
      <c r="H54" s="43" t="s">
        <v>35</v>
      </c>
      <c r="I54" s="43" t="s">
        <v>36</v>
      </c>
      <c r="J54" s="4"/>
      <c r="K54" s="4"/>
      <c r="L54" s="4"/>
      <c r="M54" s="4"/>
      <c r="N54" s="4"/>
      <c r="O54" s="4"/>
    </row>
    <row r="55" spans="1:19" ht="28.8" customHeight="1" x14ac:dyDescent="0.3">
      <c r="A55" s="4"/>
      <c r="B55" s="465" t="s">
        <v>119</v>
      </c>
      <c r="C55" s="221" t="s">
        <v>37</v>
      </c>
      <c r="D55" s="47">
        <v>4.6893976331989539E-4</v>
      </c>
      <c r="E55" s="4">
        <v>0.62342092624515755</v>
      </c>
      <c r="F55" s="47">
        <v>0.28202734572793592</v>
      </c>
      <c r="G55" s="4">
        <v>0.75462989565548244</v>
      </c>
      <c r="H55" s="47">
        <v>0.22460937354021332</v>
      </c>
      <c r="I55" s="256">
        <v>0.9456247379440117</v>
      </c>
      <c r="J55" s="4"/>
      <c r="K55" s="65"/>
      <c r="L55" s="65"/>
      <c r="M55" s="65"/>
      <c r="N55" s="4"/>
      <c r="O55" s="4"/>
    </row>
    <row r="56" spans="1:19" x14ac:dyDescent="0.3">
      <c r="A56" s="4"/>
      <c r="B56" s="466"/>
      <c r="C56" s="209" t="s">
        <v>2</v>
      </c>
      <c r="D56" s="47">
        <v>2</v>
      </c>
      <c r="E56" s="47">
        <v>3</v>
      </c>
      <c r="F56" s="47">
        <v>2</v>
      </c>
      <c r="G56" s="47">
        <v>3</v>
      </c>
      <c r="H56" s="47">
        <v>3</v>
      </c>
      <c r="I56" s="47">
        <v>3</v>
      </c>
      <c r="J56" s="4"/>
      <c r="K56" s="4"/>
      <c r="L56" s="4"/>
      <c r="M56" s="4"/>
      <c r="N56" s="4"/>
      <c r="O56" s="4"/>
    </row>
    <row r="57" spans="1:19" x14ac:dyDescent="0.3">
      <c r="A57" s="4"/>
      <c r="B57" s="467"/>
      <c r="C57" s="209" t="s">
        <v>3</v>
      </c>
      <c r="D57" s="47" t="s">
        <v>8</v>
      </c>
      <c r="E57" s="48" t="s">
        <v>5</v>
      </c>
      <c r="F57" s="48" t="s">
        <v>5</v>
      </c>
      <c r="G57" s="48" t="s">
        <v>5</v>
      </c>
      <c r="H57" s="48" t="s">
        <v>5</v>
      </c>
      <c r="I57" s="48" t="s">
        <v>5</v>
      </c>
      <c r="J57" s="4"/>
      <c r="K57" s="4"/>
      <c r="L57" s="4"/>
      <c r="M57" s="4"/>
      <c r="N57" s="4"/>
      <c r="O57" s="4"/>
    </row>
    <row r="58" spans="1:19" x14ac:dyDescent="0.3">
      <c r="A58" s="19" t="s">
        <v>18</v>
      </c>
      <c r="B58" s="60"/>
      <c r="C58" s="60"/>
      <c r="D58" s="60"/>
      <c r="E58" s="36"/>
      <c r="F58" s="36"/>
      <c r="G58" s="36"/>
      <c r="H58" s="36"/>
      <c r="I58" s="36"/>
      <c r="J58" s="4"/>
      <c r="K58" s="4"/>
      <c r="L58" s="4"/>
      <c r="M58" s="4"/>
      <c r="N58" s="4"/>
      <c r="O58" s="4"/>
    </row>
    <row r="59" spans="1:19" x14ac:dyDescent="0.3">
      <c r="A59" s="65" t="s">
        <v>0</v>
      </c>
      <c r="B59" s="60"/>
      <c r="C59" s="60"/>
      <c r="D59" s="60"/>
      <c r="E59" s="36"/>
      <c r="F59" s="36"/>
      <c r="G59" s="36"/>
      <c r="H59" s="36"/>
      <c r="I59" s="36"/>
      <c r="J59" s="4"/>
      <c r="K59" s="4"/>
      <c r="L59" s="4"/>
      <c r="M59" s="4"/>
      <c r="N59" s="4"/>
      <c r="O59" s="4"/>
    </row>
    <row r="60" spans="1:19" x14ac:dyDescent="0.3">
      <c r="B60" s="139"/>
      <c r="C60" s="170" t="s">
        <v>1</v>
      </c>
      <c r="D60" s="258" t="s">
        <v>9</v>
      </c>
      <c r="E60" s="267" t="s">
        <v>10</v>
      </c>
      <c r="F60" s="162" t="s">
        <v>19</v>
      </c>
      <c r="I60" s="3"/>
      <c r="J60" s="1"/>
      <c r="K60" s="1"/>
      <c r="M60" s="3"/>
      <c r="N60" s="3"/>
      <c r="O60" s="3"/>
      <c r="P60" s="3"/>
      <c r="Q60" s="3"/>
      <c r="R60" s="3"/>
      <c r="S60" s="3"/>
    </row>
    <row r="61" spans="1:19" x14ac:dyDescent="0.3">
      <c r="B61" s="342" t="s">
        <v>108</v>
      </c>
      <c r="C61" s="271" t="s">
        <v>6</v>
      </c>
      <c r="D61" s="1">
        <v>4.9606077168584117E-2</v>
      </c>
      <c r="E61" s="354">
        <v>3.013601477383665E-2</v>
      </c>
      <c r="F61" s="20">
        <v>4.7612904301239326E-3</v>
      </c>
      <c r="G61" s="80"/>
      <c r="H61" s="203"/>
      <c r="I61" s="96"/>
      <c r="J61" s="1"/>
      <c r="K61" s="4"/>
      <c r="L61" s="4"/>
    </row>
    <row r="62" spans="1:19" x14ac:dyDescent="0.3">
      <c r="B62" s="343"/>
      <c r="C62" s="281" t="s">
        <v>12</v>
      </c>
      <c r="D62" s="1">
        <v>3.4753180474268786E-2</v>
      </c>
      <c r="E62" s="377">
        <v>3.1025466764349974E-2</v>
      </c>
      <c r="F62" s="20">
        <v>1.9393799633533354E-2</v>
      </c>
      <c r="G62" s="203"/>
      <c r="H62" s="203"/>
      <c r="I62" s="60"/>
      <c r="J62" s="1"/>
      <c r="K62" s="4"/>
      <c r="L62" s="4"/>
    </row>
    <row r="63" spans="1:19" x14ac:dyDescent="0.3">
      <c r="B63" s="344"/>
      <c r="C63" s="282" t="s">
        <v>21</v>
      </c>
      <c r="D63" s="81">
        <v>2.3848132708929829E-2</v>
      </c>
      <c r="E63" s="121">
        <v>3.2015721460828261E-2</v>
      </c>
      <c r="F63" s="121">
        <v>6.5236461995937522E-2</v>
      </c>
      <c r="G63" s="80"/>
      <c r="H63" s="203"/>
      <c r="I63" s="3"/>
      <c r="J63" s="1"/>
      <c r="K63" s="4"/>
      <c r="L63" s="4"/>
    </row>
    <row r="64" spans="1:19" x14ac:dyDescent="0.3">
      <c r="B64" s="278" t="s">
        <v>169</v>
      </c>
      <c r="C64" s="356" t="s">
        <v>6</v>
      </c>
      <c r="D64" s="119">
        <v>1.0127079130223624E-2</v>
      </c>
      <c r="E64" s="82">
        <v>2.6452263223849062E-3</v>
      </c>
      <c r="F64" s="121">
        <v>3.876737810849161E-2</v>
      </c>
      <c r="I64" s="96"/>
      <c r="J64" s="4"/>
      <c r="K64" s="4"/>
      <c r="L64" s="4"/>
    </row>
    <row r="65" spans="1:21" x14ac:dyDescent="0.3">
      <c r="A65" s="4"/>
      <c r="B65" s="319" t="s">
        <v>159</v>
      </c>
      <c r="C65" s="297" t="s">
        <v>6</v>
      </c>
      <c r="D65" s="118">
        <v>0.10962299138184894</v>
      </c>
      <c r="E65" s="82">
        <v>2.9242413452586102E-2</v>
      </c>
      <c r="F65" s="121">
        <v>4.2274488516045811E-3</v>
      </c>
      <c r="G65" s="36"/>
      <c r="H65" s="36"/>
      <c r="I65" s="36"/>
      <c r="J65" s="60"/>
      <c r="K65" s="4"/>
      <c r="L65" s="1"/>
      <c r="M65" s="68"/>
      <c r="N65" s="68"/>
      <c r="O65" s="68"/>
      <c r="P65" s="4"/>
    </row>
    <row r="66" spans="1:21" x14ac:dyDescent="0.3">
      <c r="B66" s="135"/>
      <c r="C66" s="237"/>
      <c r="D66" s="91"/>
      <c r="E66" s="63"/>
      <c r="F66" s="88"/>
      <c r="G66" s="8"/>
      <c r="H66" s="8"/>
      <c r="I66" s="8"/>
      <c r="J66" s="3"/>
      <c r="K66" s="4"/>
      <c r="L66" s="1"/>
      <c r="M66" s="68"/>
      <c r="N66" s="68"/>
      <c r="O66" s="68"/>
      <c r="P66" s="4"/>
    </row>
    <row r="67" spans="1:21" x14ac:dyDescent="0.3">
      <c r="B67" s="139"/>
      <c r="C67" s="170" t="s">
        <v>2</v>
      </c>
      <c r="D67" s="157" t="s">
        <v>9</v>
      </c>
      <c r="E67" s="162" t="s">
        <v>10</v>
      </c>
      <c r="F67" s="257" t="s">
        <v>19</v>
      </c>
      <c r="G67" s="8"/>
      <c r="H67" s="8"/>
      <c r="I67" s="8"/>
      <c r="J67" s="60"/>
      <c r="K67" s="4"/>
      <c r="L67" s="1"/>
      <c r="M67" s="68"/>
      <c r="N67" s="68"/>
      <c r="O67" s="68"/>
      <c r="P67" s="4"/>
    </row>
    <row r="68" spans="1:21" x14ac:dyDescent="0.3">
      <c r="A68" s="4"/>
      <c r="B68" s="342" t="s">
        <v>108</v>
      </c>
      <c r="C68" s="271" t="s">
        <v>6</v>
      </c>
      <c r="D68" s="95">
        <v>2</v>
      </c>
      <c r="E68" s="208">
        <v>2</v>
      </c>
      <c r="F68" s="127">
        <v>2</v>
      </c>
      <c r="G68" s="25"/>
      <c r="H68" s="8"/>
      <c r="I68" s="8"/>
      <c r="J68" s="60"/>
      <c r="K68" s="4"/>
    </row>
    <row r="69" spans="1:21" x14ac:dyDescent="0.3">
      <c r="A69" s="214"/>
      <c r="B69" s="343"/>
      <c r="C69" s="281" t="s">
        <v>12</v>
      </c>
      <c r="D69" s="95">
        <v>2</v>
      </c>
      <c r="E69" s="208">
        <v>2</v>
      </c>
      <c r="F69" s="127">
        <v>2</v>
      </c>
      <c r="G69" s="8"/>
      <c r="H69" s="8"/>
      <c r="I69" s="1"/>
      <c r="J69" s="60"/>
      <c r="K69" s="4"/>
    </row>
    <row r="70" spans="1:21" x14ac:dyDescent="0.3">
      <c r="A70" s="214"/>
      <c r="B70" s="344"/>
      <c r="C70" s="282" t="s">
        <v>21</v>
      </c>
      <c r="D70" s="128">
        <v>2</v>
      </c>
      <c r="E70" s="126">
        <v>2</v>
      </c>
      <c r="F70" s="129">
        <v>2</v>
      </c>
      <c r="G70" s="8"/>
      <c r="H70" s="8"/>
      <c r="I70" s="1"/>
      <c r="J70" s="8"/>
      <c r="K70" s="1"/>
      <c r="L70" s="1"/>
      <c r="M70" s="1"/>
      <c r="N70" s="1"/>
      <c r="O70" s="1"/>
      <c r="P70" s="1"/>
    </row>
    <row r="71" spans="1:21" x14ac:dyDescent="0.3">
      <c r="A71" s="214"/>
      <c r="B71" s="278" t="s">
        <v>169</v>
      </c>
      <c r="C71" s="356" t="s">
        <v>6</v>
      </c>
      <c r="D71" s="333">
        <v>2</v>
      </c>
      <c r="E71" s="126">
        <v>4</v>
      </c>
      <c r="F71" s="129">
        <v>4</v>
      </c>
      <c r="G71" s="8"/>
      <c r="H71" s="8"/>
      <c r="I71" s="1"/>
      <c r="J71" s="1"/>
      <c r="O71" s="1"/>
      <c r="P71" s="8"/>
    </row>
    <row r="72" spans="1:21" x14ac:dyDescent="0.3">
      <c r="A72" s="8"/>
      <c r="B72" s="319" t="s">
        <v>159</v>
      </c>
      <c r="C72" s="297" t="s">
        <v>6</v>
      </c>
      <c r="D72" s="128">
        <v>2</v>
      </c>
      <c r="E72" s="126">
        <v>2</v>
      </c>
      <c r="F72" s="129">
        <v>2</v>
      </c>
      <c r="G72" s="8"/>
      <c r="H72" s="8"/>
      <c r="I72" s="8"/>
      <c r="J72" s="98"/>
      <c r="K72" s="105"/>
      <c r="L72" s="105"/>
      <c r="M72" s="105"/>
      <c r="O72" s="1"/>
      <c r="P72" s="8"/>
    </row>
    <row r="73" spans="1:21" ht="15.6" x14ac:dyDescent="0.3">
      <c r="A73" s="8"/>
      <c r="B73" s="145"/>
      <c r="C73" s="242"/>
      <c r="D73" s="130"/>
      <c r="E73" s="131"/>
      <c r="F73" s="132"/>
      <c r="G73" s="8"/>
      <c r="H73" s="8"/>
      <c r="I73" s="8"/>
      <c r="J73" s="105"/>
      <c r="K73" s="98"/>
      <c r="L73" s="98"/>
      <c r="M73" s="98"/>
      <c r="O73" s="8"/>
      <c r="P73" s="8"/>
    </row>
    <row r="74" spans="1:21" x14ac:dyDescent="0.3">
      <c r="A74" s="8"/>
      <c r="B74" s="139"/>
      <c r="C74" s="170" t="s">
        <v>3</v>
      </c>
      <c r="D74" s="159" t="s">
        <v>9</v>
      </c>
      <c r="E74" s="160" t="s">
        <v>10</v>
      </c>
      <c r="F74" s="257" t="s">
        <v>19</v>
      </c>
      <c r="G74" s="8"/>
      <c r="H74" s="8"/>
      <c r="I74" s="8"/>
      <c r="J74" s="98"/>
      <c r="K74" s="98"/>
      <c r="L74" s="98"/>
      <c r="M74" s="98"/>
      <c r="O74" s="8"/>
      <c r="P74" s="8"/>
    </row>
    <row r="75" spans="1:21" x14ac:dyDescent="0.3">
      <c r="A75" s="4"/>
      <c r="B75" s="342" t="s">
        <v>108</v>
      </c>
      <c r="C75" s="271" t="s">
        <v>6</v>
      </c>
      <c r="D75" s="71" t="s">
        <v>7</v>
      </c>
      <c r="E75" s="85" t="s">
        <v>7</v>
      </c>
      <c r="F75" s="152" t="s">
        <v>4</v>
      </c>
      <c r="G75" s="25"/>
      <c r="H75" s="8"/>
      <c r="I75" s="1"/>
      <c r="J75" s="105"/>
      <c r="K75" s="98"/>
      <c r="L75" s="98"/>
      <c r="M75" s="98"/>
      <c r="O75" s="8"/>
      <c r="P75" s="30"/>
      <c r="Q75" s="30"/>
      <c r="R75" s="18"/>
      <c r="S75" s="18"/>
      <c r="T75" s="18"/>
      <c r="U75" s="18"/>
    </row>
    <row r="76" spans="1:21" x14ac:dyDescent="0.3">
      <c r="A76" s="8"/>
      <c r="B76" s="343"/>
      <c r="C76" s="281" t="s">
        <v>12</v>
      </c>
      <c r="D76" s="72" t="s">
        <v>7</v>
      </c>
      <c r="E76" s="86" t="s">
        <v>7</v>
      </c>
      <c r="F76" s="152" t="s">
        <v>4</v>
      </c>
      <c r="G76" s="8"/>
      <c r="H76" s="8"/>
      <c r="I76" s="8"/>
      <c r="J76" s="98"/>
      <c r="K76" s="98"/>
      <c r="L76" s="98"/>
      <c r="M76" s="98"/>
      <c r="O76" s="8"/>
      <c r="P76" s="18"/>
      <c r="Q76" s="18"/>
      <c r="R76" s="30"/>
      <c r="S76" s="30"/>
      <c r="T76" s="30"/>
      <c r="U76" s="30"/>
    </row>
    <row r="77" spans="1:21" x14ac:dyDescent="0.3">
      <c r="A77" s="8"/>
      <c r="B77" s="344"/>
      <c r="C77" s="282" t="s">
        <v>21</v>
      </c>
      <c r="D77" s="73" t="s">
        <v>7</v>
      </c>
      <c r="E77" s="87" t="s">
        <v>7</v>
      </c>
      <c r="F77" s="152" t="s">
        <v>5</v>
      </c>
      <c r="G77" s="8"/>
      <c r="H77" s="8"/>
      <c r="I77" s="8"/>
      <c r="J77" s="105"/>
      <c r="K77" s="98"/>
      <c r="L77" s="98"/>
      <c r="M77" s="98"/>
      <c r="O77" s="8"/>
      <c r="P77" s="30"/>
      <c r="Q77" s="18"/>
      <c r="R77" s="30"/>
      <c r="S77" s="30"/>
      <c r="T77" s="30"/>
      <c r="U77" s="30"/>
    </row>
    <row r="78" spans="1:21" x14ac:dyDescent="0.3">
      <c r="A78" s="8"/>
      <c r="B78" s="278" t="s">
        <v>169</v>
      </c>
      <c r="C78" s="356" t="s">
        <v>6</v>
      </c>
      <c r="D78" s="330" t="s">
        <v>7</v>
      </c>
      <c r="E78" s="331" t="s">
        <v>4</v>
      </c>
      <c r="F78" s="332" t="s">
        <v>7</v>
      </c>
      <c r="G78" s="8"/>
      <c r="H78" s="8"/>
      <c r="I78" s="8"/>
      <c r="J78" s="1"/>
      <c r="K78" s="1"/>
      <c r="L78" s="1"/>
      <c r="M78" s="1"/>
      <c r="N78" s="1"/>
      <c r="O78" s="1"/>
      <c r="P78" s="1"/>
    </row>
    <row r="79" spans="1:21" x14ac:dyDescent="0.3">
      <c r="A79" s="8"/>
      <c r="B79" s="319" t="s">
        <v>159</v>
      </c>
      <c r="C79" s="297" t="s">
        <v>6</v>
      </c>
      <c r="D79" s="328" t="s">
        <v>5</v>
      </c>
      <c r="E79" s="329" t="s">
        <v>7</v>
      </c>
      <c r="F79" s="166" t="s">
        <v>4</v>
      </c>
      <c r="G79" s="8"/>
      <c r="H79" s="8"/>
      <c r="I79" s="8"/>
      <c r="J79" s="1"/>
      <c r="K79" s="1"/>
      <c r="L79" s="1"/>
      <c r="M79" s="1"/>
      <c r="N79" s="1"/>
      <c r="O79" s="1"/>
      <c r="P79" s="1"/>
    </row>
    <row r="80" spans="1:21" x14ac:dyDescent="0.3">
      <c r="A80" s="8"/>
      <c r="G80" s="8"/>
      <c r="H80" s="8"/>
      <c r="I80" s="8"/>
      <c r="J80" s="8"/>
      <c r="K80" s="8"/>
      <c r="L80" s="8"/>
      <c r="M80" s="1"/>
      <c r="N80" s="1"/>
      <c r="O80" s="1"/>
      <c r="P80" s="8"/>
    </row>
    <row r="81" spans="1:16" x14ac:dyDescent="0.3">
      <c r="A81" s="19" t="s">
        <v>39</v>
      </c>
      <c r="B81" s="4"/>
      <c r="C81" s="8"/>
      <c r="D81" s="8"/>
      <c r="E81" s="8"/>
      <c r="F81" s="8"/>
      <c r="I81" s="8"/>
      <c r="J81" s="8"/>
      <c r="K81" s="8"/>
      <c r="L81" s="8"/>
      <c r="M81" s="8"/>
      <c r="N81" s="8"/>
      <c r="O81" s="8"/>
      <c r="P81" s="8"/>
    </row>
    <row r="82" spans="1:16" x14ac:dyDescent="0.3">
      <c r="A82" s="65" t="s">
        <v>0</v>
      </c>
      <c r="B82" s="4"/>
      <c r="C82" s="4"/>
      <c r="D82" s="8"/>
      <c r="E82" s="8"/>
      <c r="F82" s="8"/>
      <c r="I82" s="8"/>
      <c r="J82" s="8"/>
      <c r="K82" s="8"/>
      <c r="L82" s="8"/>
      <c r="M82" s="8"/>
      <c r="N82" s="8"/>
      <c r="O82" s="8"/>
      <c r="P82" s="8"/>
    </row>
    <row r="83" spans="1:16" x14ac:dyDescent="0.3">
      <c r="A83" s="8"/>
      <c r="B83" s="197"/>
      <c r="C83" s="170"/>
      <c r="D83" s="43" t="s">
        <v>32</v>
      </c>
      <c r="E83" s="43" t="s">
        <v>33</v>
      </c>
      <c r="F83" s="43" t="s">
        <v>34</v>
      </c>
      <c r="G83" s="43" t="s">
        <v>35</v>
      </c>
      <c r="H83" s="43" t="s">
        <v>36</v>
      </c>
      <c r="I83" s="8"/>
      <c r="J83" s="8"/>
      <c r="K83" s="8"/>
      <c r="L83" s="8"/>
      <c r="M83" s="8"/>
      <c r="N83" s="8"/>
      <c r="O83" s="8"/>
      <c r="P83" s="8"/>
    </row>
    <row r="84" spans="1:16" x14ac:dyDescent="0.3">
      <c r="A84" s="8"/>
      <c r="B84" s="465" t="s">
        <v>118</v>
      </c>
      <c r="C84" s="170" t="s">
        <v>1</v>
      </c>
      <c r="D84" s="47">
        <v>4.8639526663258437E-2</v>
      </c>
      <c r="E84" s="47">
        <v>5.8144411257672371E-6</v>
      </c>
      <c r="F84" s="47">
        <v>8.086473498247227E-4</v>
      </c>
      <c r="G84" s="47">
        <v>6.8917824265170152E-3</v>
      </c>
      <c r="H84" s="47">
        <v>7.7144969326912675E-3</v>
      </c>
      <c r="I84" s="8"/>
      <c r="J84" s="8"/>
      <c r="K84" s="8"/>
      <c r="L84" s="8"/>
      <c r="M84" s="8"/>
      <c r="N84" s="8"/>
      <c r="O84" s="8"/>
      <c r="P84" s="8"/>
    </row>
    <row r="85" spans="1:16" x14ac:dyDescent="0.3">
      <c r="A85" s="8"/>
      <c r="B85" s="466"/>
      <c r="C85" s="170" t="s">
        <v>2</v>
      </c>
      <c r="D85" s="47">
        <v>2</v>
      </c>
      <c r="E85" s="47">
        <v>4</v>
      </c>
      <c r="F85" s="47">
        <v>2</v>
      </c>
      <c r="G85" s="47">
        <v>2</v>
      </c>
      <c r="H85" s="47">
        <v>2</v>
      </c>
      <c r="I85" s="8"/>
      <c r="J85" s="8"/>
      <c r="K85" s="8"/>
      <c r="L85" s="8"/>
      <c r="M85" s="8"/>
      <c r="N85" s="8"/>
      <c r="O85" s="8"/>
      <c r="P85" s="8"/>
    </row>
    <row r="86" spans="1:16" x14ac:dyDescent="0.3">
      <c r="A86" s="8"/>
      <c r="B86" s="467"/>
      <c r="C86" s="170" t="s">
        <v>3</v>
      </c>
      <c r="D86" s="48" t="s">
        <v>7</v>
      </c>
      <c r="E86" s="48" t="s">
        <v>8</v>
      </c>
      <c r="F86" s="48" t="s">
        <v>8</v>
      </c>
      <c r="G86" s="48" t="s">
        <v>4</v>
      </c>
      <c r="H86" s="48" t="s">
        <v>4</v>
      </c>
      <c r="I86" s="8"/>
      <c r="J86" s="8"/>
      <c r="K86" s="8"/>
      <c r="L86" s="8"/>
      <c r="M86" s="8"/>
      <c r="N86" s="8"/>
      <c r="O86" s="8"/>
      <c r="P86" s="8"/>
    </row>
    <row r="87" spans="1:16" x14ac:dyDescent="0.3">
      <c r="A87" s="8"/>
      <c r="G87" s="8"/>
      <c r="H87" s="8"/>
      <c r="I87" s="8"/>
      <c r="J87" s="8"/>
      <c r="K87" s="8"/>
      <c r="L87" s="8"/>
      <c r="M87" s="8"/>
      <c r="N87" s="8"/>
      <c r="O87" s="8"/>
      <c r="P87" s="8"/>
    </row>
    <row r="88" spans="1:16" x14ac:dyDescent="0.3">
      <c r="A88" s="5" t="s">
        <v>20</v>
      </c>
      <c r="B88" s="8"/>
      <c r="C88" s="8"/>
      <c r="D88" s="8"/>
      <c r="E88" s="8"/>
      <c r="F88" s="8"/>
      <c r="G88" s="8"/>
      <c r="H88" s="8"/>
      <c r="I88" s="1"/>
      <c r="J88" s="8"/>
      <c r="K88" s="8"/>
      <c r="L88" s="8"/>
      <c r="M88" s="8"/>
      <c r="N88" s="8"/>
      <c r="O88" s="8"/>
      <c r="P88" s="8"/>
    </row>
    <row r="89" spans="1:16" x14ac:dyDescent="0.3">
      <c r="A89" s="67" t="s">
        <v>0</v>
      </c>
      <c r="B89" s="192"/>
      <c r="C89" s="4"/>
      <c r="D89" s="8"/>
      <c r="E89" s="8"/>
      <c r="F89" s="8"/>
      <c r="G89" s="8"/>
      <c r="H89" s="8"/>
      <c r="I89" s="1"/>
      <c r="J89" s="8"/>
      <c r="K89" s="8"/>
      <c r="L89" s="8"/>
      <c r="M89" s="8"/>
      <c r="N89" s="8"/>
      <c r="O89" s="8"/>
      <c r="P89" s="8"/>
    </row>
    <row r="90" spans="1:16" ht="15.6" x14ac:dyDescent="0.3">
      <c r="A90" s="195"/>
      <c r="B90" s="139"/>
      <c r="C90" s="170" t="s">
        <v>1</v>
      </c>
      <c r="D90" s="157" t="s">
        <v>9</v>
      </c>
      <c r="E90" s="162" t="s">
        <v>10</v>
      </c>
      <c r="F90" s="55"/>
      <c r="G90" s="3"/>
      <c r="H90" s="8"/>
      <c r="I90" s="8"/>
      <c r="J90" s="8"/>
      <c r="K90" s="8"/>
      <c r="L90" s="8"/>
      <c r="M90" s="8"/>
      <c r="N90" s="8"/>
      <c r="O90" s="8"/>
      <c r="P90" s="8"/>
    </row>
    <row r="91" spans="1:16" x14ac:dyDescent="0.3">
      <c r="A91" s="8"/>
      <c r="B91" s="24" t="s">
        <v>109</v>
      </c>
      <c r="C91" s="271" t="s">
        <v>6</v>
      </c>
      <c r="D91" s="80">
        <v>4.2332003063681506E-4</v>
      </c>
      <c r="E91" s="20">
        <v>8.2686174591053291E-3</v>
      </c>
      <c r="F91" s="1"/>
      <c r="K91" s="8"/>
      <c r="L91" s="8"/>
      <c r="M91" s="8"/>
      <c r="N91" s="8"/>
      <c r="O91" s="8"/>
      <c r="P91" s="8"/>
    </row>
    <row r="92" spans="1:16" x14ac:dyDescent="0.3">
      <c r="A92" s="8"/>
      <c r="B92" s="26"/>
      <c r="C92" s="281" t="s">
        <v>21</v>
      </c>
      <c r="D92" s="80">
        <v>4.286206121158825E-4</v>
      </c>
      <c r="E92" s="20">
        <v>8.3388879882851357E-3</v>
      </c>
      <c r="F92" s="1"/>
      <c r="K92" s="8"/>
      <c r="L92" s="8"/>
      <c r="M92" s="8"/>
      <c r="N92" s="8"/>
      <c r="O92" s="8"/>
      <c r="P92" s="8"/>
    </row>
    <row r="93" spans="1:16" x14ac:dyDescent="0.3">
      <c r="A93" s="8"/>
      <c r="B93" s="26"/>
      <c r="C93" s="281" t="s">
        <v>12</v>
      </c>
      <c r="D93" s="80">
        <v>4.6805847492183611E-4</v>
      </c>
      <c r="E93" s="20">
        <v>2.0651337225102449E-2</v>
      </c>
      <c r="F93" s="1"/>
      <c r="K93" s="8"/>
      <c r="L93" s="8"/>
      <c r="M93" s="8"/>
      <c r="N93" s="8"/>
      <c r="O93" s="8"/>
      <c r="P93" s="8"/>
    </row>
    <row r="94" spans="1:16" x14ac:dyDescent="0.3">
      <c r="A94" s="8"/>
      <c r="B94" s="27"/>
      <c r="C94" s="282" t="s">
        <v>22</v>
      </c>
      <c r="D94" s="80">
        <v>8.1148430696289706E-4</v>
      </c>
      <c r="E94" s="20">
        <v>7.9761891929342292E-3</v>
      </c>
      <c r="F94" s="1"/>
      <c r="K94" s="8"/>
      <c r="L94" s="8"/>
      <c r="M94" s="8"/>
      <c r="N94" s="8"/>
      <c r="O94" s="8"/>
      <c r="P94" s="8"/>
    </row>
    <row r="95" spans="1:16" x14ac:dyDescent="0.3">
      <c r="A95" s="8"/>
      <c r="B95" s="24" t="s">
        <v>14</v>
      </c>
      <c r="C95" s="277" t="s">
        <v>21</v>
      </c>
      <c r="D95" s="89">
        <v>9.2080706940389518E-3</v>
      </c>
      <c r="E95" s="134">
        <v>0.38058665653643897</v>
      </c>
      <c r="F95" s="1"/>
      <c r="K95" s="8"/>
      <c r="L95" s="8"/>
      <c r="M95" s="8"/>
      <c r="N95" s="8"/>
      <c r="O95" s="8"/>
      <c r="P95" s="8"/>
    </row>
    <row r="96" spans="1:16" x14ac:dyDescent="0.3">
      <c r="A96" s="8"/>
      <c r="B96" s="28"/>
      <c r="C96" s="284" t="s">
        <v>12</v>
      </c>
      <c r="D96" s="80">
        <v>1.3883472174136487E-2</v>
      </c>
      <c r="E96" s="20">
        <v>4.5682831578208729E-3</v>
      </c>
      <c r="F96" s="1"/>
      <c r="K96" s="8"/>
      <c r="L96" s="8"/>
      <c r="M96" s="8"/>
      <c r="N96" s="8"/>
      <c r="O96" s="8"/>
      <c r="P96" s="8"/>
    </row>
    <row r="97" spans="1:16" x14ac:dyDescent="0.3">
      <c r="A97" s="8"/>
      <c r="B97" s="29"/>
      <c r="C97" s="285" t="s">
        <v>22</v>
      </c>
      <c r="D97" s="80">
        <v>6.3552361303093865E-5</v>
      </c>
      <c r="E97" s="20">
        <v>1.3464150284041156E-2</v>
      </c>
      <c r="F97" s="1"/>
      <c r="K97" s="8"/>
      <c r="L97" s="8"/>
      <c r="M97" s="8"/>
      <c r="N97" s="8"/>
      <c r="O97" s="8"/>
      <c r="P97" s="8"/>
    </row>
    <row r="98" spans="1:16" x14ac:dyDescent="0.3">
      <c r="A98" s="8"/>
      <c r="B98" s="226" t="s">
        <v>142</v>
      </c>
      <c r="C98" s="168" t="s">
        <v>21</v>
      </c>
      <c r="D98" s="215">
        <v>7.1954506591690197E-5</v>
      </c>
      <c r="E98" s="215">
        <v>1.3907862375564666E-2</v>
      </c>
      <c r="F98" s="1"/>
      <c r="K98" s="8"/>
      <c r="L98" s="8"/>
      <c r="M98" s="8"/>
      <c r="N98" s="8"/>
      <c r="O98" s="8"/>
      <c r="P98" s="8"/>
    </row>
    <row r="99" spans="1:16" x14ac:dyDescent="0.3">
      <c r="A99" s="8"/>
      <c r="B99" s="227"/>
      <c r="C99" s="286" t="s">
        <v>165</v>
      </c>
      <c r="D99" s="81">
        <v>1.9224025459812211E-5</v>
      </c>
      <c r="E99" s="121">
        <v>0.24041306806701218</v>
      </c>
      <c r="F99" s="1"/>
      <c r="K99" s="8"/>
      <c r="L99" s="8"/>
      <c r="M99" s="8"/>
      <c r="N99" s="8"/>
      <c r="O99" s="8"/>
      <c r="P99" s="8"/>
    </row>
    <row r="100" spans="1:16" x14ac:dyDescent="0.3">
      <c r="A100" s="8"/>
      <c r="B100" s="135"/>
      <c r="C100" s="136"/>
      <c r="D100" s="91"/>
      <c r="E100" s="79"/>
      <c r="F100" s="7"/>
      <c r="K100" s="8"/>
      <c r="L100" s="8"/>
      <c r="M100" s="8"/>
      <c r="N100" s="8"/>
      <c r="O100" s="8"/>
      <c r="P100" s="8"/>
    </row>
    <row r="101" spans="1:16" ht="15.6" x14ac:dyDescent="0.3">
      <c r="A101" s="4"/>
      <c r="B101" s="139"/>
      <c r="C101" s="170" t="s">
        <v>2</v>
      </c>
      <c r="D101" s="258" t="s">
        <v>9</v>
      </c>
      <c r="E101" s="257" t="s">
        <v>10</v>
      </c>
      <c r="F101" s="55"/>
      <c r="K101" s="8"/>
      <c r="L101" s="8"/>
      <c r="M101" s="8"/>
      <c r="N101" s="8"/>
      <c r="O101" s="8"/>
      <c r="P101" s="8"/>
    </row>
    <row r="102" spans="1:16" x14ac:dyDescent="0.3">
      <c r="A102" s="8"/>
      <c r="B102" s="24" t="s">
        <v>109</v>
      </c>
      <c r="C102" s="271" t="s">
        <v>6</v>
      </c>
      <c r="D102" s="127">
        <v>2</v>
      </c>
      <c r="E102" s="127">
        <v>2</v>
      </c>
      <c r="F102" s="1"/>
      <c r="K102" s="8"/>
      <c r="L102" s="8"/>
      <c r="M102" s="8"/>
      <c r="N102" s="8"/>
      <c r="O102" s="8"/>
      <c r="P102" s="8"/>
    </row>
    <row r="103" spans="1:16" x14ac:dyDescent="0.3">
      <c r="A103" s="8"/>
      <c r="B103" s="26"/>
      <c r="C103" s="281" t="s">
        <v>21</v>
      </c>
      <c r="D103" s="127">
        <v>2</v>
      </c>
      <c r="E103" s="127">
        <v>2</v>
      </c>
      <c r="F103" s="1"/>
      <c r="K103" s="8"/>
      <c r="L103" s="8"/>
      <c r="M103" s="8"/>
      <c r="N103" s="8"/>
      <c r="O103" s="8"/>
      <c r="P103" s="8"/>
    </row>
    <row r="104" spans="1:16" x14ac:dyDescent="0.3">
      <c r="A104" s="8"/>
      <c r="B104" s="26"/>
      <c r="C104" s="281" t="s">
        <v>12</v>
      </c>
      <c r="D104" s="127">
        <v>2</v>
      </c>
      <c r="E104" s="127">
        <v>2</v>
      </c>
      <c r="F104" s="1"/>
      <c r="K104" s="8"/>
      <c r="L104" s="8"/>
      <c r="M104" s="8"/>
      <c r="N104" s="8"/>
      <c r="O104" s="8"/>
      <c r="P104" s="8"/>
    </row>
    <row r="105" spans="1:16" x14ac:dyDescent="0.3">
      <c r="A105" s="8"/>
      <c r="B105" s="27"/>
      <c r="C105" s="282" t="s">
        <v>22</v>
      </c>
      <c r="D105" s="123">
        <v>2</v>
      </c>
      <c r="E105" s="129">
        <v>3</v>
      </c>
      <c r="F105" s="1"/>
      <c r="K105" s="8"/>
      <c r="L105" s="8"/>
      <c r="M105" s="8"/>
      <c r="N105" s="8"/>
      <c r="O105" s="8"/>
      <c r="P105" s="8"/>
    </row>
    <row r="106" spans="1:16" x14ac:dyDescent="0.3">
      <c r="A106" s="8"/>
      <c r="B106" s="24" t="s">
        <v>14</v>
      </c>
      <c r="C106" s="277" t="s">
        <v>21</v>
      </c>
      <c r="D106" s="127">
        <v>3</v>
      </c>
      <c r="E106" s="127">
        <v>4</v>
      </c>
      <c r="F106" s="1"/>
      <c r="K106" s="8"/>
      <c r="L106" s="8"/>
      <c r="M106" s="8"/>
      <c r="N106" s="8"/>
      <c r="O106" s="8"/>
      <c r="P106" s="8"/>
    </row>
    <row r="107" spans="1:16" x14ac:dyDescent="0.3">
      <c r="A107" s="8"/>
      <c r="B107" s="28"/>
      <c r="C107" s="284" t="s">
        <v>12</v>
      </c>
      <c r="D107" s="127">
        <v>2</v>
      </c>
      <c r="E107" s="127">
        <v>2</v>
      </c>
      <c r="F107" s="1"/>
      <c r="G107" s="4"/>
      <c r="H107" s="8"/>
      <c r="I107" s="8"/>
      <c r="J107" s="8"/>
      <c r="K107" s="8"/>
      <c r="L107" s="8"/>
      <c r="M107" s="8"/>
      <c r="N107" s="8"/>
      <c r="O107" s="8"/>
      <c r="P107" s="8"/>
    </row>
    <row r="108" spans="1:16" x14ac:dyDescent="0.3">
      <c r="A108" s="8"/>
      <c r="B108" s="29"/>
      <c r="C108" s="283" t="s">
        <v>22</v>
      </c>
      <c r="D108" s="123">
        <v>2</v>
      </c>
      <c r="E108" s="129">
        <v>2</v>
      </c>
      <c r="F108" s="1"/>
      <c r="G108" s="4"/>
      <c r="H108" s="8"/>
      <c r="I108" s="8"/>
      <c r="J108" s="8"/>
      <c r="K108" s="8"/>
      <c r="L108" s="8"/>
      <c r="M108" s="8"/>
      <c r="N108" s="8"/>
      <c r="O108" s="8"/>
      <c r="P108" s="8"/>
    </row>
    <row r="109" spans="1:16" x14ac:dyDescent="0.3">
      <c r="A109" s="8"/>
      <c r="B109" s="226" t="s">
        <v>142</v>
      </c>
      <c r="C109" s="168" t="s">
        <v>21</v>
      </c>
      <c r="D109" s="123">
        <v>2</v>
      </c>
      <c r="E109" s="129">
        <v>2</v>
      </c>
      <c r="F109" s="1"/>
      <c r="G109" s="4"/>
      <c r="H109" s="8"/>
      <c r="I109" s="8"/>
      <c r="J109" s="8"/>
      <c r="K109" s="8"/>
      <c r="L109" s="8"/>
      <c r="M109" s="8"/>
      <c r="N109" s="8"/>
      <c r="O109" s="8"/>
      <c r="P109" s="8"/>
    </row>
    <row r="110" spans="1:16" x14ac:dyDescent="0.3">
      <c r="A110" s="8"/>
      <c r="B110" s="227"/>
      <c r="C110" s="286" t="s">
        <v>165</v>
      </c>
      <c r="D110" s="123">
        <v>3</v>
      </c>
      <c r="E110" s="129">
        <v>3</v>
      </c>
      <c r="F110" s="1"/>
      <c r="G110" s="4"/>
      <c r="H110" s="8"/>
      <c r="I110" s="8"/>
      <c r="J110" s="8"/>
      <c r="K110" s="8"/>
      <c r="L110" s="8"/>
      <c r="M110" s="8"/>
      <c r="N110" s="8"/>
      <c r="O110" s="8"/>
      <c r="P110" s="8"/>
    </row>
    <row r="111" spans="1:16" x14ac:dyDescent="0.3">
      <c r="A111" s="4"/>
      <c r="B111" s="144"/>
      <c r="C111" s="136"/>
      <c r="D111" s="163"/>
      <c r="E111" s="163"/>
      <c r="F111" s="1"/>
      <c r="G111" s="4"/>
      <c r="H111" s="8"/>
      <c r="I111" s="8"/>
      <c r="J111" s="8"/>
      <c r="K111" s="8"/>
      <c r="L111" s="8"/>
      <c r="M111" s="8"/>
      <c r="N111" s="8"/>
      <c r="O111" s="8"/>
      <c r="P111" s="8"/>
    </row>
    <row r="112" spans="1:16" ht="15.6" x14ac:dyDescent="0.3">
      <c r="A112" s="4"/>
      <c r="B112" s="139"/>
      <c r="C112" s="170" t="s">
        <v>23</v>
      </c>
      <c r="D112" s="258" t="s">
        <v>9</v>
      </c>
      <c r="E112" s="257" t="s">
        <v>10</v>
      </c>
      <c r="F112" s="55"/>
      <c r="G112" s="4"/>
      <c r="H112" s="8"/>
      <c r="I112" s="8"/>
      <c r="J112" s="8"/>
      <c r="K112" s="8"/>
      <c r="L112" s="8"/>
      <c r="M112" s="8"/>
      <c r="N112" s="8"/>
      <c r="O112" s="8"/>
      <c r="P112" s="8"/>
    </row>
    <row r="113" spans="1:16" x14ac:dyDescent="0.3">
      <c r="A113" s="8"/>
      <c r="B113" s="24" t="s">
        <v>109</v>
      </c>
      <c r="C113" s="271" t="s">
        <v>6</v>
      </c>
      <c r="D113" s="154" t="s">
        <v>8</v>
      </c>
      <c r="E113" s="154" t="s">
        <v>4</v>
      </c>
      <c r="F113" s="3"/>
      <c r="G113" s="4"/>
      <c r="H113" s="8"/>
      <c r="I113" s="8"/>
      <c r="J113" s="8"/>
      <c r="K113" s="8"/>
      <c r="L113" s="8"/>
      <c r="M113" s="8"/>
      <c r="N113" s="8"/>
      <c r="O113" s="8"/>
      <c r="P113" s="8"/>
    </row>
    <row r="114" spans="1:16" x14ac:dyDescent="0.3">
      <c r="A114" s="8"/>
      <c r="B114" s="26"/>
      <c r="C114" s="281" t="s">
        <v>21</v>
      </c>
      <c r="D114" s="154" t="s">
        <v>8</v>
      </c>
      <c r="E114" s="154" t="s">
        <v>4</v>
      </c>
      <c r="F114" s="3"/>
      <c r="G114" s="4"/>
      <c r="H114" s="8"/>
      <c r="I114" s="8"/>
      <c r="J114" s="8"/>
      <c r="K114" s="8"/>
      <c r="L114" s="8"/>
      <c r="M114" s="8"/>
      <c r="N114" s="8"/>
      <c r="O114" s="8"/>
      <c r="P114" s="8"/>
    </row>
    <row r="115" spans="1:16" x14ac:dyDescent="0.3">
      <c r="A115" s="8"/>
      <c r="B115" s="26"/>
      <c r="C115" s="281" t="s">
        <v>12</v>
      </c>
      <c r="D115" s="154" t="s">
        <v>8</v>
      </c>
      <c r="E115" s="152" t="s">
        <v>7</v>
      </c>
      <c r="F115" s="3"/>
      <c r="G115" s="4"/>
      <c r="H115" s="8"/>
      <c r="I115" s="1"/>
      <c r="J115" s="8"/>
      <c r="K115" s="8"/>
      <c r="L115" s="8"/>
      <c r="M115" s="8"/>
      <c r="N115" s="8"/>
      <c r="O115" s="8"/>
      <c r="P115" s="8"/>
    </row>
    <row r="116" spans="1:16" x14ac:dyDescent="0.3">
      <c r="A116" s="8"/>
      <c r="B116" s="27"/>
      <c r="C116" s="282" t="s">
        <v>22</v>
      </c>
      <c r="D116" s="177" t="s">
        <v>8</v>
      </c>
      <c r="E116" s="155" t="s">
        <v>4</v>
      </c>
      <c r="F116" s="3"/>
      <c r="G116" s="4"/>
      <c r="H116" s="8"/>
      <c r="I116" s="1"/>
      <c r="J116" s="8"/>
      <c r="K116" s="8"/>
      <c r="L116" s="8"/>
      <c r="M116" s="8"/>
      <c r="N116" s="8"/>
      <c r="O116" s="8"/>
      <c r="P116" s="8"/>
    </row>
    <row r="117" spans="1:16" x14ac:dyDescent="0.3">
      <c r="A117" s="8"/>
      <c r="B117" s="24" t="s">
        <v>14</v>
      </c>
      <c r="C117" s="277" t="s">
        <v>21</v>
      </c>
      <c r="D117" s="154" t="s">
        <v>8</v>
      </c>
      <c r="E117" s="152" t="s">
        <v>5</v>
      </c>
      <c r="F117" s="2"/>
      <c r="G117" s="4"/>
      <c r="H117" s="8"/>
      <c r="I117" s="1"/>
      <c r="J117" s="8"/>
      <c r="K117" s="8"/>
      <c r="L117" s="8"/>
      <c r="M117" s="8"/>
      <c r="N117" s="8"/>
      <c r="O117" s="8"/>
      <c r="P117" s="8"/>
    </row>
    <row r="118" spans="1:16" x14ac:dyDescent="0.3">
      <c r="A118" s="8"/>
      <c r="B118" s="28"/>
      <c r="C118" s="284" t="s">
        <v>12</v>
      </c>
      <c r="D118" s="154" t="s">
        <v>7</v>
      </c>
      <c r="E118" s="152" t="s">
        <v>4</v>
      </c>
      <c r="F118" s="2"/>
      <c r="G118" s="4"/>
      <c r="H118" s="8"/>
      <c r="I118" s="8"/>
      <c r="J118" s="8"/>
      <c r="K118" s="8"/>
      <c r="L118" s="8"/>
      <c r="M118" s="8"/>
      <c r="N118" s="8"/>
      <c r="O118" s="8"/>
      <c r="P118" s="8"/>
    </row>
    <row r="119" spans="1:16" x14ac:dyDescent="0.3">
      <c r="A119" s="8"/>
      <c r="B119" s="29"/>
      <c r="C119" s="283" t="s">
        <v>22</v>
      </c>
      <c r="D119" s="177" t="s">
        <v>8</v>
      </c>
      <c r="E119" s="155" t="s">
        <v>7</v>
      </c>
      <c r="F119" s="2"/>
      <c r="G119" s="4"/>
      <c r="H119" s="8"/>
      <c r="I119" s="8"/>
      <c r="J119" s="1"/>
      <c r="K119" s="1"/>
      <c r="L119" s="8"/>
      <c r="M119" s="8"/>
      <c r="N119" s="8"/>
      <c r="O119" s="8"/>
      <c r="P119" s="8"/>
    </row>
    <row r="120" spans="1:16" x14ac:dyDescent="0.3">
      <c r="A120" s="8"/>
      <c r="B120" s="226" t="s">
        <v>142</v>
      </c>
      <c r="C120" s="168" t="s">
        <v>21</v>
      </c>
      <c r="D120" s="154" t="s">
        <v>8</v>
      </c>
      <c r="E120" s="152" t="s">
        <v>7</v>
      </c>
      <c r="F120" s="3"/>
      <c r="G120" s="4"/>
      <c r="H120" s="8"/>
      <c r="I120" s="1"/>
      <c r="J120" s="1"/>
      <c r="K120" s="1"/>
      <c r="L120" s="8"/>
      <c r="M120" s="8"/>
      <c r="N120" s="8"/>
      <c r="O120" s="8"/>
      <c r="P120" s="8"/>
    </row>
    <row r="121" spans="1:16" x14ac:dyDescent="0.3">
      <c r="A121" s="8"/>
      <c r="B121" s="227"/>
      <c r="C121" s="304" t="s">
        <v>12</v>
      </c>
      <c r="D121" s="268" t="s">
        <v>8</v>
      </c>
      <c r="E121" s="153" t="s">
        <v>5</v>
      </c>
      <c r="F121" s="3"/>
      <c r="G121" s="4"/>
      <c r="H121" s="8"/>
      <c r="I121" s="1"/>
      <c r="J121" s="1"/>
      <c r="K121" s="1"/>
      <c r="L121" s="8"/>
      <c r="M121" s="8"/>
      <c r="N121" s="8"/>
      <c r="O121" s="8"/>
      <c r="P121" s="8"/>
    </row>
    <row r="122" spans="1:16" x14ac:dyDescent="0.3">
      <c r="A122" s="5" t="s">
        <v>24</v>
      </c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</row>
    <row r="123" spans="1:16" x14ac:dyDescent="0.3">
      <c r="A123" s="67" t="s">
        <v>0</v>
      </c>
      <c r="B123" s="192"/>
      <c r="C123" s="4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</row>
    <row r="124" spans="1:16" ht="15.6" x14ac:dyDescent="0.3">
      <c r="A124" s="195"/>
      <c r="B124" s="139"/>
      <c r="C124" s="170" t="s">
        <v>1</v>
      </c>
      <c r="D124" s="258" t="s">
        <v>9</v>
      </c>
      <c r="E124" s="257" t="s">
        <v>10</v>
      </c>
      <c r="F124" s="55"/>
      <c r="G124" s="105"/>
      <c r="H124" s="105"/>
      <c r="I124" s="98"/>
      <c r="J124" s="1"/>
      <c r="K124" s="1"/>
      <c r="L124" s="8"/>
      <c r="M124" s="8"/>
      <c r="N124" s="8"/>
      <c r="O124" s="8"/>
      <c r="P124" s="8"/>
    </row>
    <row r="125" spans="1:16" x14ac:dyDescent="0.3">
      <c r="A125" s="8"/>
      <c r="B125" s="24" t="s">
        <v>110</v>
      </c>
      <c r="C125" s="271" t="s">
        <v>6</v>
      </c>
      <c r="D125" s="13">
        <v>3.2761854771789763E-4</v>
      </c>
      <c r="E125" s="83">
        <v>2.9351565682188118E-3</v>
      </c>
      <c r="F125" s="1"/>
      <c r="G125" s="98"/>
      <c r="H125" s="105"/>
      <c r="I125" s="98"/>
      <c r="J125" s="1"/>
      <c r="K125" s="1"/>
      <c r="L125" s="8"/>
      <c r="M125" s="8"/>
      <c r="N125" s="8"/>
      <c r="O125" s="8"/>
      <c r="P125" s="8"/>
    </row>
    <row r="126" spans="1:16" x14ac:dyDescent="0.3">
      <c r="A126" s="8"/>
      <c r="B126" s="26"/>
      <c r="C126" s="282" t="s">
        <v>13</v>
      </c>
      <c r="D126" s="118">
        <v>2.6380145257483745E-4</v>
      </c>
      <c r="E126" s="84">
        <v>4.4047094706663884E-3</v>
      </c>
      <c r="F126" s="1"/>
      <c r="G126" s="98"/>
      <c r="H126" s="105"/>
      <c r="I126" s="98"/>
      <c r="J126" s="8"/>
      <c r="K126" s="8"/>
      <c r="L126" s="8"/>
      <c r="M126" s="8"/>
      <c r="N126" s="8"/>
      <c r="O126" s="8"/>
      <c r="P126" s="8"/>
    </row>
    <row r="127" spans="1:16" x14ac:dyDescent="0.3">
      <c r="A127" s="8"/>
      <c r="B127" s="124" t="s">
        <v>143</v>
      </c>
      <c r="C127" s="293" t="s">
        <v>6</v>
      </c>
      <c r="D127" s="118">
        <v>1.4091734674768692E-2</v>
      </c>
      <c r="E127" s="84">
        <v>2.4367429652203178E-5</v>
      </c>
      <c r="F127" s="1"/>
      <c r="G127" s="105"/>
      <c r="H127" s="105"/>
      <c r="I127" s="98"/>
      <c r="J127" s="8"/>
      <c r="K127" s="8"/>
      <c r="L127" s="8"/>
      <c r="M127" s="8"/>
      <c r="N127" s="8"/>
      <c r="O127" s="8"/>
      <c r="P127" s="8"/>
    </row>
    <row r="128" spans="1:16" x14ac:dyDescent="0.3">
      <c r="A128" s="8"/>
      <c r="B128" s="3"/>
      <c r="C128" s="237"/>
      <c r="D128" s="133"/>
      <c r="E128" s="63"/>
      <c r="F128" s="106"/>
      <c r="G128" s="98"/>
      <c r="H128" s="105"/>
      <c r="I128" s="98"/>
      <c r="J128" s="98"/>
      <c r="K128" s="98"/>
      <c r="L128" s="30"/>
      <c r="M128" s="30"/>
      <c r="N128" s="30"/>
    </row>
    <row r="129" spans="1:16" x14ac:dyDescent="0.3">
      <c r="A129" s="4"/>
      <c r="B129" s="139"/>
      <c r="C129" s="170" t="s">
        <v>2</v>
      </c>
      <c r="D129" s="258" t="s">
        <v>9</v>
      </c>
      <c r="E129" s="257" t="s">
        <v>10</v>
      </c>
      <c r="F129" s="1"/>
      <c r="G129" s="4"/>
      <c r="H129" s="8"/>
      <c r="I129" s="98"/>
      <c r="J129" s="98"/>
      <c r="K129" s="98"/>
      <c r="L129" s="30"/>
      <c r="M129" s="30"/>
      <c r="N129" s="30"/>
    </row>
    <row r="130" spans="1:16" x14ac:dyDescent="0.3">
      <c r="A130" s="8"/>
      <c r="B130" s="24" t="s">
        <v>110</v>
      </c>
      <c r="C130" s="271" t="s">
        <v>6</v>
      </c>
      <c r="D130" s="14">
        <v>3</v>
      </c>
      <c r="E130" s="127">
        <v>2</v>
      </c>
      <c r="F130" s="1"/>
      <c r="G130" s="4"/>
      <c r="H130" s="8"/>
      <c r="I130" s="98"/>
      <c r="J130" s="98"/>
      <c r="K130" s="98"/>
      <c r="L130" s="30"/>
      <c r="M130" s="30"/>
      <c r="N130" s="30"/>
    </row>
    <row r="131" spans="1:16" x14ac:dyDescent="0.3">
      <c r="A131" s="4"/>
      <c r="B131" s="26"/>
      <c r="C131" s="282" t="s">
        <v>13</v>
      </c>
      <c r="D131" s="14">
        <v>3</v>
      </c>
      <c r="E131" s="127">
        <v>2</v>
      </c>
      <c r="F131" s="4"/>
      <c r="G131" s="4"/>
      <c r="H131" s="8"/>
      <c r="I131" s="98"/>
      <c r="J131" s="98"/>
      <c r="K131" s="98"/>
      <c r="L131" s="30"/>
      <c r="M131" s="30"/>
      <c r="N131" s="30"/>
    </row>
    <row r="132" spans="1:16" ht="15.6" x14ac:dyDescent="0.3">
      <c r="A132" s="8"/>
      <c r="B132" s="112" t="s">
        <v>143</v>
      </c>
      <c r="C132" s="293" t="s">
        <v>6</v>
      </c>
      <c r="D132" s="270">
        <v>4</v>
      </c>
      <c r="E132" s="151">
        <v>3</v>
      </c>
      <c r="F132" s="55"/>
      <c r="G132" s="65"/>
      <c r="H132" s="8"/>
      <c r="I132" s="98"/>
      <c r="J132" s="98"/>
      <c r="K132" s="98"/>
      <c r="L132" s="30"/>
      <c r="M132" s="30"/>
      <c r="N132" s="30"/>
    </row>
    <row r="133" spans="1:16" x14ac:dyDescent="0.3">
      <c r="A133" s="8"/>
      <c r="B133" s="173"/>
      <c r="C133" s="142"/>
      <c r="D133" s="1"/>
      <c r="E133" s="1"/>
      <c r="F133" s="1"/>
      <c r="G133" s="4"/>
      <c r="H133" s="8"/>
      <c r="I133" s="98"/>
      <c r="J133" s="98"/>
      <c r="K133" s="98"/>
      <c r="L133" s="98"/>
      <c r="M133" s="98"/>
      <c r="N133" s="98"/>
      <c r="O133" s="98"/>
      <c r="P133" s="98"/>
    </row>
    <row r="134" spans="1:16" x14ac:dyDescent="0.3">
      <c r="A134" s="4"/>
      <c r="B134" s="139"/>
      <c r="C134" s="170" t="s">
        <v>3</v>
      </c>
      <c r="D134" s="258" t="s">
        <v>9</v>
      </c>
      <c r="E134" s="257" t="s">
        <v>10</v>
      </c>
      <c r="F134" s="1"/>
      <c r="G134" s="4"/>
      <c r="H134" s="8"/>
      <c r="I134" s="8"/>
      <c r="J134" s="98"/>
      <c r="K134" s="98"/>
      <c r="L134" s="98"/>
      <c r="M134" s="98"/>
      <c r="N134" s="98"/>
      <c r="O134" s="98"/>
      <c r="P134" s="98"/>
    </row>
    <row r="135" spans="1:16" x14ac:dyDescent="0.3">
      <c r="A135" s="8"/>
      <c r="B135" s="24" t="s">
        <v>110</v>
      </c>
      <c r="C135" s="271" t="s">
        <v>6</v>
      </c>
      <c r="D135" s="152" t="s">
        <v>8</v>
      </c>
      <c r="E135" s="152" t="s">
        <v>4</v>
      </c>
      <c r="F135" s="1"/>
      <c r="G135" s="4"/>
      <c r="H135" s="8"/>
      <c r="I135" s="8"/>
      <c r="J135" s="105"/>
      <c r="K135" s="105"/>
      <c r="L135" s="98"/>
      <c r="M135" s="98"/>
      <c r="N135" s="98"/>
      <c r="O135" s="98"/>
      <c r="P135" s="98"/>
    </row>
    <row r="136" spans="1:16" x14ac:dyDescent="0.3">
      <c r="A136" s="8"/>
      <c r="B136" s="26"/>
      <c r="C136" s="282" t="s">
        <v>13</v>
      </c>
      <c r="D136" s="152" t="s">
        <v>8</v>
      </c>
      <c r="E136" s="152" t="s">
        <v>4</v>
      </c>
      <c r="F136" s="1"/>
      <c r="G136" s="4"/>
      <c r="H136" s="8"/>
      <c r="I136" s="8"/>
      <c r="J136" s="98"/>
      <c r="K136" s="105"/>
      <c r="L136" s="98"/>
      <c r="M136" s="98"/>
      <c r="N136" s="98"/>
      <c r="O136" s="98"/>
      <c r="P136" s="98"/>
    </row>
    <row r="137" spans="1:16" x14ac:dyDescent="0.3">
      <c r="A137" s="8"/>
      <c r="B137" s="124" t="s">
        <v>143</v>
      </c>
      <c r="C137" s="334" t="s">
        <v>6</v>
      </c>
      <c r="D137" s="269" t="s">
        <v>7</v>
      </c>
      <c r="E137" s="153" t="s">
        <v>8</v>
      </c>
      <c r="F137" s="1"/>
      <c r="G137" s="4"/>
      <c r="H137" s="8"/>
      <c r="I137" s="8"/>
      <c r="J137" s="98"/>
      <c r="K137" s="105"/>
      <c r="L137" s="98"/>
      <c r="M137" s="98"/>
      <c r="N137" s="98"/>
      <c r="O137" s="98"/>
      <c r="P137" s="98"/>
    </row>
    <row r="138" spans="1:16" x14ac:dyDescent="0.3">
      <c r="A138" s="5" t="s">
        <v>40</v>
      </c>
      <c r="B138" s="9"/>
      <c r="C138" s="6"/>
      <c r="D138" s="1"/>
      <c r="E138" s="1"/>
      <c r="F138" s="1"/>
      <c r="G138" s="58"/>
      <c r="H138" s="8"/>
      <c r="I138" s="8"/>
      <c r="J138" s="8"/>
      <c r="K138" s="1"/>
      <c r="L138" s="8"/>
      <c r="M138" s="8"/>
      <c r="N138" s="8"/>
      <c r="O138" s="8"/>
      <c r="P138" s="8"/>
    </row>
    <row r="139" spans="1:16" x14ac:dyDescent="0.3">
      <c r="A139" s="67" t="s">
        <v>0</v>
      </c>
      <c r="B139" s="196"/>
      <c r="C139" s="3"/>
      <c r="D139" s="3"/>
      <c r="E139" s="3"/>
      <c r="F139" s="3"/>
      <c r="G139" s="3"/>
      <c r="H139" s="3"/>
      <c r="I139" s="4"/>
      <c r="J139" s="8"/>
      <c r="K139" s="1"/>
      <c r="L139" s="30"/>
      <c r="M139" s="8"/>
      <c r="N139" s="8"/>
      <c r="O139" s="8"/>
      <c r="P139" s="8"/>
    </row>
    <row r="140" spans="1:16" x14ac:dyDescent="0.3">
      <c r="A140" s="8"/>
      <c r="B140" s="190"/>
      <c r="C140" s="170"/>
      <c r="D140" s="43" t="s">
        <v>32</v>
      </c>
      <c r="E140" s="43" t="s">
        <v>33</v>
      </c>
      <c r="F140" s="43" t="s">
        <v>34</v>
      </c>
      <c r="G140" s="43" t="s">
        <v>35</v>
      </c>
      <c r="H140" s="43" t="s">
        <v>36</v>
      </c>
      <c r="I140" s="200"/>
      <c r="J140" s="4"/>
      <c r="K140" s="1"/>
      <c r="L140" s="110"/>
      <c r="M140" s="4"/>
      <c r="N140" s="4"/>
      <c r="O140" s="4"/>
      <c r="P140" s="8"/>
    </row>
    <row r="141" spans="1:16" ht="17.55" customHeight="1" x14ac:dyDescent="0.3">
      <c r="A141" s="8"/>
      <c r="B141" s="471" t="s">
        <v>121</v>
      </c>
      <c r="C141" s="43" t="s">
        <v>1</v>
      </c>
      <c r="D141" s="47">
        <v>9.5766261512286472E-4</v>
      </c>
      <c r="E141" s="47">
        <v>2.0146076869288947E-3</v>
      </c>
      <c r="F141" s="47">
        <v>1.0135737778909429E-2</v>
      </c>
      <c r="G141" s="47">
        <v>6.2692764623483799E-3</v>
      </c>
      <c r="H141" s="47">
        <v>1.4043639562638805E-2</v>
      </c>
      <c r="I141" s="201"/>
      <c r="J141" s="204"/>
      <c r="K141" s="204"/>
      <c r="L141" s="204"/>
      <c r="M141" s="204"/>
      <c r="N141" s="69"/>
    </row>
    <row r="142" spans="1:16" x14ac:dyDescent="0.3">
      <c r="A142" s="8"/>
      <c r="B142" s="472"/>
      <c r="C142" s="43" t="s">
        <v>2</v>
      </c>
      <c r="D142" s="47">
        <v>2</v>
      </c>
      <c r="E142" s="47">
        <v>2</v>
      </c>
      <c r="F142" s="47">
        <v>2</v>
      </c>
      <c r="G142" s="47">
        <v>2</v>
      </c>
      <c r="H142" s="47">
        <v>2</v>
      </c>
      <c r="I142" s="201"/>
      <c r="J142" s="204"/>
      <c r="K142" s="4"/>
      <c r="L142" s="4"/>
      <c r="M142" s="4"/>
      <c r="N142" s="8"/>
    </row>
    <row r="143" spans="1:16" ht="19.8" customHeight="1" x14ac:dyDescent="0.3">
      <c r="A143" s="8"/>
      <c r="B143" s="473"/>
      <c r="C143" s="222" t="s">
        <v>3</v>
      </c>
      <c r="D143" s="48" t="s">
        <v>8</v>
      </c>
      <c r="E143" s="48" t="s">
        <v>4</v>
      </c>
      <c r="F143" s="48" t="s">
        <v>7</v>
      </c>
      <c r="G143" s="48" t="s">
        <v>4</v>
      </c>
      <c r="H143" s="48" t="s">
        <v>7</v>
      </c>
      <c r="I143" s="202"/>
      <c r="J143" s="204"/>
      <c r="K143" s="4"/>
      <c r="L143" s="4"/>
      <c r="M143" s="4"/>
      <c r="N143" s="8"/>
    </row>
    <row r="144" spans="1:16" x14ac:dyDescent="0.3">
      <c r="A144" s="5" t="s">
        <v>162</v>
      </c>
      <c r="I144" s="53"/>
      <c r="J144" s="204"/>
      <c r="K144" s="204"/>
      <c r="L144" s="204"/>
      <c r="M144" s="4"/>
      <c r="N144" s="69"/>
    </row>
    <row r="145" spans="1:15" x14ac:dyDescent="0.3">
      <c r="A145" s="67" t="s">
        <v>0</v>
      </c>
      <c r="I145" s="53"/>
      <c r="J145" s="204"/>
      <c r="K145" s="204"/>
      <c r="L145" s="204"/>
      <c r="M145" s="4"/>
      <c r="N145" s="69"/>
    </row>
    <row r="146" spans="1:15" x14ac:dyDescent="0.3">
      <c r="B146" s="139"/>
      <c r="C146" s="170" t="s">
        <v>1</v>
      </c>
      <c r="D146" s="120" t="s">
        <v>32</v>
      </c>
      <c r="E146" s="352" t="s">
        <v>33</v>
      </c>
      <c r="F146" s="303" t="s">
        <v>34</v>
      </c>
      <c r="G146" s="352" t="s">
        <v>35</v>
      </c>
      <c r="H146" s="351" t="s">
        <v>36</v>
      </c>
      <c r="J146" s="204"/>
      <c r="K146" s="204"/>
      <c r="L146" s="204"/>
      <c r="M146" s="4"/>
      <c r="N146" s="69"/>
    </row>
    <row r="147" spans="1:15" x14ac:dyDescent="0.3">
      <c r="B147" s="345" t="s">
        <v>163</v>
      </c>
      <c r="C147" s="271" t="s">
        <v>6</v>
      </c>
      <c r="D147" s="1">
        <v>1.4158792511842428E-2</v>
      </c>
      <c r="E147" s="20">
        <v>3.5693218164565048E-6</v>
      </c>
      <c r="F147" s="1">
        <v>2.2411544250882181E-3</v>
      </c>
      <c r="G147" s="20">
        <v>1.4999270717925279E-2</v>
      </c>
      <c r="H147" s="125">
        <v>2.3649107295080431E-2</v>
      </c>
      <c r="J147" s="204"/>
      <c r="K147" s="204"/>
      <c r="L147" s="204"/>
      <c r="M147" s="4"/>
      <c r="N147" s="69"/>
    </row>
    <row r="148" spans="1:15" x14ac:dyDescent="0.3">
      <c r="B148" s="26"/>
      <c r="C148" s="282" t="s">
        <v>22</v>
      </c>
      <c r="D148" s="81">
        <v>3.2243977769967437E-2</v>
      </c>
      <c r="E148" s="121">
        <v>1.5840760723863879E-3</v>
      </c>
      <c r="F148" s="82">
        <v>1.5093212729692454E-3</v>
      </c>
      <c r="G148" s="121">
        <v>1.459449029092488E-2</v>
      </c>
      <c r="H148" s="84">
        <v>1.9196894253649198E-2</v>
      </c>
      <c r="J148" s="204"/>
      <c r="K148" s="204"/>
      <c r="L148" s="204"/>
      <c r="M148" s="4"/>
      <c r="N148" s="69"/>
    </row>
    <row r="149" spans="1:15" x14ac:dyDescent="0.3">
      <c r="B149" s="124" t="s">
        <v>170</v>
      </c>
      <c r="C149" s="350" t="s">
        <v>6</v>
      </c>
      <c r="D149" s="82">
        <v>2.4514607828561991E-2</v>
      </c>
      <c r="E149" s="121">
        <v>2.3330688470093058E-3</v>
      </c>
      <c r="F149" s="82">
        <v>4.8190694637727741E-3</v>
      </c>
      <c r="G149" s="121">
        <v>1.0120184200627165E-3</v>
      </c>
      <c r="H149" s="84">
        <v>0.31221022827234091</v>
      </c>
      <c r="J149" s="53"/>
      <c r="K149" s="53"/>
      <c r="L149" s="53"/>
      <c r="M149" s="53"/>
    </row>
    <row r="150" spans="1:15" x14ac:dyDescent="0.3">
      <c r="I150" s="96"/>
      <c r="J150" s="203"/>
      <c r="K150" s="53"/>
      <c r="L150" s="53"/>
      <c r="M150" s="53"/>
      <c r="N150" s="53"/>
      <c r="O150" s="53"/>
    </row>
    <row r="151" spans="1:15" x14ac:dyDescent="0.3">
      <c r="B151" s="139"/>
      <c r="C151" s="170" t="s">
        <v>2</v>
      </c>
      <c r="D151" s="43" t="s">
        <v>32</v>
      </c>
      <c r="E151" s="120" t="s">
        <v>33</v>
      </c>
      <c r="F151" s="352" t="s">
        <v>34</v>
      </c>
      <c r="G151" s="352" t="s">
        <v>35</v>
      </c>
      <c r="H151" s="355" t="s">
        <v>36</v>
      </c>
      <c r="J151" s="203"/>
      <c r="K151" s="53"/>
      <c r="L151" s="53"/>
      <c r="M151" s="53"/>
      <c r="N151" s="53"/>
      <c r="O151" s="53"/>
    </row>
    <row r="152" spans="1:15" x14ac:dyDescent="0.3">
      <c r="B152" s="345" t="s">
        <v>163</v>
      </c>
      <c r="C152" s="353" t="s">
        <v>6</v>
      </c>
      <c r="D152" s="366">
        <v>2</v>
      </c>
      <c r="E152" s="367">
        <v>4</v>
      </c>
      <c r="F152" s="368">
        <v>2</v>
      </c>
      <c r="G152" s="368">
        <v>2</v>
      </c>
      <c r="H152" s="369">
        <v>2</v>
      </c>
      <c r="J152" s="203"/>
      <c r="K152" s="53"/>
      <c r="L152" s="53"/>
      <c r="M152" s="53"/>
      <c r="N152" s="53"/>
      <c r="O152" s="53"/>
    </row>
    <row r="153" spans="1:15" x14ac:dyDescent="0.3">
      <c r="B153" s="26"/>
      <c r="C153" s="282" t="s">
        <v>22</v>
      </c>
      <c r="D153" s="123">
        <v>3</v>
      </c>
      <c r="E153" s="370">
        <v>3</v>
      </c>
      <c r="F153" s="371">
        <v>3</v>
      </c>
      <c r="G153" s="371">
        <v>2</v>
      </c>
      <c r="H153" s="129">
        <v>3</v>
      </c>
      <c r="J153" s="203"/>
      <c r="K153" s="53"/>
      <c r="L153" s="53"/>
      <c r="M153" s="53"/>
      <c r="N153" s="53"/>
      <c r="O153" s="53"/>
    </row>
    <row r="154" spans="1:15" x14ac:dyDescent="0.3">
      <c r="B154" s="124" t="s">
        <v>170</v>
      </c>
      <c r="C154" s="350" t="s">
        <v>6</v>
      </c>
      <c r="D154" s="123">
        <v>2</v>
      </c>
      <c r="E154" s="370">
        <v>3</v>
      </c>
      <c r="F154" s="371">
        <v>2</v>
      </c>
      <c r="G154" s="371">
        <v>2</v>
      </c>
      <c r="H154" s="372">
        <v>3</v>
      </c>
    </row>
    <row r="156" spans="1:15" x14ac:dyDescent="0.3">
      <c r="B156" s="139"/>
      <c r="C156" s="170" t="s">
        <v>3</v>
      </c>
      <c r="D156" s="356" t="s">
        <v>32</v>
      </c>
      <c r="E156" s="120" t="s">
        <v>33</v>
      </c>
      <c r="F156" s="352" t="s">
        <v>34</v>
      </c>
      <c r="G156" s="352" t="s">
        <v>35</v>
      </c>
      <c r="H156" s="355" t="s">
        <v>36</v>
      </c>
    </row>
    <row r="157" spans="1:15" x14ac:dyDescent="0.3">
      <c r="B157" s="345" t="s">
        <v>163</v>
      </c>
      <c r="C157" s="353" t="s">
        <v>6</v>
      </c>
      <c r="D157" s="357" t="s">
        <v>7</v>
      </c>
      <c r="E157" s="358" t="s">
        <v>8</v>
      </c>
      <c r="F157" s="359" t="s">
        <v>4</v>
      </c>
      <c r="G157" s="360" t="s">
        <v>7</v>
      </c>
      <c r="H157" s="361" t="s">
        <v>7</v>
      </c>
    </row>
    <row r="158" spans="1:15" x14ac:dyDescent="0.3">
      <c r="B158" s="26"/>
      <c r="C158" s="282" t="s">
        <v>22</v>
      </c>
      <c r="D158" s="357" t="s">
        <v>7</v>
      </c>
      <c r="E158" s="362" t="s">
        <v>4</v>
      </c>
      <c r="F158" s="363" t="s">
        <v>4</v>
      </c>
      <c r="G158" s="364" t="s">
        <v>7</v>
      </c>
      <c r="H158" s="166" t="s">
        <v>7</v>
      </c>
    </row>
    <row r="159" spans="1:15" x14ac:dyDescent="0.3">
      <c r="B159" s="124" t="s">
        <v>170</v>
      </c>
      <c r="C159" s="350" t="s">
        <v>6</v>
      </c>
      <c r="D159" s="365" t="s">
        <v>7</v>
      </c>
      <c r="E159" s="362" t="s">
        <v>4</v>
      </c>
      <c r="F159" s="363" t="s">
        <v>4</v>
      </c>
      <c r="G159" s="363" t="s">
        <v>4</v>
      </c>
      <c r="H159" s="269" t="s">
        <v>5</v>
      </c>
    </row>
  </sheetData>
  <mergeCells count="4">
    <mergeCell ref="B84:B86"/>
    <mergeCell ref="B55:B57"/>
    <mergeCell ref="B49:B51"/>
    <mergeCell ref="B141:B143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144"/>
  <sheetViews>
    <sheetView topLeftCell="A129" workbookViewId="0">
      <selection activeCell="I35" sqref="I35"/>
    </sheetView>
  </sheetViews>
  <sheetFormatPr defaultColWidth="8.77734375" defaultRowHeight="14.4" x14ac:dyDescent="0.3"/>
  <cols>
    <col min="1" max="1" width="12.33203125" style="21" customWidth="1"/>
    <col min="2" max="2" width="13.77734375" style="21" customWidth="1"/>
    <col min="3" max="3" width="14.33203125" style="21" customWidth="1"/>
    <col min="4" max="5" width="10.33203125" style="21" customWidth="1"/>
    <col min="6" max="7" width="11.109375" style="21" customWidth="1"/>
    <col min="8" max="8" width="8.77734375" style="21"/>
    <col min="9" max="9" width="11.44140625" style="21" customWidth="1"/>
    <col min="10" max="10" width="10.33203125" style="21" customWidth="1"/>
    <col min="11" max="16384" width="8.77734375" style="21"/>
  </cols>
  <sheetData>
    <row r="2" spans="1:18" x14ac:dyDescent="0.3">
      <c r="A2" s="5" t="s">
        <v>26</v>
      </c>
      <c r="B2" s="192"/>
      <c r="C2" s="8"/>
      <c r="D2" s="8"/>
      <c r="E2" s="8"/>
      <c r="F2" s="8"/>
      <c r="G2" s="8"/>
      <c r="H2" s="8"/>
      <c r="I2" s="8"/>
      <c r="J2" s="1"/>
      <c r="K2" s="1"/>
      <c r="L2" s="1"/>
    </row>
    <row r="3" spans="1:18" ht="15.6" x14ac:dyDescent="0.3">
      <c r="A3" s="8"/>
      <c r="B3" s="139"/>
      <c r="C3" s="170" t="s">
        <v>1</v>
      </c>
      <c r="D3" s="258" t="s">
        <v>9</v>
      </c>
      <c r="E3" s="257" t="s">
        <v>10</v>
      </c>
      <c r="F3" s="55"/>
      <c r="G3" s="8"/>
      <c r="H3" s="1"/>
      <c r="I3" s="1"/>
      <c r="J3" s="1"/>
      <c r="K3" s="1"/>
      <c r="L3" s="1"/>
    </row>
    <row r="4" spans="1:18" x14ac:dyDescent="0.3">
      <c r="A4" s="8"/>
      <c r="B4" s="24" t="s">
        <v>113</v>
      </c>
      <c r="C4" s="281" t="s">
        <v>27</v>
      </c>
      <c r="D4" s="83">
        <v>1.8857444546233355E-3</v>
      </c>
      <c r="E4" s="125">
        <v>1.2183339443150501E-4</v>
      </c>
      <c r="F4" s="1"/>
      <c r="G4" s="3"/>
      <c r="H4" s="3"/>
      <c r="I4" s="2"/>
      <c r="J4" s="1"/>
      <c r="K4" s="1"/>
      <c r="L4" s="1"/>
      <c r="M4" s="30"/>
      <c r="N4" s="30"/>
      <c r="O4" s="18"/>
      <c r="P4" s="30"/>
      <c r="Q4" s="30"/>
    </row>
    <row r="5" spans="1:18" x14ac:dyDescent="0.3">
      <c r="A5" s="8"/>
      <c r="B5" s="26"/>
      <c r="C5" s="293" t="s">
        <v>6</v>
      </c>
      <c r="D5" s="118">
        <v>2.1343124147134318E-3</v>
      </c>
      <c r="E5" s="84">
        <v>6.366690567680528E-4</v>
      </c>
      <c r="F5" s="1"/>
      <c r="G5" s="25"/>
      <c r="H5" s="3"/>
      <c r="I5" s="2"/>
      <c r="J5" s="1"/>
      <c r="K5" s="1"/>
      <c r="L5" s="1"/>
      <c r="M5" s="18"/>
      <c r="N5" s="18"/>
      <c r="O5" s="18"/>
      <c r="P5" s="18"/>
      <c r="Q5" s="18"/>
    </row>
    <row r="6" spans="1:18" x14ac:dyDescent="0.3">
      <c r="A6" s="8"/>
      <c r="B6" s="109" t="s">
        <v>114</v>
      </c>
      <c r="C6" s="294" t="s">
        <v>25</v>
      </c>
      <c r="D6" s="83">
        <v>2.6022580913774699E-3</v>
      </c>
      <c r="E6" s="83">
        <v>7.2499400239930796E-5</v>
      </c>
      <c r="F6" s="1"/>
      <c r="G6" s="25"/>
      <c r="H6" s="3"/>
      <c r="I6" s="3"/>
      <c r="J6" s="1"/>
      <c r="K6" s="8"/>
      <c r="L6" s="1"/>
      <c r="M6" s="18"/>
      <c r="N6" s="18"/>
      <c r="O6" s="188"/>
      <c r="P6" s="188"/>
      <c r="Q6" s="188"/>
    </row>
    <row r="7" spans="1:18" x14ac:dyDescent="0.3">
      <c r="A7" s="8"/>
      <c r="B7" s="108"/>
      <c r="C7" s="295" t="s">
        <v>27</v>
      </c>
      <c r="D7" s="83">
        <v>6.760322708644074E-3</v>
      </c>
      <c r="E7" s="83">
        <v>7.2499400239930796E-5</v>
      </c>
      <c r="F7" s="1"/>
      <c r="G7" s="3"/>
      <c r="H7" s="3"/>
      <c r="I7" s="3"/>
      <c r="J7" s="1"/>
      <c r="K7" s="1"/>
      <c r="L7" s="4"/>
      <c r="M7" s="18"/>
      <c r="N7" s="18"/>
      <c r="O7" s="188"/>
      <c r="P7" s="188"/>
      <c r="Q7" s="188"/>
    </row>
    <row r="8" spans="1:18" x14ac:dyDescent="0.3">
      <c r="A8" s="8"/>
      <c r="B8" s="29"/>
      <c r="C8" s="293" t="s">
        <v>6</v>
      </c>
      <c r="D8" s="118">
        <v>7.8772855619064722E-3</v>
      </c>
      <c r="E8" s="84">
        <v>4.7271706773489975E-6</v>
      </c>
      <c r="F8" s="1"/>
      <c r="G8" s="3"/>
      <c r="H8" s="3"/>
      <c r="I8" s="3"/>
      <c r="J8" s="1"/>
      <c r="K8" s="1"/>
      <c r="L8" s="8"/>
      <c r="M8" s="18"/>
      <c r="N8" s="18"/>
      <c r="O8" s="188"/>
      <c r="P8" s="188"/>
      <c r="Q8" s="188"/>
    </row>
    <row r="9" spans="1:18" x14ac:dyDescent="0.3">
      <c r="A9" s="8"/>
      <c r="B9" s="164" t="s">
        <v>171</v>
      </c>
      <c r="C9" s="296" t="s">
        <v>6</v>
      </c>
      <c r="D9" s="119">
        <v>0.26136795003677804</v>
      </c>
      <c r="E9" s="90">
        <v>7.4063787843232641E-5</v>
      </c>
      <c r="F9" s="1"/>
      <c r="G9" s="3"/>
      <c r="H9" s="8"/>
      <c r="I9" s="2"/>
      <c r="J9" s="1"/>
      <c r="K9" s="1"/>
      <c r="L9" s="8"/>
      <c r="M9" s="18"/>
      <c r="N9" s="18"/>
      <c r="O9" s="188"/>
      <c r="P9" s="188"/>
      <c r="Q9" s="188"/>
    </row>
    <row r="10" spans="1:18" x14ac:dyDescent="0.3">
      <c r="A10" s="8"/>
      <c r="B10" s="107" t="s">
        <v>123</v>
      </c>
      <c r="C10" s="297" t="s">
        <v>6</v>
      </c>
      <c r="D10" s="84">
        <v>0.111203219603958</v>
      </c>
      <c r="E10" s="84">
        <v>1.349607265503975E-3</v>
      </c>
      <c r="F10" s="1"/>
      <c r="G10" s="3"/>
      <c r="H10" s="25"/>
      <c r="I10" s="3"/>
      <c r="J10" s="1"/>
      <c r="K10" s="8"/>
      <c r="L10" s="8"/>
      <c r="M10" s="18"/>
      <c r="N10" s="18"/>
      <c r="O10" s="188"/>
      <c r="P10" s="188"/>
      <c r="Q10" s="188"/>
    </row>
    <row r="11" spans="1:18" x14ac:dyDescent="0.3">
      <c r="A11" s="8"/>
      <c r="B11" s="191"/>
      <c r="C11" s="36"/>
      <c r="D11" s="1"/>
      <c r="E11" s="1"/>
      <c r="F11" s="1"/>
      <c r="G11" s="3"/>
      <c r="H11" s="25"/>
      <c r="I11" s="3"/>
      <c r="J11" s="1"/>
      <c r="K11" s="8"/>
      <c r="L11" s="8"/>
      <c r="M11" s="30"/>
      <c r="N11" s="30"/>
      <c r="O11" s="30"/>
      <c r="P11" s="30"/>
      <c r="Q11" s="30"/>
    </row>
    <row r="12" spans="1:18" x14ac:dyDescent="0.3">
      <c r="A12" s="8"/>
      <c r="B12" s="139"/>
      <c r="C12" s="170" t="s">
        <v>2</v>
      </c>
      <c r="D12" s="258" t="s">
        <v>9</v>
      </c>
      <c r="E12" s="257" t="s">
        <v>10</v>
      </c>
      <c r="F12" s="1"/>
      <c r="G12" s="8"/>
      <c r="H12" s="8"/>
      <c r="I12" s="2"/>
      <c r="J12" s="1"/>
      <c r="K12" s="8"/>
      <c r="L12" s="1"/>
      <c r="M12" s="1"/>
      <c r="N12" s="1"/>
      <c r="O12" s="1"/>
      <c r="P12" s="1"/>
      <c r="Q12" s="1"/>
      <c r="R12" s="1"/>
    </row>
    <row r="13" spans="1:18" x14ac:dyDescent="0.3">
      <c r="A13" s="8"/>
      <c r="B13" s="24" t="s">
        <v>113</v>
      </c>
      <c r="C13" s="281" t="s">
        <v>27</v>
      </c>
      <c r="D13" s="127">
        <v>2</v>
      </c>
      <c r="E13" s="165">
        <v>4</v>
      </c>
      <c r="F13" s="1"/>
      <c r="G13" s="8"/>
      <c r="H13" s="25"/>
      <c r="I13" s="3"/>
      <c r="J13" s="1"/>
      <c r="K13" s="8"/>
      <c r="L13" s="1"/>
      <c r="M13" s="1"/>
      <c r="N13" s="1"/>
      <c r="O13" s="1"/>
      <c r="P13" s="1"/>
      <c r="Q13" s="1"/>
      <c r="R13" s="1"/>
    </row>
    <row r="14" spans="1:18" x14ac:dyDescent="0.3">
      <c r="A14" s="8"/>
      <c r="B14" s="26"/>
      <c r="C14" s="293" t="s">
        <v>6</v>
      </c>
      <c r="D14" s="123">
        <v>2</v>
      </c>
      <c r="E14" s="129">
        <v>2</v>
      </c>
      <c r="F14" s="1"/>
      <c r="G14" s="8"/>
      <c r="H14" s="25"/>
      <c r="I14" s="3"/>
      <c r="J14" s="1"/>
      <c r="K14" s="8"/>
      <c r="L14" s="1"/>
      <c r="M14" s="1"/>
      <c r="N14" s="1"/>
      <c r="O14" s="1"/>
      <c r="P14" s="1"/>
      <c r="Q14" s="1"/>
      <c r="R14" s="1"/>
    </row>
    <row r="15" spans="1:18" x14ac:dyDescent="0.3">
      <c r="A15" s="8"/>
      <c r="B15" s="109" t="s">
        <v>114</v>
      </c>
      <c r="C15" s="294" t="s">
        <v>25</v>
      </c>
      <c r="D15" s="127">
        <v>3</v>
      </c>
      <c r="E15" s="127">
        <v>2</v>
      </c>
      <c r="F15" s="1"/>
      <c r="G15" s="8"/>
      <c r="H15" s="8"/>
      <c r="I15" s="8"/>
      <c r="J15" s="8"/>
      <c r="K15" s="8"/>
      <c r="L15" s="8"/>
      <c r="M15" s="1"/>
      <c r="N15" s="1"/>
      <c r="O15" s="1"/>
    </row>
    <row r="16" spans="1:18" x14ac:dyDescent="0.3">
      <c r="A16" s="8"/>
      <c r="B16" s="108"/>
      <c r="C16" s="295" t="s">
        <v>27</v>
      </c>
      <c r="D16" s="127">
        <v>2</v>
      </c>
      <c r="E16" s="127">
        <v>2</v>
      </c>
      <c r="F16" s="1"/>
      <c r="G16" s="8"/>
      <c r="H16" s="4"/>
      <c r="I16" s="4"/>
      <c r="J16" s="8"/>
      <c r="K16" s="8"/>
      <c r="L16" s="1"/>
      <c r="N16" s="1"/>
    </row>
    <row r="17" spans="1:15" x14ac:dyDescent="0.3">
      <c r="A17" s="8"/>
      <c r="B17" s="29"/>
      <c r="C17" s="293" t="s">
        <v>6</v>
      </c>
      <c r="D17" s="123">
        <v>2</v>
      </c>
      <c r="E17" s="129">
        <v>3</v>
      </c>
      <c r="F17" s="1"/>
      <c r="G17" s="8"/>
      <c r="H17" s="3"/>
      <c r="I17" s="2"/>
      <c r="J17" s="1"/>
      <c r="K17" s="1"/>
      <c r="L17" s="1"/>
      <c r="O17" s="1"/>
    </row>
    <row r="18" spans="1:15" ht="15.6" x14ac:dyDescent="0.3">
      <c r="A18" s="8"/>
      <c r="B18" s="164" t="s">
        <v>125</v>
      </c>
      <c r="C18" s="296" t="s">
        <v>6</v>
      </c>
      <c r="D18" s="123">
        <v>4</v>
      </c>
      <c r="E18" s="151">
        <v>2</v>
      </c>
      <c r="F18" s="55"/>
      <c r="G18" s="8"/>
      <c r="H18" s="3"/>
      <c r="I18" s="2"/>
      <c r="J18" s="1"/>
      <c r="K18" s="8"/>
      <c r="L18" s="1"/>
      <c r="N18" s="1"/>
      <c r="O18" s="1"/>
    </row>
    <row r="19" spans="1:15" x14ac:dyDescent="0.3">
      <c r="A19" s="8"/>
      <c r="B19" s="175" t="s">
        <v>124</v>
      </c>
      <c r="C19" s="297" t="s">
        <v>6</v>
      </c>
      <c r="D19" s="129">
        <v>3</v>
      </c>
      <c r="E19" s="129">
        <v>2</v>
      </c>
      <c r="F19" s="1"/>
      <c r="G19" s="8"/>
      <c r="H19" s="3"/>
      <c r="I19" s="3"/>
      <c r="J19" s="1"/>
      <c r="K19" s="8"/>
      <c r="L19" s="8"/>
      <c r="N19" s="1"/>
      <c r="O19" s="1"/>
    </row>
    <row r="20" spans="1:15" x14ac:dyDescent="0.3">
      <c r="A20" s="8"/>
      <c r="B20" s="173"/>
      <c r="C20" s="36"/>
      <c r="D20" s="1"/>
      <c r="E20" s="1"/>
      <c r="F20" s="1"/>
      <c r="G20" s="8"/>
      <c r="H20" s="3"/>
      <c r="I20" s="3"/>
      <c r="J20" s="1"/>
      <c r="K20" s="1"/>
      <c r="L20" s="8"/>
      <c r="N20" s="1"/>
    </row>
    <row r="21" spans="1:15" x14ac:dyDescent="0.3">
      <c r="A21" s="8"/>
      <c r="B21" s="139"/>
      <c r="C21" s="170" t="s">
        <v>3</v>
      </c>
      <c r="D21" s="258" t="s">
        <v>9</v>
      </c>
      <c r="E21" s="257" t="s">
        <v>10</v>
      </c>
      <c r="F21" s="1"/>
      <c r="G21" s="8"/>
      <c r="H21" s="3"/>
      <c r="I21" s="3"/>
      <c r="J21" s="1"/>
      <c r="K21" s="1"/>
      <c r="L21" s="8"/>
    </row>
    <row r="22" spans="1:15" x14ac:dyDescent="0.3">
      <c r="A22" s="8"/>
      <c r="B22" s="24" t="s">
        <v>113</v>
      </c>
      <c r="C22" s="281" t="s">
        <v>27</v>
      </c>
      <c r="D22" s="152" t="s">
        <v>4</v>
      </c>
      <c r="E22" s="152" t="s">
        <v>8</v>
      </c>
      <c r="F22" s="1"/>
      <c r="G22" s="8"/>
      <c r="H22" s="8"/>
      <c r="I22" s="2"/>
      <c r="J22" s="1"/>
      <c r="K22" s="8"/>
      <c r="L22" s="8"/>
    </row>
    <row r="23" spans="1:15" x14ac:dyDescent="0.3">
      <c r="A23" s="8"/>
      <c r="B23" s="26"/>
      <c r="C23" s="293" t="s">
        <v>6</v>
      </c>
      <c r="D23" s="122" t="s">
        <v>4</v>
      </c>
      <c r="E23" s="166" t="s">
        <v>8</v>
      </c>
      <c r="F23" s="1"/>
      <c r="G23" s="8"/>
      <c r="H23" s="25"/>
      <c r="I23" s="3"/>
      <c r="J23" s="1"/>
      <c r="K23" s="8"/>
      <c r="L23" s="8"/>
    </row>
    <row r="24" spans="1:15" x14ac:dyDescent="0.3">
      <c r="A24" s="8"/>
      <c r="B24" s="109" t="s">
        <v>114</v>
      </c>
      <c r="C24" s="294" t="s">
        <v>25</v>
      </c>
      <c r="D24" s="152" t="s">
        <v>4</v>
      </c>
      <c r="E24" s="152" t="s">
        <v>8</v>
      </c>
      <c r="F24" s="1"/>
      <c r="G24" s="8"/>
      <c r="H24" s="25"/>
      <c r="I24" s="3"/>
      <c r="J24" s="1"/>
      <c r="K24" s="8"/>
      <c r="L24" s="8"/>
    </row>
    <row r="25" spans="1:15" x14ac:dyDescent="0.3">
      <c r="A25" s="8"/>
      <c r="B25" s="108"/>
      <c r="C25" s="295" t="s">
        <v>27</v>
      </c>
      <c r="D25" s="152" t="s">
        <v>4</v>
      </c>
      <c r="E25" s="152" t="s">
        <v>8</v>
      </c>
      <c r="F25" s="1"/>
      <c r="G25" s="8"/>
      <c r="H25" s="8"/>
      <c r="K25" s="8"/>
      <c r="L25" s="8"/>
    </row>
    <row r="26" spans="1:15" x14ac:dyDescent="0.3">
      <c r="A26" s="8"/>
      <c r="B26" s="29"/>
      <c r="C26" s="293" t="s">
        <v>6</v>
      </c>
      <c r="D26" s="122" t="s">
        <v>4</v>
      </c>
      <c r="E26" s="166" t="s">
        <v>8</v>
      </c>
      <c r="F26" s="1"/>
      <c r="G26" s="8"/>
      <c r="H26" s="8"/>
      <c r="K26" s="8"/>
      <c r="L26" s="8"/>
    </row>
    <row r="27" spans="1:15" x14ac:dyDescent="0.3">
      <c r="A27" s="8"/>
      <c r="B27" s="164" t="s">
        <v>125</v>
      </c>
      <c r="C27" s="296" t="s">
        <v>6</v>
      </c>
      <c r="D27" s="122" t="s">
        <v>5</v>
      </c>
      <c r="E27" s="166" t="s">
        <v>8</v>
      </c>
      <c r="F27" s="1"/>
      <c r="G27" s="8"/>
      <c r="H27" s="8"/>
      <c r="K27" s="8"/>
      <c r="L27" s="8"/>
    </row>
    <row r="28" spans="1:15" x14ac:dyDescent="0.3">
      <c r="A28" s="8"/>
      <c r="B28" s="175" t="s">
        <v>126</v>
      </c>
      <c r="C28" s="297" t="s">
        <v>6</v>
      </c>
      <c r="D28" s="166" t="s">
        <v>5</v>
      </c>
      <c r="E28" s="166" t="s">
        <v>5</v>
      </c>
      <c r="F28" s="1"/>
      <c r="G28" s="8"/>
      <c r="H28" s="8"/>
      <c r="K28" s="8"/>
      <c r="L28" s="8"/>
    </row>
    <row r="29" spans="1:15" x14ac:dyDescent="0.3">
      <c r="A29" s="8"/>
      <c r="B29" s="19"/>
      <c r="C29" s="36"/>
      <c r="D29" s="3"/>
      <c r="E29" s="2"/>
      <c r="F29" s="1"/>
      <c r="G29" s="8"/>
      <c r="H29" s="8"/>
      <c r="K29" s="8"/>
    </row>
    <row r="30" spans="1:15" x14ac:dyDescent="0.3">
      <c r="A30" s="5" t="s">
        <v>29</v>
      </c>
      <c r="B30" s="193"/>
      <c r="C30" s="272"/>
      <c r="D30" s="194"/>
      <c r="E30" s="168" t="s">
        <v>10</v>
      </c>
      <c r="F30" s="8"/>
      <c r="G30" s="8"/>
    </row>
    <row r="31" spans="1:15" x14ac:dyDescent="0.3">
      <c r="A31" s="8"/>
      <c r="B31" s="474" t="s">
        <v>30</v>
      </c>
      <c r="C31" s="477" t="s">
        <v>28</v>
      </c>
      <c r="D31" s="31" t="s">
        <v>1</v>
      </c>
      <c r="E31" s="75">
        <v>5.3106812790243538E-4</v>
      </c>
      <c r="F31" s="8"/>
      <c r="G31" s="114"/>
      <c r="H31" s="115"/>
      <c r="I31" s="115"/>
      <c r="J31" s="115"/>
    </row>
    <row r="32" spans="1:15" x14ac:dyDescent="0.3">
      <c r="A32" s="8"/>
      <c r="B32" s="475"/>
      <c r="C32" s="478"/>
      <c r="D32" s="32" t="s">
        <v>2</v>
      </c>
      <c r="E32" s="126">
        <v>2</v>
      </c>
      <c r="F32" s="8"/>
      <c r="G32" s="30"/>
      <c r="H32" s="8"/>
      <c r="I32" s="8"/>
      <c r="J32" s="8"/>
      <c r="K32" s="30"/>
    </row>
    <row r="33" spans="1:25" x14ac:dyDescent="0.3">
      <c r="A33" s="4"/>
      <c r="B33" s="476"/>
      <c r="C33" s="479"/>
      <c r="D33" s="33" t="s">
        <v>3</v>
      </c>
      <c r="E33" s="113" t="s">
        <v>8</v>
      </c>
      <c r="F33" s="4"/>
      <c r="G33" s="4"/>
      <c r="H33" s="19"/>
      <c r="I33" s="6"/>
      <c r="J33" s="6"/>
      <c r="K33" s="8"/>
      <c r="L33" s="34"/>
      <c r="M33" s="35"/>
    </row>
    <row r="34" spans="1:25" x14ac:dyDescent="0.3">
      <c r="A34" s="4"/>
      <c r="B34" s="171"/>
      <c r="C34" s="273"/>
      <c r="D34" s="174"/>
      <c r="E34" s="6"/>
      <c r="F34" s="19"/>
      <c r="G34" s="19"/>
      <c r="H34" s="19"/>
      <c r="I34" s="1"/>
      <c r="J34" s="1"/>
      <c r="K34" s="8"/>
      <c r="L34" s="34"/>
      <c r="M34" s="35"/>
    </row>
    <row r="35" spans="1:25" x14ac:dyDescent="0.3">
      <c r="A35" s="5" t="s">
        <v>122</v>
      </c>
      <c r="B35" s="138"/>
      <c r="C35" s="272"/>
      <c r="D35" s="143"/>
      <c r="E35" s="161" t="s">
        <v>9</v>
      </c>
      <c r="F35" s="167" t="s">
        <v>10</v>
      </c>
      <c r="G35" s="8"/>
      <c r="K35" s="8"/>
      <c r="L35" s="17"/>
      <c r="M35" s="35"/>
    </row>
    <row r="36" spans="1:25" x14ac:dyDescent="0.3">
      <c r="A36" s="8"/>
      <c r="B36" s="477" t="s">
        <v>14</v>
      </c>
      <c r="C36" s="477" t="s">
        <v>221</v>
      </c>
      <c r="D36" s="31" t="s">
        <v>1</v>
      </c>
      <c r="E36" s="75">
        <v>7.1166394696829097E-4</v>
      </c>
      <c r="F36" s="75">
        <v>2.040863650037035E-3</v>
      </c>
      <c r="G36" s="8"/>
      <c r="K36" s="8"/>
      <c r="L36" s="34"/>
      <c r="M36" s="35"/>
    </row>
    <row r="37" spans="1:25" x14ac:dyDescent="0.3">
      <c r="A37" s="8"/>
      <c r="B37" s="478"/>
      <c r="C37" s="478"/>
      <c r="D37" s="32" t="s">
        <v>2</v>
      </c>
      <c r="E37" s="75">
        <v>3</v>
      </c>
      <c r="F37" s="75">
        <v>2</v>
      </c>
      <c r="G37" s="8"/>
      <c r="K37" s="8"/>
      <c r="L37" s="34"/>
      <c r="M37" s="35"/>
      <c r="O37" s="37"/>
      <c r="P37" s="38"/>
      <c r="Q37" s="38"/>
      <c r="R37" s="1"/>
    </row>
    <row r="38" spans="1:25" x14ac:dyDescent="0.3">
      <c r="A38" s="8"/>
      <c r="B38" s="480"/>
      <c r="C38" s="480"/>
      <c r="D38" s="31" t="s">
        <v>3</v>
      </c>
      <c r="E38" s="39" t="s">
        <v>8</v>
      </c>
      <c r="F38" s="39" t="s">
        <v>4</v>
      </c>
      <c r="G38" s="8"/>
      <c r="K38" s="8"/>
      <c r="L38" s="17"/>
      <c r="M38" s="35"/>
      <c r="O38" s="38"/>
      <c r="P38" s="37"/>
      <c r="Q38" s="37"/>
      <c r="R38" s="1"/>
    </row>
    <row r="39" spans="1:25" x14ac:dyDescent="0.3">
      <c r="A39" s="4"/>
      <c r="B39" s="40"/>
      <c r="C39" s="242"/>
      <c r="D39" s="6"/>
      <c r="E39" s="11"/>
      <c r="F39" s="11"/>
      <c r="G39" s="8"/>
      <c r="K39" s="8"/>
      <c r="L39" s="17"/>
      <c r="M39" s="35"/>
      <c r="O39" s="37"/>
      <c r="P39" s="37"/>
      <c r="Q39" s="37"/>
      <c r="T39" s="53"/>
    </row>
    <row r="40" spans="1:25" x14ac:dyDescent="0.3">
      <c r="A40" s="41" t="s">
        <v>45</v>
      </c>
      <c r="B40" s="4"/>
      <c r="C40" s="58"/>
      <c r="D40" s="19"/>
      <c r="L40" s="17"/>
      <c r="M40" s="35"/>
      <c r="O40" s="37"/>
      <c r="P40" s="37"/>
      <c r="Q40" s="37"/>
      <c r="T40" s="53"/>
    </row>
    <row r="41" spans="1:25" x14ac:dyDescent="0.3">
      <c r="A41" s="4"/>
      <c r="B41" s="139"/>
      <c r="C41" s="170"/>
      <c r="D41" s="176" t="s">
        <v>1</v>
      </c>
      <c r="E41" s="176" t="s">
        <v>2</v>
      </c>
      <c r="F41" s="176" t="s">
        <v>3</v>
      </c>
      <c r="K41" s="34"/>
      <c r="L41" s="35"/>
      <c r="N41" s="38"/>
      <c r="O41" s="37"/>
      <c r="P41" s="37"/>
      <c r="U41" s="105" t="s">
        <v>11</v>
      </c>
      <c r="V41" s="105" t="s">
        <v>78</v>
      </c>
      <c r="W41" s="98">
        <v>1.0267354891617855</v>
      </c>
      <c r="X41" s="98">
        <v>1.0165157435066352</v>
      </c>
      <c r="Y41" s="98">
        <v>0.98727161758483784</v>
      </c>
    </row>
    <row r="42" spans="1:25" x14ac:dyDescent="0.3">
      <c r="A42" s="8"/>
      <c r="B42" s="124" t="s">
        <v>115</v>
      </c>
      <c r="C42" s="375" t="s">
        <v>6</v>
      </c>
      <c r="D42" s="75">
        <v>2.2186781309070557E-2</v>
      </c>
      <c r="E42" s="75">
        <v>2</v>
      </c>
      <c r="F42" s="116" t="s">
        <v>7</v>
      </c>
      <c r="K42" s="34"/>
      <c r="L42" s="35"/>
      <c r="N42" s="37"/>
      <c r="O42" s="37"/>
      <c r="P42" s="37"/>
      <c r="U42" s="98"/>
      <c r="V42" s="105" t="s">
        <v>77</v>
      </c>
      <c r="W42" s="98">
        <v>0.87358878382021032</v>
      </c>
      <c r="X42" s="98">
        <v>0.9753900347297827</v>
      </c>
      <c r="Y42" s="98">
        <v>0.85504404755438801</v>
      </c>
    </row>
    <row r="43" spans="1:25" x14ac:dyDescent="0.3">
      <c r="A43" s="8"/>
      <c r="B43" s="26"/>
      <c r="C43" s="281" t="s">
        <v>12</v>
      </c>
      <c r="D43" s="14">
        <v>3.0668362547849593E-2</v>
      </c>
      <c r="E43" s="14">
        <v>3</v>
      </c>
      <c r="F43" s="46" t="s">
        <v>7</v>
      </c>
      <c r="K43" s="34"/>
      <c r="L43" s="35"/>
      <c r="N43" s="37"/>
      <c r="O43" s="37"/>
      <c r="P43" s="37"/>
      <c r="U43" s="98"/>
      <c r="V43" s="105" t="s">
        <v>46</v>
      </c>
      <c r="W43" s="98">
        <v>1.4818183371893188</v>
      </c>
      <c r="X43" s="98">
        <v>1.4693556223178392</v>
      </c>
      <c r="Y43" s="98">
        <v>1.3225319570721192</v>
      </c>
    </row>
    <row r="44" spans="1:25" x14ac:dyDescent="0.3">
      <c r="A44" s="8"/>
      <c r="B44" s="27"/>
      <c r="C44" s="282" t="s">
        <v>13</v>
      </c>
      <c r="D44" s="123">
        <v>2.747457966269377E-2</v>
      </c>
      <c r="E44" s="169">
        <v>3</v>
      </c>
      <c r="F44" s="44" t="s">
        <v>7</v>
      </c>
    </row>
    <row r="45" spans="1:25" x14ac:dyDescent="0.3">
      <c r="A45" s="8"/>
      <c r="B45" s="318" t="s">
        <v>144</v>
      </c>
      <c r="C45" s="340" t="s">
        <v>6</v>
      </c>
      <c r="D45" s="14">
        <v>0.10370037784279829</v>
      </c>
      <c r="E45" s="14">
        <v>2</v>
      </c>
      <c r="F45" s="182" t="s">
        <v>5</v>
      </c>
    </row>
    <row r="46" spans="1:25" x14ac:dyDescent="0.3">
      <c r="A46" s="8"/>
      <c r="B46" s="168" t="s">
        <v>164</v>
      </c>
      <c r="C46" s="374" t="s">
        <v>6</v>
      </c>
      <c r="D46" s="75">
        <v>0.10989645808311188</v>
      </c>
      <c r="E46" s="75">
        <v>2</v>
      </c>
      <c r="F46" s="116" t="s">
        <v>5</v>
      </c>
    </row>
    <row r="47" spans="1:25" x14ac:dyDescent="0.3">
      <c r="A47" s="8"/>
      <c r="B47" s="140"/>
      <c r="C47" s="142"/>
      <c r="D47" s="141"/>
      <c r="E47" s="53"/>
      <c r="F47" s="53"/>
      <c r="H47" s="53"/>
      <c r="I47" s="53"/>
      <c r="J47" s="53"/>
      <c r="K47" s="53"/>
    </row>
    <row r="48" spans="1:25" x14ac:dyDescent="0.3">
      <c r="A48" s="42" t="s">
        <v>49</v>
      </c>
      <c r="B48" s="139"/>
      <c r="C48" s="274"/>
      <c r="D48" s="43" t="s">
        <v>1</v>
      </c>
      <c r="E48" s="43" t="s">
        <v>2</v>
      </c>
      <c r="F48" s="23" t="s">
        <v>23</v>
      </c>
      <c r="H48" s="3"/>
      <c r="I48" s="36"/>
    </row>
    <row r="49" spans="1:19" x14ac:dyDescent="0.3">
      <c r="A49" s="53"/>
      <c r="B49" s="112" t="s">
        <v>115</v>
      </c>
      <c r="C49" s="176" t="s">
        <v>6</v>
      </c>
      <c r="D49" s="179">
        <v>4.3882832777793456E-4</v>
      </c>
      <c r="E49" s="180">
        <v>2</v>
      </c>
      <c r="F49" s="182" t="s">
        <v>8</v>
      </c>
      <c r="H49" s="4"/>
      <c r="I49" s="96"/>
    </row>
    <row r="50" spans="1:19" x14ac:dyDescent="0.3">
      <c r="B50" s="26"/>
      <c r="C50" s="281" t="s">
        <v>12</v>
      </c>
      <c r="D50" s="13">
        <v>3.5824181730280147E-4</v>
      </c>
      <c r="E50" s="14">
        <v>2</v>
      </c>
      <c r="F50" s="181" t="s">
        <v>8</v>
      </c>
      <c r="H50" s="19"/>
      <c r="I50" s="36"/>
    </row>
    <row r="51" spans="1:19" x14ac:dyDescent="0.3">
      <c r="B51" s="27"/>
      <c r="C51" s="282" t="s">
        <v>17</v>
      </c>
      <c r="D51" s="118">
        <v>3.6313024357993755E-4</v>
      </c>
      <c r="E51" s="169">
        <v>2</v>
      </c>
      <c r="F51" s="178" t="s">
        <v>8</v>
      </c>
      <c r="H51" s="19"/>
      <c r="I51" s="36"/>
    </row>
    <row r="52" spans="1:19" x14ac:dyDescent="0.3">
      <c r="B52" s="278" t="s">
        <v>144</v>
      </c>
      <c r="C52" s="337" t="s">
        <v>6</v>
      </c>
      <c r="D52" s="118">
        <v>8.9206393342166103E-3</v>
      </c>
      <c r="E52" s="123">
        <v>2</v>
      </c>
      <c r="F52" s="322" t="s">
        <v>4</v>
      </c>
      <c r="G52" s="1"/>
      <c r="H52" s="6"/>
      <c r="I52" s="19"/>
      <c r="M52" s="19"/>
      <c r="N52" s="6"/>
      <c r="O52" s="1"/>
      <c r="P52" s="53"/>
      <c r="Q52" s="19"/>
      <c r="R52" s="36"/>
      <c r="S52" s="1"/>
    </row>
    <row r="53" spans="1:19" x14ac:dyDescent="0.3">
      <c r="B53" s="319" t="s">
        <v>167</v>
      </c>
      <c r="C53" s="297" t="s">
        <v>6</v>
      </c>
      <c r="D53" s="118">
        <v>1.0826685352857197E-2</v>
      </c>
      <c r="E53" s="123">
        <v>2</v>
      </c>
      <c r="F53" s="320" t="s">
        <v>7</v>
      </c>
      <c r="G53" s="1"/>
      <c r="H53" s="6"/>
      <c r="I53" s="9"/>
      <c r="M53" s="19"/>
      <c r="N53" s="6"/>
      <c r="O53" s="1"/>
      <c r="P53" s="53"/>
      <c r="Q53" s="9"/>
      <c r="R53" s="36"/>
      <c r="S53" s="95"/>
    </row>
    <row r="54" spans="1:19" x14ac:dyDescent="0.3">
      <c r="A54" s="42"/>
      <c r="C54" s="274"/>
      <c r="E54" s="274"/>
      <c r="G54" s="58"/>
      <c r="H54" s="6"/>
      <c r="I54" s="9"/>
      <c r="M54" s="9"/>
      <c r="N54" s="6"/>
      <c r="O54" s="1"/>
      <c r="P54" s="53"/>
      <c r="Q54" s="9"/>
      <c r="R54" s="58"/>
      <c r="S54" s="58"/>
    </row>
    <row r="55" spans="1:19" x14ac:dyDescent="0.3">
      <c r="A55" s="42" t="s">
        <v>48</v>
      </c>
      <c r="B55" s="139"/>
      <c r="C55" s="274"/>
      <c r="D55" s="43" t="s">
        <v>1</v>
      </c>
      <c r="E55" s="43" t="s">
        <v>2</v>
      </c>
      <c r="F55" s="23" t="s">
        <v>23</v>
      </c>
      <c r="G55" s="95"/>
      <c r="H55" s="6"/>
      <c r="I55" s="19"/>
      <c r="M55" s="9"/>
      <c r="N55" s="6"/>
      <c r="O55" s="1"/>
      <c r="P55" s="53"/>
      <c r="Q55" s="19"/>
      <c r="R55" s="36"/>
      <c r="S55" s="95"/>
    </row>
    <row r="56" spans="1:19" x14ac:dyDescent="0.3">
      <c r="A56" s="42"/>
      <c r="B56" s="112" t="s">
        <v>108</v>
      </c>
      <c r="C56" s="176" t="s">
        <v>6</v>
      </c>
      <c r="D56" s="346">
        <v>2.6980734600321854E-2</v>
      </c>
      <c r="E56" s="180">
        <v>2</v>
      </c>
      <c r="F56" s="182" t="s">
        <v>7</v>
      </c>
      <c r="G56" s="95"/>
      <c r="H56" s="6"/>
      <c r="I56" s="19"/>
      <c r="M56" s="9"/>
      <c r="N56" s="6"/>
      <c r="O56" s="1"/>
      <c r="P56" s="53"/>
      <c r="Q56" s="19"/>
      <c r="R56" s="36"/>
      <c r="S56" s="95"/>
    </row>
    <row r="57" spans="1:19" x14ac:dyDescent="0.3">
      <c r="A57" s="42"/>
      <c r="B57" s="26"/>
      <c r="C57" s="281" t="s">
        <v>12</v>
      </c>
      <c r="D57" s="346">
        <v>4.9838990142716234E-2</v>
      </c>
      <c r="E57" s="14">
        <v>3</v>
      </c>
      <c r="F57" s="181" t="s">
        <v>7</v>
      </c>
      <c r="G57" s="95"/>
      <c r="H57" s="6"/>
      <c r="I57" s="19"/>
      <c r="M57" s="9"/>
      <c r="N57" s="6"/>
      <c r="O57" s="1"/>
      <c r="P57" s="53"/>
      <c r="Q57" s="19"/>
      <c r="R57" s="36"/>
      <c r="S57" s="95"/>
    </row>
    <row r="58" spans="1:19" x14ac:dyDescent="0.3">
      <c r="B58" s="29"/>
      <c r="C58" s="285" t="s">
        <v>21</v>
      </c>
      <c r="D58" s="347">
        <v>3.3442969979813109E-2</v>
      </c>
      <c r="E58" s="338">
        <v>2</v>
      </c>
      <c r="F58" s="46" t="s">
        <v>7</v>
      </c>
      <c r="G58" s="95"/>
      <c r="H58" s="6"/>
      <c r="I58" s="19"/>
      <c r="M58" s="9"/>
      <c r="N58" s="6"/>
      <c r="O58" s="1"/>
      <c r="P58" s="53"/>
      <c r="Q58" s="19"/>
      <c r="R58" s="36"/>
      <c r="S58" s="95"/>
    </row>
    <row r="59" spans="1:19" x14ac:dyDescent="0.3">
      <c r="B59" s="168" t="s">
        <v>144</v>
      </c>
      <c r="C59" s="339" t="s">
        <v>6</v>
      </c>
      <c r="D59" s="348">
        <v>4.9630657403118672E-2</v>
      </c>
      <c r="E59" s="75">
        <v>2</v>
      </c>
      <c r="F59" s="116" t="s">
        <v>7</v>
      </c>
      <c r="G59" s="95"/>
      <c r="H59" s="6"/>
      <c r="I59" s="19"/>
      <c r="M59" s="9"/>
      <c r="N59" s="6"/>
      <c r="O59" s="1"/>
      <c r="P59" s="53"/>
      <c r="Q59" s="19"/>
      <c r="R59" s="36"/>
      <c r="S59" s="95"/>
    </row>
    <row r="60" spans="1:19" x14ac:dyDescent="0.3">
      <c r="B60" s="319" t="s">
        <v>159</v>
      </c>
      <c r="C60" s="297" t="s">
        <v>6</v>
      </c>
      <c r="D60" s="349">
        <v>0.12953415451536882</v>
      </c>
      <c r="E60" s="123">
        <v>2</v>
      </c>
      <c r="F60" s="320" t="s">
        <v>5</v>
      </c>
      <c r="G60" s="95"/>
      <c r="H60" s="6"/>
      <c r="I60" s="9"/>
      <c r="M60" s="9"/>
      <c r="N60" s="6"/>
      <c r="O60" s="1"/>
      <c r="P60" s="53"/>
      <c r="Q60" s="9"/>
      <c r="R60" s="36"/>
      <c r="S60" s="95"/>
    </row>
    <row r="61" spans="1:19" x14ac:dyDescent="0.3">
      <c r="E61" s="274"/>
      <c r="G61" s="95"/>
      <c r="H61" s="6"/>
      <c r="I61" s="19"/>
      <c r="J61" s="36"/>
      <c r="K61" s="30"/>
      <c r="L61" s="30"/>
      <c r="M61" s="9"/>
      <c r="N61" s="6"/>
      <c r="O61" s="1"/>
      <c r="P61" s="53"/>
      <c r="Q61" s="19"/>
      <c r="R61" s="36"/>
      <c r="S61" s="95"/>
    </row>
    <row r="62" spans="1:19" x14ac:dyDescent="0.3">
      <c r="A62" s="42" t="s">
        <v>47</v>
      </c>
      <c r="B62" s="139"/>
      <c r="C62" s="274"/>
      <c r="D62" s="23" t="s">
        <v>1</v>
      </c>
      <c r="E62" s="43" t="s">
        <v>2</v>
      </c>
      <c r="F62" s="23" t="s">
        <v>23</v>
      </c>
      <c r="G62" s="95"/>
      <c r="H62" s="6"/>
      <c r="I62" s="9"/>
      <c r="J62" s="1"/>
      <c r="K62" s="1"/>
      <c r="L62" s="1"/>
      <c r="M62" s="1"/>
      <c r="N62" s="1"/>
      <c r="O62" s="1"/>
      <c r="P62" s="53"/>
      <c r="Q62" s="9"/>
      <c r="R62" s="36"/>
      <c r="S62" s="95"/>
    </row>
    <row r="63" spans="1:19" x14ac:dyDescent="0.3">
      <c r="A63" s="53"/>
      <c r="B63" s="277" t="s">
        <v>116</v>
      </c>
      <c r="C63" s="271" t="s">
        <v>6</v>
      </c>
      <c r="D63" s="83">
        <v>5.0335766433437755E-3</v>
      </c>
      <c r="E63" s="127">
        <v>2</v>
      </c>
      <c r="F63" s="154" t="s">
        <v>4</v>
      </c>
      <c r="G63" s="95"/>
      <c r="H63" s="6"/>
      <c r="I63" s="9"/>
      <c r="J63" s="1"/>
      <c r="K63" s="1"/>
      <c r="L63" s="1"/>
      <c r="M63" s="1"/>
      <c r="N63" s="1"/>
      <c r="O63" s="1"/>
      <c r="P63" s="53"/>
      <c r="Q63" s="9"/>
      <c r="R63" s="36"/>
      <c r="S63" s="95"/>
    </row>
    <row r="64" spans="1:19" ht="15.6" x14ac:dyDescent="0.3">
      <c r="B64" s="26"/>
      <c r="C64" s="281" t="s">
        <v>21</v>
      </c>
      <c r="D64" s="83">
        <v>5.0738229911449139E-3</v>
      </c>
      <c r="E64" s="127">
        <v>2</v>
      </c>
      <c r="F64" s="154" t="s">
        <v>4</v>
      </c>
      <c r="G64" s="97"/>
      <c r="H64" s="6"/>
      <c r="I64" s="4"/>
      <c r="J64" s="1"/>
      <c r="K64" s="1"/>
      <c r="L64" s="1"/>
      <c r="M64" s="1"/>
      <c r="N64" s="1"/>
      <c r="O64" s="55"/>
      <c r="P64" s="53"/>
      <c r="Q64" s="4"/>
      <c r="R64" s="96"/>
      <c r="S64" s="97"/>
    </row>
    <row r="65" spans="1:19" ht="15.6" x14ac:dyDescent="0.3">
      <c r="B65" s="26"/>
      <c r="C65" s="281" t="s">
        <v>12</v>
      </c>
      <c r="D65" s="83">
        <v>5.6505741708327952E-3</v>
      </c>
      <c r="E65" s="127">
        <v>2</v>
      </c>
      <c r="F65" s="154" t="s">
        <v>4</v>
      </c>
      <c r="G65" s="97"/>
      <c r="H65" s="6"/>
      <c r="I65" s="4"/>
      <c r="J65" s="96"/>
      <c r="K65" s="30"/>
      <c r="L65" s="30"/>
      <c r="M65" s="19"/>
      <c r="N65" s="6"/>
      <c r="O65" s="1"/>
      <c r="P65" s="53"/>
      <c r="Q65" s="4"/>
      <c r="R65" s="96"/>
      <c r="S65" s="97"/>
    </row>
    <row r="66" spans="1:19" x14ac:dyDescent="0.3">
      <c r="B66" s="27"/>
      <c r="C66" s="282" t="s">
        <v>22</v>
      </c>
      <c r="D66" s="83">
        <v>7.0573193194772982E-3</v>
      </c>
      <c r="E66" s="129">
        <v>2</v>
      </c>
      <c r="F66" s="155" t="s">
        <v>4</v>
      </c>
      <c r="G66" s="94"/>
      <c r="H66" s="6"/>
      <c r="I66" s="19"/>
      <c r="J66" s="36"/>
      <c r="K66" s="30"/>
      <c r="L66" s="30"/>
      <c r="M66" s="19"/>
      <c r="N66" s="6"/>
      <c r="O66" s="1"/>
      <c r="P66" s="53"/>
      <c r="Q66" s="19"/>
      <c r="R66" s="36"/>
      <c r="S66" s="111"/>
    </row>
    <row r="67" spans="1:19" x14ac:dyDescent="0.3">
      <c r="B67" s="278" t="s">
        <v>145</v>
      </c>
      <c r="C67" s="337" t="s">
        <v>6</v>
      </c>
      <c r="D67" s="90">
        <v>7.4330964269065616E-2</v>
      </c>
      <c r="E67" s="129">
        <v>3</v>
      </c>
      <c r="F67" s="166" t="s">
        <v>5</v>
      </c>
      <c r="G67" s="94"/>
      <c r="H67" s="6"/>
      <c r="I67" s="9"/>
      <c r="J67" s="36"/>
      <c r="K67" s="30"/>
      <c r="L67" s="30"/>
      <c r="M67" s="9"/>
      <c r="N67" s="6"/>
      <c r="O67" s="1"/>
      <c r="P67" s="53"/>
      <c r="Q67" s="9"/>
      <c r="R67" s="36"/>
      <c r="S67" s="95"/>
    </row>
    <row r="68" spans="1:19" ht="13.2" customHeight="1" x14ac:dyDescent="0.3">
      <c r="B68" s="373" t="s">
        <v>161</v>
      </c>
      <c r="C68" s="296" t="s">
        <v>6</v>
      </c>
      <c r="D68" s="90">
        <v>1.3959717730617583E-4</v>
      </c>
      <c r="E68" s="151">
        <v>3</v>
      </c>
      <c r="F68" s="153" t="s">
        <v>8</v>
      </c>
      <c r="G68" s="94"/>
      <c r="H68" s="105"/>
      <c r="I68" s="105"/>
      <c r="J68" s="30"/>
      <c r="K68" s="30"/>
      <c r="L68" s="30"/>
      <c r="M68" s="19"/>
      <c r="N68" s="6"/>
      <c r="O68" s="1"/>
      <c r="P68" s="53"/>
      <c r="Q68" s="19"/>
      <c r="R68" s="36"/>
      <c r="S68" s="111"/>
    </row>
    <row r="69" spans="1:19" x14ac:dyDescent="0.3">
      <c r="B69" s="281" t="s">
        <v>160</v>
      </c>
      <c r="C69" s="287" t="s">
        <v>6</v>
      </c>
      <c r="D69" s="83">
        <v>8.6256159835617651E-6</v>
      </c>
      <c r="E69" s="129">
        <v>3</v>
      </c>
      <c r="F69" s="166" t="s">
        <v>8</v>
      </c>
      <c r="H69" s="98"/>
      <c r="I69" s="105"/>
      <c r="J69" s="30"/>
      <c r="K69" s="30"/>
      <c r="L69" s="30"/>
      <c r="Q69" s="9"/>
      <c r="R69" s="36"/>
      <c r="S69" s="95"/>
    </row>
    <row r="70" spans="1:19" x14ac:dyDescent="0.3">
      <c r="B70" s="226" t="s">
        <v>142</v>
      </c>
      <c r="C70" s="335" t="s">
        <v>21</v>
      </c>
      <c r="D70" s="134">
        <v>1.2011224180361761E-5</v>
      </c>
      <c r="E70" s="208">
        <v>3</v>
      </c>
      <c r="F70" s="154" t="s">
        <v>8</v>
      </c>
      <c r="H70" s="98"/>
      <c r="I70" s="105"/>
      <c r="J70" s="30"/>
      <c r="K70" s="30"/>
      <c r="L70" s="30"/>
      <c r="P70" s="9"/>
      <c r="Q70" s="36"/>
      <c r="R70" s="95"/>
    </row>
    <row r="71" spans="1:19" x14ac:dyDescent="0.3">
      <c r="B71" s="227"/>
      <c r="C71" s="376" t="s">
        <v>12</v>
      </c>
      <c r="D71" s="118">
        <v>7.0025075742267651E-6</v>
      </c>
      <c r="E71" s="126">
        <v>4</v>
      </c>
      <c r="F71" s="336" t="s">
        <v>8</v>
      </c>
      <c r="K71" s="30"/>
      <c r="L71" s="30"/>
      <c r="P71" s="9"/>
      <c r="Q71" s="36"/>
      <c r="R71" s="95"/>
    </row>
    <row r="72" spans="1:19" x14ac:dyDescent="0.3">
      <c r="A72" s="30"/>
      <c r="P72" s="4"/>
      <c r="Q72" s="36"/>
      <c r="R72" s="95"/>
    </row>
    <row r="73" spans="1:19" x14ac:dyDescent="0.3">
      <c r="A73" s="42" t="s">
        <v>50</v>
      </c>
      <c r="B73" s="53"/>
      <c r="C73" s="274"/>
      <c r="H73" s="1"/>
      <c r="I73" s="1"/>
      <c r="J73" s="53"/>
      <c r="K73" s="53"/>
      <c r="O73" s="1"/>
      <c r="P73" s="1"/>
      <c r="Q73" s="9"/>
      <c r="R73" s="36"/>
      <c r="S73" s="95"/>
    </row>
    <row r="74" spans="1:19" x14ac:dyDescent="0.3">
      <c r="A74" s="53"/>
      <c r="B74" s="172"/>
      <c r="C74" s="43" t="s">
        <v>1</v>
      </c>
      <c r="D74" s="43" t="s">
        <v>1</v>
      </c>
      <c r="E74" s="43" t="s">
        <v>2</v>
      </c>
      <c r="F74" s="43" t="s">
        <v>3</v>
      </c>
      <c r="H74" s="1"/>
      <c r="I74" s="1"/>
      <c r="J74" s="53"/>
      <c r="K74" s="53"/>
      <c r="O74" s="1"/>
      <c r="P74" s="1"/>
      <c r="Q74" s="9"/>
      <c r="R74" s="36"/>
      <c r="S74" s="95"/>
    </row>
    <row r="75" spans="1:19" x14ac:dyDescent="0.3">
      <c r="B75" s="183" t="s">
        <v>117</v>
      </c>
      <c r="C75" s="277" t="s">
        <v>13</v>
      </c>
      <c r="D75" s="117">
        <v>5.867826910464566E-4</v>
      </c>
      <c r="E75" s="184">
        <v>4</v>
      </c>
      <c r="F75" s="15" t="s">
        <v>8</v>
      </c>
      <c r="H75" s="1"/>
      <c r="I75" s="1"/>
      <c r="J75" s="53"/>
      <c r="K75" s="53"/>
      <c r="O75" s="1"/>
      <c r="P75" s="1"/>
      <c r="Q75" s="9"/>
      <c r="R75" s="36"/>
      <c r="S75" s="95"/>
    </row>
    <row r="76" spans="1:19" x14ac:dyDescent="0.3">
      <c r="B76" s="26"/>
      <c r="C76" s="287" t="s">
        <v>6</v>
      </c>
      <c r="D76" s="118">
        <v>7.835442182318202E-3</v>
      </c>
      <c r="E76" s="123">
        <v>2</v>
      </c>
      <c r="F76" s="122" t="s">
        <v>4</v>
      </c>
      <c r="H76" s="308"/>
      <c r="I76" s="53"/>
      <c r="J76" s="53"/>
      <c r="K76" s="53"/>
      <c r="O76" s="1"/>
      <c r="P76" s="1"/>
      <c r="Q76" s="9"/>
      <c r="R76" s="36"/>
      <c r="S76" s="95"/>
    </row>
    <row r="77" spans="1:19" x14ac:dyDescent="0.3">
      <c r="B77" s="278" t="s">
        <v>146</v>
      </c>
      <c r="C77" s="337" t="s">
        <v>6</v>
      </c>
      <c r="D77" s="119">
        <v>5.4549731807153889E-2</v>
      </c>
      <c r="E77" s="123">
        <v>2</v>
      </c>
      <c r="F77" s="122" t="s">
        <v>5</v>
      </c>
      <c r="H77" s="53"/>
      <c r="I77" s="53"/>
      <c r="J77" s="53"/>
      <c r="K77" s="53"/>
      <c r="O77" s="1"/>
      <c r="P77" s="1"/>
      <c r="Q77" s="9"/>
      <c r="R77" s="36"/>
      <c r="S77" s="95"/>
    </row>
    <row r="78" spans="1:19" x14ac:dyDescent="0.3">
      <c r="A78" s="30"/>
      <c r="B78" s="9"/>
      <c r="C78" s="275"/>
      <c r="D78" s="1"/>
      <c r="E78" s="95"/>
      <c r="F78" s="223"/>
      <c r="H78" s="53"/>
      <c r="I78" s="53"/>
      <c r="J78" s="53"/>
      <c r="K78" s="53"/>
      <c r="O78" s="1"/>
      <c r="P78" s="1"/>
      <c r="Q78" s="9"/>
      <c r="R78" s="36"/>
      <c r="S78" s="95"/>
    </row>
    <row r="79" spans="1:19" ht="19.2" customHeight="1" x14ac:dyDescent="0.3">
      <c r="A79" s="41" t="s">
        <v>53</v>
      </c>
      <c r="B79" s="190"/>
      <c r="C79" s="170"/>
      <c r="D79" s="43" t="s">
        <v>41</v>
      </c>
      <c r="E79" s="43" t="s">
        <v>42</v>
      </c>
      <c r="F79" s="205" t="s">
        <v>43</v>
      </c>
      <c r="G79" s="30"/>
      <c r="H79" s="30"/>
      <c r="I79" s="30"/>
      <c r="J79" s="8"/>
      <c r="K79" s="8"/>
      <c r="P79" s="53"/>
    </row>
    <row r="80" spans="1:19" ht="13.8" customHeight="1" x14ac:dyDescent="0.3">
      <c r="A80" s="214"/>
      <c r="B80" s="465" t="s">
        <v>120</v>
      </c>
      <c r="C80" s="170" t="s">
        <v>1</v>
      </c>
      <c r="D80" s="50">
        <v>1.7773077687079795E-3</v>
      </c>
      <c r="E80" s="47">
        <v>8.6951520173473157E-3</v>
      </c>
      <c r="F80" s="59">
        <v>1.6894388251078294E-3</v>
      </c>
      <c r="G80" s="58"/>
      <c r="H80" s="30"/>
      <c r="I80" s="30"/>
      <c r="J80" s="8"/>
      <c r="K80" s="8"/>
      <c r="N80" s="4"/>
      <c r="O80" s="19"/>
      <c r="P80" s="55"/>
    </row>
    <row r="81" spans="1:18" ht="13.8" customHeight="1" x14ac:dyDescent="0.3">
      <c r="A81" s="214"/>
      <c r="B81" s="466"/>
      <c r="C81" s="170" t="s">
        <v>2</v>
      </c>
      <c r="D81" s="50">
        <v>2</v>
      </c>
      <c r="E81" s="47">
        <v>2</v>
      </c>
      <c r="F81" s="59">
        <v>2</v>
      </c>
      <c r="G81" s="58"/>
      <c r="H81" s="30"/>
      <c r="I81" s="57"/>
      <c r="N81" s="19"/>
      <c r="O81" s="6"/>
      <c r="P81" s="1"/>
    </row>
    <row r="82" spans="1:18" ht="13.8" customHeight="1" x14ac:dyDescent="0.3">
      <c r="A82" s="214"/>
      <c r="B82" s="481"/>
      <c r="C82" s="170" t="s">
        <v>3</v>
      </c>
      <c r="D82" s="52" t="s">
        <v>4</v>
      </c>
      <c r="E82" s="48" t="s">
        <v>4</v>
      </c>
      <c r="F82" s="213" t="s">
        <v>4</v>
      </c>
      <c r="G82" s="58"/>
      <c r="H82" s="30"/>
      <c r="I82" s="56"/>
      <c r="J82" s="10"/>
      <c r="K82" s="10"/>
      <c r="L82" s="10"/>
      <c r="N82" s="19"/>
      <c r="O82" s="6"/>
      <c r="P82" s="1"/>
    </row>
    <row r="83" spans="1:18" ht="13.8" customHeight="1" x14ac:dyDescent="0.3">
      <c r="A83" s="8"/>
      <c r="C83" s="274"/>
      <c r="H83" s="4"/>
      <c r="I83" s="30"/>
      <c r="J83" s="1"/>
      <c r="K83" s="1"/>
      <c r="L83" s="1"/>
      <c r="M83" s="1"/>
      <c r="O83" s="19"/>
      <c r="P83" s="6"/>
      <c r="Q83" s="1"/>
    </row>
    <row r="84" spans="1:18" x14ac:dyDescent="0.3">
      <c r="A84" s="9" t="s">
        <v>44</v>
      </c>
      <c r="B84" s="60"/>
      <c r="C84" s="170"/>
      <c r="D84" s="185" t="s">
        <v>19</v>
      </c>
      <c r="E84" s="43" t="s">
        <v>41</v>
      </c>
      <c r="F84" s="43" t="s">
        <v>42</v>
      </c>
      <c r="G84" s="120" t="s">
        <v>43</v>
      </c>
      <c r="H84" s="212"/>
      <c r="I84" s="189"/>
      <c r="J84" s="30"/>
      <c r="K84" s="30"/>
      <c r="L84" s="30"/>
      <c r="N84" s="9"/>
      <c r="O84" s="6"/>
      <c r="P84" s="1"/>
    </row>
    <row r="85" spans="1:18" ht="21" customHeight="1" x14ac:dyDescent="0.3">
      <c r="A85" s="8"/>
      <c r="B85" s="482" t="s">
        <v>138</v>
      </c>
      <c r="C85" s="170" t="s">
        <v>1</v>
      </c>
      <c r="D85" s="50">
        <v>4.6893976331989539E-4</v>
      </c>
      <c r="E85" s="47">
        <v>0.98271039753379452</v>
      </c>
      <c r="F85" s="47">
        <v>0.98002770624451163</v>
      </c>
      <c r="G85" s="47">
        <v>0.4165184506319089</v>
      </c>
      <c r="H85" s="30"/>
      <c r="I85" s="49"/>
      <c r="J85" s="49"/>
      <c r="K85" s="49"/>
      <c r="L85" s="49"/>
      <c r="N85" s="9"/>
      <c r="O85" s="6"/>
      <c r="P85" s="1"/>
      <c r="Q85" s="1"/>
      <c r="R85" s="1"/>
    </row>
    <row r="86" spans="1:18" x14ac:dyDescent="0.3">
      <c r="A86" s="4"/>
      <c r="B86" s="466"/>
      <c r="C86" s="170" t="s">
        <v>2</v>
      </c>
      <c r="D86" s="50">
        <v>2</v>
      </c>
      <c r="E86" s="47">
        <v>4</v>
      </c>
      <c r="F86" s="47">
        <v>2</v>
      </c>
      <c r="G86" s="47">
        <v>4</v>
      </c>
      <c r="I86" s="49"/>
      <c r="J86" s="49"/>
      <c r="K86" s="49"/>
      <c r="L86" s="49"/>
      <c r="N86" s="9"/>
      <c r="O86" s="6"/>
      <c r="P86" s="1"/>
      <c r="Q86" s="1"/>
      <c r="R86" s="1"/>
    </row>
    <row r="87" spans="1:18" ht="15.6" x14ac:dyDescent="0.3">
      <c r="A87" s="4"/>
      <c r="B87" s="481"/>
      <c r="C87" s="170" t="s">
        <v>3</v>
      </c>
      <c r="D87" s="288" t="s">
        <v>8</v>
      </c>
      <c r="E87" s="289" t="s">
        <v>5</v>
      </c>
      <c r="F87" s="289" t="s">
        <v>5</v>
      </c>
      <c r="G87" s="289" t="s">
        <v>5</v>
      </c>
      <c r="I87" s="198"/>
      <c r="K87" s="49"/>
      <c r="L87" s="49"/>
      <c r="N87" s="4"/>
      <c r="O87" s="19"/>
      <c r="P87" s="55"/>
    </row>
    <row r="88" spans="1:18" x14ac:dyDescent="0.3">
      <c r="A88" s="4"/>
      <c r="B88" s="36"/>
      <c r="C88" s="237"/>
      <c r="D88" s="217"/>
      <c r="E88" s="216"/>
      <c r="F88" s="216"/>
      <c r="G88" s="216"/>
      <c r="H88" s="53"/>
      <c r="I88" s="49"/>
      <c r="J88" s="51"/>
      <c r="K88" s="49"/>
      <c r="L88" s="49"/>
      <c r="N88" s="19"/>
      <c r="O88" s="6"/>
      <c r="P88" s="1"/>
    </row>
    <row r="89" spans="1:18" x14ac:dyDescent="0.3">
      <c r="A89" s="9" t="s">
        <v>51</v>
      </c>
      <c r="B89" s="190"/>
      <c r="C89" s="170"/>
      <c r="D89" s="43" t="s">
        <v>41</v>
      </c>
      <c r="E89" s="43" t="s">
        <v>42</v>
      </c>
      <c r="F89" s="120" t="s">
        <v>43</v>
      </c>
      <c r="G89" s="211"/>
      <c r="H89" s="186"/>
      <c r="K89" s="186"/>
      <c r="N89" s="9"/>
      <c r="O89" s="6"/>
      <c r="P89" s="1"/>
    </row>
    <row r="90" spans="1:18" ht="18.45" customHeight="1" x14ac:dyDescent="0.3">
      <c r="A90" s="8"/>
      <c r="B90" s="465" t="s">
        <v>137</v>
      </c>
      <c r="C90" s="170" t="s">
        <v>1</v>
      </c>
      <c r="D90" s="47">
        <v>2.0138298745866496E-2</v>
      </c>
      <c r="E90" s="47">
        <v>4.5075383469068506E-3</v>
      </c>
      <c r="F90" s="47">
        <v>1.2879608185258603E-2</v>
      </c>
      <c r="G90" s="8"/>
      <c r="H90" s="186"/>
      <c r="I90" s="187"/>
      <c r="J90" s="187"/>
      <c r="K90" s="187"/>
      <c r="N90" s="9"/>
      <c r="O90" s="6"/>
      <c r="P90" s="1"/>
    </row>
    <row r="91" spans="1:18" ht="15.6" x14ac:dyDescent="0.3">
      <c r="A91" s="8"/>
      <c r="B91" s="466"/>
      <c r="C91" s="170" t="s">
        <v>2</v>
      </c>
      <c r="D91" s="47">
        <v>2</v>
      </c>
      <c r="E91" s="47">
        <v>2</v>
      </c>
      <c r="F91" s="47">
        <v>2</v>
      </c>
      <c r="G91" s="8"/>
      <c r="H91" s="186"/>
      <c r="I91" s="98"/>
      <c r="J91" s="98"/>
      <c r="K91" s="232"/>
      <c r="L91" s="98"/>
      <c r="M91" s="137"/>
      <c r="N91" s="137"/>
      <c r="O91" s="137"/>
      <c r="P91" s="55"/>
    </row>
    <row r="92" spans="1:18" x14ac:dyDescent="0.3">
      <c r="A92" s="8"/>
      <c r="B92" s="481"/>
      <c r="C92" s="170" t="s">
        <v>3</v>
      </c>
      <c r="D92" s="48" t="s">
        <v>7</v>
      </c>
      <c r="E92" s="48" t="s">
        <v>4</v>
      </c>
      <c r="F92" s="48" t="s">
        <v>7</v>
      </c>
      <c r="G92" s="8"/>
      <c r="H92" s="186"/>
      <c r="I92" s="98"/>
      <c r="J92" s="98"/>
      <c r="K92" s="232"/>
      <c r="L92" s="98"/>
      <c r="M92" s="137"/>
      <c r="N92" s="137"/>
      <c r="O92" s="137"/>
    </row>
    <row r="93" spans="1:18" x14ac:dyDescent="0.3">
      <c r="A93" s="8"/>
      <c r="B93" s="171"/>
      <c r="C93" s="276"/>
      <c r="D93" s="8"/>
      <c r="E93" s="8"/>
      <c r="F93" s="8"/>
      <c r="G93" s="8"/>
      <c r="H93" s="186"/>
      <c r="I93" s="98"/>
      <c r="J93" s="98"/>
      <c r="K93" s="232"/>
      <c r="L93" s="98"/>
      <c r="M93" s="137"/>
      <c r="N93" s="137"/>
      <c r="O93" s="137"/>
    </row>
    <row r="94" spans="1:18" x14ac:dyDescent="0.3">
      <c r="A94" s="41" t="s">
        <v>79</v>
      </c>
      <c r="B94" s="190"/>
      <c r="C94" s="170"/>
      <c r="D94" s="43" t="s">
        <v>41</v>
      </c>
      <c r="E94" s="43" t="s">
        <v>42</v>
      </c>
      <c r="F94" s="205" t="s">
        <v>43</v>
      </c>
      <c r="G94" s="8"/>
      <c r="H94" s="187"/>
      <c r="I94" s="98"/>
      <c r="J94" s="98"/>
      <c r="K94" s="232"/>
      <c r="L94" s="98"/>
      <c r="M94" s="137"/>
      <c r="N94" s="137"/>
      <c r="O94" s="137"/>
    </row>
    <row r="95" spans="1:18" ht="21.45" customHeight="1" x14ac:dyDescent="0.3">
      <c r="A95" s="9"/>
      <c r="B95" s="465" t="s">
        <v>139</v>
      </c>
      <c r="C95" s="209" t="s">
        <v>1</v>
      </c>
      <c r="D95" s="47">
        <v>6.4287616228898559E-3</v>
      </c>
      <c r="E95" s="47">
        <v>0.89890890430346537</v>
      </c>
      <c r="F95" s="47">
        <v>1.1900822559135422E-2</v>
      </c>
      <c r="G95" s="8"/>
      <c r="H95" s="49"/>
      <c r="I95" s="98"/>
      <c r="J95" s="98"/>
      <c r="K95" s="232"/>
      <c r="L95" s="98"/>
      <c r="M95" s="137"/>
      <c r="N95" s="137"/>
      <c r="O95" s="137"/>
    </row>
    <row r="96" spans="1:18" x14ac:dyDescent="0.3">
      <c r="A96" s="9"/>
      <c r="B96" s="466"/>
      <c r="C96" s="209" t="s">
        <v>2</v>
      </c>
      <c r="D96" s="47">
        <v>2</v>
      </c>
      <c r="E96" s="47">
        <v>3</v>
      </c>
      <c r="F96" s="47">
        <v>2</v>
      </c>
      <c r="G96" s="8"/>
      <c r="H96" s="1"/>
      <c r="I96" s="98"/>
      <c r="J96" s="98"/>
      <c r="K96" s="232"/>
      <c r="L96" s="98"/>
      <c r="M96" s="137"/>
      <c r="N96" s="137"/>
      <c r="O96" s="137"/>
    </row>
    <row r="97" spans="1:15" x14ac:dyDescent="0.3">
      <c r="A97" s="9"/>
      <c r="B97" s="481"/>
      <c r="C97" s="210" t="s">
        <v>3</v>
      </c>
      <c r="D97" s="48" t="s">
        <v>4</v>
      </c>
      <c r="E97" s="48" t="s">
        <v>5</v>
      </c>
      <c r="F97" s="48" t="s">
        <v>7</v>
      </c>
      <c r="G97" s="8"/>
      <c r="H97" s="1"/>
      <c r="I97" s="98"/>
      <c r="J97" s="98"/>
      <c r="K97" s="232"/>
      <c r="L97" s="98"/>
      <c r="M97" s="137"/>
      <c r="N97" s="137"/>
      <c r="O97" s="137"/>
    </row>
    <row r="98" spans="1:15" x14ac:dyDescent="0.3">
      <c r="A98" s="41"/>
      <c r="C98" s="217"/>
      <c r="G98" s="8"/>
      <c r="H98" s="102"/>
      <c r="I98" s="98"/>
      <c r="J98" s="98"/>
      <c r="K98" s="232"/>
      <c r="L98" s="98"/>
      <c r="M98" s="137"/>
      <c r="N98" s="137"/>
      <c r="O98" s="137"/>
    </row>
    <row r="99" spans="1:15" x14ac:dyDescent="0.3">
      <c r="A99" s="9" t="s">
        <v>52</v>
      </c>
      <c r="B99" s="190"/>
      <c r="C99" s="170" t="s">
        <v>1</v>
      </c>
      <c r="D99" s="43" t="s">
        <v>41</v>
      </c>
      <c r="E99" s="43" t="s">
        <v>42</v>
      </c>
      <c r="F99" s="120" t="s">
        <v>43</v>
      </c>
      <c r="G99" s="211"/>
      <c r="H99" s="102"/>
      <c r="I99" s="238"/>
      <c r="J99" s="238"/>
      <c r="K99" s="239"/>
      <c r="L99" s="238"/>
      <c r="M99" s="240"/>
      <c r="N99" s="137"/>
      <c r="O99" s="137"/>
    </row>
    <row r="100" spans="1:15" x14ac:dyDescent="0.3">
      <c r="A100" s="8"/>
      <c r="B100" s="277" t="s">
        <v>148</v>
      </c>
      <c r="C100" s="43" t="s">
        <v>147</v>
      </c>
      <c r="D100" s="47">
        <v>1.1119570746740395E-7</v>
      </c>
      <c r="E100" s="47">
        <v>1.3867498606152234E-5</v>
      </c>
      <c r="F100" s="47">
        <v>3.9083944090784886E-7</v>
      </c>
      <c r="G100" s="8"/>
      <c r="H100" s="36"/>
      <c r="I100" s="233"/>
      <c r="J100" s="60"/>
      <c r="K100" s="60"/>
      <c r="L100" s="60"/>
      <c r="M100" s="58"/>
      <c r="N100" s="137"/>
      <c r="O100" s="137"/>
    </row>
    <row r="101" spans="1:15" x14ac:dyDescent="0.3">
      <c r="A101" s="8"/>
      <c r="B101" s="278" t="s">
        <v>149</v>
      </c>
      <c r="C101" s="43" t="s">
        <v>147</v>
      </c>
      <c r="D101" s="47">
        <v>1.0585486559225776E-3</v>
      </c>
      <c r="E101" s="47">
        <v>5.1485457802465584E-4</v>
      </c>
      <c r="F101" s="47">
        <v>5.4634530349143805E-3</v>
      </c>
      <c r="G101" s="8"/>
      <c r="H101" s="36"/>
      <c r="I101" s="233"/>
      <c r="J101" s="60"/>
      <c r="K101" s="60"/>
      <c r="L101" s="60"/>
      <c r="M101" s="58"/>
      <c r="N101" s="137"/>
      <c r="O101" s="137"/>
    </row>
    <row r="102" spans="1:15" x14ac:dyDescent="0.3">
      <c r="A102" s="8"/>
      <c r="B102" s="277" t="s">
        <v>148</v>
      </c>
      <c r="C102" s="271" t="s">
        <v>6</v>
      </c>
      <c r="D102" s="251">
        <v>3.0253651851583531E-4</v>
      </c>
      <c r="E102" s="251">
        <v>0.45665412660373605</v>
      </c>
      <c r="F102" s="255">
        <v>1.1059439106171721E-4</v>
      </c>
      <c r="G102" s="58"/>
      <c r="H102" s="36"/>
      <c r="I102" s="233"/>
      <c r="J102" s="60"/>
      <c r="K102" s="60"/>
      <c r="L102" s="60"/>
      <c r="M102" s="58"/>
      <c r="N102" s="137"/>
      <c r="O102" s="137"/>
    </row>
    <row r="103" spans="1:15" x14ac:dyDescent="0.3">
      <c r="A103" s="8"/>
      <c r="B103" s="279" t="s">
        <v>150</v>
      </c>
      <c r="C103" s="334" t="s">
        <v>6</v>
      </c>
      <c r="D103" s="252">
        <v>2.652872878668131E-3</v>
      </c>
      <c r="E103" s="253">
        <v>0.47840099459784979</v>
      </c>
      <c r="F103" s="254">
        <v>9.5017738659108342E-3</v>
      </c>
      <c r="G103" s="58"/>
      <c r="H103" s="36"/>
      <c r="I103" s="233"/>
      <c r="J103" s="60"/>
      <c r="K103" s="60"/>
      <c r="L103" s="60"/>
      <c r="M103" s="58"/>
      <c r="N103" s="137"/>
      <c r="O103" s="137"/>
    </row>
    <row r="104" spans="1:15" x14ac:dyDescent="0.3">
      <c r="A104" s="8"/>
      <c r="B104" s="145"/>
      <c r="C104" s="280"/>
      <c r="D104" s="8"/>
      <c r="E104" s="8"/>
      <c r="F104" s="4"/>
      <c r="G104" s="4"/>
      <c r="H104" s="1"/>
      <c r="I104" s="98"/>
      <c r="J104" s="98"/>
      <c r="K104" s="98"/>
      <c r="L104" s="98"/>
      <c r="M104" s="137"/>
      <c r="N104" s="137"/>
      <c r="O104" s="137"/>
    </row>
    <row r="105" spans="1:15" x14ac:dyDescent="0.3">
      <c r="A105" s="8"/>
      <c r="B105" s="190"/>
      <c r="C105" s="170" t="s">
        <v>2</v>
      </c>
      <c r="D105" s="43" t="s">
        <v>41</v>
      </c>
      <c r="E105" s="43" t="s">
        <v>42</v>
      </c>
      <c r="F105" s="205" t="s">
        <v>43</v>
      </c>
      <c r="G105" s="4"/>
      <c r="H105" s="1"/>
      <c r="I105" s="98"/>
      <c r="J105" s="98"/>
      <c r="K105" s="98"/>
      <c r="L105" s="98"/>
      <c r="M105" s="137"/>
      <c r="N105" s="137"/>
      <c r="O105" s="137"/>
    </row>
    <row r="106" spans="1:15" x14ac:dyDescent="0.3">
      <c r="A106" s="4"/>
      <c r="B106" s="277" t="s">
        <v>148</v>
      </c>
      <c r="C106" s="43" t="s">
        <v>147</v>
      </c>
      <c r="D106" s="47">
        <v>4</v>
      </c>
      <c r="E106" s="47">
        <v>4</v>
      </c>
      <c r="F106" s="59">
        <v>4</v>
      </c>
      <c r="G106" s="4"/>
      <c r="H106" s="8"/>
      <c r="I106" s="98"/>
      <c r="J106" s="98"/>
      <c r="K106" s="232"/>
      <c r="L106" s="98"/>
      <c r="M106" s="137"/>
      <c r="N106" s="137"/>
      <c r="O106" s="137"/>
    </row>
    <row r="107" spans="1:15" x14ac:dyDescent="0.3">
      <c r="A107" s="8"/>
      <c r="B107" s="278" t="s">
        <v>149</v>
      </c>
      <c r="C107" s="43" t="s">
        <v>147</v>
      </c>
      <c r="D107" s="47">
        <v>2</v>
      </c>
      <c r="E107" s="47">
        <v>3</v>
      </c>
      <c r="F107" s="59">
        <v>2</v>
      </c>
      <c r="G107" s="4"/>
      <c r="H107" s="25"/>
      <c r="I107" s="98"/>
      <c r="J107" s="98"/>
      <c r="K107" s="232"/>
      <c r="L107" s="98"/>
      <c r="M107" s="137"/>
      <c r="N107" s="137"/>
      <c r="O107" s="137"/>
    </row>
    <row r="108" spans="1:15" x14ac:dyDescent="0.3">
      <c r="A108" s="8"/>
      <c r="B108" s="277" t="s">
        <v>148</v>
      </c>
      <c r="C108" s="271" t="s">
        <v>6</v>
      </c>
      <c r="D108" s="236">
        <v>3</v>
      </c>
      <c r="E108" s="236">
        <v>3</v>
      </c>
      <c r="F108" s="248">
        <v>3</v>
      </c>
      <c r="G108" s="58"/>
      <c r="H108" s="36"/>
      <c r="I108" s="233"/>
      <c r="J108" s="60"/>
      <c r="K108" s="60"/>
      <c r="L108" s="60"/>
      <c r="M108" s="58"/>
      <c r="N108" s="137"/>
      <c r="O108" s="137"/>
    </row>
    <row r="109" spans="1:15" x14ac:dyDescent="0.3">
      <c r="A109" s="8"/>
      <c r="B109" s="279" t="s">
        <v>150</v>
      </c>
      <c r="C109" s="271" t="s">
        <v>6</v>
      </c>
      <c r="D109" s="247">
        <v>2</v>
      </c>
      <c r="E109" s="247">
        <v>4</v>
      </c>
      <c r="F109" s="249">
        <v>2</v>
      </c>
      <c r="G109" s="58"/>
      <c r="H109" s="36"/>
      <c r="I109" s="233"/>
      <c r="J109" s="60"/>
      <c r="K109" s="60"/>
      <c r="L109" s="60"/>
      <c r="M109" s="58"/>
      <c r="N109" s="137"/>
      <c r="O109" s="137"/>
    </row>
    <row r="110" spans="1:15" x14ac:dyDescent="0.3">
      <c r="A110" s="8"/>
      <c r="B110" s="145"/>
      <c r="C110" s="276"/>
      <c r="D110" s="8"/>
      <c r="E110" s="8"/>
      <c r="F110" s="250"/>
      <c r="G110" s="4"/>
      <c r="H110" s="25"/>
      <c r="I110" s="98"/>
      <c r="J110" s="98"/>
      <c r="K110" s="232"/>
      <c r="L110" s="98"/>
      <c r="M110" s="137"/>
      <c r="N110" s="137"/>
      <c r="O110" s="137"/>
    </row>
    <row r="111" spans="1:15" x14ac:dyDescent="0.3">
      <c r="A111" s="8"/>
      <c r="B111" s="190"/>
      <c r="C111" s="170" t="s">
        <v>3</v>
      </c>
      <c r="D111" s="43" t="s">
        <v>41</v>
      </c>
      <c r="E111" s="43" t="s">
        <v>42</v>
      </c>
      <c r="F111" s="120" t="s">
        <v>43</v>
      </c>
      <c r="G111" s="211"/>
      <c r="H111" s="25"/>
      <c r="I111" s="98"/>
      <c r="J111" s="98"/>
      <c r="K111" s="232"/>
      <c r="L111" s="98"/>
      <c r="M111" s="137"/>
      <c r="N111" s="137"/>
      <c r="O111" s="137"/>
    </row>
    <row r="112" spans="1:15" x14ac:dyDescent="0.3">
      <c r="A112" s="4"/>
      <c r="B112" s="277" t="s">
        <v>148</v>
      </c>
      <c r="C112" s="43" t="s">
        <v>147</v>
      </c>
      <c r="D112" s="48" t="s">
        <v>8</v>
      </c>
      <c r="E112" s="47" t="s">
        <v>8</v>
      </c>
      <c r="F112" s="47" t="s">
        <v>8</v>
      </c>
      <c r="G112" s="8"/>
      <c r="H112" s="25"/>
      <c r="I112" s="98"/>
      <c r="J112" s="98"/>
      <c r="K112" s="232"/>
      <c r="L112" s="98"/>
      <c r="M112" s="137"/>
      <c r="N112" s="137"/>
      <c r="O112" s="137"/>
    </row>
    <row r="113" spans="1:16" x14ac:dyDescent="0.3">
      <c r="A113" s="8"/>
      <c r="B113" s="278" t="s">
        <v>149</v>
      </c>
      <c r="C113" s="43" t="s">
        <v>147</v>
      </c>
      <c r="D113" s="48" t="s">
        <v>4</v>
      </c>
      <c r="E113" s="48" t="s">
        <v>8</v>
      </c>
      <c r="F113" s="48" t="s">
        <v>4</v>
      </c>
      <c r="G113" s="8"/>
      <c r="H113" s="25"/>
      <c r="I113" s="98"/>
      <c r="J113" s="98"/>
      <c r="K113" s="232"/>
      <c r="L113" s="98"/>
      <c r="M113" s="137"/>
      <c r="N113" s="137"/>
      <c r="O113" s="137"/>
    </row>
    <row r="114" spans="1:16" x14ac:dyDescent="0.3">
      <c r="A114" s="8"/>
      <c r="B114" s="277" t="s">
        <v>148</v>
      </c>
      <c r="C114" s="271" t="s">
        <v>6</v>
      </c>
      <c r="D114" s="235" t="s">
        <v>8</v>
      </c>
      <c r="E114" s="235" t="s">
        <v>5</v>
      </c>
      <c r="F114" s="246" t="s">
        <v>8</v>
      </c>
      <c r="G114" s="8"/>
      <c r="H114" s="25"/>
      <c r="I114" s="98"/>
      <c r="J114" s="98"/>
      <c r="K114" s="232"/>
      <c r="L114" s="98"/>
      <c r="M114" s="137"/>
      <c r="N114" s="137"/>
      <c r="O114" s="137"/>
    </row>
    <row r="115" spans="1:16" x14ac:dyDescent="0.3">
      <c r="A115" s="8"/>
      <c r="B115" s="279" t="s">
        <v>150</v>
      </c>
      <c r="C115" s="356" t="s">
        <v>6</v>
      </c>
      <c r="D115" s="93" t="s">
        <v>4</v>
      </c>
      <c r="E115" s="93" t="s">
        <v>5</v>
      </c>
      <c r="F115" s="244" t="s">
        <v>4</v>
      </c>
      <c r="G115" s="211"/>
      <c r="H115" s="25"/>
      <c r="I115" s="98"/>
      <c r="J115" s="98"/>
      <c r="K115" s="232"/>
      <c r="L115" s="98"/>
      <c r="M115" s="137"/>
      <c r="N115" s="137"/>
      <c r="O115" s="137"/>
    </row>
    <row r="116" spans="1:16" x14ac:dyDescent="0.3">
      <c r="A116" s="8"/>
      <c r="F116" s="245"/>
      <c r="G116" s="8"/>
      <c r="H116" s="25"/>
      <c r="I116" s="98"/>
      <c r="J116" s="98"/>
      <c r="K116" s="232"/>
      <c r="L116" s="98"/>
      <c r="M116" s="137"/>
      <c r="N116" s="137"/>
      <c r="O116" s="137"/>
    </row>
    <row r="117" spans="1:16" x14ac:dyDescent="0.3">
      <c r="A117" s="150" t="s">
        <v>132</v>
      </c>
      <c r="B117" s="190"/>
      <c r="C117" s="170"/>
      <c r="D117" s="43" t="s">
        <v>34</v>
      </c>
      <c r="E117" s="43" t="s">
        <v>35</v>
      </c>
      <c r="F117" s="205" t="s">
        <v>36</v>
      </c>
      <c r="G117" s="8"/>
      <c r="H117" s="8"/>
      <c r="I117" s="1"/>
      <c r="J117" s="1"/>
      <c r="K117" s="1"/>
      <c r="L117" s="98"/>
      <c r="M117" s="137"/>
      <c r="N117" s="137"/>
      <c r="O117" s="137"/>
    </row>
    <row r="118" spans="1:16" x14ac:dyDescent="0.3">
      <c r="B118" s="465" t="s">
        <v>140</v>
      </c>
      <c r="C118" s="170" t="s">
        <v>1</v>
      </c>
      <c r="D118" s="50">
        <v>4.0425369527204104E-4</v>
      </c>
      <c r="E118" s="47">
        <v>5.2609408029964655E-4</v>
      </c>
      <c r="F118" s="59">
        <v>2.8559823550103282E-4</v>
      </c>
      <c r="G118" s="8"/>
      <c r="H118" s="30"/>
      <c r="I118" s="1"/>
      <c r="J118" s="1"/>
      <c r="K118" s="1"/>
      <c r="L118" s="98"/>
      <c r="M118" s="137"/>
      <c r="N118" s="137"/>
      <c r="O118" s="137"/>
    </row>
    <row r="119" spans="1:16" x14ac:dyDescent="0.3">
      <c r="B119" s="466"/>
      <c r="C119" s="170" t="s">
        <v>2</v>
      </c>
      <c r="D119" s="52">
        <v>3</v>
      </c>
      <c r="E119" s="48">
        <v>2</v>
      </c>
      <c r="F119" s="213">
        <v>3</v>
      </c>
      <c r="G119" s="8"/>
      <c r="H119" s="1"/>
      <c r="I119" s="1"/>
      <c r="J119" s="1"/>
      <c r="K119" s="1"/>
      <c r="L119" s="98"/>
      <c r="M119" s="137"/>
      <c r="N119" s="137"/>
      <c r="O119" s="137"/>
    </row>
    <row r="120" spans="1:16" x14ac:dyDescent="0.3">
      <c r="B120" s="481"/>
      <c r="C120" s="170" t="s">
        <v>3</v>
      </c>
      <c r="D120" s="52" t="s">
        <v>8</v>
      </c>
      <c r="E120" s="52" t="s">
        <v>8</v>
      </c>
      <c r="F120" s="52" t="s">
        <v>8</v>
      </c>
      <c r="G120" s="8"/>
      <c r="H120" s="8"/>
      <c r="I120" s="98"/>
      <c r="J120" s="98"/>
      <c r="K120" s="98"/>
      <c r="L120" s="98"/>
      <c r="M120" s="137"/>
      <c r="N120" s="137"/>
      <c r="O120" s="137"/>
    </row>
    <row r="121" spans="1:16" x14ac:dyDescent="0.3">
      <c r="B121" s="241"/>
      <c r="C121" s="96"/>
      <c r="D121" s="111"/>
      <c r="E121" s="111"/>
      <c r="F121" s="111"/>
      <c r="G121" s="8"/>
      <c r="H121" s="8"/>
      <c r="I121" s="98"/>
      <c r="J121" s="98"/>
      <c r="K121" s="98"/>
      <c r="L121" s="98"/>
      <c r="M121" s="137"/>
      <c r="N121" s="137"/>
      <c r="O121" s="137"/>
    </row>
    <row r="122" spans="1:16" x14ac:dyDescent="0.3">
      <c r="B122" s="190"/>
      <c r="C122" s="170"/>
      <c r="D122" s="43" t="s">
        <v>34</v>
      </c>
      <c r="E122" s="43" t="s">
        <v>35</v>
      </c>
      <c r="F122" s="205" t="s">
        <v>36</v>
      </c>
      <c r="G122" s="8"/>
      <c r="H122" s="8"/>
      <c r="I122" s="98"/>
      <c r="J122" s="98"/>
      <c r="K122" s="98"/>
      <c r="L122" s="98"/>
      <c r="M122" s="137"/>
      <c r="N122" s="137"/>
      <c r="O122" s="137"/>
    </row>
    <row r="123" spans="1:16" x14ac:dyDescent="0.3">
      <c r="B123" s="465" t="s">
        <v>141</v>
      </c>
      <c r="C123" s="170" t="s">
        <v>1</v>
      </c>
      <c r="D123" s="50">
        <v>1.1562340131654977E-3</v>
      </c>
      <c r="E123" s="47">
        <v>3.8345293954738103E-4</v>
      </c>
      <c r="F123" s="59">
        <v>1.0158848890101473E-3</v>
      </c>
      <c r="G123" s="8"/>
      <c r="H123" s="8"/>
      <c r="I123" s="98"/>
      <c r="J123" s="98"/>
      <c r="K123" s="98"/>
      <c r="L123" s="98"/>
      <c r="M123" s="137"/>
      <c r="N123" s="137"/>
      <c r="O123" s="137"/>
    </row>
    <row r="124" spans="1:16" x14ac:dyDescent="0.3">
      <c r="B124" s="466"/>
      <c r="C124" s="170" t="s">
        <v>2</v>
      </c>
      <c r="D124" s="52">
        <v>2</v>
      </c>
      <c r="E124" s="48">
        <v>2</v>
      </c>
      <c r="F124" s="213">
        <v>2</v>
      </c>
      <c r="G124" s="8"/>
      <c r="H124" s="8"/>
      <c r="I124" s="98"/>
      <c r="J124" s="98"/>
      <c r="K124" s="98"/>
      <c r="L124" s="98"/>
      <c r="M124" s="137"/>
      <c r="N124" s="137"/>
      <c r="O124" s="137"/>
    </row>
    <row r="125" spans="1:16" x14ac:dyDescent="0.3">
      <c r="B125" s="481"/>
      <c r="C125" s="170" t="s">
        <v>3</v>
      </c>
      <c r="D125" s="52" t="s">
        <v>4</v>
      </c>
      <c r="E125" s="52" t="s">
        <v>8</v>
      </c>
      <c r="F125" s="52" t="s">
        <v>4</v>
      </c>
      <c r="G125" s="8"/>
      <c r="H125" s="8"/>
      <c r="I125" s="98"/>
      <c r="J125" s="98"/>
      <c r="K125" s="98"/>
      <c r="L125" s="98"/>
      <c r="M125" s="137"/>
      <c r="N125" s="137"/>
      <c r="O125" s="137"/>
      <c r="P125" s="1"/>
    </row>
    <row r="126" spans="1:16" x14ac:dyDescent="0.3">
      <c r="B126" s="241"/>
      <c r="C126" s="242"/>
      <c r="D126" s="111"/>
      <c r="E126" s="243"/>
      <c r="F126" s="243"/>
      <c r="G126" s="8"/>
      <c r="H126" s="8"/>
      <c r="I126" s="98"/>
      <c r="J126" s="98"/>
      <c r="K126" s="98"/>
      <c r="L126" s="98"/>
      <c r="M126" s="137"/>
      <c r="N126" s="137"/>
      <c r="O126" s="137"/>
      <c r="P126" s="1"/>
    </row>
    <row r="127" spans="1:16" x14ac:dyDescent="0.3">
      <c r="A127" s="150" t="s">
        <v>133</v>
      </c>
      <c r="B127" s="190"/>
      <c r="C127" s="170"/>
      <c r="D127" s="43" t="s">
        <v>34</v>
      </c>
      <c r="E127" s="43" t="s">
        <v>35</v>
      </c>
      <c r="F127" s="205" t="s">
        <v>36</v>
      </c>
    </row>
    <row r="128" spans="1:16" x14ac:dyDescent="0.3">
      <c r="B128" s="465" t="s">
        <v>140</v>
      </c>
      <c r="C128" s="170" t="s">
        <v>1</v>
      </c>
      <c r="D128" s="50">
        <v>7.815085834703405E-4</v>
      </c>
      <c r="E128" s="47">
        <v>6.568083032172234E-4</v>
      </c>
      <c r="F128" s="59">
        <v>7.0778649815143662E-4</v>
      </c>
    </row>
    <row r="129" spans="1:11" x14ac:dyDescent="0.3">
      <c r="B129" s="466"/>
      <c r="C129" s="170" t="s">
        <v>2</v>
      </c>
      <c r="D129" s="52">
        <v>2</v>
      </c>
      <c r="E129" s="48">
        <v>2</v>
      </c>
      <c r="F129" s="213">
        <v>2</v>
      </c>
      <c r="H129" s="1"/>
    </row>
    <row r="130" spans="1:11" x14ac:dyDescent="0.3">
      <c r="B130" s="481"/>
      <c r="C130" s="170" t="s">
        <v>3</v>
      </c>
      <c r="D130" s="52" t="s">
        <v>8</v>
      </c>
      <c r="E130" s="52" t="s">
        <v>8</v>
      </c>
      <c r="F130" s="52" t="s">
        <v>8</v>
      </c>
      <c r="H130" s="1"/>
    </row>
    <row r="131" spans="1:11" x14ac:dyDescent="0.3">
      <c r="B131" s="1"/>
      <c r="C131" s="233"/>
      <c r="D131" s="36"/>
      <c r="E131" s="60"/>
      <c r="F131" s="60"/>
      <c r="H131" s="1"/>
    </row>
    <row r="132" spans="1:11" x14ac:dyDescent="0.3">
      <c r="B132" s="190"/>
      <c r="C132" s="170"/>
      <c r="D132" s="43" t="s">
        <v>34</v>
      </c>
      <c r="E132" s="43" t="s">
        <v>35</v>
      </c>
      <c r="F132" s="205" t="s">
        <v>36</v>
      </c>
      <c r="H132" s="1"/>
    </row>
    <row r="133" spans="1:11" x14ac:dyDescent="0.3">
      <c r="B133" s="465" t="s">
        <v>141</v>
      </c>
      <c r="C133" s="170" t="s">
        <v>1</v>
      </c>
      <c r="D133" s="50">
        <v>7.4835569720515334E-4</v>
      </c>
      <c r="E133" s="47">
        <v>6.3362726380438827E-4</v>
      </c>
      <c r="F133" s="59">
        <v>6.7420339674126209E-4</v>
      </c>
    </row>
    <row r="134" spans="1:11" x14ac:dyDescent="0.3">
      <c r="B134" s="466"/>
      <c r="C134" s="170" t="s">
        <v>2</v>
      </c>
      <c r="D134" s="52">
        <v>2</v>
      </c>
      <c r="E134" s="48">
        <v>2</v>
      </c>
      <c r="F134" s="213">
        <v>2</v>
      </c>
    </row>
    <row r="135" spans="1:11" x14ac:dyDescent="0.3">
      <c r="B135" s="481"/>
      <c r="C135" s="170" t="s">
        <v>3</v>
      </c>
      <c r="D135" s="52" t="s">
        <v>8</v>
      </c>
      <c r="E135" s="52" t="s">
        <v>8</v>
      </c>
      <c r="F135" s="52" t="s">
        <v>8</v>
      </c>
    </row>
    <row r="136" spans="1:11" x14ac:dyDescent="0.3">
      <c r="B136" s="53"/>
      <c r="C136" s="53"/>
      <c r="D136" s="53"/>
      <c r="E136" s="53"/>
      <c r="F136" s="53"/>
      <c r="G136" s="53"/>
    </row>
    <row r="137" spans="1:11" x14ac:dyDescent="0.3">
      <c r="B137" s="53"/>
      <c r="C137" s="53"/>
      <c r="D137" s="53"/>
      <c r="E137" s="53"/>
      <c r="F137" s="53"/>
      <c r="G137" s="53"/>
    </row>
    <row r="138" spans="1:11" x14ac:dyDescent="0.3">
      <c r="B138" s="60"/>
      <c r="C138" s="96"/>
      <c r="D138" s="96"/>
      <c r="E138" s="96"/>
      <c r="F138" s="96"/>
      <c r="G138" s="53"/>
    </row>
    <row r="139" spans="1:11" x14ac:dyDescent="0.3">
      <c r="A139" s="8"/>
      <c r="B139" s="483"/>
      <c r="C139" s="96"/>
      <c r="D139" s="234"/>
      <c r="E139" s="60"/>
      <c r="F139" s="60"/>
      <c r="G139" s="53"/>
    </row>
    <row r="140" spans="1:11" x14ac:dyDescent="0.3">
      <c r="B140" s="483"/>
      <c r="C140" s="96"/>
      <c r="D140" s="234"/>
      <c r="E140" s="60"/>
      <c r="F140" s="60"/>
      <c r="G140" s="53"/>
    </row>
    <row r="141" spans="1:11" x14ac:dyDescent="0.3">
      <c r="B141" s="483"/>
      <c r="C141" s="96"/>
      <c r="D141" s="111"/>
      <c r="E141" s="36"/>
      <c r="F141" s="36"/>
      <c r="G141" s="53"/>
    </row>
    <row r="142" spans="1:11" x14ac:dyDescent="0.3">
      <c r="B142" s="53"/>
      <c r="C142" s="53"/>
      <c r="D142" s="53"/>
      <c r="E142" s="53"/>
      <c r="F142" s="53"/>
      <c r="G142" s="53"/>
    </row>
    <row r="143" spans="1:11" x14ac:dyDescent="0.3">
      <c r="B143" s="53"/>
      <c r="C143" s="53"/>
      <c r="D143" s="53"/>
      <c r="E143" s="53"/>
      <c r="F143" s="53"/>
      <c r="G143" s="53"/>
    </row>
    <row r="144" spans="1:11" x14ac:dyDescent="0.3">
      <c r="B144" s="53"/>
      <c r="C144" s="53"/>
      <c r="D144" s="53"/>
      <c r="E144" s="53"/>
      <c r="F144" s="53"/>
      <c r="G144" s="4"/>
      <c r="H144" s="8"/>
      <c r="I144" s="8"/>
      <c r="J144" s="8"/>
      <c r="K144" s="8"/>
    </row>
  </sheetData>
  <mergeCells count="13">
    <mergeCell ref="B139:B141"/>
    <mergeCell ref="B118:B120"/>
    <mergeCell ref="B128:B130"/>
    <mergeCell ref="B123:B125"/>
    <mergeCell ref="B133:B135"/>
    <mergeCell ref="B31:B33"/>
    <mergeCell ref="C31:C33"/>
    <mergeCell ref="B36:B38"/>
    <mergeCell ref="C36:C38"/>
    <mergeCell ref="B95:B97"/>
    <mergeCell ref="B90:B92"/>
    <mergeCell ref="B80:B82"/>
    <mergeCell ref="B85:B87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topLeftCell="A13" workbookViewId="0">
      <selection activeCell="F9" sqref="F9"/>
    </sheetView>
  </sheetViews>
  <sheetFormatPr defaultColWidth="19.109375" defaultRowHeight="30.45" customHeight="1" x14ac:dyDescent="0.3"/>
  <cols>
    <col min="1" max="1" width="12.6640625" style="307" customWidth="1"/>
    <col min="2" max="2" width="22.77734375" style="16" customWidth="1"/>
    <col min="3" max="3" width="24.77734375" style="16" customWidth="1"/>
    <col min="4" max="4" width="14.109375" style="16" customWidth="1"/>
    <col min="5" max="5" width="8.44140625" style="16" customWidth="1"/>
  </cols>
  <sheetData>
    <row r="1" spans="1:8" ht="30.45" customHeight="1" thickBot="1" x14ac:dyDescent="0.4">
      <c r="A1" s="147" t="s">
        <v>151</v>
      </c>
    </row>
    <row r="2" spans="1:8" s="150" customFormat="1" ht="30.45" customHeight="1" thickBot="1" x14ac:dyDescent="0.35">
      <c r="A2" s="148"/>
      <c r="B2" s="484" t="s">
        <v>76</v>
      </c>
      <c r="C2" s="485"/>
      <c r="D2" s="149" t="s">
        <v>54</v>
      </c>
      <c r="E2" s="149" t="s">
        <v>3</v>
      </c>
    </row>
    <row r="3" spans="1:8" ht="30.45" customHeight="1" thickBot="1" x14ac:dyDescent="0.35">
      <c r="A3" s="486" t="s">
        <v>55</v>
      </c>
      <c r="B3" s="225" t="s">
        <v>92</v>
      </c>
      <c r="C3" s="225" t="s">
        <v>93</v>
      </c>
      <c r="D3" s="74">
        <v>1E-4</v>
      </c>
      <c r="E3" s="74" t="s">
        <v>8</v>
      </c>
    </row>
    <row r="4" spans="1:8" ht="30.45" customHeight="1" thickBot="1" x14ac:dyDescent="0.35">
      <c r="A4" s="487"/>
      <c r="B4" s="225" t="s">
        <v>135</v>
      </c>
      <c r="C4" s="225" t="s">
        <v>93</v>
      </c>
      <c r="D4" s="74">
        <v>9.0000000000000006E-5</v>
      </c>
      <c r="E4" s="74" t="s">
        <v>8</v>
      </c>
      <c r="G4" s="203"/>
      <c r="H4" s="203"/>
    </row>
    <row r="5" spans="1:8" ht="30.45" customHeight="1" thickBot="1" x14ac:dyDescent="0.35">
      <c r="A5" s="486" t="s">
        <v>80</v>
      </c>
      <c r="B5" s="316" t="s">
        <v>95</v>
      </c>
      <c r="C5" s="315" t="s">
        <v>94</v>
      </c>
      <c r="D5" s="146" t="s">
        <v>155</v>
      </c>
      <c r="E5" s="146" t="s">
        <v>8</v>
      </c>
      <c r="G5" s="292"/>
      <c r="H5" s="292"/>
    </row>
    <row r="6" spans="1:8" ht="30.45" customHeight="1" thickBot="1" x14ac:dyDescent="0.35">
      <c r="A6" s="488"/>
      <c r="B6" s="146" t="s">
        <v>97</v>
      </c>
      <c r="C6" s="316" t="s">
        <v>96</v>
      </c>
      <c r="D6" s="315" t="s">
        <v>155</v>
      </c>
      <c r="E6" s="315" t="s">
        <v>8</v>
      </c>
      <c r="G6" s="292"/>
      <c r="H6" s="292"/>
    </row>
    <row r="7" spans="1:8" ht="30.45" customHeight="1" thickBot="1" x14ac:dyDescent="0.35">
      <c r="A7" s="487"/>
      <c r="B7" s="489" t="s">
        <v>98</v>
      </c>
      <c r="C7" s="490"/>
      <c r="D7" s="146"/>
      <c r="E7" s="146"/>
      <c r="G7" s="203"/>
      <c r="H7" s="203"/>
    </row>
    <row r="8" spans="1:8" ht="18" customHeight="1" x14ac:dyDescent="0.3">
      <c r="A8" s="486" t="s">
        <v>57</v>
      </c>
      <c r="B8" s="491" t="s">
        <v>127</v>
      </c>
      <c r="C8" s="491" t="s">
        <v>128</v>
      </c>
      <c r="D8" s="491">
        <v>0.11123</v>
      </c>
      <c r="E8" s="491" t="s">
        <v>5</v>
      </c>
    </row>
    <row r="9" spans="1:8" ht="11.55" customHeight="1" thickBot="1" x14ac:dyDescent="0.35">
      <c r="A9" s="488"/>
      <c r="B9" s="492"/>
      <c r="C9" s="492"/>
      <c r="D9" s="492"/>
      <c r="E9" s="492"/>
    </row>
    <row r="10" spans="1:8" ht="19.8" customHeight="1" x14ac:dyDescent="0.3">
      <c r="A10" s="488"/>
      <c r="B10" s="491" t="s">
        <v>99</v>
      </c>
      <c r="C10" s="491" t="s">
        <v>100</v>
      </c>
      <c r="D10" s="491">
        <v>2.385E-2</v>
      </c>
      <c r="E10" s="491" t="s">
        <v>7</v>
      </c>
    </row>
    <row r="11" spans="1:8" ht="14.55" customHeight="1" thickBot="1" x14ac:dyDescent="0.35">
      <c r="A11" s="487"/>
      <c r="B11" s="492"/>
      <c r="C11" s="492"/>
      <c r="D11" s="492"/>
      <c r="E11" s="492"/>
    </row>
    <row r="12" spans="1:8" ht="30.45" customHeight="1" thickBot="1" x14ac:dyDescent="0.35">
      <c r="A12" s="486" t="s">
        <v>58</v>
      </c>
      <c r="B12" s="225" t="s">
        <v>101</v>
      </c>
      <c r="C12" s="225" t="s">
        <v>102</v>
      </c>
      <c r="D12" s="74" t="s">
        <v>56</v>
      </c>
      <c r="E12" s="74" t="s">
        <v>8</v>
      </c>
      <c r="F12" s="199"/>
    </row>
    <row r="13" spans="1:8" ht="30.45" customHeight="1" thickBot="1" x14ac:dyDescent="0.35">
      <c r="A13" s="487"/>
      <c r="B13" s="341" t="s">
        <v>103</v>
      </c>
      <c r="C13" s="341" t="s">
        <v>104</v>
      </c>
      <c r="D13" s="341">
        <v>0.99999000000000005</v>
      </c>
      <c r="E13" s="341" t="s">
        <v>5</v>
      </c>
      <c r="G13" s="317"/>
    </row>
    <row r="14" spans="1:8" ht="30.45" customHeight="1" thickBot="1" x14ac:dyDescent="0.35">
      <c r="A14" s="486" t="s">
        <v>59</v>
      </c>
      <c r="B14" s="225" t="s">
        <v>60</v>
      </c>
      <c r="C14" s="225" t="s">
        <v>158</v>
      </c>
      <c r="D14" s="74">
        <v>0.11123</v>
      </c>
      <c r="E14" s="74" t="s">
        <v>5</v>
      </c>
    </row>
    <row r="15" spans="1:8" ht="30.45" customHeight="1" thickBot="1" x14ac:dyDescent="0.35">
      <c r="A15" s="488"/>
      <c r="B15" s="291" t="s">
        <v>61</v>
      </c>
      <c r="C15" s="291" t="s">
        <v>62</v>
      </c>
      <c r="D15" s="74">
        <v>7.3245000000000005E-2</v>
      </c>
      <c r="E15" s="74" t="s">
        <v>5</v>
      </c>
    </row>
    <row r="16" spans="1:8" ht="30.45" customHeight="1" thickBot="1" x14ac:dyDescent="0.35">
      <c r="A16" s="487"/>
      <c r="B16" s="291" t="s">
        <v>63</v>
      </c>
      <c r="C16" s="291" t="s">
        <v>64</v>
      </c>
      <c r="D16" s="74">
        <v>6.0400000000000002E-3</v>
      </c>
      <c r="E16" s="74" t="s">
        <v>4</v>
      </c>
    </row>
    <row r="17" spans="1:5" ht="26.55" customHeight="1" thickBot="1" x14ac:dyDescent="0.35">
      <c r="A17" s="486" t="s">
        <v>65</v>
      </c>
      <c r="B17" s="291" t="s">
        <v>66</v>
      </c>
      <c r="C17" s="291" t="s">
        <v>67</v>
      </c>
      <c r="D17" s="74" t="s">
        <v>154</v>
      </c>
      <c r="E17" s="74" t="s">
        <v>8</v>
      </c>
    </row>
    <row r="18" spans="1:5" ht="26.55" customHeight="1" thickBot="1" x14ac:dyDescent="0.35">
      <c r="A18" s="488"/>
      <c r="B18" s="291" t="s">
        <v>68</v>
      </c>
      <c r="C18" s="225" t="s">
        <v>156</v>
      </c>
      <c r="D18" s="74" t="s">
        <v>152</v>
      </c>
      <c r="E18" s="74" t="s">
        <v>8</v>
      </c>
    </row>
    <row r="19" spans="1:5" ht="26.55" customHeight="1" thickBot="1" x14ac:dyDescent="0.35">
      <c r="A19" s="488"/>
      <c r="B19" s="291" t="s">
        <v>69</v>
      </c>
      <c r="C19" s="225" t="s">
        <v>157</v>
      </c>
      <c r="D19" s="74" t="s">
        <v>153</v>
      </c>
      <c r="E19" s="74" t="s">
        <v>8</v>
      </c>
    </row>
    <row r="20" spans="1:5" ht="26.55" customHeight="1" thickBot="1" x14ac:dyDescent="0.35">
      <c r="A20" s="487"/>
      <c r="B20" s="493" t="s">
        <v>134</v>
      </c>
      <c r="C20" s="494"/>
      <c r="D20" s="290"/>
      <c r="E20" s="74"/>
    </row>
    <row r="21" spans="1:5" ht="30.45" customHeight="1" thickBot="1" x14ac:dyDescent="0.35">
      <c r="A21" s="305" t="s">
        <v>70</v>
      </c>
      <c r="B21" s="225" t="s">
        <v>83</v>
      </c>
      <c r="C21" s="225" t="s">
        <v>84</v>
      </c>
      <c r="D21" s="74">
        <v>2.4000000000000001E-4</v>
      </c>
      <c r="E21" s="74" t="s">
        <v>8</v>
      </c>
    </row>
    <row r="22" spans="1:5" ht="30.45" customHeight="1" thickBot="1" x14ac:dyDescent="0.35">
      <c r="A22" s="486" t="s">
        <v>136</v>
      </c>
      <c r="B22" s="225" t="s">
        <v>82</v>
      </c>
      <c r="C22" s="225" t="s">
        <v>81</v>
      </c>
      <c r="D22" s="74" t="s">
        <v>56</v>
      </c>
      <c r="E22" s="74" t="s">
        <v>8</v>
      </c>
    </row>
    <row r="23" spans="1:5" ht="30.45" customHeight="1" thickBot="1" x14ac:dyDescent="0.35">
      <c r="A23" s="488"/>
      <c r="B23" s="225" t="s">
        <v>82</v>
      </c>
      <c r="C23" s="225" t="s">
        <v>85</v>
      </c>
      <c r="D23" s="225">
        <v>1.3899999999999999E-2</v>
      </c>
      <c r="E23" s="225" t="s">
        <v>7</v>
      </c>
    </row>
    <row r="24" spans="1:5" ht="30.45" customHeight="1" thickBot="1" x14ac:dyDescent="0.35">
      <c r="A24" s="148" t="s">
        <v>71</v>
      </c>
      <c r="B24" s="225" t="s">
        <v>86</v>
      </c>
      <c r="C24" s="225" t="s">
        <v>87</v>
      </c>
      <c r="D24" s="74">
        <v>1.7000000000000001E-4</v>
      </c>
      <c r="E24" s="74" t="s">
        <v>8</v>
      </c>
    </row>
    <row r="25" spans="1:5" ht="30.45" customHeight="1" thickBot="1" x14ac:dyDescent="0.35">
      <c r="A25" s="486" t="s">
        <v>72</v>
      </c>
      <c r="B25" s="225" t="s">
        <v>88</v>
      </c>
      <c r="C25" s="225" t="s">
        <v>89</v>
      </c>
      <c r="D25" s="74">
        <v>0.1867</v>
      </c>
      <c r="E25" s="74" t="s">
        <v>5</v>
      </c>
    </row>
    <row r="26" spans="1:5" ht="30.45" customHeight="1" thickBot="1" x14ac:dyDescent="0.35">
      <c r="A26" s="487"/>
      <c r="B26" s="225" t="s">
        <v>88</v>
      </c>
      <c r="C26" s="225" t="s">
        <v>90</v>
      </c>
      <c r="D26" s="74">
        <v>9.3999999999999997E-4</v>
      </c>
      <c r="E26" s="74" t="s">
        <v>8</v>
      </c>
    </row>
    <row r="27" spans="1:5" ht="30.45" customHeight="1" thickBot="1" x14ac:dyDescent="0.35">
      <c r="A27" s="486" t="s">
        <v>73</v>
      </c>
      <c r="B27" s="225" t="s">
        <v>74</v>
      </c>
      <c r="C27" s="225" t="s">
        <v>75</v>
      </c>
      <c r="D27" s="74">
        <v>0.38208999999999999</v>
      </c>
      <c r="E27" s="74" t="s">
        <v>5</v>
      </c>
    </row>
    <row r="28" spans="1:5" ht="30.45" customHeight="1" thickBot="1" x14ac:dyDescent="0.35">
      <c r="A28" s="488"/>
      <c r="B28" s="225" t="s">
        <v>74</v>
      </c>
      <c r="C28" s="225" t="s">
        <v>91</v>
      </c>
      <c r="D28" s="74">
        <v>0.31207000000000001</v>
      </c>
      <c r="E28" s="74" t="s">
        <v>5</v>
      </c>
    </row>
    <row r="29" spans="1:5" ht="30.45" customHeight="1" thickBot="1" x14ac:dyDescent="0.35">
      <c r="A29" s="488"/>
      <c r="B29" s="225" t="s">
        <v>105</v>
      </c>
      <c r="C29" s="225" t="s">
        <v>107</v>
      </c>
      <c r="D29" s="74">
        <v>5.0800000000000003E-3</v>
      </c>
      <c r="E29" s="74" t="s">
        <v>7</v>
      </c>
    </row>
    <row r="30" spans="1:5" ht="30.45" customHeight="1" thickBot="1" x14ac:dyDescent="0.35">
      <c r="A30" s="488"/>
      <c r="B30" s="224" t="s">
        <v>105</v>
      </c>
      <c r="C30" s="224" t="s">
        <v>106</v>
      </c>
      <c r="D30" s="224">
        <v>1.6590000000000001E-2</v>
      </c>
      <c r="E30" s="224" t="s">
        <v>7</v>
      </c>
    </row>
    <row r="31" spans="1:5" ht="30.45" customHeight="1" thickBot="1" x14ac:dyDescent="0.35">
      <c r="A31" s="306" t="s">
        <v>129</v>
      </c>
      <c r="B31" s="228" t="s">
        <v>131</v>
      </c>
      <c r="C31" s="229" t="s">
        <v>130</v>
      </c>
      <c r="D31" s="230">
        <v>0.30163000000000001</v>
      </c>
      <c r="E31" s="231" t="s">
        <v>5</v>
      </c>
    </row>
  </sheetData>
  <mergeCells count="20">
    <mergeCell ref="D10:D11"/>
    <mergeCell ref="E10:E11"/>
    <mergeCell ref="A8:A11"/>
    <mergeCell ref="B8:B9"/>
    <mergeCell ref="C8:C9"/>
    <mergeCell ref="D8:D9"/>
    <mergeCell ref="E8:E9"/>
    <mergeCell ref="A25:A26"/>
    <mergeCell ref="A27:A30"/>
    <mergeCell ref="A12:A13"/>
    <mergeCell ref="A22:A23"/>
    <mergeCell ref="B10:B11"/>
    <mergeCell ref="B20:C20"/>
    <mergeCell ref="A17:A20"/>
    <mergeCell ref="B2:C2"/>
    <mergeCell ref="A3:A4"/>
    <mergeCell ref="A14:A16"/>
    <mergeCell ref="A5:A7"/>
    <mergeCell ref="B7:C7"/>
    <mergeCell ref="C10:C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6</vt:i4>
      </vt:variant>
    </vt:vector>
  </HeadingPairs>
  <TitlesOfParts>
    <vt:vector size="6" baseType="lpstr">
      <vt:lpstr>Fig. 2c</vt:lpstr>
      <vt:lpstr>Fig. 6b</vt:lpstr>
      <vt:lpstr>Suppl Fig. 8c</vt:lpstr>
      <vt:lpstr>ttest main figures</vt:lpstr>
      <vt:lpstr>ttest Supplementary figures</vt:lpstr>
      <vt:lpstr>mann whitney p-value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YUHEE CHUNG</dc:creator>
  <cp:lastModifiedBy>YUHEE CHUNG</cp:lastModifiedBy>
  <dcterms:created xsi:type="dcterms:W3CDTF">2017-06-30T21:41:09Z</dcterms:created>
  <dcterms:modified xsi:type="dcterms:W3CDTF">2019-01-28T03:36:27Z</dcterms:modified>
</cp:coreProperties>
</file>