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은주\Desktop\파이널리비젼(20190219 새벽 정리)\"/>
    </mc:Choice>
  </mc:AlternateContent>
  <bookViews>
    <workbookView xWindow="0" yWindow="0" windowWidth="25125" windowHeight="12390" firstSheet="49" activeTab="58"/>
  </bookViews>
  <sheets>
    <sheet name="Figure 1b" sheetId="1" r:id="rId1"/>
    <sheet name="Figure 1c" sheetId="3" r:id="rId2"/>
    <sheet name="Figure 1d" sheetId="2" r:id="rId3"/>
    <sheet name="Figure 1e" sheetId="5" r:id="rId4"/>
    <sheet name="Figure 1f" sheetId="6" r:id="rId5"/>
    <sheet name="Figure 1g" sheetId="7" r:id="rId6"/>
    <sheet name="Figure 2b" sheetId="8" r:id="rId7"/>
    <sheet name="Figure 2c" sheetId="9" r:id="rId8"/>
    <sheet name="Figure 2d" sheetId="10" r:id="rId9"/>
    <sheet name="Figure 2e" sheetId="11" r:id="rId10"/>
    <sheet name="Figure 2f" sheetId="12" r:id="rId11"/>
    <sheet name="Figure 3c" sheetId="13" r:id="rId12"/>
    <sheet name="Figure 3d" sheetId="14" r:id="rId13"/>
    <sheet name="Figure 4b" sheetId="15" r:id="rId14"/>
    <sheet name="Figure 4c" sheetId="16" r:id="rId15"/>
    <sheet name="Figure 4d" sheetId="17" r:id="rId16"/>
    <sheet name="Figure 4i" sheetId="21" r:id="rId17"/>
    <sheet name="Figure 4j" sheetId="22" r:id="rId18"/>
    <sheet name="Figure 5a" sheetId="24" r:id="rId19"/>
    <sheet name="Figure 5c" sheetId="26" r:id="rId20"/>
    <sheet name="Figure 5d" sheetId="27" r:id="rId21"/>
    <sheet name="Figure 5e" sheetId="28" r:id="rId22"/>
    <sheet name="Figure 5f" sheetId="29" r:id="rId23"/>
    <sheet name="Figure 5g" sheetId="30" r:id="rId24"/>
    <sheet name="Figure 6b" sheetId="32" r:id="rId25"/>
    <sheet name="Figure 6d" sheetId="34" r:id="rId26"/>
    <sheet name="Figure 6e" sheetId="35" r:id="rId27"/>
    <sheet name="Figure 7b" sheetId="37" r:id="rId28"/>
    <sheet name="Figure 7d" sheetId="39" r:id="rId29"/>
    <sheet name="Supple 1b" sheetId="41" r:id="rId30"/>
    <sheet name="Supple 1d" sheetId="43" r:id="rId31"/>
    <sheet name="Supple 1e" sheetId="44" r:id="rId32"/>
    <sheet name="Supple 1f" sheetId="45" r:id="rId33"/>
    <sheet name="Supple 1g" sheetId="46" r:id="rId34"/>
    <sheet name="Supple 1h" sheetId="47" r:id="rId35"/>
    <sheet name="Supple 2a" sheetId="48" r:id="rId36"/>
    <sheet name="Supple 2b" sheetId="49" r:id="rId37"/>
    <sheet name="Supple 3c" sheetId="52" r:id="rId38"/>
    <sheet name="Supple 3d" sheetId="78" r:id="rId39"/>
    <sheet name="Supple 3e" sheetId="51" r:id="rId40"/>
    <sheet name="Supple 3g" sheetId="54" r:id="rId41"/>
    <sheet name="Supple 3h" sheetId="55" r:id="rId42"/>
    <sheet name="Supple 5a" sheetId="58" r:id="rId43"/>
    <sheet name="Supple 5b" sheetId="59" r:id="rId44"/>
    <sheet name="Supple 5c" sheetId="60" r:id="rId45"/>
    <sheet name="Supple 6a" sheetId="63" r:id="rId46"/>
    <sheet name="Supple 7c" sheetId="65" r:id="rId47"/>
    <sheet name="Supple 7d" sheetId="66" r:id="rId48"/>
    <sheet name="Supple 7e" sheetId="67" r:id="rId49"/>
    <sheet name="Supple 9a" sheetId="68" r:id="rId50"/>
    <sheet name="Supple 9b" sheetId="69" r:id="rId51"/>
    <sheet name="Supple 9c" sheetId="70" r:id="rId52"/>
    <sheet name="Supple 9d" sheetId="71" r:id="rId53"/>
    <sheet name="Supple 10a" sheetId="72" r:id="rId54"/>
    <sheet name="Supple 10b" sheetId="73" r:id="rId55"/>
    <sheet name="Supple 10c" sheetId="74" r:id="rId56"/>
    <sheet name="Supple 11b" sheetId="75" r:id="rId57"/>
    <sheet name="Supple 11c" sheetId="76" r:id="rId58"/>
    <sheet name="Supple 11e" sheetId="77" r:id="rId59"/>
  </sheets>
  <calcPr calcId="152511"/>
</workbook>
</file>

<file path=xl/calcChain.xml><?xml version="1.0" encoding="utf-8"?>
<calcChain xmlns="http://schemas.openxmlformats.org/spreadsheetml/2006/main">
  <c r="J12" i="1" l="1"/>
  <c r="I12" i="1"/>
  <c r="H12" i="1"/>
  <c r="J11" i="1"/>
  <c r="I11" i="1"/>
  <c r="H11" i="1"/>
  <c r="J9" i="1"/>
  <c r="I9" i="1"/>
  <c r="H9" i="1"/>
  <c r="J8" i="1"/>
  <c r="I8" i="1"/>
  <c r="H8" i="1"/>
  <c r="J6" i="1"/>
  <c r="I6" i="1"/>
  <c r="H6" i="1"/>
  <c r="J5" i="1"/>
  <c r="I5" i="1"/>
  <c r="H5" i="1"/>
</calcChain>
</file>

<file path=xl/sharedStrings.xml><?xml version="1.0" encoding="utf-8"?>
<sst xmlns="http://schemas.openxmlformats.org/spreadsheetml/2006/main" count="870" uniqueCount="534">
  <si>
    <t>Figure 1b</t>
    <phoneticPr fontId="5" type="noConversion"/>
  </si>
  <si>
    <t>MDA-MB231</t>
    <phoneticPr fontId="5" type="noConversion"/>
  </si>
  <si>
    <t>Control</t>
  </si>
  <si>
    <t>Control</t>
    <phoneticPr fontId="5" type="noConversion"/>
  </si>
  <si>
    <t>SFX 100 uM</t>
    <phoneticPr fontId="5" type="noConversion"/>
  </si>
  <si>
    <t>MCF7</t>
    <phoneticPr fontId="5" type="noConversion"/>
  </si>
  <si>
    <t>Control</t>
    <phoneticPr fontId="5" type="noConversion"/>
  </si>
  <si>
    <t>SFX 100 uM</t>
    <phoneticPr fontId="5" type="noConversion"/>
  </si>
  <si>
    <t>MCF10A</t>
    <phoneticPr fontId="5" type="noConversion"/>
  </si>
  <si>
    <t>Control</t>
    <phoneticPr fontId="5" type="noConversion"/>
  </si>
  <si>
    <t>SFX 100 uM</t>
    <phoneticPr fontId="5" type="noConversion"/>
  </si>
  <si>
    <t>Divided by cell number</t>
    <phoneticPr fontId="5" type="noConversion"/>
  </si>
  <si>
    <t>MDA-MB231</t>
    <phoneticPr fontId="6" type="noConversion"/>
  </si>
  <si>
    <t>MCF7</t>
    <phoneticPr fontId="6" type="noConversion"/>
  </si>
  <si>
    <t>Control</t>
    <phoneticPr fontId="6" type="noConversion"/>
  </si>
  <si>
    <t>SFX</t>
    <phoneticPr fontId="6" type="noConversion"/>
  </si>
  <si>
    <t>Control</t>
    <phoneticPr fontId="6" type="noConversion"/>
  </si>
  <si>
    <t>Figure 1c</t>
    <phoneticPr fontId="5" type="noConversion"/>
  </si>
  <si>
    <t>Figure 1d</t>
    <phoneticPr fontId="5" type="noConversion"/>
  </si>
  <si>
    <t>MDA-MB231</t>
    <phoneticPr fontId="5" type="noConversion"/>
  </si>
  <si>
    <t>Control</t>
    <phoneticPr fontId="5" type="noConversion"/>
  </si>
  <si>
    <t>SFX 50 uM</t>
    <phoneticPr fontId="5" type="noConversion"/>
  </si>
  <si>
    <t>n=1</t>
    <phoneticPr fontId="5" type="noConversion"/>
  </si>
  <si>
    <t>n=2</t>
    <phoneticPr fontId="5" type="noConversion"/>
  </si>
  <si>
    <t>n=3</t>
    <phoneticPr fontId="5" type="noConversion"/>
  </si>
  <si>
    <t>MCF-7</t>
    <phoneticPr fontId="6" type="noConversion"/>
  </si>
  <si>
    <t>n=1</t>
    <phoneticPr fontId="6" type="noConversion"/>
  </si>
  <si>
    <t>n=2</t>
    <phoneticPr fontId="6" type="noConversion"/>
  </si>
  <si>
    <t>n=3</t>
    <phoneticPr fontId="6" type="noConversion"/>
  </si>
  <si>
    <t>Control</t>
    <phoneticPr fontId="6" type="noConversion"/>
  </si>
  <si>
    <t>SFX 50uM</t>
    <phoneticPr fontId="6" type="noConversion"/>
  </si>
  <si>
    <t>SFX 100uM</t>
    <phoneticPr fontId="6" type="noConversion"/>
  </si>
  <si>
    <t>Figure 1e</t>
    <phoneticPr fontId="5" type="noConversion"/>
  </si>
  <si>
    <t>Control</t>
    <phoneticPr fontId="5" type="noConversion"/>
  </si>
  <si>
    <t>SFX</t>
  </si>
  <si>
    <t>SFX</t>
    <phoneticPr fontId="5" type="noConversion"/>
  </si>
  <si>
    <t>SFX</t>
    <phoneticPr fontId="5" type="noConversion"/>
  </si>
  <si>
    <t>IL8</t>
    <phoneticPr fontId="5" type="noConversion"/>
  </si>
  <si>
    <t>IL2</t>
    <phoneticPr fontId="5" type="noConversion"/>
  </si>
  <si>
    <t>IL6</t>
    <phoneticPr fontId="5" type="noConversion"/>
  </si>
  <si>
    <t>CX3CL1</t>
    <phoneticPr fontId="5" type="noConversion"/>
  </si>
  <si>
    <t>CXCL13</t>
    <phoneticPr fontId="5" type="noConversion"/>
  </si>
  <si>
    <t>CCL2</t>
    <phoneticPr fontId="5" type="noConversion"/>
  </si>
  <si>
    <t>TGFB1</t>
    <phoneticPr fontId="5" type="noConversion"/>
  </si>
  <si>
    <t>SFX 50 uM</t>
    <phoneticPr fontId="5" type="noConversion"/>
  </si>
  <si>
    <t>EDIL3</t>
    <phoneticPr fontId="5" type="noConversion"/>
  </si>
  <si>
    <t>HSP90</t>
    <phoneticPr fontId="5" type="noConversion"/>
  </si>
  <si>
    <t>GPC1</t>
    <phoneticPr fontId="5" type="noConversion"/>
  </si>
  <si>
    <t>Alix</t>
    <phoneticPr fontId="5" type="noConversion"/>
  </si>
  <si>
    <t>Figure 1f</t>
    <phoneticPr fontId="5" type="noConversion"/>
  </si>
  <si>
    <t>Figure 1g</t>
    <phoneticPr fontId="5" type="noConversion"/>
  </si>
  <si>
    <t>Figure 2b</t>
    <phoneticPr fontId="5" type="noConversion"/>
  </si>
  <si>
    <t>Day1</t>
    <phoneticPr fontId="5" type="noConversion"/>
  </si>
  <si>
    <t>Day3</t>
    <phoneticPr fontId="5" type="noConversion"/>
  </si>
  <si>
    <t>Day5</t>
    <phoneticPr fontId="5" type="noConversion"/>
  </si>
  <si>
    <t>Day7</t>
    <phoneticPr fontId="5" type="noConversion"/>
  </si>
  <si>
    <t>Day10</t>
    <phoneticPr fontId="5" type="noConversion"/>
  </si>
  <si>
    <t>Day13</t>
    <phoneticPr fontId="5" type="noConversion"/>
  </si>
  <si>
    <t>Day15</t>
    <phoneticPr fontId="5" type="noConversion"/>
  </si>
  <si>
    <t>Vehicle</t>
  </si>
  <si>
    <t>Vehicle</t>
    <phoneticPr fontId="5" type="noConversion"/>
  </si>
  <si>
    <t>DOC</t>
  </si>
  <si>
    <t>DOC</t>
    <phoneticPr fontId="5" type="noConversion"/>
  </si>
  <si>
    <t>Tumor growth curve (mm3)</t>
    <phoneticPr fontId="5" type="noConversion"/>
  </si>
  <si>
    <t>Figure 2c</t>
    <phoneticPr fontId="5" type="noConversion"/>
  </si>
  <si>
    <t>Day1</t>
    <phoneticPr fontId="5" type="noConversion"/>
  </si>
  <si>
    <t>Day8</t>
    <phoneticPr fontId="5" type="noConversion"/>
  </si>
  <si>
    <t>Day15</t>
    <phoneticPr fontId="5" type="noConversion"/>
  </si>
  <si>
    <t>Day22</t>
    <phoneticPr fontId="5" type="noConversion"/>
  </si>
  <si>
    <t>Day29</t>
    <phoneticPr fontId="5" type="noConversion"/>
  </si>
  <si>
    <t>Vehicle</t>
    <phoneticPr fontId="5" type="noConversion"/>
  </si>
  <si>
    <t>DOC</t>
    <phoneticPr fontId="5" type="noConversion"/>
  </si>
  <si>
    <t>Image J intensity</t>
    <phoneticPr fontId="5" type="noConversion"/>
  </si>
  <si>
    <t>Vehicle</t>
    <phoneticPr fontId="5" type="noConversion"/>
  </si>
  <si>
    <t>DOC</t>
    <phoneticPr fontId="5" type="noConversion"/>
  </si>
  <si>
    <t>Combi</t>
    <phoneticPr fontId="5" type="noConversion"/>
  </si>
  <si>
    <t>Figure 2d</t>
    <phoneticPr fontId="5" type="noConversion"/>
  </si>
  <si>
    <t>Figure 2e</t>
    <phoneticPr fontId="5" type="noConversion"/>
  </si>
  <si>
    <t>Lung nodule</t>
  </si>
  <si>
    <t>Vehicle</t>
    <phoneticPr fontId="5" type="noConversion"/>
  </si>
  <si>
    <t>Liver nodule</t>
    <phoneticPr fontId="5" type="noConversion"/>
  </si>
  <si>
    <t>Combination</t>
  </si>
  <si>
    <t>Figure 2f</t>
    <phoneticPr fontId="5" type="noConversion"/>
  </si>
  <si>
    <t>Figure 3c</t>
    <phoneticPr fontId="5" type="noConversion"/>
  </si>
  <si>
    <t>Control</t>
    <phoneticPr fontId="5" type="noConversion"/>
  </si>
  <si>
    <t>MDA-MB231</t>
    <phoneticPr fontId="5" type="noConversion"/>
  </si>
  <si>
    <t>Rab5</t>
    <phoneticPr fontId="5" type="noConversion"/>
  </si>
  <si>
    <t>Rab5</t>
    <phoneticPr fontId="5" type="noConversion"/>
  </si>
  <si>
    <t>Rab7</t>
    <phoneticPr fontId="5" type="noConversion"/>
  </si>
  <si>
    <t>Rab27a</t>
    <phoneticPr fontId="5" type="noConversion"/>
  </si>
  <si>
    <t>VPS4B</t>
    <phoneticPr fontId="5" type="noConversion"/>
  </si>
  <si>
    <t>MITF</t>
    <phoneticPr fontId="5" type="noConversion"/>
  </si>
  <si>
    <t>RILP</t>
    <phoneticPr fontId="5" type="noConversion"/>
  </si>
  <si>
    <t>Figure 3d</t>
    <phoneticPr fontId="5" type="noConversion"/>
  </si>
  <si>
    <t>GW4869</t>
    <phoneticPr fontId="5" type="noConversion"/>
  </si>
  <si>
    <t>SFX 100 uM</t>
    <phoneticPr fontId="5" type="noConversion"/>
  </si>
  <si>
    <t>Rab27a</t>
    <phoneticPr fontId="5" type="noConversion"/>
  </si>
  <si>
    <t>Rab7</t>
    <phoneticPr fontId="5" type="noConversion"/>
  </si>
  <si>
    <t>nSMase2</t>
    <phoneticPr fontId="5" type="noConversion"/>
  </si>
  <si>
    <t>Alix</t>
    <phoneticPr fontId="5" type="noConversion"/>
  </si>
  <si>
    <t>CD63</t>
    <phoneticPr fontId="5" type="noConversion"/>
  </si>
  <si>
    <t>SFX 100 uM</t>
    <phoneticPr fontId="5" type="noConversion"/>
  </si>
  <si>
    <t>RILP</t>
    <phoneticPr fontId="5" type="noConversion"/>
  </si>
  <si>
    <t>MITF</t>
    <phoneticPr fontId="5" type="noConversion"/>
  </si>
  <si>
    <t>Image J intensity</t>
    <phoneticPr fontId="5" type="noConversion"/>
  </si>
  <si>
    <t>Figure 4b</t>
    <phoneticPr fontId="5" type="noConversion"/>
  </si>
  <si>
    <t>Strain</t>
  </si>
  <si>
    <t>MIC (μg/ml)</t>
  </si>
  <si>
    <t>Sulfisoxazole</t>
  </si>
  <si>
    <t>S. aureus ATCC 29213</t>
  </si>
  <si>
    <t>&gt; 512</t>
  </si>
  <si>
    <t>Escherichia coli ATCC 25922</t>
  </si>
  <si>
    <t>N1AS</t>
  </si>
  <si>
    <t>N1AS</t>
    <phoneticPr fontId="5" type="noConversion"/>
  </si>
  <si>
    <t>N4AS</t>
  </si>
  <si>
    <t>N4AS</t>
    <phoneticPr fontId="5" type="noConversion"/>
  </si>
  <si>
    <t>DAS</t>
  </si>
  <si>
    <t>DAS</t>
    <phoneticPr fontId="5" type="noConversion"/>
  </si>
  <si>
    <t>n=1</t>
    <phoneticPr fontId="5" type="noConversion"/>
  </si>
  <si>
    <t>n=2</t>
    <phoneticPr fontId="5" type="noConversion"/>
  </si>
  <si>
    <t>n=3</t>
    <phoneticPr fontId="5" type="noConversion"/>
  </si>
  <si>
    <t>Figure 4c</t>
    <phoneticPr fontId="5" type="noConversion"/>
  </si>
  <si>
    <t>Exosome number</t>
    <phoneticPr fontId="5" type="noConversion"/>
  </si>
  <si>
    <t>Exosomal protein concentration</t>
    <phoneticPr fontId="5" type="noConversion"/>
  </si>
  <si>
    <t>ompound Code</t>
  </si>
  <si>
    <t>Date Study Completed</t>
  </si>
  <si>
    <t>Date Report Printed</t>
  </si>
  <si>
    <t>Panlabs Internal Test Number</t>
  </si>
  <si>
    <t>Molecular Weight</t>
  </si>
  <si>
    <t>Assay Catalog Number</t>
  </si>
  <si>
    <t>Ascii Assay Name</t>
  </si>
  <si>
    <t>Ligand or Substrate</t>
  </si>
  <si>
    <t>Species</t>
  </si>
  <si>
    <t>Tissue</t>
  </si>
  <si>
    <t>Solvent</t>
  </si>
  <si>
    <t>Concentration of Test Compound</t>
  </si>
  <si>
    <t>Units of Concentration</t>
  </si>
  <si>
    <t>Response Average</t>
  </si>
  <si>
    <t>IC50 Value</t>
  </si>
  <si>
    <t>IC50 SEM</t>
  </si>
  <si>
    <t>IC50 Unit</t>
  </si>
  <si>
    <t>Ki Value</t>
  </si>
  <si>
    <t>Ki SEM</t>
  </si>
  <si>
    <t>Ki Unit</t>
  </si>
  <si>
    <t>nH Value</t>
  </si>
  <si>
    <t>nH SEM</t>
  </si>
  <si>
    <t>Agonist Response</t>
  </si>
  <si>
    <t>Antagonist Response</t>
  </si>
  <si>
    <t>Agonist Criteria</t>
  </si>
  <si>
    <t>Agonist Criteria Judgement(Y/N)</t>
  </si>
  <si>
    <t>Number of Tubes</t>
  </si>
  <si>
    <t>Antagonist Criteria</t>
  </si>
  <si>
    <t>Antagonist Criteria Judgement</t>
  </si>
  <si>
    <t>Route of Administration</t>
  </si>
  <si>
    <t>Time</t>
  </si>
  <si>
    <t>Temperature</t>
  </si>
  <si>
    <t>PharmaScreen Results</t>
  </si>
  <si>
    <t>PharmaScreen Comments</t>
  </si>
  <si>
    <t>1995 Catalog Number for PharmaScreen</t>
  </si>
  <si>
    <t>Special Comment</t>
  </si>
  <si>
    <t>Primary or Secondary Assay Designator PharmaScreen</t>
  </si>
  <si>
    <t>Reference Compound PharmaScreen</t>
  </si>
  <si>
    <t>Assay ID</t>
  </si>
  <si>
    <t>07/11/2018</t>
  </si>
  <si>
    <t>Endothelin ETA</t>
  </si>
  <si>
    <t>[125I]Endothelin-1</t>
  </si>
  <si>
    <t>Human</t>
  </si>
  <si>
    <t>recombinant</t>
  </si>
  <si>
    <t>1% DMSO</t>
  </si>
  <si>
    <t>mcM</t>
  </si>
  <si>
    <t>&gt;=50</t>
  </si>
  <si>
    <t>Y</t>
  </si>
  <si>
    <t>Radioligand Binding</t>
  </si>
  <si>
    <t>N</t>
  </si>
  <si>
    <t>nM</t>
  </si>
  <si>
    <t>Figure 4i</t>
    <phoneticPr fontId="5" type="noConversion"/>
  </si>
  <si>
    <t>Figure 6b</t>
    <phoneticPr fontId="5" type="noConversion"/>
  </si>
  <si>
    <t>Figure 6d</t>
    <phoneticPr fontId="5" type="noConversion"/>
  </si>
  <si>
    <t>12 h</t>
    <phoneticPr fontId="5" type="noConversion"/>
  </si>
  <si>
    <t>24 h</t>
    <phoneticPr fontId="5" type="noConversion"/>
  </si>
  <si>
    <t>Rapa</t>
    <phoneticPr fontId="5" type="noConversion"/>
  </si>
  <si>
    <t>Rapa</t>
    <phoneticPr fontId="5" type="noConversion"/>
  </si>
  <si>
    <t>SFX</t>
    <phoneticPr fontId="5" type="noConversion"/>
  </si>
  <si>
    <t>Figure 6e</t>
    <phoneticPr fontId="5" type="noConversion"/>
  </si>
  <si>
    <t>Vehicle</t>
    <phoneticPr fontId="5" type="noConversion"/>
  </si>
  <si>
    <t>BafA1</t>
    <phoneticPr fontId="5" type="noConversion"/>
  </si>
  <si>
    <t>Figure 7b</t>
    <phoneticPr fontId="5" type="noConversion"/>
  </si>
  <si>
    <t>Rapa</t>
    <phoneticPr fontId="5" type="noConversion"/>
  </si>
  <si>
    <t>Zibo</t>
    <phoneticPr fontId="5" type="noConversion"/>
  </si>
  <si>
    <t>PD</t>
    <phoneticPr fontId="5" type="noConversion"/>
  </si>
  <si>
    <t>Figure 7d</t>
    <phoneticPr fontId="5" type="noConversion"/>
  </si>
  <si>
    <t>PBS</t>
    <phoneticPr fontId="5" type="noConversion"/>
  </si>
  <si>
    <t>Supplementary figure 1d</t>
    <phoneticPr fontId="5" type="noConversion"/>
  </si>
  <si>
    <t>Supernatants from MB231 WT</t>
    <phoneticPr fontId="5" type="noConversion"/>
  </si>
  <si>
    <t>Supernatants from MB231 CD63-GFP</t>
    <phoneticPr fontId="5" type="noConversion"/>
  </si>
  <si>
    <t>Supplementary figure 1e</t>
    <phoneticPr fontId="5" type="noConversion"/>
  </si>
  <si>
    <t>2*10^4</t>
  </si>
  <si>
    <t>1*10^4</t>
  </si>
  <si>
    <t>5*10^3</t>
  </si>
  <si>
    <t>1*10^3</t>
  </si>
  <si>
    <t>5*10^2</t>
  </si>
  <si>
    <t>1*10^2</t>
  </si>
  <si>
    <t>Supplementary figure 1f</t>
    <phoneticPr fontId="5" type="noConversion"/>
  </si>
  <si>
    <t>15 ng</t>
  </si>
  <si>
    <t>30 ng</t>
  </si>
  <si>
    <t>60 ng</t>
  </si>
  <si>
    <t>1.875 ng</t>
  </si>
  <si>
    <t>3.75 ng</t>
  </si>
  <si>
    <t>7.5 ng</t>
  </si>
  <si>
    <t>WT exosomes</t>
    <phoneticPr fontId="5" type="noConversion"/>
  </si>
  <si>
    <t>CD63-GFP exosomes</t>
    <phoneticPr fontId="5" type="noConversion"/>
  </si>
  <si>
    <t>100%</t>
  </si>
  <si>
    <t>80%</t>
  </si>
  <si>
    <t>60%</t>
  </si>
  <si>
    <t>40%</t>
  </si>
  <si>
    <t>20%</t>
  </si>
  <si>
    <t>PBS dilution</t>
    <phoneticPr fontId="5" type="noConversion"/>
  </si>
  <si>
    <t>Media dilution</t>
    <phoneticPr fontId="5" type="noConversion"/>
  </si>
  <si>
    <t>Supplementary figure 1h</t>
    <phoneticPr fontId="5" type="noConversion"/>
  </si>
  <si>
    <t>0h</t>
    <phoneticPr fontId="5" type="noConversion"/>
  </si>
  <si>
    <t>12h</t>
    <phoneticPr fontId="5" type="noConversion"/>
  </si>
  <si>
    <t>24h</t>
    <phoneticPr fontId="5" type="noConversion"/>
  </si>
  <si>
    <t>GFP intensity</t>
    <phoneticPr fontId="5" type="noConversion"/>
  </si>
  <si>
    <t>Supplementary figure 1b</t>
    <phoneticPr fontId="5" type="noConversion"/>
  </si>
  <si>
    <t>Supplementary figure 2a</t>
    <phoneticPr fontId="5" type="noConversion"/>
  </si>
  <si>
    <t>Rel.value</t>
    <phoneticPr fontId="5" type="noConversion"/>
  </si>
  <si>
    <t>Inhibition percentage (%)</t>
    <phoneticPr fontId="5" type="noConversion"/>
  </si>
  <si>
    <t>Supplementary figure 2b</t>
    <phoneticPr fontId="5" type="noConversion"/>
  </si>
  <si>
    <t>MTT</t>
    <phoneticPr fontId="5" type="noConversion"/>
  </si>
  <si>
    <t>SFX 25 uM</t>
    <phoneticPr fontId="5" type="noConversion"/>
  </si>
  <si>
    <t>SFX 50 uM</t>
    <phoneticPr fontId="5" type="noConversion"/>
  </si>
  <si>
    <t>MCF10A</t>
    <phoneticPr fontId="5" type="noConversion"/>
  </si>
  <si>
    <t>MCF7</t>
    <phoneticPr fontId="5" type="noConversion"/>
  </si>
  <si>
    <t>MDA-MB231</t>
    <phoneticPr fontId="5" type="noConversion"/>
  </si>
  <si>
    <t>SK-MEL-28</t>
    <phoneticPr fontId="5" type="noConversion"/>
  </si>
  <si>
    <t>HEK293T</t>
    <phoneticPr fontId="5" type="noConversion"/>
  </si>
  <si>
    <t>SK-MEL-28</t>
    <phoneticPr fontId="5" type="noConversion"/>
  </si>
  <si>
    <t>HEK293T</t>
    <phoneticPr fontId="5" type="noConversion"/>
  </si>
  <si>
    <t>FTY720</t>
  </si>
  <si>
    <t>Acidic sphingomyelinase enzyme activity (RFU)</t>
    <phoneticPr fontId="5" type="noConversion"/>
  </si>
  <si>
    <t>Day0</t>
    <phoneticPr fontId="5" type="noConversion"/>
  </si>
  <si>
    <t>Day2</t>
    <phoneticPr fontId="5" type="noConversion"/>
  </si>
  <si>
    <t>Day3</t>
    <phoneticPr fontId="5" type="noConversion"/>
  </si>
  <si>
    <t>Control</t>
    <phoneticPr fontId="5" type="noConversion"/>
  </si>
  <si>
    <t>SFX 25 uM</t>
    <phoneticPr fontId="5" type="noConversion"/>
  </si>
  <si>
    <t>SFX 50 uM</t>
    <phoneticPr fontId="5" type="noConversion"/>
  </si>
  <si>
    <t>Docetaxel</t>
    <phoneticPr fontId="5" type="noConversion"/>
  </si>
  <si>
    <t>Supplementary Figure 5a</t>
    <phoneticPr fontId="5" type="noConversion"/>
  </si>
  <si>
    <t>Supplementary Figure 5b</t>
    <phoneticPr fontId="5" type="noConversion"/>
  </si>
  <si>
    <t>SFX 25 uM</t>
    <phoneticPr fontId="5" type="noConversion"/>
  </si>
  <si>
    <t>Crystal violet Absorbance Unit (AU)</t>
    <phoneticPr fontId="5" type="noConversion"/>
  </si>
  <si>
    <t>Supplementary Figure 5c</t>
    <phoneticPr fontId="5" type="noConversion"/>
  </si>
  <si>
    <t>Migration assay (Fold change,  vs control)</t>
    <phoneticPr fontId="5" type="noConversion"/>
  </si>
  <si>
    <t>SFX 25 uM</t>
    <phoneticPr fontId="5" type="noConversion"/>
  </si>
  <si>
    <t>SFX 100 uM</t>
    <phoneticPr fontId="5" type="noConversion"/>
  </si>
  <si>
    <t>Ctrl</t>
  </si>
  <si>
    <t>Day2</t>
    <phoneticPr fontId="5" type="noConversion"/>
  </si>
  <si>
    <t>Day4</t>
    <phoneticPr fontId="5" type="noConversion"/>
  </si>
  <si>
    <t>Day6</t>
    <phoneticPr fontId="5" type="noConversion"/>
  </si>
  <si>
    <t>Day8</t>
    <phoneticPr fontId="5" type="noConversion"/>
  </si>
  <si>
    <t>Day10</t>
    <phoneticPr fontId="5" type="noConversion"/>
  </si>
  <si>
    <t>Day12</t>
    <phoneticPr fontId="5" type="noConversion"/>
  </si>
  <si>
    <t>Day14</t>
    <phoneticPr fontId="5" type="noConversion"/>
  </si>
  <si>
    <t>Day16</t>
    <phoneticPr fontId="5" type="noConversion"/>
  </si>
  <si>
    <t>Day18</t>
    <phoneticPr fontId="5" type="noConversion"/>
  </si>
  <si>
    <t>Day20</t>
    <phoneticPr fontId="5" type="noConversion"/>
  </si>
  <si>
    <t>Day22</t>
    <phoneticPr fontId="5" type="noConversion"/>
  </si>
  <si>
    <t>Day24</t>
    <phoneticPr fontId="5" type="noConversion"/>
  </si>
  <si>
    <t>Day26</t>
    <phoneticPr fontId="5" type="noConversion"/>
  </si>
  <si>
    <t>Day28</t>
    <phoneticPr fontId="5" type="noConversion"/>
  </si>
  <si>
    <t>Mean</t>
    <phoneticPr fontId="5" type="noConversion"/>
  </si>
  <si>
    <t>SD</t>
    <phoneticPr fontId="5" type="noConversion"/>
  </si>
  <si>
    <t>Male</t>
    <phoneticPr fontId="5" type="noConversion"/>
  </si>
  <si>
    <t>Supplementary Figure 6a</t>
    <phoneticPr fontId="5" type="noConversion"/>
  </si>
  <si>
    <t>100mg/kg</t>
    <phoneticPr fontId="5" type="noConversion"/>
  </si>
  <si>
    <t>300mg/kg</t>
    <phoneticPr fontId="5" type="noConversion"/>
  </si>
  <si>
    <t>900mg/kg</t>
    <phoneticPr fontId="5" type="noConversion"/>
  </si>
  <si>
    <t>Female</t>
    <phoneticPr fontId="5" type="noConversion"/>
  </si>
  <si>
    <t>Supplementary figure 7c</t>
    <phoneticPr fontId="5" type="noConversion"/>
  </si>
  <si>
    <t>Days from start of treatment</t>
  </si>
  <si>
    <t>Control Vehicle</t>
  </si>
  <si>
    <t>Day 1</t>
    <phoneticPr fontId="5" type="noConversion"/>
  </si>
  <si>
    <t>Day 3</t>
    <phoneticPr fontId="5" type="noConversion"/>
  </si>
  <si>
    <t>Day 6</t>
    <phoneticPr fontId="5" type="noConversion"/>
  </si>
  <si>
    <t>Dau 9</t>
    <phoneticPr fontId="5" type="noConversion"/>
  </si>
  <si>
    <t>Day 12</t>
    <phoneticPr fontId="5" type="noConversion"/>
  </si>
  <si>
    <t>Day 15</t>
    <phoneticPr fontId="5" type="noConversion"/>
  </si>
  <si>
    <t>Supplementary figure 7d</t>
    <phoneticPr fontId="5" type="noConversion"/>
  </si>
  <si>
    <t>Day 3</t>
    <phoneticPr fontId="5" type="noConversion"/>
  </si>
  <si>
    <t>Day 1</t>
    <phoneticPr fontId="5" type="noConversion"/>
  </si>
  <si>
    <t>Day 6</t>
    <phoneticPr fontId="5" type="noConversion"/>
  </si>
  <si>
    <t>Day 9</t>
    <phoneticPr fontId="5" type="noConversion"/>
  </si>
  <si>
    <t>Day 12</t>
    <phoneticPr fontId="5" type="noConversion"/>
  </si>
  <si>
    <t>Day 15</t>
    <phoneticPr fontId="5" type="noConversion"/>
  </si>
  <si>
    <t>Day 18</t>
    <phoneticPr fontId="5" type="noConversion"/>
  </si>
  <si>
    <t>Supplementary figure 7e</t>
    <phoneticPr fontId="5" type="noConversion"/>
  </si>
  <si>
    <t>Liver nodule</t>
    <phoneticPr fontId="5" type="noConversion"/>
  </si>
  <si>
    <t>Supplementary figure 9a</t>
    <phoneticPr fontId="5" type="noConversion"/>
  </si>
  <si>
    <t>Supplementary figure 10b</t>
    <phoneticPr fontId="5" type="noConversion"/>
  </si>
  <si>
    <t>Figure 5e</t>
    <phoneticPr fontId="5" type="noConversion"/>
  </si>
  <si>
    <t>Control</t>
    <phoneticPr fontId="5" type="noConversion"/>
  </si>
  <si>
    <t>PD156707</t>
    <phoneticPr fontId="5" type="noConversion"/>
  </si>
  <si>
    <t>BQ123</t>
    <phoneticPr fontId="5" type="noConversion"/>
  </si>
  <si>
    <t>IL2</t>
    <phoneticPr fontId="5" type="noConversion"/>
  </si>
  <si>
    <t>IL6</t>
    <phoneticPr fontId="5" type="noConversion"/>
  </si>
  <si>
    <t>CXCL13</t>
    <phoneticPr fontId="5" type="noConversion"/>
  </si>
  <si>
    <t>CCL2</t>
    <phoneticPr fontId="5" type="noConversion"/>
  </si>
  <si>
    <t>TGFB1</t>
    <phoneticPr fontId="5" type="noConversion"/>
  </si>
  <si>
    <t>Figure 5f</t>
    <phoneticPr fontId="5" type="noConversion"/>
  </si>
  <si>
    <t>Day4</t>
    <phoneticPr fontId="5" type="noConversion"/>
  </si>
  <si>
    <t>Day5</t>
    <phoneticPr fontId="5" type="noConversion"/>
  </si>
  <si>
    <t>Day7</t>
    <phoneticPr fontId="5" type="noConversion"/>
  </si>
  <si>
    <t>Day9</t>
    <phoneticPr fontId="5" type="noConversion"/>
  </si>
  <si>
    <t>Day13</t>
    <phoneticPr fontId="5" type="noConversion"/>
  </si>
  <si>
    <t>Day15</t>
    <phoneticPr fontId="5" type="noConversion"/>
  </si>
  <si>
    <t>Zibotentan</t>
    <phoneticPr fontId="5" type="noConversion"/>
  </si>
  <si>
    <t>Tumor volume (mm3)</t>
    <phoneticPr fontId="5" type="noConversion"/>
  </si>
  <si>
    <t>Figure 5g</t>
    <phoneticPr fontId="5" type="noConversion"/>
  </si>
  <si>
    <t>Supplementary figure 10c</t>
    <phoneticPr fontId="5" type="noConversion"/>
  </si>
  <si>
    <t>Zibotentan</t>
    <phoneticPr fontId="5" type="noConversion"/>
  </si>
  <si>
    <t>Rab27a</t>
    <phoneticPr fontId="5" type="noConversion"/>
  </si>
  <si>
    <t>Rab5</t>
    <phoneticPr fontId="5" type="noConversion"/>
  </si>
  <si>
    <t>RILP</t>
    <phoneticPr fontId="5" type="noConversion"/>
  </si>
  <si>
    <t>MITF</t>
    <phoneticPr fontId="5" type="noConversion"/>
  </si>
  <si>
    <t>VPS4B</t>
    <phoneticPr fontId="5" type="noConversion"/>
  </si>
  <si>
    <t>SK-MEL-28</t>
    <phoneticPr fontId="5" type="noConversion"/>
  </si>
  <si>
    <t>6h</t>
    <phoneticPr fontId="5" type="noConversion"/>
  </si>
  <si>
    <t>24h</t>
    <phoneticPr fontId="5" type="noConversion"/>
  </si>
  <si>
    <t>6h</t>
    <phoneticPr fontId="5" type="noConversion"/>
  </si>
  <si>
    <t>24h</t>
    <phoneticPr fontId="5" type="noConversion"/>
  </si>
  <si>
    <t>24h</t>
    <phoneticPr fontId="5" type="noConversion"/>
  </si>
  <si>
    <t>6h</t>
    <phoneticPr fontId="5" type="noConversion"/>
  </si>
  <si>
    <t>Supplementary figure 11b</t>
    <phoneticPr fontId="5" type="noConversion"/>
  </si>
  <si>
    <t>Day1</t>
    <phoneticPr fontId="5" type="noConversion"/>
  </si>
  <si>
    <t>Day2</t>
    <phoneticPr fontId="5" type="noConversion"/>
  </si>
  <si>
    <t>Day3</t>
    <phoneticPr fontId="5" type="noConversion"/>
  </si>
  <si>
    <t>Day4</t>
    <phoneticPr fontId="5" type="noConversion"/>
  </si>
  <si>
    <t>Day7</t>
    <phoneticPr fontId="5" type="noConversion"/>
  </si>
  <si>
    <t>Day9</t>
    <phoneticPr fontId="5" type="noConversion"/>
  </si>
  <si>
    <t>Day13</t>
    <phoneticPr fontId="5" type="noConversion"/>
  </si>
  <si>
    <t>Day15</t>
    <phoneticPr fontId="5" type="noConversion"/>
  </si>
  <si>
    <t>Vehicle</t>
    <phoneticPr fontId="5" type="noConversion"/>
  </si>
  <si>
    <t>Zibotentan</t>
    <phoneticPr fontId="5" type="noConversion"/>
  </si>
  <si>
    <t>Supplementary figure 11c</t>
    <phoneticPr fontId="5" type="noConversion"/>
  </si>
  <si>
    <t>Zibotentan</t>
    <phoneticPr fontId="5" type="noConversion"/>
  </si>
  <si>
    <t>ETA K/D</t>
    <phoneticPr fontId="5" type="noConversion"/>
  </si>
  <si>
    <t>Supplementary figure 11e</t>
    <phoneticPr fontId="5" type="noConversion"/>
  </si>
  <si>
    <t>Vehicle</t>
    <phoneticPr fontId="5" type="noConversion"/>
  </si>
  <si>
    <t>BQ123</t>
    <phoneticPr fontId="5" type="noConversion"/>
  </si>
  <si>
    <t>Day1</t>
    <phoneticPr fontId="5" type="noConversion"/>
  </si>
  <si>
    <t>Day3</t>
    <phoneticPr fontId="5" type="noConversion"/>
  </si>
  <si>
    <t>Day14</t>
    <phoneticPr fontId="5" type="noConversion"/>
  </si>
  <si>
    <t>Day20</t>
    <phoneticPr fontId="5" type="noConversion"/>
  </si>
  <si>
    <t>Day22</t>
    <phoneticPr fontId="5" type="noConversion"/>
  </si>
  <si>
    <t>Capture No.</t>
    <phoneticPr fontId="5" type="noConversion"/>
  </si>
  <si>
    <t>Cytokine concentration measurement</t>
    <phoneticPr fontId="5" type="noConversion"/>
  </si>
  <si>
    <t>Western band image j intensity</t>
    <phoneticPr fontId="5" type="noConversion"/>
  </si>
  <si>
    <t>SFX animal study (proliferation)</t>
    <phoneticPr fontId="5" type="noConversion"/>
  </si>
  <si>
    <t>Figure 5a</t>
    <phoneticPr fontId="5" type="noConversion"/>
  </si>
  <si>
    <t>Supplementary figure 3e</t>
    <phoneticPr fontId="5" type="noConversion"/>
  </si>
  <si>
    <t>Figure 4d</t>
    <phoneticPr fontId="5" type="noConversion"/>
  </si>
  <si>
    <t>miR10b</t>
  </si>
  <si>
    <t>miR21</t>
  </si>
  <si>
    <t>miR23b</t>
  </si>
  <si>
    <t>miR105</t>
  </si>
  <si>
    <t>miR122</t>
  </si>
  <si>
    <t>miR182</t>
  </si>
  <si>
    <t>miR320b</t>
  </si>
  <si>
    <t>miR503</t>
  </si>
  <si>
    <t>Number of sEVs</t>
    <phoneticPr fontId="5" type="noConversion"/>
  </si>
  <si>
    <t>Control</t>
    <phoneticPr fontId="5" type="noConversion"/>
  </si>
  <si>
    <t>ET1</t>
    <phoneticPr fontId="5" type="noConversion"/>
  </si>
  <si>
    <t>SFX</t>
    <phoneticPr fontId="5" type="noConversion"/>
  </si>
  <si>
    <t>ET1+SFX</t>
    <phoneticPr fontId="5" type="noConversion"/>
  </si>
  <si>
    <t>ET2</t>
    <phoneticPr fontId="5" type="noConversion"/>
  </si>
  <si>
    <t>ET2+SFX</t>
    <phoneticPr fontId="5" type="noConversion"/>
  </si>
  <si>
    <t>Supplementary Figure 9d</t>
    <phoneticPr fontId="5" type="noConversion"/>
  </si>
  <si>
    <t>SK-MEL-28</t>
    <phoneticPr fontId="5" type="noConversion"/>
  </si>
  <si>
    <t>MDA-MB231</t>
    <phoneticPr fontId="5" type="noConversion"/>
  </si>
  <si>
    <t>MCF7</t>
    <phoneticPr fontId="5" type="noConversion"/>
  </si>
  <si>
    <t>Vehicle</t>
    <phoneticPr fontId="5" type="noConversion"/>
  </si>
  <si>
    <t>SFX 50 uM</t>
    <phoneticPr fontId="5" type="noConversion"/>
  </si>
  <si>
    <t>SFX 100 uM</t>
    <phoneticPr fontId="5" type="noConversion"/>
  </si>
  <si>
    <t xml:space="preserve">DMA </t>
    <phoneticPr fontId="5" type="noConversion"/>
  </si>
  <si>
    <t>DMA + SFX 50 uM</t>
    <phoneticPr fontId="5" type="noConversion"/>
  </si>
  <si>
    <t>DMA + SFX 100 uM</t>
    <phoneticPr fontId="5" type="noConversion"/>
  </si>
  <si>
    <t>MCF10A</t>
    <phoneticPr fontId="5" type="noConversion"/>
  </si>
  <si>
    <t>MCF7</t>
    <phoneticPr fontId="5" type="noConversion"/>
  </si>
  <si>
    <t>MDA-MB231</t>
    <phoneticPr fontId="5" type="noConversion"/>
  </si>
  <si>
    <t>RAB27A</t>
    <phoneticPr fontId="5" type="noConversion"/>
  </si>
  <si>
    <t>RAB5</t>
    <phoneticPr fontId="5" type="noConversion"/>
  </si>
  <si>
    <t>RAB7</t>
    <phoneticPr fontId="5" type="noConversion"/>
  </si>
  <si>
    <t>Image j intensity (relative value)</t>
    <phoneticPr fontId="5" type="noConversion"/>
  </si>
  <si>
    <t>SFX</t>
    <phoneticPr fontId="5" type="noConversion"/>
  </si>
  <si>
    <t>ET1</t>
    <phoneticPr fontId="5" type="noConversion"/>
  </si>
  <si>
    <t>ET2</t>
    <phoneticPr fontId="5" type="noConversion"/>
  </si>
  <si>
    <t>Zibo 40 nM</t>
    <phoneticPr fontId="5" type="noConversion"/>
  </si>
  <si>
    <t>BQ 10 nM</t>
    <phoneticPr fontId="5" type="noConversion"/>
  </si>
  <si>
    <t>Rapamycin</t>
  </si>
  <si>
    <t>Zibotentan</t>
  </si>
  <si>
    <t>WT</t>
  </si>
  <si>
    <t>BQ 50 nM</t>
    <phoneticPr fontId="5" type="noConversion"/>
  </si>
  <si>
    <t>PD 1 nM</t>
    <phoneticPr fontId="5" type="noConversion"/>
  </si>
  <si>
    <t>PD 10 nM</t>
    <phoneticPr fontId="5" type="noConversion"/>
  </si>
  <si>
    <t>Figure 5c</t>
    <phoneticPr fontId="5" type="noConversion"/>
  </si>
  <si>
    <t>Vehicle</t>
    <phoneticPr fontId="5" type="noConversion"/>
  </si>
  <si>
    <t>SFX</t>
    <phoneticPr fontId="5" type="noConversion"/>
  </si>
  <si>
    <t>ETA shRNA</t>
    <phoneticPr fontId="5" type="noConversion"/>
  </si>
  <si>
    <t>ETA O/E</t>
    <phoneticPr fontId="5" type="noConversion"/>
  </si>
  <si>
    <t>n=1</t>
    <phoneticPr fontId="5" type="noConversion"/>
  </si>
  <si>
    <t>n=2</t>
    <phoneticPr fontId="5" type="noConversion"/>
  </si>
  <si>
    <t>n=3</t>
    <phoneticPr fontId="5" type="noConversion"/>
  </si>
  <si>
    <t>SFX animal study (metastasis)</t>
    <phoneticPr fontId="5" type="noConversion"/>
  </si>
  <si>
    <t>Survival rate</t>
    <phoneticPr fontId="5" type="noConversion"/>
  </si>
  <si>
    <t>Number of metastasis nodule</t>
    <phoneticPr fontId="5" type="noConversion"/>
  </si>
  <si>
    <t>qRT-PCR analysis</t>
    <phoneticPr fontId="5" type="noConversion"/>
  </si>
  <si>
    <t xml:space="preserve"> MIC assay</t>
    <phoneticPr fontId="5" type="noConversion"/>
  </si>
  <si>
    <t>qPCR</t>
    <phoneticPr fontId="5" type="noConversion"/>
  </si>
  <si>
    <t>qPCR and Western blot analysis</t>
    <phoneticPr fontId="5" type="noConversion"/>
  </si>
  <si>
    <t>MDA-MB231</t>
    <phoneticPr fontId="5" type="noConversion"/>
  </si>
  <si>
    <t>Control</t>
    <phoneticPr fontId="5" type="noConversion"/>
  </si>
  <si>
    <t>SFX 25 uM</t>
    <phoneticPr fontId="5" type="noConversion"/>
  </si>
  <si>
    <t>SFX 50 uM</t>
    <phoneticPr fontId="5" type="noConversion"/>
  </si>
  <si>
    <t>SFX 100 uM</t>
    <phoneticPr fontId="5" type="noConversion"/>
  </si>
  <si>
    <t>MCF7</t>
    <phoneticPr fontId="5" type="noConversion"/>
  </si>
  <si>
    <t>MCF10A</t>
    <phoneticPr fontId="5" type="noConversion"/>
  </si>
  <si>
    <t xml:space="preserve">(Left) </t>
    <phoneticPr fontId="5" type="noConversion"/>
  </si>
  <si>
    <t>(Right)</t>
    <phoneticPr fontId="5" type="noConversion"/>
  </si>
  <si>
    <t>Supplementary figure 9b</t>
    <phoneticPr fontId="5" type="noConversion"/>
  </si>
  <si>
    <t>Supplementary Figure 10a</t>
    <phoneticPr fontId="5" type="noConversion"/>
  </si>
  <si>
    <t>N1AS</t>
    <phoneticPr fontId="5" type="noConversion"/>
  </si>
  <si>
    <t>N4AS</t>
    <phoneticPr fontId="5" type="noConversion"/>
  </si>
  <si>
    <t>DAS</t>
    <phoneticPr fontId="5" type="noConversion"/>
  </si>
  <si>
    <t>Binding assay</t>
    <phoneticPr fontId="5" type="noConversion"/>
  </si>
  <si>
    <t>SFX</t>
    <phoneticPr fontId="5" type="noConversion"/>
  </si>
  <si>
    <t>DOC</t>
    <phoneticPr fontId="5" type="noConversion"/>
  </si>
  <si>
    <t>Vehicle</t>
    <phoneticPr fontId="5" type="noConversion"/>
  </si>
  <si>
    <t>(%)</t>
    <phoneticPr fontId="5" type="noConversion"/>
  </si>
  <si>
    <t>Combination</t>
    <phoneticPr fontId="5" type="noConversion"/>
  </si>
  <si>
    <t>Combination (Combi)</t>
    <phoneticPr fontId="5" type="noConversion"/>
  </si>
  <si>
    <t>Combination (Combi)</t>
    <phoneticPr fontId="5" type="noConversion"/>
  </si>
  <si>
    <t>SK-MEL-28</t>
    <phoneticPr fontId="5" type="noConversion"/>
  </si>
  <si>
    <t>Protein expression analysis</t>
    <phoneticPr fontId="5" type="noConversion"/>
  </si>
  <si>
    <t>Figure 4j</t>
    <phoneticPr fontId="5" type="noConversion"/>
  </si>
  <si>
    <t>MCF7</t>
    <phoneticPr fontId="5" type="noConversion"/>
  </si>
  <si>
    <t>MDA-MB231</t>
    <phoneticPr fontId="5" type="noConversion"/>
  </si>
  <si>
    <t>ETA</t>
    <phoneticPr fontId="5" type="noConversion"/>
  </si>
  <si>
    <t xml:space="preserve">Protein expression analysis </t>
    <phoneticPr fontId="5" type="noConversion"/>
  </si>
  <si>
    <t>sEV concentration measurement</t>
    <phoneticPr fontId="5" type="noConversion"/>
  </si>
  <si>
    <t>sEV concentration measurement</t>
    <phoneticPr fontId="5" type="noConversion"/>
  </si>
  <si>
    <t>Microvesicle concentration measurement</t>
    <phoneticPr fontId="5" type="noConversion"/>
  </si>
  <si>
    <t>Protein expression analysis (Human cell-derived sEV detection)</t>
    <phoneticPr fontId="5" type="noConversion"/>
  </si>
  <si>
    <t>sEV concentration and sEV protein concentration measurement</t>
    <phoneticPr fontId="5" type="noConversion"/>
  </si>
  <si>
    <t>sEV concentration and sEV protein measurement</t>
    <phoneticPr fontId="5" type="noConversion"/>
  </si>
  <si>
    <t>No. of sEVs</t>
    <phoneticPr fontId="5" type="noConversion"/>
  </si>
  <si>
    <t>sEV protein concentration</t>
    <phoneticPr fontId="5" type="noConversion"/>
  </si>
  <si>
    <t>sEV concentration measurement</t>
    <phoneticPr fontId="5" type="noConversion"/>
  </si>
  <si>
    <t>Figure 5d</t>
    <phoneticPr fontId="5" type="noConversion"/>
  </si>
  <si>
    <t>Cytokine concentration measurement</t>
    <phoneticPr fontId="5" type="noConversion"/>
  </si>
  <si>
    <t>Animal study (ETA K/D proliferation)</t>
    <phoneticPr fontId="5" type="noConversion"/>
  </si>
  <si>
    <t>n</t>
    <phoneticPr fontId="5" type="noConversion"/>
  </si>
  <si>
    <t>Protein expression analysis and TEM analysis</t>
    <phoneticPr fontId="5" type="noConversion"/>
  </si>
  <si>
    <t>Lysosome &amp; Autolysosome per cell</t>
    <phoneticPr fontId="5" type="noConversion"/>
  </si>
  <si>
    <t>Lysotracker intensity measurement</t>
    <phoneticPr fontId="5" type="noConversion"/>
  </si>
  <si>
    <t>Colocalization (Lysosome and MVE) puncta (%)</t>
    <phoneticPr fontId="5" type="noConversion"/>
  </si>
  <si>
    <t>Lysotracker intensity measurement</t>
    <phoneticPr fontId="5" type="noConversion"/>
  </si>
  <si>
    <t>PD156707</t>
    <phoneticPr fontId="5" type="noConversion"/>
  </si>
  <si>
    <t>Protein expression analysis</t>
    <phoneticPr fontId="5" type="noConversion"/>
  </si>
  <si>
    <t>FACS analysis</t>
    <phoneticPr fontId="5" type="noConversion"/>
  </si>
  <si>
    <t>Fluorometer</t>
    <phoneticPr fontId="5" type="noConversion"/>
  </si>
  <si>
    <t>Fluorometer</t>
    <phoneticPr fontId="5" type="noConversion"/>
  </si>
  <si>
    <t>Fluorometer</t>
    <phoneticPr fontId="5" type="noConversion"/>
  </si>
  <si>
    <t>Fluorometer</t>
    <phoneticPr fontId="5" type="noConversion"/>
  </si>
  <si>
    <t>Fluorometer and sEV concentration measurement</t>
    <phoneticPr fontId="5" type="noConversion"/>
  </si>
  <si>
    <t>sEV number</t>
    <phoneticPr fontId="5" type="noConversion"/>
  </si>
  <si>
    <t>Primary screen</t>
    <phoneticPr fontId="5" type="noConversion"/>
  </si>
  <si>
    <t>Drug number</t>
    <phoneticPr fontId="5" type="noConversion"/>
  </si>
  <si>
    <t>Cell viability (MTT)</t>
    <phoneticPr fontId="5" type="noConversion"/>
  </si>
  <si>
    <t>Secondary screen</t>
    <phoneticPr fontId="5" type="noConversion"/>
  </si>
  <si>
    <t>Concentration (μM)</t>
    <phoneticPr fontId="5" type="noConversion"/>
  </si>
  <si>
    <t>Cytotoxicity measurement</t>
    <phoneticPr fontId="5" type="noConversion"/>
  </si>
  <si>
    <t>sEV protein measurement</t>
    <phoneticPr fontId="5" type="noConversion"/>
  </si>
  <si>
    <t>Final cell number (After 24 h treatment)</t>
    <phoneticPr fontId="5" type="noConversion"/>
  </si>
  <si>
    <t>No. of sEVs (Divided by final cell number)</t>
    <phoneticPr fontId="5" type="noConversion"/>
  </si>
  <si>
    <t>Cell number and NTA analysis</t>
    <phoneticPr fontId="5" type="noConversion"/>
  </si>
  <si>
    <t>Supplementary figure 3c</t>
    <phoneticPr fontId="5" type="noConversion"/>
  </si>
  <si>
    <t>Supplementary Figure 3d</t>
    <phoneticPr fontId="5" type="noConversion"/>
  </si>
  <si>
    <t>Supplementary figure 3g</t>
    <phoneticPr fontId="5" type="noConversion"/>
  </si>
  <si>
    <t>sEV number</t>
    <phoneticPr fontId="5" type="noConversion"/>
  </si>
  <si>
    <t>Protein expression analysis and NTA analysis</t>
    <phoneticPr fontId="5" type="noConversion"/>
  </si>
  <si>
    <t>Supplementary Figure 3h</t>
    <phoneticPr fontId="5" type="noConversion"/>
  </si>
  <si>
    <t>SFX 50 uM</t>
    <phoneticPr fontId="5" type="noConversion"/>
  </si>
  <si>
    <t>SFX 100 uM</t>
    <phoneticPr fontId="5" type="noConversion"/>
  </si>
  <si>
    <t>Acid sphingomyelinase enzyme activity (ELISA) and protein expression analysis</t>
    <phoneticPr fontId="5" type="noConversion"/>
  </si>
  <si>
    <t xml:space="preserve">Proliferation assay </t>
    <phoneticPr fontId="5" type="noConversion"/>
  </si>
  <si>
    <t>2D colony forming assay</t>
    <phoneticPr fontId="5" type="noConversion"/>
  </si>
  <si>
    <t>Wound healing assay</t>
    <phoneticPr fontId="5" type="noConversion"/>
  </si>
  <si>
    <t>Toxicology study (Body weight)</t>
    <phoneticPr fontId="5" type="noConversion"/>
  </si>
  <si>
    <t>Proliferation study (animal study)</t>
    <phoneticPr fontId="5" type="noConversion"/>
  </si>
  <si>
    <t>SFX + MDA-MB231 sEV</t>
    <phoneticPr fontId="5" type="noConversion"/>
  </si>
  <si>
    <t>SFX + DOC + MDA-MB231 sEV</t>
    <phoneticPr fontId="5" type="noConversion"/>
  </si>
  <si>
    <t>SFX + DOC</t>
    <phoneticPr fontId="5" type="noConversion"/>
  </si>
  <si>
    <t>Metastasis study (animal study)</t>
    <phoneticPr fontId="5" type="noConversion"/>
  </si>
  <si>
    <t>Days from start of treatment</t>
    <phoneticPr fontId="5" type="noConversion"/>
  </si>
  <si>
    <t>SFX + 4T1 sEV</t>
    <phoneticPr fontId="5" type="noConversion"/>
  </si>
  <si>
    <t>SFX + DOC</t>
    <phoneticPr fontId="5" type="noConversion"/>
  </si>
  <si>
    <t>SFX + DOC + 4T1 sEV</t>
    <phoneticPr fontId="5" type="noConversion"/>
  </si>
  <si>
    <t>Metastasis nodule count</t>
    <phoneticPr fontId="5" type="noConversion"/>
  </si>
  <si>
    <t>Vehicle</t>
    <phoneticPr fontId="5" type="noConversion"/>
  </si>
  <si>
    <t>SFX + 4T1 sEV</t>
    <phoneticPr fontId="5" type="noConversion"/>
  </si>
  <si>
    <t>SFX + DOC</t>
    <phoneticPr fontId="5" type="noConversion"/>
  </si>
  <si>
    <t>SFX + DOC + 4T1 sEV</t>
    <phoneticPr fontId="5" type="noConversion"/>
  </si>
  <si>
    <t>Protein expression analysis</t>
    <phoneticPr fontId="5" type="noConversion"/>
  </si>
  <si>
    <t>Supplementary figure 9c</t>
    <phoneticPr fontId="5" type="noConversion"/>
  </si>
  <si>
    <t>Protein expression analysis and neutral sphingomyelinase 2 enzyme activity (ELISA)</t>
    <phoneticPr fontId="5" type="noConversion"/>
  </si>
  <si>
    <t>Neutral sphingomyelinase enzyme activity (RFU)</t>
    <phoneticPr fontId="5" type="noConversion"/>
  </si>
  <si>
    <t>SFX 50 uM</t>
    <phoneticPr fontId="5" type="noConversion"/>
  </si>
  <si>
    <t>SFX 100 uM</t>
    <phoneticPr fontId="5" type="noConversion"/>
  </si>
  <si>
    <t>GW4869</t>
    <phoneticPr fontId="5" type="noConversion"/>
  </si>
  <si>
    <t>Intracellular calcium concentration measurement</t>
    <phoneticPr fontId="5" type="noConversion"/>
  </si>
  <si>
    <t>sEV concentration measurement</t>
    <phoneticPr fontId="5" type="noConversion"/>
  </si>
  <si>
    <t>Zibotentan 40 nM</t>
    <phoneticPr fontId="5" type="noConversion"/>
  </si>
  <si>
    <t>BQ123 10 nM</t>
    <phoneticPr fontId="5" type="noConversion"/>
  </si>
  <si>
    <t>BQ123 50 nM</t>
    <phoneticPr fontId="5" type="noConversion"/>
  </si>
  <si>
    <t>PD156707 1 nM</t>
    <phoneticPr fontId="5" type="noConversion"/>
  </si>
  <si>
    <t>PD156707 10 nM</t>
    <phoneticPr fontId="5" type="noConversion"/>
  </si>
  <si>
    <t>qPCR analysis</t>
    <phoneticPr fontId="5" type="noConversion"/>
  </si>
  <si>
    <t>Proliferation assay (animal study)</t>
    <phoneticPr fontId="5" type="noConversion"/>
  </si>
  <si>
    <t>Protein expression analysis</t>
    <phoneticPr fontId="5" type="noConversion"/>
  </si>
  <si>
    <t>Metastasis study (animal study)</t>
    <phoneticPr fontId="5" type="noConversion"/>
  </si>
  <si>
    <t>Protein expression analysis (sEV)</t>
    <phoneticPr fontId="5" type="noConversion"/>
  </si>
  <si>
    <t>miRNA expression analysis (sEV)</t>
    <phoneticPr fontId="5" type="noConversion"/>
  </si>
  <si>
    <t>(Left graph)</t>
    <phoneticPr fontId="5" type="noConversion"/>
  </si>
  <si>
    <t>(Right graph)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</si>
</sst>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.E+00"/>
  </numFmts>
  <fonts count="18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name val="맑은 고딕"/>
      <family val="3"/>
      <charset val="134"/>
      <scheme val="minor"/>
    </font>
    <font>
      <sz val="11"/>
      <color theme="1"/>
      <name val="맑은 고딕"/>
      <family val="3"/>
      <charset val="134"/>
      <scheme val="minor"/>
    </font>
    <font>
      <sz val="11"/>
      <color rgb="FFFF0000"/>
      <name val="맑은 고딕"/>
      <family val="3"/>
      <charset val="134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Arial"/>
      <family val="2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name val="Arial Unicode MS"/>
      <family val="3"/>
      <charset val="129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7" fillId="0" borderId="0" xfId="0" applyNumberFormat="1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9" xfId="0" applyFont="1" applyBorder="1"/>
    <xf numFmtId="0" fontId="12" fillId="0" borderId="12" xfId="0" applyFont="1" applyBorder="1" applyAlignment="1">
      <alignment horizontal="center"/>
    </xf>
    <xf numFmtId="0" fontId="13" fillId="0" borderId="14" xfId="0" applyFont="1" applyBorder="1"/>
    <xf numFmtId="0" fontId="12" fillId="0" borderId="14" xfId="0" applyFont="1" applyBorder="1"/>
    <xf numFmtId="0" fontId="12" fillId="0" borderId="9" xfId="0" applyFont="1" applyBorder="1"/>
    <xf numFmtId="0" fontId="12" fillId="0" borderId="1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1" fillId="0" borderId="0" xfId="0" applyFont="1" applyAlignment="1">
      <alignment horizontal="left"/>
    </xf>
    <xf numFmtId="176" fontId="13" fillId="0" borderId="7" xfId="0" applyNumberFormat="1" applyFont="1" applyBorder="1" applyAlignment="1">
      <alignment horizontal="center"/>
    </xf>
    <xf numFmtId="176" fontId="13" fillId="0" borderId="0" xfId="0" applyNumberFormat="1" applyFont="1" applyBorder="1" applyAlignment="1">
      <alignment horizontal="center"/>
    </xf>
    <xf numFmtId="176" fontId="13" fillId="0" borderId="8" xfId="0" applyNumberFormat="1" applyFont="1" applyBorder="1" applyAlignment="1">
      <alignment horizontal="center"/>
    </xf>
    <xf numFmtId="176" fontId="13" fillId="0" borderId="13" xfId="0" applyNumberFormat="1" applyFont="1" applyBorder="1" applyAlignment="1">
      <alignment horizontal="center"/>
    </xf>
    <xf numFmtId="176" fontId="13" fillId="0" borderId="14" xfId="0" applyNumberFormat="1" applyFont="1" applyBorder="1" applyAlignment="1">
      <alignment horizontal="center"/>
    </xf>
    <xf numFmtId="176" fontId="13" fillId="0" borderId="15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6" fillId="0" borderId="14" xfId="0" applyFont="1" applyBorder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2" fillId="0" borderId="13" xfId="0" applyFont="1" applyBorder="1"/>
    <xf numFmtId="0" fontId="12" fillId="0" borderId="10" xfId="0" applyFont="1" applyBorder="1"/>
    <xf numFmtId="0" fontId="16" fillId="0" borderId="9" xfId="0" applyFont="1" applyBorder="1"/>
    <xf numFmtId="0" fontId="12" fillId="0" borderId="15" xfId="0" applyFont="1" applyBorder="1"/>
    <xf numFmtId="0" fontId="12" fillId="0" borderId="11" xfId="0" applyFont="1" applyBorder="1"/>
    <xf numFmtId="0" fontId="12" fillId="0" borderId="7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2</xdr:row>
      <xdr:rowOff>114300</xdr:rowOff>
    </xdr:from>
    <xdr:ext cx="8238095" cy="2828571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952500"/>
          <a:ext cx="8238095" cy="28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3</xdr:row>
      <xdr:rowOff>104775</xdr:rowOff>
    </xdr:from>
    <xdr:to>
      <xdr:col>16</xdr:col>
      <xdr:colOff>155452</xdr:colOff>
      <xdr:row>25</xdr:row>
      <xdr:rowOff>152400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733425"/>
          <a:ext cx="9966202" cy="465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zoomScale="115" zoomScaleNormal="115" workbookViewId="0">
      <selection activeCell="B2" sqref="B2"/>
    </sheetView>
  </sheetViews>
  <sheetFormatPr defaultRowHeight="16.5" x14ac:dyDescent="0.3"/>
  <cols>
    <col min="1" max="1" width="11" style="17" customWidth="1"/>
    <col min="2" max="2" width="13.625" style="17" customWidth="1"/>
    <col min="3" max="3" width="15.25" style="17" customWidth="1"/>
    <col min="4" max="6" width="12.75" style="17" bestFit="1" customWidth="1"/>
    <col min="7" max="7" width="9" style="17"/>
    <col min="8" max="9" width="9.875" style="17" bestFit="1" customWidth="1"/>
    <col min="10" max="10" width="12" style="17" customWidth="1"/>
    <col min="11" max="11" width="11" style="17" customWidth="1"/>
    <col min="12" max="12" width="11.625" style="17" customWidth="1"/>
    <col min="13" max="13" width="12.375" customWidth="1"/>
    <col min="14" max="14" width="11.5" customWidth="1"/>
  </cols>
  <sheetData>
    <row r="1" spans="1:14" s="5" customForma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 s="5" customFormat="1" x14ac:dyDescent="0.3">
      <c r="A2" s="33" t="s">
        <v>0</v>
      </c>
      <c r="B2" s="33" t="s">
        <v>448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4" s="5" customForma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4" s="5" customFormat="1" x14ac:dyDescent="0.3">
      <c r="A4" s="21"/>
      <c r="B4" s="21"/>
      <c r="C4" s="21"/>
      <c r="D4" s="21"/>
      <c r="E4" s="21"/>
      <c r="F4" s="21"/>
      <c r="G4" s="21"/>
      <c r="H4" s="21" t="s">
        <v>11</v>
      </c>
      <c r="I4" s="33"/>
      <c r="J4" s="21"/>
      <c r="K4" s="57"/>
      <c r="L4" s="57"/>
      <c r="M4" s="62"/>
      <c r="N4" s="62"/>
    </row>
    <row r="5" spans="1:14" s="5" customFormat="1" x14ac:dyDescent="0.3">
      <c r="A5" s="21"/>
      <c r="B5" s="134" t="s">
        <v>1</v>
      </c>
      <c r="C5" s="57" t="s">
        <v>3</v>
      </c>
      <c r="D5" s="20">
        <v>214000000000.00003</v>
      </c>
      <c r="E5" s="20">
        <v>221000000000</v>
      </c>
      <c r="F5" s="20">
        <v>196000000000</v>
      </c>
      <c r="G5" s="21"/>
      <c r="H5" s="20">
        <f>214000000000/(2*10^7)</f>
        <v>10700</v>
      </c>
      <c r="I5" s="20">
        <f>221000000000/(2*10^7)</f>
        <v>11050</v>
      </c>
      <c r="J5" s="20">
        <f>196000000000/(2*10^7)</f>
        <v>9800</v>
      </c>
      <c r="K5" s="21"/>
      <c r="L5" s="21"/>
    </row>
    <row r="6" spans="1:14" s="5" customFormat="1" x14ac:dyDescent="0.3">
      <c r="A6" s="21"/>
      <c r="B6" s="134"/>
      <c r="C6" s="57" t="s">
        <v>4</v>
      </c>
      <c r="D6" s="20">
        <v>50500000000</v>
      </c>
      <c r="E6" s="20">
        <v>58000000000</v>
      </c>
      <c r="F6" s="20">
        <v>60250000000</v>
      </c>
      <c r="G6" s="57"/>
      <c r="H6" s="20">
        <f>50500000000/(2*10^7)</f>
        <v>2525</v>
      </c>
      <c r="I6" s="20">
        <f>58000000000/(2*10^7)</f>
        <v>2900</v>
      </c>
      <c r="J6" s="20">
        <f>60250000000/(2*10^7)</f>
        <v>3012.5</v>
      </c>
      <c r="K6" s="21"/>
      <c r="L6" s="21"/>
    </row>
    <row r="7" spans="1:14" s="5" customFormat="1" x14ac:dyDescent="0.3">
      <c r="A7" s="21"/>
      <c r="B7" s="21"/>
      <c r="C7" s="57"/>
      <c r="D7" s="21"/>
      <c r="E7" s="21"/>
      <c r="F7" s="21"/>
      <c r="G7" s="21"/>
      <c r="H7" s="21"/>
      <c r="I7" s="21"/>
      <c r="J7" s="21"/>
      <c r="K7" s="21"/>
      <c r="L7" s="21"/>
    </row>
    <row r="8" spans="1:14" s="5" customFormat="1" x14ac:dyDescent="0.3">
      <c r="A8" s="21"/>
      <c r="B8" s="134" t="s">
        <v>5</v>
      </c>
      <c r="C8" s="57" t="s">
        <v>6</v>
      </c>
      <c r="D8" s="20">
        <v>8100000000</v>
      </c>
      <c r="E8" s="20">
        <v>8050000000</v>
      </c>
      <c r="F8" s="20">
        <v>8100000000</v>
      </c>
      <c r="G8" s="21"/>
      <c r="H8" s="20">
        <f>218000000000/(4*10^7)</f>
        <v>5450</v>
      </c>
      <c r="I8" s="20">
        <f>216000000000/(4*10^7)</f>
        <v>5400</v>
      </c>
      <c r="J8" s="20">
        <f>202000000000/(4*10^7)</f>
        <v>5050</v>
      </c>
      <c r="K8" s="21"/>
      <c r="L8" s="21"/>
    </row>
    <row r="9" spans="1:14" s="5" customFormat="1" x14ac:dyDescent="0.3">
      <c r="A9" s="21"/>
      <c r="B9" s="134"/>
      <c r="C9" s="57" t="s">
        <v>7</v>
      </c>
      <c r="D9" s="20">
        <v>8350000000</v>
      </c>
      <c r="E9" s="20">
        <v>7650000000</v>
      </c>
      <c r="F9" s="20">
        <v>8050000000</v>
      </c>
      <c r="G9" s="21"/>
      <c r="H9" s="20">
        <f>79200000000/(4*10^7)</f>
        <v>1980</v>
      </c>
      <c r="I9" s="20">
        <f>86600000000/(4*10^7)</f>
        <v>2165</v>
      </c>
      <c r="J9" s="20">
        <f>67200000000/(4*10^7)</f>
        <v>1680</v>
      </c>
      <c r="K9" s="21"/>
      <c r="L9" s="21"/>
    </row>
    <row r="10" spans="1:14" s="5" customFormat="1" x14ac:dyDescent="0.3">
      <c r="A10" s="21"/>
      <c r="B10" s="21"/>
      <c r="C10" s="57"/>
      <c r="D10" s="21"/>
      <c r="E10" s="21"/>
      <c r="F10" s="21"/>
      <c r="G10" s="21"/>
      <c r="H10" s="21"/>
      <c r="I10" s="21"/>
      <c r="J10" s="21"/>
      <c r="K10" s="21"/>
      <c r="L10" s="21"/>
    </row>
    <row r="11" spans="1:14" s="5" customFormat="1" x14ac:dyDescent="0.3">
      <c r="A11" s="21"/>
      <c r="B11" s="134" t="s">
        <v>8</v>
      </c>
      <c r="C11" s="57" t="s">
        <v>9</v>
      </c>
      <c r="D11" s="23">
        <v>218000000000</v>
      </c>
      <c r="E11" s="20">
        <v>216000000000</v>
      </c>
      <c r="F11" s="20">
        <v>202000000000</v>
      </c>
      <c r="G11" s="21"/>
      <c r="H11" s="20">
        <f>8100000000/(2*10^7)</f>
        <v>405</v>
      </c>
      <c r="I11" s="20">
        <f>8050000000/(2*10^7)</f>
        <v>402.5</v>
      </c>
      <c r="J11" s="20">
        <f>8100000000/(2*10^7)</f>
        <v>405</v>
      </c>
      <c r="K11" s="21"/>
      <c r="L11" s="21"/>
    </row>
    <row r="12" spans="1:14" s="5" customFormat="1" x14ac:dyDescent="0.3">
      <c r="A12" s="21"/>
      <c r="B12" s="134"/>
      <c r="C12" s="57" t="s">
        <v>10</v>
      </c>
      <c r="D12" s="20">
        <v>79200000000</v>
      </c>
      <c r="E12" s="20">
        <v>86600000000</v>
      </c>
      <c r="F12" s="20">
        <v>67200000000</v>
      </c>
      <c r="G12" s="21"/>
      <c r="H12" s="20">
        <f>8350000000/(2*10^7)</f>
        <v>417.5</v>
      </c>
      <c r="I12" s="20">
        <f>7650000000/(2*10^7)</f>
        <v>382.5</v>
      </c>
      <c r="J12" s="20">
        <f>8050000000/(2*10^7)</f>
        <v>402.5</v>
      </c>
      <c r="K12" s="21"/>
      <c r="L12" s="21"/>
    </row>
    <row r="13" spans="1:14" s="5" customFormat="1" x14ac:dyDescent="0.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4" s="5" customForma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4" s="5" customFormat="1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4" x14ac:dyDescent="0.3">
      <c r="B16" s="21"/>
      <c r="C16" s="21"/>
      <c r="D16" s="21"/>
      <c r="E16" s="21"/>
      <c r="F16" s="21"/>
      <c r="G16" s="21"/>
      <c r="I16" s="21"/>
      <c r="J16" s="21"/>
      <c r="K16" s="21"/>
      <c r="L16" s="21"/>
      <c r="M16" s="5"/>
      <c r="N16" s="5"/>
    </row>
    <row r="17" spans="2:14" x14ac:dyDescent="0.3">
      <c r="B17" s="21"/>
      <c r="C17" s="21"/>
      <c r="D17" s="21"/>
      <c r="E17" s="21"/>
      <c r="F17" s="21"/>
      <c r="G17" s="21"/>
      <c r="I17" s="21"/>
      <c r="J17" s="21"/>
      <c r="K17" s="21"/>
      <c r="L17" s="21"/>
      <c r="M17" s="5"/>
      <c r="N17" s="5"/>
    </row>
    <row r="18" spans="2:14" x14ac:dyDescent="0.3">
      <c r="B18" s="21"/>
      <c r="C18" s="21"/>
      <c r="D18" s="21"/>
      <c r="E18" s="21"/>
      <c r="F18" s="21"/>
      <c r="G18" s="21"/>
      <c r="I18" s="21"/>
      <c r="J18" s="21"/>
      <c r="K18" s="21"/>
      <c r="L18" s="21"/>
      <c r="M18" s="5"/>
      <c r="N18" s="5"/>
    </row>
    <row r="19" spans="2:14" x14ac:dyDescent="0.3">
      <c r="B19" s="21"/>
      <c r="C19" s="21"/>
      <c r="D19" s="21"/>
      <c r="E19" s="21"/>
      <c r="F19" s="21"/>
      <c r="G19" s="21"/>
      <c r="I19" s="21"/>
      <c r="J19" s="21"/>
      <c r="K19" s="21"/>
      <c r="L19" s="21"/>
      <c r="M19" s="5"/>
      <c r="N19" s="5"/>
    </row>
    <row r="20" spans="2:14" x14ac:dyDescent="0.3">
      <c r="B20" s="21"/>
      <c r="C20" s="21"/>
      <c r="D20" s="21"/>
      <c r="E20" s="21"/>
      <c r="F20" s="21"/>
      <c r="G20" s="21"/>
      <c r="I20" s="21"/>
      <c r="J20" s="21"/>
      <c r="K20" s="21"/>
      <c r="L20" s="21"/>
      <c r="M20" s="5"/>
      <c r="N20" s="5"/>
    </row>
    <row r="21" spans="2:14" x14ac:dyDescent="0.3">
      <c r="B21" s="21"/>
      <c r="C21" s="21"/>
      <c r="D21" s="21"/>
      <c r="E21" s="21"/>
      <c r="F21" s="21"/>
      <c r="G21" s="21"/>
      <c r="I21" s="21"/>
      <c r="J21" s="21"/>
      <c r="K21" s="21"/>
      <c r="L21" s="21"/>
      <c r="M21" s="5"/>
      <c r="N21" s="5"/>
    </row>
    <row r="22" spans="2:14" x14ac:dyDescent="0.3">
      <c r="B22" s="21"/>
      <c r="C22" s="21"/>
      <c r="D22" s="21"/>
      <c r="E22" s="21"/>
      <c r="F22" s="21"/>
      <c r="G22" s="21"/>
      <c r="I22" s="21"/>
      <c r="J22" s="21"/>
      <c r="K22" s="21"/>
      <c r="L22" s="21"/>
      <c r="M22" s="5"/>
      <c r="N22" s="5"/>
    </row>
    <row r="23" spans="2:14" x14ac:dyDescent="0.3">
      <c r="B23" s="21"/>
      <c r="C23" s="21"/>
      <c r="D23" s="21"/>
      <c r="E23" s="21"/>
      <c r="F23" s="21"/>
      <c r="G23" s="21"/>
      <c r="I23" s="21"/>
      <c r="J23" s="21"/>
      <c r="K23" s="21"/>
      <c r="L23" s="21"/>
      <c r="M23" s="5"/>
      <c r="N23" s="5"/>
    </row>
    <row r="24" spans="2:14" x14ac:dyDescent="0.3">
      <c r="B24" s="21"/>
      <c r="C24" s="21"/>
      <c r="D24" s="21"/>
      <c r="E24" s="21"/>
      <c r="F24" s="21"/>
      <c r="G24" s="21"/>
      <c r="I24" s="21"/>
      <c r="J24" s="21"/>
      <c r="K24" s="21"/>
      <c r="L24" s="21"/>
      <c r="M24" s="5"/>
      <c r="N24" s="5"/>
    </row>
    <row r="25" spans="2:14" x14ac:dyDescent="0.3">
      <c r="B25" s="21"/>
      <c r="C25" s="21"/>
      <c r="D25" s="21"/>
      <c r="E25" s="21"/>
      <c r="F25" s="21"/>
      <c r="G25" s="21"/>
      <c r="I25" s="21"/>
      <c r="J25" s="21"/>
      <c r="K25" s="21"/>
      <c r="L25" s="21"/>
      <c r="M25" s="5"/>
      <c r="N25" s="5"/>
    </row>
    <row r="26" spans="2:14" x14ac:dyDescent="0.3">
      <c r="B26" s="21"/>
      <c r="C26" s="21"/>
      <c r="D26" s="21"/>
      <c r="E26" s="21"/>
      <c r="F26" s="21"/>
      <c r="G26" s="21"/>
      <c r="I26" s="21"/>
      <c r="J26" s="21"/>
      <c r="K26" s="21"/>
      <c r="L26" s="21"/>
      <c r="M26" s="5"/>
      <c r="N26" s="5"/>
    </row>
    <row r="27" spans="2:14" x14ac:dyDescent="0.3">
      <c r="B27" s="21"/>
      <c r="C27" s="21"/>
      <c r="D27" s="21"/>
      <c r="E27" s="21"/>
      <c r="F27" s="21"/>
      <c r="G27" s="21"/>
      <c r="I27" s="21"/>
      <c r="J27" s="21"/>
      <c r="K27" s="21"/>
      <c r="L27" s="21"/>
      <c r="M27" s="5"/>
      <c r="N27" s="5"/>
    </row>
    <row r="28" spans="2:14" x14ac:dyDescent="0.3">
      <c r="B28" s="21"/>
      <c r="C28" s="21"/>
      <c r="D28" s="21"/>
      <c r="E28" s="21"/>
      <c r="F28" s="21"/>
      <c r="G28" s="21"/>
      <c r="I28" s="21"/>
      <c r="J28" s="21"/>
      <c r="K28" s="21"/>
      <c r="L28" s="21"/>
      <c r="M28" s="5"/>
      <c r="N28" s="5"/>
    </row>
    <row r="29" spans="2:14" x14ac:dyDescent="0.3">
      <c r="B29" s="21"/>
      <c r="C29" s="21"/>
      <c r="D29" s="21"/>
      <c r="E29" s="21"/>
      <c r="F29" s="21"/>
      <c r="G29" s="21"/>
      <c r="I29" s="21"/>
      <c r="J29" s="21"/>
      <c r="K29" s="21"/>
      <c r="L29" s="21"/>
      <c r="M29" s="5"/>
      <c r="N29" s="5"/>
    </row>
    <row r="30" spans="2:14" x14ac:dyDescent="0.3">
      <c r="B30" s="21"/>
      <c r="C30" s="21"/>
      <c r="D30" s="21"/>
      <c r="E30" s="21"/>
      <c r="F30" s="21"/>
      <c r="G30" s="21"/>
      <c r="I30" s="21"/>
      <c r="J30" s="21"/>
      <c r="K30" s="21"/>
      <c r="L30" s="21"/>
      <c r="M30" s="5"/>
      <c r="N30" s="5"/>
    </row>
    <row r="31" spans="2:14" x14ac:dyDescent="0.3">
      <c r="B31" s="21"/>
      <c r="C31" s="21"/>
      <c r="D31" s="21"/>
      <c r="E31" s="21"/>
      <c r="F31" s="21"/>
      <c r="G31" s="21"/>
      <c r="I31" s="21"/>
      <c r="J31" s="21"/>
      <c r="K31" s="21"/>
      <c r="L31" s="21"/>
      <c r="M31" s="5"/>
      <c r="N31" s="5"/>
    </row>
    <row r="32" spans="2:14" x14ac:dyDescent="0.3">
      <c r="B32" s="21"/>
      <c r="C32" s="21"/>
      <c r="D32" s="21"/>
      <c r="E32" s="21"/>
      <c r="F32" s="21"/>
      <c r="G32" s="21"/>
      <c r="I32" s="21"/>
      <c r="J32" s="21"/>
      <c r="K32" s="21"/>
      <c r="L32" s="21"/>
      <c r="M32" s="5"/>
      <c r="N32" s="5"/>
    </row>
    <row r="33" spans="2:14" x14ac:dyDescent="0.3">
      <c r="B33" s="21"/>
      <c r="C33" s="21"/>
      <c r="D33" s="21"/>
      <c r="E33" s="21"/>
      <c r="F33" s="21"/>
      <c r="G33" s="21"/>
      <c r="I33" s="21"/>
      <c r="J33" s="21"/>
      <c r="K33" s="21"/>
      <c r="L33" s="21"/>
      <c r="M33" s="5"/>
      <c r="N33" s="5"/>
    </row>
    <row r="34" spans="2:14" x14ac:dyDescent="0.3">
      <c r="B34" s="21"/>
      <c r="C34" s="21"/>
      <c r="D34" s="21"/>
      <c r="E34" s="21"/>
      <c r="F34" s="21"/>
      <c r="G34" s="21"/>
      <c r="I34" s="21"/>
      <c r="J34" s="21"/>
      <c r="K34" s="21"/>
      <c r="L34" s="21"/>
      <c r="M34" s="5"/>
      <c r="N34" s="5"/>
    </row>
    <row r="35" spans="2:14" x14ac:dyDescent="0.3">
      <c r="B35" s="21"/>
      <c r="C35" s="21"/>
      <c r="D35" s="21"/>
      <c r="E35" s="21"/>
      <c r="F35" s="21"/>
      <c r="G35" s="21"/>
      <c r="I35" s="21"/>
      <c r="J35" s="21"/>
      <c r="K35" s="21"/>
      <c r="L35" s="21"/>
      <c r="M35" s="5"/>
      <c r="N35" s="5"/>
    </row>
    <row r="36" spans="2:14" x14ac:dyDescent="0.3">
      <c r="B36" s="21"/>
      <c r="C36" s="21"/>
      <c r="D36" s="21"/>
      <c r="E36" s="21"/>
      <c r="F36" s="21"/>
      <c r="G36" s="21"/>
      <c r="I36" s="21"/>
      <c r="J36" s="21"/>
      <c r="K36" s="21"/>
      <c r="L36" s="21"/>
      <c r="M36" s="5"/>
      <c r="N36" s="5"/>
    </row>
    <row r="37" spans="2:14" x14ac:dyDescent="0.3">
      <c r="B37" s="21"/>
      <c r="C37" s="21"/>
      <c r="D37" s="21"/>
      <c r="E37" s="21"/>
      <c r="F37" s="21"/>
      <c r="G37" s="21"/>
      <c r="I37" s="21"/>
      <c r="J37" s="21"/>
      <c r="K37" s="21"/>
      <c r="L37" s="21"/>
      <c r="M37" s="5"/>
      <c r="N37" s="5"/>
    </row>
    <row r="38" spans="2:14" x14ac:dyDescent="0.3">
      <c r="B38" s="21"/>
      <c r="C38" s="21"/>
      <c r="D38" s="21"/>
      <c r="E38" s="21"/>
      <c r="F38" s="21"/>
      <c r="G38" s="21"/>
      <c r="I38" s="21"/>
      <c r="J38" s="21"/>
      <c r="K38" s="21"/>
      <c r="L38" s="21"/>
      <c r="M38" s="5"/>
      <c r="N38" s="5"/>
    </row>
    <row r="39" spans="2:14" x14ac:dyDescent="0.3">
      <c r="B39" s="21"/>
      <c r="C39" s="21"/>
      <c r="D39" s="21"/>
      <c r="E39" s="21"/>
      <c r="F39" s="21"/>
      <c r="G39" s="21"/>
      <c r="I39" s="21"/>
      <c r="J39" s="21"/>
      <c r="K39" s="21"/>
      <c r="L39" s="21"/>
      <c r="M39" s="5"/>
      <c r="N39" s="5"/>
    </row>
    <row r="40" spans="2:14" x14ac:dyDescent="0.3">
      <c r="B40" s="21"/>
      <c r="C40" s="21"/>
      <c r="D40" s="21"/>
      <c r="E40" s="21"/>
      <c r="F40" s="21"/>
      <c r="G40" s="21"/>
      <c r="I40" s="21"/>
      <c r="J40" s="21"/>
      <c r="K40" s="21"/>
      <c r="L40" s="21"/>
      <c r="M40" s="5"/>
      <c r="N40" s="5"/>
    </row>
    <row r="41" spans="2:14" x14ac:dyDescent="0.3">
      <c r="B41" s="21"/>
      <c r="C41" s="21"/>
      <c r="D41" s="21"/>
      <c r="E41" s="21"/>
      <c r="F41" s="21"/>
      <c r="G41" s="21"/>
      <c r="I41" s="21"/>
      <c r="J41" s="21"/>
      <c r="K41" s="21"/>
      <c r="L41" s="21"/>
      <c r="M41" s="5"/>
      <c r="N41" s="5"/>
    </row>
    <row r="42" spans="2:14" x14ac:dyDescent="0.3">
      <c r="B42" s="21"/>
      <c r="C42" s="21"/>
      <c r="D42" s="21"/>
      <c r="E42" s="21"/>
      <c r="F42" s="21"/>
      <c r="G42" s="21"/>
      <c r="I42" s="21"/>
      <c r="J42" s="21"/>
      <c r="K42" s="21"/>
      <c r="L42" s="21"/>
      <c r="M42" s="5"/>
      <c r="N42" s="5"/>
    </row>
    <row r="43" spans="2:14" x14ac:dyDescent="0.3">
      <c r="B43" s="21"/>
      <c r="C43" s="21"/>
      <c r="D43" s="21"/>
      <c r="E43" s="21"/>
      <c r="F43" s="21"/>
      <c r="G43" s="21"/>
      <c r="I43" s="21"/>
      <c r="J43" s="21"/>
      <c r="K43" s="21"/>
      <c r="L43" s="21"/>
      <c r="M43" s="5"/>
      <c r="N43" s="5"/>
    </row>
    <row r="44" spans="2:14" x14ac:dyDescent="0.3">
      <c r="B44" s="21"/>
      <c r="C44" s="21"/>
      <c r="D44" s="21"/>
      <c r="E44" s="21"/>
      <c r="F44" s="21"/>
      <c r="G44" s="21"/>
      <c r="I44" s="21"/>
      <c r="J44" s="21"/>
      <c r="K44" s="21"/>
      <c r="L44" s="21"/>
      <c r="M44" s="5"/>
      <c r="N44" s="5"/>
    </row>
    <row r="45" spans="2:14" x14ac:dyDescent="0.3">
      <c r="B45" s="21"/>
      <c r="C45" s="21"/>
      <c r="D45" s="21"/>
      <c r="E45" s="21"/>
      <c r="F45" s="21"/>
      <c r="G45" s="21"/>
      <c r="I45" s="21"/>
      <c r="J45" s="21"/>
      <c r="K45" s="21"/>
      <c r="L45" s="21"/>
      <c r="M45" s="5"/>
      <c r="N45" s="5"/>
    </row>
    <row r="46" spans="2:14" x14ac:dyDescent="0.3">
      <c r="B46" s="21"/>
      <c r="C46" s="21"/>
      <c r="D46" s="21"/>
      <c r="E46" s="21"/>
      <c r="F46" s="21"/>
      <c r="G46" s="21"/>
      <c r="I46" s="21"/>
      <c r="J46" s="21"/>
      <c r="K46" s="21"/>
      <c r="L46" s="21"/>
      <c r="M46" s="5"/>
      <c r="N46" s="5"/>
    </row>
    <row r="47" spans="2:14" x14ac:dyDescent="0.3">
      <c r="B47" s="21"/>
      <c r="C47" s="21"/>
      <c r="D47" s="21"/>
      <c r="E47" s="21"/>
      <c r="F47" s="21"/>
      <c r="G47" s="21"/>
      <c r="I47" s="21"/>
      <c r="J47" s="21"/>
      <c r="K47" s="21"/>
      <c r="L47" s="21"/>
      <c r="M47" s="5"/>
      <c r="N47" s="5"/>
    </row>
    <row r="48" spans="2:14" x14ac:dyDescent="0.3">
      <c r="B48" s="21"/>
      <c r="C48" s="21"/>
      <c r="D48" s="21"/>
      <c r="E48" s="21"/>
      <c r="F48" s="21"/>
      <c r="G48" s="21"/>
      <c r="I48" s="21"/>
      <c r="J48" s="21"/>
      <c r="K48" s="21"/>
      <c r="L48" s="21"/>
      <c r="M48" s="5"/>
      <c r="N48" s="5"/>
    </row>
    <row r="49" spans="2:14" x14ac:dyDescent="0.3">
      <c r="B49" s="21"/>
      <c r="C49" s="21"/>
      <c r="D49" s="21"/>
      <c r="E49" s="21"/>
      <c r="F49" s="21"/>
      <c r="G49" s="21"/>
      <c r="I49" s="21"/>
      <c r="J49" s="21"/>
      <c r="K49" s="21"/>
      <c r="L49" s="21"/>
      <c r="M49" s="5"/>
      <c r="N49" s="5"/>
    </row>
    <row r="50" spans="2:14" x14ac:dyDescent="0.3">
      <c r="B50" s="21"/>
      <c r="C50" s="21"/>
      <c r="D50" s="21"/>
      <c r="E50" s="21"/>
      <c r="F50" s="21"/>
      <c r="G50" s="21"/>
      <c r="I50" s="21"/>
      <c r="J50" s="21"/>
      <c r="K50" s="21"/>
      <c r="L50" s="21"/>
      <c r="M50" s="5"/>
      <c r="N50" s="5"/>
    </row>
    <row r="51" spans="2:14" x14ac:dyDescent="0.3">
      <c r="B51" s="21"/>
      <c r="C51" s="21"/>
      <c r="D51" s="21"/>
      <c r="E51" s="21"/>
      <c r="F51" s="21"/>
      <c r="G51" s="21"/>
      <c r="I51" s="21"/>
      <c r="J51" s="21"/>
      <c r="K51" s="21"/>
      <c r="L51" s="21"/>
      <c r="M51" s="5"/>
      <c r="N51" s="5"/>
    </row>
    <row r="52" spans="2:14" x14ac:dyDescent="0.3">
      <c r="B52" s="21"/>
      <c r="C52" s="21"/>
      <c r="D52" s="21"/>
      <c r="E52" s="21"/>
      <c r="F52" s="21"/>
      <c r="G52" s="21"/>
      <c r="I52" s="21"/>
      <c r="J52" s="21"/>
      <c r="K52" s="21"/>
      <c r="L52" s="21"/>
      <c r="M52" s="5"/>
      <c r="N52" s="5"/>
    </row>
    <row r="53" spans="2:14" x14ac:dyDescent="0.3">
      <c r="B53" s="21"/>
      <c r="C53" s="21"/>
      <c r="D53" s="21"/>
      <c r="E53" s="21"/>
      <c r="F53" s="21"/>
      <c r="G53" s="21"/>
      <c r="I53" s="21"/>
      <c r="J53" s="21"/>
      <c r="K53" s="21"/>
      <c r="L53" s="21"/>
      <c r="M53" s="5"/>
      <c r="N53" s="5"/>
    </row>
    <row r="54" spans="2:14" x14ac:dyDescent="0.3">
      <c r="B54" s="21"/>
      <c r="C54" s="21"/>
      <c r="D54" s="21"/>
      <c r="E54" s="21"/>
      <c r="F54" s="21"/>
      <c r="G54" s="21"/>
      <c r="I54" s="21"/>
      <c r="J54" s="21"/>
      <c r="K54" s="21"/>
      <c r="L54" s="21"/>
      <c r="M54" s="5"/>
      <c r="N54" s="5"/>
    </row>
    <row r="55" spans="2:14" x14ac:dyDescent="0.3">
      <c r="B55" s="21"/>
      <c r="C55" s="21"/>
      <c r="D55" s="21"/>
      <c r="E55" s="21"/>
      <c r="F55" s="21"/>
      <c r="G55" s="21"/>
      <c r="I55" s="21"/>
      <c r="J55" s="21"/>
      <c r="K55" s="21"/>
      <c r="L55" s="21"/>
      <c r="M55" s="5"/>
      <c r="N55" s="5"/>
    </row>
    <row r="56" spans="2:14" x14ac:dyDescent="0.3">
      <c r="B56" s="21"/>
      <c r="C56" s="21"/>
      <c r="D56" s="21"/>
      <c r="E56" s="21"/>
      <c r="F56" s="21"/>
      <c r="G56" s="21"/>
      <c r="I56" s="21"/>
      <c r="J56" s="21"/>
      <c r="K56" s="21"/>
      <c r="L56" s="21"/>
      <c r="M56" s="5"/>
      <c r="N56" s="5"/>
    </row>
    <row r="57" spans="2:14" x14ac:dyDescent="0.3">
      <c r="B57" s="21"/>
      <c r="C57" s="21"/>
      <c r="D57" s="21"/>
      <c r="E57" s="21"/>
      <c r="F57" s="21"/>
      <c r="G57" s="21"/>
      <c r="I57" s="21"/>
      <c r="J57" s="21"/>
      <c r="K57" s="21"/>
      <c r="L57" s="21"/>
      <c r="M57" s="5"/>
      <c r="N57" s="5"/>
    </row>
    <row r="58" spans="2:14" x14ac:dyDescent="0.3">
      <c r="B58" s="21"/>
      <c r="C58" s="21"/>
      <c r="D58" s="21"/>
      <c r="E58" s="21"/>
      <c r="F58" s="21"/>
      <c r="G58" s="21"/>
      <c r="I58" s="21"/>
      <c r="J58" s="21"/>
      <c r="K58" s="21"/>
      <c r="L58" s="21"/>
      <c r="M58" s="5"/>
      <c r="N58" s="5"/>
    </row>
    <row r="59" spans="2:14" x14ac:dyDescent="0.3">
      <c r="B59" s="21"/>
      <c r="C59" s="21"/>
      <c r="D59" s="21"/>
      <c r="E59" s="21"/>
      <c r="F59" s="21"/>
      <c r="G59" s="21"/>
      <c r="I59" s="21"/>
      <c r="J59" s="21"/>
      <c r="K59" s="21"/>
      <c r="L59" s="21"/>
      <c r="M59" s="5"/>
      <c r="N59" s="5"/>
    </row>
    <row r="60" spans="2:14" x14ac:dyDescent="0.3">
      <c r="B60" s="21"/>
      <c r="C60" s="21"/>
      <c r="D60" s="21"/>
      <c r="E60" s="21"/>
      <c r="F60" s="21"/>
      <c r="G60" s="21"/>
      <c r="I60" s="21"/>
      <c r="J60" s="21"/>
      <c r="K60" s="21"/>
      <c r="L60" s="21"/>
      <c r="M60" s="5"/>
      <c r="N60" s="5"/>
    </row>
    <row r="61" spans="2:14" x14ac:dyDescent="0.3">
      <c r="B61" s="21"/>
      <c r="C61" s="21"/>
      <c r="D61" s="21"/>
      <c r="E61" s="21"/>
      <c r="F61" s="21"/>
      <c r="G61" s="21"/>
      <c r="I61" s="21"/>
      <c r="J61" s="21"/>
      <c r="K61" s="21"/>
      <c r="L61" s="21"/>
      <c r="M61" s="5"/>
      <c r="N61" s="5"/>
    </row>
    <row r="62" spans="2:14" x14ac:dyDescent="0.3">
      <c r="B62" s="21"/>
      <c r="C62" s="21"/>
      <c r="D62" s="21"/>
      <c r="E62" s="21"/>
      <c r="F62" s="21"/>
      <c r="G62" s="21"/>
      <c r="I62" s="21"/>
      <c r="J62" s="21"/>
      <c r="K62" s="21"/>
      <c r="L62" s="21"/>
      <c r="M62" s="5"/>
      <c r="N62" s="5"/>
    </row>
    <row r="63" spans="2:14" x14ac:dyDescent="0.3">
      <c r="B63" s="21"/>
      <c r="C63" s="21"/>
      <c r="D63" s="21"/>
      <c r="E63" s="21"/>
      <c r="F63" s="21"/>
      <c r="G63" s="21"/>
      <c r="I63" s="21"/>
      <c r="J63" s="21"/>
      <c r="K63" s="21"/>
      <c r="L63" s="21"/>
      <c r="M63" s="5"/>
      <c r="N63" s="5"/>
    </row>
    <row r="64" spans="2:14" x14ac:dyDescent="0.3">
      <c r="B64" s="21"/>
      <c r="C64" s="21"/>
      <c r="D64" s="21"/>
      <c r="E64" s="21"/>
      <c r="F64" s="21"/>
      <c r="G64" s="21"/>
      <c r="I64" s="21"/>
      <c r="J64" s="21"/>
      <c r="K64" s="21"/>
      <c r="L64" s="21"/>
      <c r="M64" s="5"/>
      <c r="N64" s="5"/>
    </row>
    <row r="65" spans="2:14" x14ac:dyDescent="0.3">
      <c r="B65" s="21"/>
      <c r="C65" s="21"/>
      <c r="D65" s="21"/>
      <c r="E65" s="21"/>
      <c r="F65" s="21"/>
      <c r="G65" s="21"/>
      <c r="I65" s="21"/>
      <c r="J65" s="21"/>
      <c r="K65" s="21"/>
      <c r="L65" s="21"/>
      <c r="M65" s="5"/>
      <c r="N65" s="5"/>
    </row>
    <row r="66" spans="2:14" x14ac:dyDescent="0.3">
      <c r="B66" s="21"/>
      <c r="C66" s="21"/>
      <c r="D66" s="21"/>
      <c r="E66" s="21"/>
      <c r="F66" s="21"/>
      <c r="G66" s="21"/>
      <c r="I66" s="21"/>
      <c r="J66" s="21"/>
      <c r="K66" s="21"/>
      <c r="L66" s="21"/>
      <c r="M66" s="5"/>
      <c r="N66" s="5"/>
    </row>
    <row r="67" spans="2:14" x14ac:dyDescent="0.3">
      <c r="B67" s="21"/>
      <c r="C67" s="21"/>
      <c r="D67" s="21"/>
      <c r="E67" s="21"/>
      <c r="F67" s="21"/>
      <c r="G67" s="21"/>
      <c r="I67" s="21"/>
      <c r="J67" s="21"/>
      <c r="K67" s="21"/>
      <c r="L67" s="21"/>
      <c r="M67" s="5"/>
      <c r="N67" s="5"/>
    </row>
    <row r="68" spans="2:14" x14ac:dyDescent="0.3">
      <c r="B68" s="21"/>
      <c r="C68" s="21"/>
      <c r="D68" s="21"/>
      <c r="E68" s="21"/>
      <c r="F68" s="21"/>
      <c r="G68" s="21"/>
      <c r="I68" s="21"/>
      <c r="J68" s="21"/>
      <c r="K68" s="21"/>
      <c r="L68" s="21"/>
      <c r="M68" s="5"/>
      <c r="N68" s="5"/>
    </row>
    <row r="69" spans="2:14" x14ac:dyDescent="0.3">
      <c r="B69" s="21"/>
      <c r="C69" s="21"/>
      <c r="D69" s="21"/>
      <c r="E69" s="21"/>
      <c r="F69" s="21"/>
      <c r="G69" s="21"/>
      <c r="I69" s="21"/>
      <c r="J69" s="21"/>
      <c r="K69" s="21"/>
      <c r="L69" s="21"/>
      <c r="M69" s="5"/>
      <c r="N69" s="5"/>
    </row>
    <row r="70" spans="2:14" x14ac:dyDescent="0.3">
      <c r="B70" s="21"/>
      <c r="C70" s="21"/>
      <c r="D70" s="21"/>
      <c r="E70" s="21"/>
      <c r="F70" s="21"/>
      <c r="G70" s="21"/>
      <c r="I70" s="21"/>
      <c r="J70" s="21"/>
      <c r="K70" s="21"/>
      <c r="L70" s="21"/>
      <c r="M70" s="5"/>
      <c r="N70" s="5"/>
    </row>
    <row r="71" spans="2:14" x14ac:dyDescent="0.3">
      <c r="B71" s="21"/>
      <c r="C71" s="21"/>
      <c r="D71" s="21"/>
      <c r="E71" s="21"/>
      <c r="F71" s="21"/>
      <c r="G71" s="21"/>
      <c r="I71" s="21"/>
      <c r="J71" s="21"/>
      <c r="K71" s="21"/>
      <c r="L71" s="21"/>
      <c r="M71" s="5"/>
      <c r="N71" s="5"/>
    </row>
    <row r="72" spans="2:14" x14ac:dyDescent="0.3">
      <c r="B72" s="21"/>
      <c r="C72" s="21"/>
      <c r="D72" s="21"/>
      <c r="E72" s="21"/>
      <c r="F72" s="21"/>
      <c r="G72" s="21"/>
      <c r="I72" s="21"/>
      <c r="J72" s="21"/>
      <c r="K72" s="21"/>
      <c r="L72" s="21"/>
      <c r="M72" s="5"/>
      <c r="N72" s="5"/>
    </row>
    <row r="73" spans="2:14" x14ac:dyDescent="0.3">
      <c r="B73" s="21"/>
      <c r="C73" s="21"/>
      <c r="D73" s="21"/>
      <c r="E73" s="21"/>
      <c r="F73" s="21"/>
      <c r="G73" s="21"/>
      <c r="I73" s="21"/>
      <c r="J73" s="21"/>
      <c r="K73" s="21"/>
      <c r="L73" s="21"/>
      <c r="M73" s="5"/>
      <c r="N73" s="5"/>
    </row>
    <row r="74" spans="2:14" x14ac:dyDescent="0.3">
      <c r="B74" s="21"/>
      <c r="C74" s="21"/>
      <c r="D74" s="21"/>
      <c r="E74" s="21"/>
      <c r="F74" s="21"/>
      <c r="G74" s="21"/>
      <c r="I74" s="21"/>
      <c r="J74" s="21"/>
      <c r="K74" s="21"/>
      <c r="L74" s="21"/>
      <c r="M74" s="5"/>
      <c r="N74" s="5"/>
    </row>
    <row r="75" spans="2:14" x14ac:dyDescent="0.3">
      <c r="B75" s="21"/>
      <c r="C75" s="21"/>
      <c r="D75" s="21"/>
      <c r="E75" s="21"/>
      <c r="F75" s="21"/>
      <c r="G75" s="21"/>
      <c r="I75" s="21"/>
      <c r="J75" s="21"/>
      <c r="K75" s="21"/>
      <c r="L75" s="21"/>
      <c r="M75" s="5"/>
      <c r="N75" s="5"/>
    </row>
    <row r="76" spans="2:14" x14ac:dyDescent="0.3">
      <c r="B76" s="21"/>
      <c r="C76" s="21"/>
      <c r="D76" s="21"/>
      <c r="E76" s="21"/>
      <c r="F76" s="21"/>
      <c r="G76" s="21"/>
      <c r="I76" s="21"/>
      <c r="J76" s="21"/>
      <c r="K76" s="21"/>
      <c r="L76" s="21"/>
      <c r="M76" s="5"/>
      <c r="N76" s="5"/>
    </row>
    <row r="77" spans="2:14" x14ac:dyDescent="0.3">
      <c r="B77" s="21"/>
      <c r="C77" s="21"/>
      <c r="D77" s="21"/>
      <c r="E77" s="21"/>
      <c r="F77" s="21"/>
      <c r="G77" s="21"/>
      <c r="I77" s="21"/>
      <c r="J77" s="21"/>
      <c r="K77" s="21"/>
      <c r="L77" s="21"/>
      <c r="M77" s="5"/>
      <c r="N77" s="5"/>
    </row>
    <row r="78" spans="2:14" x14ac:dyDescent="0.3">
      <c r="B78" s="21"/>
      <c r="C78" s="21"/>
      <c r="D78" s="21"/>
      <c r="E78" s="21"/>
      <c r="F78" s="21"/>
      <c r="G78" s="21"/>
      <c r="I78" s="21"/>
      <c r="J78" s="21"/>
      <c r="K78" s="21"/>
      <c r="L78" s="21"/>
      <c r="M78" s="5"/>
      <c r="N78" s="5"/>
    </row>
    <row r="79" spans="2:14" x14ac:dyDescent="0.3">
      <c r="B79" s="21"/>
      <c r="C79" s="21"/>
      <c r="D79" s="21"/>
      <c r="E79" s="21"/>
      <c r="F79" s="21"/>
      <c r="G79" s="21"/>
      <c r="I79" s="21"/>
      <c r="J79" s="21"/>
      <c r="K79" s="21"/>
      <c r="L79" s="21"/>
      <c r="M79" s="5"/>
      <c r="N79" s="5"/>
    </row>
    <row r="80" spans="2:14" x14ac:dyDescent="0.3">
      <c r="B80" s="21"/>
      <c r="C80" s="21"/>
      <c r="D80" s="21"/>
      <c r="E80" s="21"/>
      <c r="F80" s="21"/>
      <c r="G80" s="21"/>
      <c r="I80" s="21"/>
      <c r="J80" s="21"/>
      <c r="K80" s="21"/>
      <c r="L80" s="21"/>
      <c r="M80" s="5"/>
      <c r="N80" s="5"/>
    </row>
    <row r="81" spans="2:14" x14ac:dyDescent="0.3">
      <c r="B81" s="21"/>
      <c r="C81" s="21"/>
      <c r="D81" s="21"/>
      <c r="E81" s="21"/>
      <c r="F81" s="21"/>
      <c r="G81" s="21"/>
      <c r="I81" s="21"/>
      <c r="J81" s="21"/>
      <c r="K81" s="21"/>
      <c r="L81" s="21"/>
      <c r="M81" s="5"/>
      <c r="N81" s="5"/>
    </row>
    <row r="82" spans="2:14" x14ac:dyDescent="0.3">
      <c r="B82" s="21"/>
      <c r="C82" s="21"/>
      <c r="D82" s="21"/>
      <c r="E82" s="21"/>
      <c r="F82" s="21"/>
      <c r="G82" s="21"/>
      <c r="I82" s="21"/>
      <c r="J82" s="21"/>
      <c r="K82" s="21"/>
      <c r="L82" s="21"/>
      <c r="M82" s="5"/>
      <c r="N82" s="5"/>
    </row>
    <row r="83" spans="2:14" x14ac:dyDescent="0.3">
      <c r="B83" s="21"/>
      <c r="C83" s="21"/>
      <c r="D83" s="21"/>
      <c r="E83" s="21"/>
      <c r="F83" s="21"/>
      <c r="G83" s="21"/>
      <c r="I83" s="21"/>
      <c r="J83" s="21"/>
      <c r="K83" s="21"/>
      <c r="L83" s="21"/>
      <c r="M83" s="5"/>
      <c r="N83" s="5"/>
    </row>
    <row r="84" spans="2:14" x14ac:dyDescent="0.3">
      <c r="B84" s="21"/>
      <c r="C84" s="21"/>
      <c r="D84" s="21"/>
      <c r="E84" s="21"/>
      <c r="F84" s="21"/>
      <c r="G84" s="21"/>
      <c r="I84" s="21"/>
      <c r="J84" s="21"/>
      <c r="K84" s="21"/>
      <c r="L84" s="21"/>
      <c r="M84" s="5"/>
      <c r="N84" s="5"/>
    </row>
    <row r="85" spans="2:14" x14ac:dyDescent="0.3">
      <c r="B85" s="21"/>
      <c r="C85" s="21"/>
      <c r="D85" s="21"/>
      <c r="E85" s="21"/>
      <c r="F85" s="21"/>
      <c r="G85" s="21"/>
      <c r="I85" s="21"/>
      <c r="J85" s="21"/>
      <c r="K85" s="21"/>
      <c r="L85" s="21"/>
      <c r="M85" s="5"/>
      <c r="N85" s="5"/>
    </row>
    <row r="86" spans="2:14" x14ac:dyDescent="0.3">
      <c r="B86" s="21"/>
      <c r="C86" s="21"/>
      <c r="D86" s="21"/>
      <c r="E86" s="21"/>
      <c r="F86" s="21"/>
      <c r="G86" s="21"/>
      <c r="I86" s="21"/>
      <c r="J86" s="21"/>
      <c r="K86" s="21"/>
      <c r="L86" s="21"/>
      <c r="M86" s="5"/>
      <c r="N86" s="5"/>
    </row>
    <row r="87" spans="2:14" x14ac:dyDescent="0.3">
      <c r="B87" s="21"/>
      <c r="C87" s="21"/>
      <c r="D87" s="21"/>
      <c r="E87" s="21"/>
      <c r="F87" s="21"/>
      <c r="G87" s="21"/>
      <c r="I87" s="21"/>
      <c r="J87" s="21"/>
      <c r="K87" s="21"/>
      <c r="L87" s="21"/>
      <c r="M87" s="5"/>
      <c r="N87" s="5"/>
    </row>
    <row r="88" spans="2:14" x14ac:dyDescent="0.3">
      <c r="B88" s="21"/>
      <c r="C88" s="21"/>
      <c r="D88" s="21"/>
      <c r="E88" s="21"/>
      <c r="F88" s="21"/>
      <c r="G88" s="21"/>
      <c r="I88" s="21"/>
      <c r="J88" s="21"/>
      <c r="K88" s="21"/>
      <c r="L88" s="21"/>
      <c r="M88" s="5"/>
      <c r="N88" s="5"/>
    </row>
    <row r="89" spans="2:14" x14ac:dyDescent="0.3">
      <c r="B89" s="21"/>
      <c r="C89" s="21"/>
      <c r="D89" s="21"/>
      <c r="E89" s="21"/>
      <c r="F89" s="21"/>
      <c r="G89" s="21"/>
      <c r="I89" s="21"/>
      <c r="J89" s="21"/>
      <c r="K89" s="21"/>
      <c r="L89" s="21"/>
      <c r="M89" s="5"/>
      <c r="N89" s="5"/>
    </row>
    <row r="90" spans="2:14" x14ac:dyDescent="0.3">
      <c r="B90" s="21"/>
      <c r="C90" s="21"/>
      <c r="D90" s="21"/>
      <c r="E90" s="21"/>
      <c r="F90" s="21"/>
      <c r="G90" s="21"/>
      <c r="I90" s="21"/>
      <c r="J90" s="21"/>
      <c r="K90" s="21"/>
      <c r="L90" s="21"/>
      <c r="M90" s="5"/>
      <c r="N90" s="5"/>
    </row>
    <row r="91" spans="2:14" x14ac:dyDescent="0.3">
      <c r="B91" s="21"/>
      <c r="C91" s="21"/>
      <c r="D91" s="21"/>
      <c r="E91" s="21"/>
      <c r="F91" s="21"/>
      <c r="G91" s="21"/>
      <c r="I91" s="21"/>
      <c r="J91" s="21"/>
      <c r="K91" s="21"/>
      <c r="L91" s="21"/>
      <c r="M91" s="5"/>
      <c r="N91" s="5"/>
    </row>
    <row r="92" spans="2:14" x14ac:dyDescent="0.3">
      <c r="B92" s="21"/>
      <c r="C92" s="21"/>
      <c r="D92" s="21"/>
      <c r="E92" s="21"/>
      <c r="F92" s="21"/>
      <c r="G92" s="21"/>
      <c r="I92" s="21"/>
      <c r="J92" s="21"/>
      <c r="K92" s="21"/>
      <c r="L92" s="21"/>
      <c r="M92" s="5"/>
      <c r="N92" s="5"/>
    </row>
    <row r="93" spans="2:14" x14ac:dyDescent="0.3">
      <c r="B93" s="21"/>
      <c r="C93" s="21"/>
      <c r="D93" s="21"/>
      <c r="E93" s="21"/>
      <c r="F93" s="21"/>
      <c r="G93" s="21"/>
      <c r="I93" s="21"/>
      <c r="J93" s="21"/>
      <c r="K93" s="21"/>
      <c r="L93" s="21"/>
      <c r="M93" s="5"/>
      <c r="N93" s="5"/>
    </row>
    <row r="94" spans="2:14" x14ac:dyDescent="0.3">
      <c r="B94" s="21"/>
      <c r="C94" s="21"/>
      <c r="D94" s="21"/>
      <c r="E94" s="21"/>
      <c r="F94" s="21"/>
      <c r="G94" s="21"/>
      <c r="I94" s="21"/>
      <c r="J94" s="21"/>
      <c r="K94" s="21"/>
      <c r="L94" s="21"/>
      <c r="M94" s="5"/>
      <c r="N94" s="5"/>
    </row>
    <row r="95" spans="2:14" x14ac:dyDescent="0.3">
      <c r="B95" s="21"/>
      <c r="C95" s="21"/>
      <c r="D95" s="21"/>
      <c r="E95" s="21"/>
      <c r="F95" s="21"/>
      <c r="G95" s="21"/>
      <c r="I95" s="21"/>
      <c r="J95" s="21"/>
      <c r="K95" s="21"/>
      <c r="L95" s="21"/>
      <c r="M95" s="5"/>
      <c r="N95" s="5"/>
    </row>
    <row r="96" spans="2:14" x14ac:dyDescent="0.3">
      <c r="B96" s="21"/>
      <c r="C96" s="21"/>
      <c r="D96" s="21"/>
      <c r="E96" s="21"/>
      <c r="F96" s="21"/>
      <c r="G96" s="21"/>
      <c r="I96" s="21"/>
      <c r="J96" s="21"/>
      <c r="K96" s="21"/>
      <c r="L96" s="21"/>
      <c r="M96" s="5"/>
      <c r="N96" s="5"/>
    </row>
    <row r="97" spans="2:14" x14ac:dyDescent="0.3">
      <c r="B97" s="21"/>
      <c r="C97" s="21"/>
      <c r="D97" s="21"/>
      <c r="E97" s="21"/>
      <c r="F97" s="21"/>
      <c r="G97" s="21"/>
      <c r="I97" s="21"/>
      <c r="J97" s="21"/>
      <c r="K97" s="21"/>
      <c r="L97" s="21"/>
      <c r="M97" s="5"/>
      <c r="N97" s="5"/>
    </row>
    <row r="98" spans="2:14" x14ac:dyDescent="0.3">
      <c r="B98" s="21"/>
      <c r="C98" s="21"/>
      <c r="D98" s="21"/>
      <c r="E98" s="21"/>
      <c r="F98" s="21"/>
      <c r="G98" s="21"/>
      <c r="I98" s="21"/>
      <c r="J98" s="21"/>
      <c r="K98" s="21"/>
      <c r="L98" s="21"/>
      <c r="M98" s="5"/>
      <c r="N98" s="5"/>
    </row>
    <row r="99" spans="2:14" x14ac:dyDescent="0.3">
      <c r="B99" s="21"/>
      <c r="C99" s="21"/>
      <c r="D99" s="21"/>
      <c r="E99" s="21"/>
      <c r="F99" s="21"/>
      <c r="G99" s="21"/>
      <c r="I99" s="21"/>
      <c r="J99" s="21"/>
      <c r="K99" s="21"/>
      <c r="L99" s="21"/>
      <c r="M99" s="5"/>
      <c r="N99" s="5"/>
    </row>
    <row r="100" spans="2:14" x14ac:dyDescent="0.3">
      <c r="B100" s="21"/>
      <c r="C100" s="21"/>
      <c r="D100" s="21"/>
      <c r="E100" s="21"/>
      <c r="F100" s="21"/>
      <c r="G100" s="21"/>
      <c r="I100" s="21"/>
      <c r="J100" s="21"/>
      <c r="K100" s="21"/>
      <c r="L100" s="21"/>
      <c r="M100" s="5"/>
      <c r="N100" s="5"/>
    </row>
    <row r="101" spans="2:14" x14ac:dyDescent="0.3">
      <c r="B101" s="21"/>
      <c r="C101" s="21"/>
      <c r="D101" s="21"/>
      <c r="E101" s="21"/>
      <c r="F101" s="21"/>
      <c r="G101" s="21"/>
      <c r="I101" s="21"/>
      <c r="J101" s="21"/>
      <c r="K101" s="21"/>
      <c r="L101" s="21"/>
      <c r="M101" s="5"/>
      <c r="N101" s="5"/>
    </row>
    <row r="102" spans="2:14" x14ac:dyDescent="0.3">
      <c r="B102" s="21"/>
      <c r="C102" s="21"/>
      <c r="D102" s="21"/>
      <c r="E102" s="21"/>
      <c r="F102" s="21"/>
      <c r="G102" s="21"/>
      <c r="I102" s="21"/>
      <c r="J102" s="21"/>
      <c r="K102" s="21"/>
      <c r="L102" s="21"/>
      <c r="M102" s="5"/>
      <c r="N102" s="5"/>
    </row>
    <row r="103" spans="2:14" x14ac:dyDescent="0.3">
      <c r="B103" s="21"/>
      <c r="C103" s="21"/>
      <c r="D103" s="21"/>
      <c r="E103" s="21"/>
      <c r="F103" s="21"/>
      <c r="G103" s="21"/>
      <c r="I103" s="21"/>
      <c r="J103" s="21"/>
      <c r="K103" s="21"/>
      <c r="L103" s="21"/>
      <c r="M103" s="5"/>
      <c r="N103" s="5"/>
    </row>
    <row r="104" spans="2:14" x14ac:dyDescent="0.3">
      <c r="B104" s="21"/>
      <c r="C104" s="21"/>
      <c r="D104" s="21"/>
      <c r="E104" s="21"/>
      <c r="F104" s="21"/>
      <c r="G104" s="21"/>
      <c r="I104" s="21"/>
      <c r="J104" s="21"/>
      <c r="K104" s="21"/>
      <c r="L104" s="21"/>
      <c r="M104" s="5"/>
      <c r="N104" s="5"/>
    </row>
    <row r="105" spans="2:14" x14ac:dyDescent="0.3">
      <c r="B105" s="21"/>
      <c r="C105" s="21"/>
      <c r="D105" s="21"/>
      <c r="E105" s="21"/>
      <c r="F105" s="21"/>
      <c r="G105" s="21"/>
      <c r="I105" s="21"/>
      <c r="J105" s="21"/>
      <c r="K105" s="21"/>
      <c r="L105" s="21"/>
      <c r="M105" s="5"/>
      <c r="N105" s="5"/>
    </row>
    <row r="106" spans="2:14" x14ac:dyDescent="0.3">
      <c r="B106" s="21"/>
      <c r="C106" s="21"/>
      <c r="D106" s="21"/>
      <c r="E106" s="21"/>
      <c r="F106" s="21"/>
      <c r="G106" s="21"/>
      <c r="I106" s="21"/>
      <c r="J106" s="21"/>
      <c r="K106" s="21"/>
      <c r="L106" s="21"/>
      <c r="M106" s="5"/>
      <c r="N106" s="5"/>
    </row>
    <row r="107" spans="2:14" x14ac:dyDescent="0.3">
      <c r="B107" s="21"/>
      <c r="C107" s="21"/>
      <c r="D107" s="21"/>
      <c r="E107" s="21"/>
      <c r="F107" s="21"/>
      <c r="G107" s="21"/>
      <c r="I107" s="21"/>
      <c r="J107" s="21"/>
      <c r="K107" s="21"/>
      <c r="L107" s="21"/>
      <c r="M107" s="5"/>
      <c r="N107" s="5"/>
    </row>
    <row r="108" spans="2:14" x14ac:dyDescent="0.3">
      <c r="B108" s="21"/>
      <c r="C108" s="21"/>
      <c r="D108" s="21"/>
      <c r="E108" s="21"/>
      <c r="F108" s="21"/>
      <c r="G108" s="21"/>
      <c r="I108" s="21"/>
      <c r="J108" s="21"/>
      <c r="K108" s="21"/>
      <c r="L108" s="21"/>
      <c r="M108" s="5"/>
      <c r="N108" s="5"/>
    </row>
    <row r="109" spans="2:14" x14ac:dyDescent="0.3">
      <c r="B109" s="21"/>
      <c r="C109" s="21"/>
      <c r="D109" s="21"/>
      <c r="E109" s="21"/>
      <c r="F109" s="21"/>
      <c r="G109" s="21"/>
      <c r="I109" s="21"/>
      <c r="J109" s="21"/>
      <c r="K109" s="21"/>
      <c r="L109" s="21"/>
      <c r="M109" s="5"/>
      <c r="N109" s="5"/>
    </row>
    <row r="110" spans="2:14" x14ac:dyDescent="0.3">
      <c r="B110" s="21"/>
      <c r="C110" s="21"/>
      <c r="D110" s="21"/>
      <c r="E110" s="21"/>
      <c r="F110" s="21"/>
      <c r="G110" s="21"/>
      <c r="I110" s="21"/>
      <c r="J110" s="21"/>
      <c r="K110" s="21"/>
      <c r="L110" s="21"/>
      <c r="M110" s="5"/>
      <c r="N110" s="5"/>
    </row>
    <row r="111" spans="2:14" x14ac:dyDescent="0.3">
      <c r="B111" s="21"/>
      <c r="C111" s="21"/>
      <c r="D111" s="21"/>
      <c r="E111" s="21"/>
      <c r="F111" s="21"/>
      <c r="G111" s="21"/>
      <c r="I111" s="21"/>
      <c r="J111" s="21"/>
      <c r="K111" s="21"/>
      <c r="L111" s="21"/>
      <c r="M111" s="5"/>
      <c r="N111" s="5"/>
    </row>
    <row r="112" spans="2:14" x14ac:dyDescent="0.3">
      <c r="B112" s="21"/>
      <c r="C112" s="21"/>
      <c r="D112" s="21"/>
      <c r="E112" s="21"/>
      <c r="F112" s="21"/>
      <c r="G112" s="21"/>
      <c r="I112" s="21"/>
      <c r="J112" s="21"/>
      <c r="K112" s="21"/>
      <c r="L112" s="21"/>
      <c r="M112" s="5"/>
      <c r="N112" s="5"/>
    </row>
    <row r="113" spans="2:14" x14ac:dyDescent="0.3">
      <c r="B113" s="21"/>
      <c r="C113" s="21"/>
      <c r="D113" s="21"/>
      <c r="E113" s="21"/>
      <c r="F113" s="21"/>
      <c r="G113" s="21"/>
      <c r="I113" s="21"/>
      <c r="J113" s="21"/>
      <c r="K113" s="21"/>
      <c r="L113" s="21"/>
      <c r="M113" s="5"/>
      <c r="N113" s="5"/>
    </row>
    <row r="114" spans="2:14" x14ac:dyDescent="0.3">
      <c r="B114" s="21"/>
      <c r="C114" s="21"/>
      <c r="D114" s="21"/>
      <c r="E114" s="21"/>
      <c r="F114" s="21"/>
      <c r="G114" s="21"/>
      <c r="I114" s="21"/>
      <c r="J114" s="21"/>
      <c r="K114" s="21"/>
      <c r="L114" s="21"/>
      <c r="M114" s="5"/>
      <c r="N114" s="5"/>
    </row>
    <row r="115" spans="2:14" x14ac:dyDescent="0.3">
      <c r="B115" s="21"/>
      <c r="C115" s="21"/>
      <c r="D115" s="21"/>
      <c r="E115" s="21"/>
      <c r="F115" s="21"/>
      <c r="G115" s="21"/>
      <c r="I115" s="21"/>
      <c r="J115" s="21"/>
      <c r="K115" s="21"/>
      <c r="L115" s="21"/>
      <c r="M115" s="5"/>
      <c r="N115" s="5"/>
    </row>
    <row r="116" spans="2:14" x14ac:dyDescent="0.3">
      <c r="B116" s="21"/>
      <c r="C116" s="21"/>
      <c r="D116" s="21"/>
      <c r="E116" s="21"/>
      <c r="F116" s="21"/>
      <c r="G116" s="21"/>
      <c r="I116" s="21"/>
      <c r="J116" s="21"/>
      <c r="K116" s="21"/>
      <c r="L116" s="21"/>
      <c r="M116" s="5"/>
      <c r="N116" s="5"/>
    </row>
    <row r="117" spans="2:14" x14ac:dyDescent="0.3">
      <c r="B117" s="21"/>
      <c r="C117" s="21"/>
      <c r="D117" s="21"/>
      <c r="E117" s="21"/>
      <c r="F117" s="21"/>
      <c r="G117" s="21"/>
      <c r="I117" s="21"/>
      <c r="J117" s="21"/>
      <c r="K117" s="21"/>
      <c r="L117" s="21"/>
      <c r="M117" s="5"/>
      <c r="N117" s="5"/>
    </row>
    <row r="118" spans="2:14" x14ac:dyDescent="0.3">
      <c r="B118" s="21"/>
      <c r="C118" s="21"/>
      <c r="D118" s="21"/>
      <c r="E118" s="21"/>
      <c r="F118" s="21"/>
      <c r="G118" s="21"/>
      <c r="I118" s="21"/>
      <c r="J118" s="21"/>
      <c r="K118" s="21"/>
      <c r="L118" s="21"/>
      <c r="M118" s="5"/>
      <c r="N118" s="5"/>
    </row>
    <row r="119" spans="2:14" x14ac:dyDescent="0.3">
      <c r="B119" s="21"/>
      <c r="C119" s="21"/>
      <c r="D119" s="21"/>
      <c r="E119" s="21"/>
      <c r="F119" s="21"/>
      <c r="G119" s="21"/>
      <c r="I119" s="21"/>
      <c r="J119" s="21"/>
      <c r="K119" s="21"/>
      <c r="L119" s="21"/>
      <c r="M119" s="5"/>
      <c r="N119" s="5"/>
    </row>
    <row r="120" spans="2:14" x14ac:dyDescent="0.3">
      <c r="B120" s="21"/>
      <c r="C120" s="21"/>
      <c r="D120" s="21"/>
      <c r="E120" s="21"/>
      <c r="F120" s="21"/>
      <c r="G120" s="21"/>
      <c r="I120" s="21"/>
      <c r="J120" s="21"/>
      <c r="K120" s="21"/>
      <c r="L120" s="21"/>
      <c r="M120" s="5"/>
      <c r="N120" s="5"/>
    </row>
    <row r="121" spans="2:14" x14ac:dyDescent="0.3">
      <c r="B121" s="21"/>
      <c r="C121" s="21"/>
      <c r="D121" s="21"/>
      <c r="E121" s="21"/>
      <c r="F121" s="21"/>
      <c r="G121" s="21"/>
      <c r="I121" s="21"/>
      <c r="J121" s="21"/>
      <c r="K121" s="21"/>
      <c r="L121" s="21"/>
      <c r="M121" s="5"/>
      <c r="N121" s="5"/>
    </row>
    <row r="122" spans="2:14" x14ac:dyDescent="0.3">
      <c r="B122" s="21"/>
      <c r="C122" s="21"/>
      <c r="D122" s="21"/>
      <c r="E122" s="21"/>
      <c r="F122" s="21"/>
      <c r="G122" s="21"/>
      <c r="I122" s="21"/>
      <c r="J122" s="21"/>
      <c r="K122" s="21"/>
      <c r="L122" s="21"/>
      <c r="M122" s="5"/>
      <c r="N122" s="5"/>
    </row>
    <row r="123" spans="2:14" x14ac:dyDescent="0.3">
      <c r="B123" s="21"/>
      <c r="C123" s="21"/>
      <c r="D123" s="21"/>
      <c r="E123" s="21"/>
      <c r="F123" s="21"/>
      <c r="G123" s="21"/>
      <c r="I123" s="21"/>
      <c r="J123" s="21"/>
      <c r="K123" s="21"/>
      <c r="L123" s="21"/>
      <c r="M123" s="5"/>
      <c r="N123" s="5"/>
    </row>
    <row r="124" spans="2:14" x14ac:dyDescent="0.3">
      <c r="B124" s="21"/>
      <c r="C124" s="21"/>
      <c r="D124" s="21"/>
      <c r="E124" s="21"/>
      <c r="F124" s="21"/>
      <c r="G124" s="21"/>
      <c r="I124" s="21"/>
      <c r="J124" s="21"/>
      <c r="K124" s="21"/>
      <c r="L124" s="21"/>
      <c r="M124" s="5"/>
      <c r="N124" s="5"/>
    </row>
    <row r="125" spans="2:14" x14ac:dyDescent="0.3">
      <c r="B125" s="21"/>
      <c r="C125" s="21"/>
      <c r="D125" s="21"/>
      <c r="E125" s="21"/>
      <c r="F125" s="21"/>
      <c r="G125" s="21"/>
      <c r="I125" s="21"/>
      <c r="J125" s="21"/>
      <c r="K125" s="21"/>
      <c r="L125" s="21"/>
      <c r="M125" s="5"/>
      <c r="N125" s="5"/>
    </row>
    <row r="126" spans="2:14" x14ac:dyDescent="0.3">
      <c r="B126" s="21"/>
      <c r="C126" s="21"/>
      <c r="D126" s="21"/>
      <c r="E126" s="21"/>
      <c r="F126" s="21"/>
      <c r="G126" s="21"/>
      <c r="I126" s="21"/>
      <c r="J126" s="21"/>
      <c r="K126" s="21"/>
      <c r="L126" s="21"/>
      <c r="M126" s="5"/>
      <c r="N126" s="5"/>
    </row>
    <row r="127" spans="2:14" x14ac:dyDescent="0.3">
      <c r="B127" s="21"/>
      <c r="C127" s="21"/>
      <c r="D127" s="21"/>
      <c r="E127" s="21"/>
      <c r="F127" s="21"/>
      <c r="G127" s="21"/>
      <c r="I127" s="21"/>
      <c r="J127" s="21"/>
      <c r="K127" s="21"/>
      <c r="L127" s="21"/>
      <c r="M127" s="5"/>
      <c r="N127" s="5"/>
    </row>
    <row r="128" spans="2:14" x14ac:dyDescent="0.3">
      <c r="B128" s="21"/>
      <c r="C128" s="21"/>
      <c r="D128" s="21"/>
      <c r="E128" s="21"/>
      <c r="F128" s="21"/>
      <c r="G128" s="21"/>
      <c r="I128" s="21"/>
      <c r="J128" s="21"/>
      <c r="K128" s="21"/>
      <c r="L128" s="21"/>
      <c r="M128" s="5"/>
      <c r="N128" s="5"/>
    </row>
    <row r="129" spans="2:14" x14ac:dyDescent="0.3">
      <c r="B129" s="21"/>
      <c r="C129" s="21"/>
      <c r="D129" s="21"/>
      <c r="E129" s="21"/>
      <c r="F129" s="21"/>
      <c r="G129" s="21"/>
      <c r="I129" s="21"/>
      <c r="J129" s="21"/>
      <c r="K129" s="21"/>
      <c r="L129" s="21"/>
      <c r="M129" s="5"/>
      <c r="N129" s="5"/>
    </row>
    <row r="130" spans="2:14" x14ac:dyDescent="0.3">
      <c r="B130" s="21"/>
      <c r="C130" s="21"/>
      <c r="D130" s="21"/>
      <c r="E130" s="21"/>
      <c r="F130" s="21"/>
      <c r="G130" s="21"/>
      <c r="I130" s="21"/>
      <c r="J130" s="21"/>
      <c r="K130" s="21"/>
      <c r="L130" s="21"/>
      <c r="M130" s="5"/>
      <c r="N130" s="5"/>
    </row>
    <row r="131" spans="2:14" x14ac:dyDescent="0.3">
      <c r="B131" s="21"/>
      <c r="C131" s="21"/>
      <c r="D131" s="21"/>
      <c r="E131" s="21"/>
      <c r="F131" s="21"/>
      <c r="G131" s="21"/>
      <c r="I131" s="21"/>
      <c r="J131" s="21"/>
      <c r="K131" s="21"/>
      <c r="L131" s="21"/>
      <c r="M131" s="5"/>
      <c r="N131" s="5"/>
    </row>
    <row r="132" spans="2:14" x14ac:dyDescent="0.3">
      <c r="B132" s="21"/>
      <c r="C132" s="21"/>
      <c r="D132" s="21"/>
      <c r="E132" s="21"/>
      <c r="F132" s="21"/>
      <c r="G132" s="21"/>
      <c r="I132" s="21"/>
      <c r="J132" s="21"/>
      <c r="K132" s="21"/>
      <c r="L132" s="21"/>
      <c r="M132" s="5"/>
      <c r="N132" s="5"/>
    </row>
    <row r="133" spans="2:14" x14ac:dyDescent="0.3">
      <c r="B133" s="21"/>
      <c r="C133" s="21"/>
      <c r="D133" s="21"/>
      <c r="E133" s="21"/>
      <c r="F133" s="21"/>
      <c r="G133" s="21"/>
      <c r="I133" s="21"/>
      <c r="J133" s="21"/>
      <c r="K133" s="21"/>
      <c r="L133" s="21"/>
      <c r="M133" s="5"/>
      <c r="N133" s="5"/>
    </row>
    <row r="134" spans="2:14" x14ac:dyDescent="0.3">
      <c r="B134" s="21"/>
      <c r="C134" s="21"/>
      <c r="D134" s="21"/>
      <c r="E134" s="21"/>
      <c r="F134" s="21"/>
      <c r="G134" s="21"/>
      <c r="I134" s="21"/>
      <c r="J134" s="21"/>
      <c r="K134" s="21"/>
      <c r="L134" s="21"/>
      <c r="M134" s="5"/>
      <c r="N134" s="5"/>
    </row>
    <row r="135" spans="2:14" x14ac:dyDescent="0.3">
      <c r="B135" s="21"/>
      <c r="C135" s="21"/>
      <c r="D135" s="21"/>
      <c r="E135" s="21"/>
      <c r="F135" s="21"/>
      <c r="G135" s="21"/>
      <c r="I135" s="21"/>
      <c r="J135" s="21"/>
      <c r="K135" s="21"/>
      <c r="L135" s="21"/>
      <c r="M135" s="5"/>
      <c r="N135" s="5"/>
    </row>
    <row r="136" spans="2:14" x14ac:dyDescent="0.3">
      <c r="B136" s="21"/>
      <c r="C136" s="21"/>
      <c r="D136" s="21"/>
      <c r="E136" s="21"/>
      <c r="F136" s="21"/>
      <c r="G136" s="21"/>
      <c r="I136" s="21"/>
      <c r="J136" s="21"/>
      <c r="K136" s="21"/>
      <c r="L136" s="21"/>
      <c r="M136" s="5"/>
      <c r="N136" s="5"/>
    </row>
    <row r="137" spans="2:14" x14ac:dyDescent="0.3">
      <c r="B137" s="21"/>
      <c r="C137" s="21"/>
      <c r="D137" s="21"/>
      <c r="E137" s="21"/>
      <c r="F137" s="21"/>
      <c r="G137" s="21"/>
      <c r="I137" s="21"/>
      <c r="J137" s="21"/>
      <c r="K137" s="21"/>
      <c r="L137" s="21"/>
      <c r="M137" s="5"/>
      <c r="N137" s="5"/>
    </row>
    <row r="138" spans="2:14" x14ac:dyDescent="0.3">
      <c r="B138" s="21"/>
      <c r="C138" s="21"/>
      <c r="D138" s="21"/>
      <c r="E138" s="21"/>
      <c r="F138" s="21"/>
      <c r="G138" s="21"/>
      <c r="I138" s="21"/>
      <c r="J138" s="21"/>
      <c r="K138" s="21"/>
      <c r="L138" s="21"/>
      <c r="M138" s="5"/>
      <c r="N138" s="5"/>
    </row>
    <row r="139" spans="2:14" x14ac:dyDescent="0.3">
      <c r="B139" s="21"/>
      <c r="C139" s="21"/>
      <c r="D139" s="21"/>
      <c r="E139" s="21"/>
      <c r="F139" s="21"/>
      <c r="G139" s="21"/>
      <c r="I139" s="21"/>
      <c r="J139" s="21"/>
      <c r="K139" s="21"/>
      <c r="L139" s="21"/>
      <c r="M139" s="5"/>
      <c r="N139" s="5"/>
    </row>
    <row r="140" spans="2:14" x14ac:dyDescent="0.3">
      <c r="B140" s="21"/>
      <c r="C140" s="21"/>
      <c r="D140" s="21"/>
      <c r="E140" s="21"/>
      <c r="F140" s="21"/>
      <c r="G140" s="21"/>
      <c r="I140" s="21"/>
      <c r="J140" s="21"/>
      <c r="K140" s="21"/>
      <c r="L140" s="21"/>
      <c r="M140" s="5"/>
      <c r="N140" s="5"/>
    </row>
    <row r="141" spans="2:14" x14ac:dyDescent="0.3">
      <c r="B141" s="21"/>
      <c r="C141" s="21"/>
      <c r="D141" s="21"/>
      <c r="E141" s="21"/>
      <c r="F141" s="21"/>
      <c r="G141" s="21"/>
      <c r="I141" s="21"/>
      <c r="J141" s="21"/>
      <c r="K141" s="21"/>
      <c r="L141" s="21"/>
      <c r="M141" s="5"/>
      <c r="N141" s="5"/>
    </row>
    <row r="142" spans="2:14" x14ac:dyDescent="0.3">
      <c r="B142" s="21"/>
      <c r="C142" s="21"/>
      <c r="D142" s="21"/>
      <c r="E142" s="21"/>
      <c r="F142" s="21"/>
      <c r="G142" s="21"/>
      <c r="I142" s="21"/>
      <c r="J142" s="21"/>
      <c r="K142" s="21"/>
      <c r="L142" s="21"/>
      <c r="M142" s="5"/>
      <c r="N142" s="5"/>
    </row>
    <row r="143" spans="2:14" x14ac:dyDescent="0.3">
      <c r="B143" s="21"/>
      <c r="C143" s="21"/>
      <c r="D143" s="21"/>
      <c r="E143" s="21"/>
      <c r="F143" s="21"/>
      <c r="G143" s="21"/>
      <c r="I143" s="21"/>
      <c r="J143" s="21"/>
      <c r="K143" s="21"/>
      <c r="L143" s="21"/>
      <c r="M143" s="5"/>
      <c r="N143" s="5"/>
    </row>
    <row r="144" spans="2:14" x14ac:dyDescent="0.3">
      <c r="B144" s="21"/>
      <c r="C144" s="21"/>
      <c r="D144" s="21"/>
      <c r="E144" s="21"/>
      <c r="F144" s="21"/>
      <c r="G144" s="21"/>
      <c r="I144" s="21"/>
      <c r="J144" s="21"/>
      <c r="K144" s="21"/>
      <c r="L144" s="21"/>
      <c r="M144" s="5"/>
      <c r="N144" s="5"/>
    </row>
    <row r="145" spans="2:14" x14ac:dyDescent="0.3">
      <c r="B145" s="21"/>
      <c r="C145" s="21"/>
      <c r="D145" s="21"/>
      <c r="E145" s="21"/>
      <c r="F145" s="21"/>
      <c r="G145" s="21"/>
      <c r="I145" s="21"/>
      <c r="J145" s="21"/>
      <c r="K145" s="21"/>
      <c r="L145" s="21"/>
      <c r="M145" s="5"/>
      <c r="N145" s="5"/>
    </row>
    <row r="146" spans="2:14" x14ac:dyDescent="0.3">
      <c r="B146" s="21"/>
      <c r="C146" s="21"/>
      <c r="D146" s="21"/>
      <c r="E146" s="21"/>
      <c r="F146" s="21"/>
      <c r="G146" s="21"/>
      <c r="I146" s="21"/>
      <c r="J146" s="21"/>
      <c r="K146" s="21"/>
      <c r="L146" s="21"/>
      <c r="M146" s="5"/>
      <c r="N146" s="5"/>
    </row>
    <row r="147" spans="2:14" x14ac:dyDescent="0.3">
      <c r="B147" s="21"/>
      <c r="C147" s="21"/>
      <c r="D147" s="21"/>
      <c r="E147" s="21"/>
      <c r="F147" s="21"/>
      <c r="G147" s="21"/>
      <c r="I147" s="21"/>
      <c r="J147" s="21"/>
      <c r="K147" s="21"/>
      <c r="L147" s="21"/>
      <c r="M147" s="5"/>
      <c r="N147" s="5"/>
    </row>
    <row r="148" spans="2:14" x14ac:dyDescent="0.3">
      <c r="B148" s="21"/>
      <c r="C148" s="21"/>
      <c r="D148" s="21"/>
      <c r="E148" s="21"/>
      <c r="F148" s="21"/>
      <c r="G148" s="21"/>
      <c r="I148" s="21"/>
      <c r="J148" s="21"/>
      <c r="K148" s="21"/>
      <c r="L148" s="21"/>
      <c r="M148" s="5"/>
      <c r="N148" s="5"/>
    </row>
    <row r="149" spans="2:14" x14ac:dyDescent="0.3">
      <c r="B149" s="21"/>
      <c r="C149" s="21"/>
      <c r="D149" s="21"/>
      <c r="E149" s="21"/>
      <c r="F149" s="21"/>
      <c r="G149" s="21"/>
      <c r="I149" s="21"/>
      <c r="J149" s="21"/>
      <c r="K149" s="21"/>
      <c r="L149" s="21"/>
      <c r="M149" s="5"/>
      <c r="N149" s="5"/>
    </row>
    <row r="150" spans="2:14" x14ac:dyDescent="0.3">
      <c r="B150" s="21"/>
      <c r="C150" s="21"/>
      <c r="D150" s="21"/>
      <c r="E150" s="21"/>
      <c r="F150" s="21"/>
      <c r="G150" s="21"/>
      <c r="I150" s="21"/>
      <c r="J150" s="21"/>
      <c r="K150" s="21"/>
      <c r="L150" s="21"/>
      <c r="M150" s="5"/>
      <c r="N150" s="5"/>
    </row>
    <row r="151" spans="2:14" x14ac:dyDescent="0.3">
      <c r="B151" s="21"/>
      <c r="C151" s="21"/>
      <c r="D151" s="21"/>
      <c r="E151" s="21"/>
      <c r="F151" s="21"/>
      <c r="G151" s="21"/>
      <c r="I151" s="21"/>
      <c r="J151" s="21"/>
      <c r="K151" s="21"/>
      <c r="L151" s="21"/>
      <c r="M151" s="5"/>
      <c r="N151" s="5"/>
    </row>
    <row r="152" spans="2:14" x14ac:dyDescent="0.3">
      <c r="B152" s="21"/>
      <c r="C152" s="21"/>
      <c r="D152" s="21"/>
      <c r="E152" s="21"/>
      <c r="F152" s="21"/>
      <c r="G152" s="21"/>
      <c r="I152" s="21"/>
      <c r="J152" s="21"/>
      <c r="K152" s="21"/>
      <c r="L152" s="21"/>
      <c r="M152" s="5"/>
      <c r="N152" s="5"/>
    </row>
    <row r="153" spans="2:14" x14ac:dyDescent="0.3">
      <c r="B153" s="21"/>
      <c r="C153" s="21"/>
      <c r="D153" s="21"/>
      <c r="E153" s="21"/>
      <c r="F153" s="21"/>
      <c r="G153" s="21"/>
      <c r="I153" s="21"/>
      <c r="J153" s="21"/>
      <c r="K153" s="21"/>
      <c r="L153" s="21"/>
      <c r="M153" s="5"/>
      <c r="N153" s="5"/>
    </row>
    <row r="154" spans="2:14" x14ac:dyDescent="0.3">
      <c r="B154" s="21"/>
      <c r="C154" s="21"/>
      <c r="D154" s="21"/>
      <c r="E154" s="21"/>
      <c r="F154" s="21"/>
      <c r="G154" s="21"/>
      <c r="I154" s="21"/>
      <c r="J154" s="21"/>
      <c r="K154" s="21"/>
      <c r="L154" s="21"/>
      <c r="M154" s="5"/>
      <c r="N154" s="5"/>
    </row>
    <row r="155" spans="2:14" x14ac:dyDescent="0.3">
      <c r="B155" s="21"/>
      <c r="C155" s="21"/>
      <c r="D155" s="21"/>
      <c r="E155" s="21"/>
      <c r="F155" s="21"/>
      <c r="G155" s="21"/>
      <c r="I155" s="21"/>
      <c r="J155" s="21"/>
      <c r="K155" s="21"/>
      <c r="L155" s="21"/>
      <c r="M155" s="5"/>
      <c r="N155" s="5"/>
    </row>
    <row r="156" spans="2:14" x14ac:dyDescent="0.3">
      <c r="B156" s="21"/>
      <c r="C156" s="21"/>
      <c r="D156" s="21"/>
      <c r="E156" s="21"/>
      <c r="F156" s="21"/>
      <c r="G156" s="21"/>
      <c r="I156" s="21"/>
      <c r="J156" s="21"/>
      <c r="K156" s="21"/>
      <c r="L156" s="21"/>
      <c r="M156" s="5"/>
      <c r="N156" s="5"/>
    </row>
    <row r="157" spans="2:14" x14ac:dyDescent="0.3">
      <c r="B157" s="21"/>
      <c r="C157" s="21"/>
      <c r="D157" s="21"/>
      <c r="E157" s="21"/>
      <c r="F157" s="21"/>
      <c r="G157" s="21"/>
      <c r="I157" s="21"/>
      <c r="J157" s="21"/>
      <c r="K157" s="21"/>
      <c r="L157" s="21"/>
      <c r="M157" s="5"/>
      <c r="N157" s="5"/>
    </row>
    <row r="158" spans="2:14" x14ac:dyDescent="0.3">
      <c r="B158" s="21"/>
      <c r="C158" s="21"/>
      <c r="D158" s="21"/>
      <c r="E158" s="21"/>
      <c r="F158" s="21"/>
      <c r="G158" s="21"/>
      <c r="I158" s="21"/>
      <c r="J158" s="21"/>
      <c r="K158" s="21"/>
      <c r="L158" s="21"/>
      <c r="M158" s="5"/>
      <c r="N158" s="5"/>
    </row>
    <row r="159" spans="2:14" x14ac:dyDescent="0.3">
      <c r="B159" s="21"/>
      <c r="C159" s="21"/>
      <c r="D159" s="21"/>
      <c r="E159" s="21"/>
      <c r="F159" s="21"/>
      <c r="G159" s="21"/>
      <c r="I159" s="21"/>
      <c r="J159" s="21"/>
      <c r="K159" s="21"/>
      <c r="L159" s="21"/>
      <c r="M159" s="5"/>
      <c r="N159" s="5"/>
    </row>
    <row r="160" spans="2:14" x14ac:dyDescent="0.3">
      <c r="B160" s="21"/>
      <c r="C160" s="21"/>
      <c r="D160" s="21"/>
      <c r="E160" s="21"/>
      <c r="F160" s="21"/>
      <c r="G160" s="21"/>
      <c r="I160" s="21"/>
      <c r="J160" s="21"/>
      <c r="K160" s="21"/>
      <c r="L160" s="21"/>
      <c r="M160" s="5"/>
      <c r="N160" s="5"/>
    </row>
    <row r="161" spans="2:14" x14ac:dyDescent="0.3">
      <c r="B161" s="21"/>
      <c r="C161" s="21"/>
      <c r="D161" s="21"/>
      <c r="E161" s="21"/>
      <c r="F161" s="21"/>
      <c r="G161" s="21"/>
      <c r="I161" s="21"/>
      <c r="J161" s="21"/>
      <c r="K161" s="21"/>
      <c r="L161" s="21"/>
      <c r="M161" s="5"/>
      <c r="N161" s="5"/>
    </row>
    <row r="162" spans="2:14" x14ac:dyDescent="0.3">
      <c r="B162" s="21"/>
      <c r="C162" s="21"/>
      <c r="D162" s="21"/>
      <c r="E162" s="21"/>
      <c r="F162" s="21"/>
      <c r="G162" s="21"/>
      <c r="I162" s="21"/>
      <c r="J162" s="21"/>
      <c r="K162" s="21"/>
      <c r="L162" s="21"/>
      <c r="M162" s="5"/>
      <c r="N162" s="5"/>
    </row>
    <row r="163" spans="2:14" x14ac:dyDescent="0.3">
      <c r="B163" s="21"/>
      <c r="C163" s="21"/>
      <c r="D163" s="21"/>
      <c r="E163" s="21"/>
      <c r="F163" s="21"/>
      <c r="G163" s="21"/>
      <c r="I163" s="21"/>
      <c r="J163" s="21"/>
      <c r="K163" s="21"/>
      <c r="L163" s="21"/>
      <c r="M163" s="5"/>
      <c r="N163" s="5"/>
    </row>
    <row r="164" spans="2:14" x14ac:dyDescent="0.3">
      <c r="B164" s="21"/>
      <c r="C164" s="21"/>
      <c r="D164" s="21"/>
      <c r="E164" s="21"/>
      <c r="F164" s="21"/>
      <c r="G164" s="21"/>
      <c r="I164" s="21"/>
      <c r="J164" s="21"/>
      <c r="K164" s="21"/>
      <c r="L164" s="21"/>
      <c r="M164" s="5"/>
      <c r="N164" s="5"/>
    </row>
    <row r="165" spans="2:14" x14ac:dyDescent="0.3">
      <c r="B165" s="21"/>
      <c r="C165" s="21"/>
      <c r="D165" s="21"/>
      <c r="E165" s="21"/>
      <c r="F165" s="21"/>
      <c r="G165" s="21"/>
      <c r="I165" s="21"/>
      <c r="J165" s="21"/>
      <c r="K165" s="21"/>
      <c r="L165" s="21"/>
      <c r="M165" s="5"/>
      <c r="N165" s="5"/>
    </row>
    <row r="166" spans="2:14" x14ac:dyDescent="0.3">
      <c r="B166" s="21"/>
      <c r="C166" s="21"/>
      <c r="D166" s="21"/>
      <c r="E166" s="21"/>
      <c r="F166" s="21"/>
      <c r="G166" s="21"/>
      <c r="I166" s="21"/>
      <c r="J166" s="21"/>
      <c r="K166" s="21"/>
      <c r="L166" s="21"/>
      <c r="M166" s="5"/>
      <c r="N166" s="5"/>
    </row>
    <row r="167" spans="2:14" x14ac:dyDescent="0.3">
      <c r="B167" s="21"/>
      <c r="C167" s="21"/>
      <c r="D167" s="21"/>
      <c r="E167" s="21"/>
      <c r="F167" s="21"/>
      <c r="G167" s="21"/>
      <c r="I167" s="21"/>
      <c r="J167" s="21"/>
      <c r="K167" s="21"/>
      <c r="L167" s="21"/>
      <c r="M167" s="5"/>
      <c r="N167" s="5"/>
    </row>
    <row r="168" spans="2:14" x14ac:dyDescent="0.3">
      <c r="B168" s="21"/>
      <c r="C168" s="21"/>
      <c r="D168" s="21"/>
      <c r="E168" s="21"/>
      <c r="F168" s="21"/>
      <c r="G168" s="21"/>
      <c r="I168" s="21"/>
      <c r="J168" s="21"/>
      <c r="K168" s="21"/>
      <c r="L168" s="21"/>
      <c r="M168" s="5"/>
      <c r="N168" s="5"/>
    </row>
    <row r="169" spans="2:14" x14ac:dyDescent="0.3">
      <c r="B169" s="21"/>
      <c r="C169" s="21"/>
      <c r="D169" s="21"/>
      <c r="E169" s="21"/>
      <c r="F169" s="21"/>
      <c r="G169" s="21"/>
      <c r="I169" s="21"/>
      <c r="J169" s="21"/>
      <c r="K169" s="21"/>
      <c r="L169" s="21"/>
      <c r="M169" s="5"/>
      <c r="N169" s="5"/>
    </row>
    <row r="170" spans="2:14" x14ac:dyDescent="0.3">
      <c r="B170" s="21"/>
      <c r="C170" s="21"/>
      <c r="D170" s="21"/>
      <c r="E170" s="21"/>
      <c r="F170" s="21"/>
      <c r="G170" s="21"/>
      <c r="I170" s="21"/>
      <c r="J170" s="21"/>
      <c r="K170" s="21"/>
      <c r="L170" s="21"/>
      <c r="M170" s="5"/>
      <c r="N170" s="5"/>
    </row>
    <row r="171" spans="2:14" x14ac:dyDescent="0.3">
      <c r="B171" s="21"/>
      <c r="C171" s="21"/>
      <c r="D171" s="21"/>
      <c r="E171" s="21"/>
      <c r="F171" s="21"/>
      <c r="G171" s="21"/>
      <c r="I171" s="21"/>
      <c r="J171" s="21"/>
      <c r="K171" s="21"/>
      <c r="L171" s="21"/>
      <c r="M171" s="5"/>
      <c r="N171" s="5"/>
    </row>
    <row r="172" spans="2:14" x14ac:dyDescent="0.3">
      <c r="B172" s="21"/>
      <c r="C172" s="21"/>
      <c r="D172" s="21"/>
      <c r="E172" s="21"/>
      <c r="F172" s="21"/>
      <c r="G172" s="21"/>
      <c r="I172" s="21"/>
      <c r="J172" s="21"/>
      <c r="K172" s="21"/>
      <c r="L172" s="21"/>
      <c r="M172" s="5"/>
      <c r="N172" s="5"/>
    </row>
    <row r="173" spans="2:14" x14ac:dyDescent="0.3">
      <c r="B173" s="21"/>
      <c r="C173" s="21"/>
      <c r="D173" s="21"/>
      <c r="E173" s="21"/>
      <c r="F173" s="21"/>
      <c r="G173" s="21"/>
      <c r="I173" s="21"/>
      <c r="J173" s="21"/>
      <c r="K173" s="21"/>
      <c r="L173" s="21"/>
      <c r="M173" s="5"/>
      <c r="N173" s="5"/>
    </row>
    <row r="174" spans="2:14" x14ac:dyDescent="0.3">
      <c r="B174" s="21"/>
      <c r="C174" s="21"/>
      <c r="D174" s="21"/>
      <c r="E174" s="21"/>
      <c r="F174" s="21"/>
      <c r="G174" s="21"/>
      <c r="I174" s="21"/>
      <c r="J174" s="21"/>
      <c r="K174" s="21"/>
      <c r="L174" s="21"/>
      <c r="M174" s="5"/>
      <c r="N174" s="5"/>
    </row>
    <row r="175" spans="2:14" x14ac:dyDescent="0.3">
      <c r="B175" s="21"/>
      <c r="C175" s="21"/>
      <c r="D175" s="21"/>
      <c r="E175" s="21"/>
      <c r="F175" s="21"/>
      <c r="G175" s="21"/>
      <c r="I175" s="21"/>
      <c r="J175" s="21"/>
      <c r="K175" s="21"/>
      <c r="L175" s="21"/>
      <c r="M175" s="5"/>
      <c r="N175" s="5"/>
    </row>
    <row r="176" spans="2:14" x14ac:dyDescent="0.3">
      <c r="B176" s="21"/>
      <c r="C176" s="21"/>
      <c r="D176" s="21"/>
      <c r="E176" s="21"/>
      <c r="F176" s="21"/>
      <c r="G176" s="21"/>
      <c r="I176" s="21"/>
      <c r="J176" s="21"/>
      <c r="K176" s="21"/>
      <c r="L176" s="21"/>
      <c r="M176" s="5"/>
      <c r="N176" s="5"/>
    </row>
    <row r="177" spans="2:14" x14ac:dyDescent="0.3">
      <c r="B177" s="21"/>
      <c r="C177" s="21"/>
      <c r="D177" s="21"/>
      <c r="E177" s="21"/>
      <c r="F177" s="21"/>
      <c r="G177" s="21"/>
      <c r="I177" s="21"/>
      <c r="J177" s="21"/>
      <c r="K177" s="21"/>
      <c r="L177" s="21"/>
      <c r="M177" s="5"/>
      <c r="N177" s="5"/>
    </row>
    <row r="178" spans="2:14" x14ac:dyDescent="0.3">
      <c r="B178" s="21"/>
      <c r="C178" s="21"/>
      <c r="D178" s="21"/>
      <c r="E178" s="21"/>
      <c r="F178" s="21"/>
      <c r="G178" s="21"/>
      <c r="I178" s="21"/>
      <c r="J178" s="21"/>
      <c r="K178" s="21"/>
      <c r="L178" s="21"/>
      <c r="M178" s="5"/>
      <c r="N178" s="5"/>
    </row>
    <row r="179" spans="2:14" x14ac:dyDescent="0.3">
      <c r="B179" s="21"/>
      <c r="C179" s="21"/>
      <c r="D179" s="21"/>
      <c r="E179" s="21"/>
      <c r="F179" s="21"/>
      <c r="G179" s="21"/>
      <c r="I179" s="21"/>
      <c r="J179" s="21"/>
      <c r="K179" s="21"/>
      <c r="L179" s="21"/>
      <c r="M179" s="5"/>
      <c r="N179" s="5"/>
    </row>
    <row r="180" spans="2:14" x14ac:dyDescent="0.3">
      <c r="B180" s="21"/>
      <c r="C180" s="21"/>
      <c r="D180" s="21"/>
      <c r="E180" s="21"/>
      <c r="F180" s="21"/>
      <c r="G180" s="21"/>
      <c r="I180" s="21"/>
      <c r="J180" s="21"/>
      <c r="K180" s="21"/>
      <c r="L180" s="21"/>
      <c r="M180" s="5"/>
      <c r="N180" s="5"/>
    </row>
    <row r="181" spans="2:14" x14ac:dyDescent="0.3">
      <c r="B181" s="21"/>
      <c r="C181" s="21"/>
      <c r="D181" s="21"/>
      <c r="E181" s="21"/>
      <c r="F181" s="21"/>
      <c r="G181" s="21"/>
      <c r="I181" s="21"/>
      <c r="J181" s="21"/>
      <c r="K181" s="21"/>
      <c r="L181" s="21"/>
      <c r="M181" s="5"/>
      <c r="N181" s="5"/>
    </row>
    <row r="182" spans="2:14" x14ac:dyDescent="0.3">
      <c r="B182" s="21"/>
      <c r="C182" s="21"/>
      <c r="D182" s="21"/>
      <c r="E182" s="21"/>
      <c r="F182" s="21"/>
      <c r="G182" s="21"/>
      <c r="I182" s="21"/>
      <c r="J182" s="21"/>
      <c r="K182" s="21"/>
      <c r="L182" s="21"/>
      <c r="M182" s="5"/>
      <c r="N182" s="5"/>
    </row>
    <row r="183" spans="2:14" x14ac:dyDescent="0.3">
      <c r="B183" s="21"/>
      <c r="C183" s="21"/>
      <c r="D183" s="21"/>
      <c r="E183" s="21"/>
      <c r="F183" s="21"/>
      <c r="G183" s="21"/>
      <c r="I183" s="21"/>
      <c r="J183" s="21"/>
      <c r="K183" s="21"/>
      <c r="L183" s="21"/>
      <c r="M183" s="5"/>
      <c r="N183" s="5"/>
    </row>
    <row r="184" spans="2:14" x14ac:dyDescent="0.3">
      <c r="B184" s="21"/>
      <c r="C184" s="21"/>
      <c r="D184" s="21"/>
      <c r="E184" s="21"/>
      <c r="F184" s="21"/>
      <c r="G184" s="21"/>
      <c r="I184" s="21"/>
      <c r="J184" s="21"/>
      <c r="K184" s="21"/>
      <c r="L184" s="21"/>
      <c r="M184" s="5"/>
      <c r="N184" s="5"/>
    </row>
    <row r="185" spans="2:14" x14ac:dyDescent="0.3">
      <c r="B185" s="21"/>
      <c r="C185" s="21"/>
      <c r="D185" s="21"/>
      <c r="E185" s="21"/>
      <c r="F185" s="21"/>
      <c r="G185" s="21"/>
      <c r="I185" s="21"/>
      <c r="J185" s="21"/>
      <c r="K185" s="21"/>
      <c r="L185" s="21"/>
      <c r="M185" s="5"/>
      <c r="N185" s="5"/>
    </row>
    <row r="186" spans="2:14" x14ac:dyDescent="0.3">
      <c r="B186" s="21"/>
      <c r="C186" s="21"/>
      <c r="D186" s="21"/>
      <c r="E186" s="21"/>
      <c r="F186" s="21"/>
      <c r="G186" s="21"/>
      <c r="I186" s="21"/>
      <c r="J186" s="21"/>
      <c r="K186" s="21"/>
      <c r="L186" s="21"/>
      <c r="M186" s="5"/>
      <c r="N186" s="5"/>
    </row>
    <row r="187" spans="2:14" x14ac:dyDescent="0.3">
      <c r="B187" s="21"/>
      <c r="C187" s="21"/>
      <c r="D187" s="21"/>
      <c r="E187" s="21"/>
      <c r="F187" s="21"/>
      <c r="G187" s="21"/>
      <c r="I187" s="21"/>
      <c r="J187" s="21"/>
      <c r="K187" s="21"/>
      <c r="L187" s="21"/>
      <c r="M187" s="5"/>
      <c r="N187" s="5"/>
    </row>
    <row r="188" spans="2:14" x14ac:dyDescent="0.3">
      <c r="B188" s="21"/>
      <c r="C188" s="21"/>
      <c r="D188" s="21"/>
      <c r="E188" s="21"/>
      <c r="F188" s="21"/>
      <c r="G188" s="21"/>
      <c r="I188" s="21"/>
      <c r="J188" s="21"/>
      <c r="K188" s="21"/>
      <c r="L188" s="21"/>
      <c r="M188" s="5"/>
      <c r="N188" s="5"/>
    </row>
    <row r="189" spans="2:14" x14ac:dyDescent="0.3">
      <c r="B189" s="21"/>
      <c r="C189" s="21"/>
      <c r="D189" s="21"/>
      <c r="E189" s="21"/>
      <c r="F189" s="21"/>
      <c r="G189" s="21"/>
      <c r="I189" s="21"/>
      <c r="J189" s="21"/>
      <c r="K189" s="21"/>
      <c r="L189" s="21"/>
      <c r="M189" s="5"/>
      <c r="N189" s="5"/>
    </row>
    <row r="190" spans="2:14" x14ac:dyDescent="0.3">
      <c r="B190" s="21"/>
      <c r="C190" s="21"/>
      <c r="D190" s="21"/>
      <c r="E190" s="21"/>
      <c r="F190" s="21"/>
      <c r="G190" s="21"/>
      <c r="I190" s="21"/>
      <c r="J190" s="21"/>
      <c r="K190" s="21"/>
      <c r="L190" s="21"/>
      <c r="M190" s="5"/>
      <c r="N190" s="5"/>
    </row>
    <row r="191" spans="2:14" x14ac:dyDescent="0.3">
      <c r="B191" s="21"/>
      <c r="C191" s="21"/>
      <c r="D191" s="21"/>
      <c r="E191" s="21"/>
      <c r="F191" s="21"/>
      <c r="G191" s="21"/>
      <c r="I191" s="21"/>
      <c r="J191" s="21"/>
      <c r="K191" s="21"/>
      <c r="L191" s="21"/>
      <c r="M191" s="5"/>
      <c r="N191" s="5"/>
    </row>
    <row r="192" spans="2:14" x14ac:dyDescent="0.3">
      <c r="B192" s="21"/>
      <c r="C192" s="21"/>
      <c r="D192" s="21"/>
      <c r="E192" s="21"/>
      <c r="F192" s="21"/>
      <c r="G192" s="21"/>
      <c r="I192" s="21"/>
      <c r="J192" s="21"/>
      <c r="K192" s="21"/>
      <c r="L192" s="21"/>
      <c r="M192" s="5"/>
      <c r="N192" s="5"/>
    </row>
    <row r="193" spans="2:14" x14ac:dyDescent="0.3">
      <c r="B193" s="21"/>
      <c r="C193" s="21"/>
      <c r="D193" s="21"/>
      <c r="E193" s="21"/>
      <c r="F193" s="21"/>
      <c r="G193" s="21"/>
      <c r="I193" s="21"/>
      <c r="J193" s="21"/>
      <c r="K193" s="21"/>
      <c r="L193" s="21"/>
      <c r="M193" s="5"/>
      <c r="N193" s="5"/>
    </row>
    <row r="194" spans="2:14" x14ac:dyDescent="0.3">
      <c r="B194" s="21"/>
      <c r="C194" s="21"/>
      <c r="D194" s="21"/>
      <c r="E194" s="21"/>
      <c r="F194" s="21"/>
      <c r="G194" s="21"/>
      <c r="I194" s="21"/>
      <c r="J194" s="21"/>
      <c r="K194" s="21"/>
      <c r="L194" s="21"/>
      <c r="M194" s="5"/>
      <c r="N194" s="5"/>
    </row>
    <row r="195" spans="2:14" x14ac:dyDescent="0.3">
      <c r="B195" s="21"/>
      <c r="C195" s="21"/>
      <c r="D195" s="21"/>
      <c r="E195" s="21"/>
      <c r="F195" s="21"/>
      <c r="G195" s="21"/>
      <c r="I195" s="21"/>
      <c r="J195" s="21"/>
      <c r="K195" s="21"/>
      <c r="L195" s="21"/>
      <c r="M195" s="5"/>
      <c r="N195" s="5"/>
    </row>
    <row r="196" spans="2:14" x14ac:dyDescent="0.3">
      <c r="B196" s="21"/>
      <c r="C196" s="21"/>
      <c r="D196" s="21"/>
      <c r="E196" s="21"/>
      <c r="F196" s="21"/>
      <c r="G196" s="21"/>
      <c r="I196" s="21"/>
      <c r="J196" s="21"/>
      <c r="K196" s="21"/>
      <c r="L196" s="21"/>
      <c r="M196" s="5"/>
      <c r="N196" s="5"/>
    </row>
    <row r="197" spans="2:14" x14ac:dyDescent="0.3">
      <c r="B197" s="21"/>
      <c r="C197" s="21"/>
      <c r="D197" s="21"/>
      <c r="E197" s="21"/>
      <c r="F197" s="21"/>
      <c r="G197" s="21"/>
      <c r="I197" s="21"/>
      <c r="J197" s="21"/>
      <c r="K197" s="21"/>
      <c r="L197" s="21"/>
      <c r="M197" s="5"/>
      <c r="N197" s="5"/>
    </row>
    <row r="198" spans="2:14" x14ac:dyDescent="0.3">
      <c r="B198" s="21"/>
      <c r="C198" s="21"/>
      <c r="D198" s="21"/>
      <c r="E198" s="21"/>
      <c r="F198" s="21"/>
      <c r="G198" s="21"/>
      <c r="I198" s="21"/>
      <c r="J198" s="21"/>
      <c r="K198" s="21"/>
      <c r="L198" s="21"/>
      <c r="M198" s="5"/>
      <c r="N198" s="5"/>
    </row>
    <row r="199" spans="2:14" x14ac:dyDescent="0.3">
      <c r="B199" s="21"/>
      <c r="C199" s="21"/>
      <c r="D199" s="21"/>
      <c r="E199" s="21"/>
      <c r="F199" s="21"/>
      <c r="G199" s="21"/>
      <c r="I199" s="21"/>
      <c r="J199" s="21"/>
      <c r="K199" s="21"/>
      <c r="L199" s="21"/>
      <c r="M199" s="5"/>
      <c r="N199" s="5"/>
    </row>
    <row r="200" spans="2:14" x14ac:dyDescent="0.3">
      <c r="B200" s="21"/>
      <c r="C200" s="21"/>
      <c r="D200" s="21"/>
      <c r="E200" s="21"/>
      <c r="F200" s="21"/>
      <c r="G200" s="21"/>
      <c r="I200" s="21"/>
      <c r="J200" s="21"/>
      <c r="K200" s="21"/>
      <c r="L200" s="21"/>
      <c r="M200" s="5"/>
      <c r="N200" s="5"/>
    </row>
    <row r="201" spans="2:14" x14ac:dyDescent="0.3">
      <c r="B201" s="21"/>
      <c r="C201" s="21"/>
      <c r="D201" s="21"/>
      <c r="E201" s="21"/>
      <c r="F201" s="21"/>
      <c r="G201" s="21"/>
      <c r="I201" s="21"/>
      <c r="J201" s="21"/>
      <c r="K201" s="21"/>
      <c r="L201" s="21"/>
      <c r="M201" s="5"/>
      <c r="N201" s="5"/>
    </row>
    <row r="202" spans="2:14" x14ac:dyDescent="0.3">
      <c r="B202" s="21"/>
      <c r="C202" s="21"/>
      <c r="D202" s="21"/>
      <c r="E202" s="21"/>
      <c r="F202" s="21"/>
      <c r="G202" s="21"/>
      <c r="I202" s="21"/>
      <c r="J202" s="21"/>
      <c r="K202" s="21"/>
      <c r="L202" s="21"/>
      <c r="M202" s="5"/>
      <c r="N202" s="5"/>
    </row>
    <row r="203" spans="2:14" x14ac:dyDescent="0.3">
      <c r="B203" s="21"/>
      <c r="C203" s="21"/>
      <c r="D203" s="21"/>
      <c r="E203" s="21"/>
      <c r="F203" s="21"/>
      <c r="G203" s="21"/>
      <c r="I203" s="21"/>
      <c r="J203" s="21"/>
      <c r="K203" s="21"/>
      <c r="L203" s="21"/>
      <c r="M203" s="5"/>
      <c r="N203" s="5"/>
    </row>
    <row r="204" spans="2:14" x14ac:dyDescent="0.3">
      <c r="B204" s="21"/>
      <c r="C204" s="21"/>
      <c r="D204" s="21"/>
      <c r="E204" s="21"/>
      <c r="F204" s="21"/>
      <c r="G204" s="21"/>
      <c r="I204" s="21"/>
      <c r="J204" s="21"/>
      <c r="K204" s="21"/>
      <c r="L204" s="21"/>
      <c r="M204" s="5"/>
      <c r="N204" s="5"/>
    </row>
  </sheetData>
  <mergeCells count="3">
    <mergeCell ref="B5:B6"/>
    <mergeCell ref="B8:B9"/>
    <mergeCell ref="B11:B12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M13" sqref="M13"/>
    </sheetView>
  </sheetViews>
  <sheetFormatPr defaultRowHeight="16.5" x14ac:dyDescent="0.3"/>
  <cols>
    <col min="6" max="6" width="13.25" customWidth="1"/>
  </cols>
  <sheetData>
    <row r="3" spans="1:7" x14ac:dyDescent="0.3">
      <c r="A3" s="2" t="s">
        <v>77</v>
      </c>
      <c r="B3" s="10" t="s">
        <v>414</v>
      </c>
    </row>
    <row r="4" spans="1:7" x14ac:dyDescent="0.3">
      <c r="A4" s="2"/>
    </row>
    <row r="5" spans="1:7" ht="15.75" customHeight="1" x14ac:dyDescent="0.3">
      <c r="C5" s="52" t="s">
        <v>79</v>
      </c>
      <c r="D5" s="52" t="s">
        <v>36</v>
      </c>
      <c r="E5" s="52" t="s">
        <v>74</v>
      </c>
      <c r="F5" s="67" t="s">
        <v>438</v>
      </c>
    </row>
    <row r="6" spans="1:7" ht="15.75" customHeight="1" x14ac:dyDescent="0.3">
      <c r="B6" s="143" t="s">
        <v>78</v>
      </c>
      <c r="C6" s="46">
        <v>6</v>
      </c>
      <c r="D6" s="53">
        <v>0</v>
      </c>
      <c r="E6" s="47">
        <v>1</v>
      </c>
      <c r="F6" s="53">
        <v>0</v>
      </c>
      <c r="G6" s="7"/>
    </row>
    <row r="7" spans="1:7" x14ac:dyDescent="0.3">
      <c r="B7" s="144"/>
      <c r="C7" s="48">
        <v>2</v>
      </c>
      <c r="D7" s="54">
        <v>1</v>
      </c>
      <c r="E7" s="49">
        <v>1</v>
      </c>
      <c r="F7" s="54">
        <v>0</v>
      </c>
      <c r="G7" s="7"/>
    </row>
    <row r="8" spans="1:7" x14ac:dyDescent="0.3">
      <c r="B8" s="144"/>
      <c r="C8" s="48">
        <v>3</v>
      </c>
      <c r="D8" s="54">
        <v>1</v>
      </c>
      <c r="E8" s="49">
        <v>1</v>
      </c>
      <c r="F8" s="54">
        <v>0</v>
      </c>
      <c r="G8" s="7"/>
    </row>
    <row r="9" spans="1:7" x14ac:dyDescent="0.3">
      <c r="B9" s="144"/>
      <c r="C9" s="48">
        <v>1</v>
      </c>
      <c r="D9" s="54">
        <v>0</v>
      </c>
      <c r="E9" s="49">
        <v>0</v>
      </c>
      <c r="F9" s="54">
        <v>0</v>
      </c>
      <c r="G9" s="7"/>
    </row>
    <row r="10" spans="1:7" x14ac:dyDescent="0.3">
      <c r="B10" s="145"/>
      <c r="C10" s="50">
        <v>0</v>
      </c>
      <c r="D10" s="55">
        <v>0</v>
      </c>
      <c r="E10" s="51">
        <v>0</v>
      </c>
      <c r="F10" s="55">
        <v>0</v>
      </c>
      <c r="G10" s="7"/>
    </row>
    <row r="11" spans="1:7" x14ac:dyDescent="0.3">
      <c r="C11" s="6"/>
      <c r="D11" s="6"/>
      <c r="E11" s="6"/>
      <c r="F11" s="6"/>
    </row>
    <row r="12" spans="1:7" ht="16.5" customHeight="1" x14ac:dyDescent="0.3">
      <c r="B12" s="143" t="s">
        <v>80</v>
      </c>
      <c r="C12" s="47">
        <v>20</v>
      </c>
      <c r="D12" s="53">
        <v>6</v>
      </c>
      <c r="E12" s="47">
        <v>12</v>
      </c>
      <c r="F12" s="53">
        <v>2</v>
      </c>
    </row>
    <row r="13" spans="1:7" x14ac:dyDescent="0.3">
      <c r="B13" s="144"/>
      <c r="C13" s="49">
        <v>16</v>
      </c>
      <c r="D13" s="54">
        <v>5</v>
      </c>
      <c r="E13" s="49">
        <v>10</v>
      </c>
      <c r="F13" s="54">
        <v>0</v>
      </c>
    </row>
    <row r="14" spans="1:7" x14ac:dyDescent="0.3">
      <c r="B14" s="144"/>
      <c r="C14" s="49">
        <v>28</v>
      </c>
      <c r="D14" s="54">
        <v>4</v>
      </c>
      <c r="E14" s="49">
        <v>14</v>
      </c>
      <c r="F14" s="54">
        <v>0</v>
      </c>
    </row>
    <row r="15" spans="1:7" x14ac:dyDescent="0.3">
      <c r="B15" s="144"/>
      <c r="C15" s="49">
        <v>14</v>
      </c>
      <c r="D15" s="54">
        <v>3</v>
      </c>
      <c r="E15" s="49">
        <v>10</v>
      </c>
      <c r="F15" s="54">
        <v>2</v>
      </c>
    </row>
    <row r="16" spans="1:7" x14ac:dyDescent="0.3">
      <c r="B16" s="145"/>
      <c r="C16" s="51">
        <v>10</v>
      </c>
      <c r="D16" s="55">
        <v>3</v>
      </c>
      <c r="E16" s="51">
        <v>14</v>
      </c>
      <c r="F16" s="55">
        <v>0</v>
      </c>
    </row>
    <row r="17" spans="2:2" x14ac:dyDescent="0.3">
      <c r="B17" s="38"/>
    </row>
  </sheetData>
  <mergeCells count="2">
    <mergeCell ref="B12:B16"/>
    <mergeCell ref="B6:B10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A2" sqref="A2"/>
    </sheetView>
  </sheetViews>
  <sheetFormatPr defaultRowHeight="16.5" x14ac:dyDescent="0.3"/>
  <cols>
    <col min="1" max="10" width="9" style="17"/>
    <col min="11" max="15" width="9" style="57"/>
    <col min="16" max="16" width="9" style="17"/>
  </cols>
  <sheetData>
    <row r="2" spans="1:6" x14ac:dyDescent="0.3">
      <c r="A2" s="16" t="s">
        <v>82</v>
      </c>
      <c r="B2" s="16" t="s">
        <v>451</v>
      </c>
    </row>
    <row r="5" spans="1:6" x14ac:dyDescent="0.3">
      <c r="C5" s="134" t="s">
        <v>72</v>
      </c>
      <c r="D5" s="134"/>
      <c r="E5" s="134"/>
      <c r="F5" s="134"/>
    </row>
    <row r="6" spans="1:6" x14ac:dyDescent="0.3">
      <c r="C6" s="57" t="s">
        <v>73</v>
      </c>
      <c r="D6" s="57" t="s">
        <v>36</v>
      </c>
      <c r="E6" s="57" t="s">
        <v>74</v>
      </c>
      <c r="F6" s="57" t="s">
        <v>75</v>
      </c>
    </row>
    <row r="7" spans="1:6" x14ac:dyDescent="0.3">
      <c r="C7" s="58">
        <v>1</v>
      </c>
      <c r="D7" s="58">
        <v>0.52425299999999997</v>
      </c>
      <c r="E7" s="58">
        <v>0.87191200000000002</v>
      </c>
      <c r="F7" s="58">
        <v>0.49447099999999999</v>
      </c>
    </row>
    <row r="8" spans="1:6" x14ac:dyDescent="0.3">
      <c r="C8" s="58">
        <v>1</v>
      </c>
      <c r="D8" s="58">
        <v>0.67079699999999998</v>
      </c>
      <c r="E8" s="58">
        <v>0.72758800000000001</v>
      </c>
      <c r="F8" s="58">
        <v>0.28573300000000001</v>
      </c>
    </row>
    <row r="9" spans="1:6" x14ac:dyDescent="0.3">
      <c r="C9" s="58">
        <v>1</v>
      </c>
      <c r="D9" s="58">
        <v>6.1789999999999998E-2</v>
      </c>
      <c r="E9" s="58">
        <v>1.1931830000000001</v>
      </c>
      <c r="F9" s="58">
        <v>0.25908799999999998</v>
      </c>
    </row>
    <row r="18" spans="2:2" x14ac:dyDescent="0.3">
      <c r="B18" s="133"/>
    </row>
    <row r="19" spans="2:2" x14ac:dyDescent="0.3">
      <c r="B19" s="133"/>
    </row>
    <row r="20" spans="2:2" x14ac:dyDescent="0.3">
      <c r="B20" s="133"/>
    </row>
    <row r="21" spans="2:2" x14ac:dyDescent="0.3">
      <c r="B21" s="133"/>
    </row>
    <row r="22" spans="2:2" x14ac:dyDescent="0.3">
      <c r="B22" s="133"/>
    </row>
    <row r="23" spans="2:2" x14ac:dyDescent="0.3">
      <c r="B23" s="133"/>
    </row>
    <row r="24" spans="2:2" x14ac:dyDescent="0.3">
      <c r="B24" s="133"/>
    </row>
    <row r="25" spans="2:2" x14ac:dyDescent="0.3">
      <c r="B25" s="133"/>
    </row>
    <row r="26" spans="2:2" x14ac:dyDescent="0.3">
      <c r="B26" s="133"/>
    </row>
    <row r="27" spans="2:2" x14ac:dyDescent="0.3">
      <c r="B27" s="133"/>
    </row>
    <row r="28" spans="2:2" x14ac:dyDescent="0.3">
      <c r="B28" s="133"/>
    </row>
    <row r="29" spans="2:2" x14ac:dyDescent="0.3">
      <c r="B29" s="133"/>
    </row>
    <row r="30" spans="2:2" x14ac:dyDescent="0.3">
      <c r="B30" s="133"/>
    </row>
    <row r="31" spans="2:2" x14ac:dyDescent="0.3">
      <c r="B31" s="133"/>
    </row>
    <row r="32" spans="2:2" x14ac:dyDescent="0.3">
      <c r="B32" s="133"/>
    </row>
  </sheetData>
  <mergeCells count="1">
    <mergeCell ref="C5:F5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workbookViewId="0">
      <selection activeCell="L16" sqref="L16"/>
    </sheetView>
  </sheetViews>
  <sheetFormatPr defaultRowHeight="16.5" x14ac:dyDescent="0.3"/>
  <cols>
    <col min="1" max="1" width="9" style="39"/>
    <col min="2" max="2" width="12.125" style="39" customWidth="1"/>
    <col min="3" max="6" width="9" style="39"/>
    <col min="7" max="7" width="13" style="39" customWidth="1"/>
    <col min="8" max="11" width="9" style="39"/>
  </cols>
  <sheetData>
    <row r="2" spans="1:13" x14ac:dyDescent="0.3">
      <c r="A2" s="56" t="s">
        <v>83</v>
      </c>
      <c r="B2" s="142" t="s">
        <v>415</v>
      </c>
      <c r="C2" s="142"/>
      <c r="D2" s="57"/>
      <c r="E2" s="57"/>
      <c r="F2" s="57"/>
      <c r="G2" s="57"/>
      <c r="H2" s="57"/>
      <c r="I2" s="57"/>
      <c r="J2" s="57"/>
      <c r="K2" s="57"/>
      <c r="L2" s="17"/>
      <c r="M2" s="17"/>
    </row>
    <row r="3" spans="1:13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17"/>
      <c r="M3" s="17"/>
    </row>
    <row r="4" spans="1:13" x14ac:dyDescent="0.3">
      <c r="A4" s="57"/>
      <c r="B4" s="57"/>
      <c r="C4" s="134" t="s">
        <v>85</v>
      </c>
      <c r="D4" s="134"/>
      <c r="E4" s="134"/>
      <c r="F4" s="134"/>
      <c r="G4" s="134"/>
      <c r="H4" s="134"/>
      <c r="I4" s="134"/>
      <c r="J4" s="134"/>
      <c r="K4" s="57"/>
      <c r="L4" s="17"/>
      <c r="M4" s="17"/>
    </row>
    <row r="5" spans="1:13" x14ac:dyDescent="0.3">
      <c r="A5" s="57"/>
      <c r="B5" s="57"/>
      <c r="C5" s="57" t="s">
        <v>87</v>
      </c>
      <c r="D5" s="57" t="s">
        <v>88</v>
      </c>
      <c r="E5" s="57" t="s">
        <v>89</v>
      </c>
      <c r="F5" s="57"/>
      <c r="G5" s="57"/>
      <c r="H5" s="57" t="s">
        <v>90</v>
      </c>
      <c r="I5" s="57" t="s">
        <v>91</v>
      </c>
      <c r="J5" s="57" t="s">
        <v>92</v>
      </c>
      <c r="K5" s="57"/>
      <c r="L5" s="17"/>
      <c r="M5" s="17"/>
    </row>
    <row r="6" spans="1:13" x14ac:dyDescent="0.3">
      <c r="A6" s="57"/>
      <c r="B6" s="139" t="s">
        <v>84</v>
      </c>
      <c r="C6" s="57">
        <v>1</v>
      </c>
      <c r="D6" s="57">
        <v>1</v>
      </c>
      <c r="E6" s="57">
        <v>1</v>
      </c>
      <c r="F6" s="57"/>
      <c r="G6" s="134" t="s">
        <v>84</v>
      </c>
      <c r="H6" s="57">
        <v>1</v>
      </c>
      <c r="I6" s="57">
        <v>1</v>
      </c>
      <c r="J6" s="57">
        <v>1</v>
      </c>
      <c r="K6" s="57"/>
      <c r="L6" s="17"/>
      <c r="M6" s="17"/>
    </row>
    <row r="7" spans="1:13" x14ac:dyDescent="0.3">
      <c r="A7" s="57"/>
      <c r="B7" s="139"/>
      <c r="C7" s="57">
        <v>1</v>
      </c>
      <c r="D7" s="57">
        <v>1</v>
      </c>
      <c r="E7" s="57">
        <v>1</v>
      </c>
      <c r="F7" s="57"/>
      <c r="G7" s="134"/>
      <c r="H7" s="57">
        <v>1</v>
      </c>
      <c r="I7" s="57">
        <v>1</v>
      </c>
      <c r="J7" s="57">
        <v>1</v>
      </c>
      <c r="K7" s="57"/>
      <c r="L7" s="17"/>
      <c r="M7" s="17"/>
    </row>
    <row r="8" spans="1:13" x14ac:dyDescent="0.3">
      <c r="A8" s="57"/>
      <c r="B8" s="139"/>
      <c r="C8" s="57">
        <v>1</v>
      </c>
      <c r="D8" s="57">
        <v>1</v>
      </c>
      <c r="E8" s="57">
        <v>1</v>
      </c>
      <c r="F8" s="57"/>
      <c r="G8" s="134"/>
      <c r="H8" s="57">
        <v>1</v>
      </c>
      <c r="I8" s="57">
        <v>1</v>
      </c>
      <c r="J8" s="57">
        <v>1</v>
      </c>
      <c r="K8" s="57"/>
      <c r="L8" s="17"/>
      <c r="M8" s="17"/>
    </row>
    <row r="9" spans="1:13" x14ac:dyDescent="0.3">
      <c r="A9" s="57"/>
      <c r="B9" s="139" t="s">
        <v>21</v>
      </c>
      <c r="C9" s="58">
        <v>0.61282000000000003</v>
      </c>
      <c r="D9" s="58">
        <v>0.66220100000000004</v>
      </c>
      <c r="E9" s="58">
        <v>1.049015</v>
      </c>
      <c r="F9" s="58"/>
      <c r="G9" s="139" t="s">
        <v>44</v>
      </c>
      <c r="H9" s="58">
        <v>0.58469300000000002</v>
      </c>
      <c r="I9" s="58">
        <v>0.622359</v>
      </c>
      <c r="J9" s="58">
        <v>2.0054970000000001</v>
      </c>
      <c r="K9" s="57"/>
      <c r="L9" s="17"/>
      <c r="M9" s="17"/>
    </row>
    <row r="10" spans="1:13" x14ac:dyDescent="0.3">
      <c r="A10" s="57"/>
      <c r="B10" s="139"/>
      <c r="C10" s="58">
        <v>0.81506500000000004</v>
      </c>
      <c r="D10" s="58">
        <v>0.70225599999999999</v>
      </c>
      <c r="E10" s="58">
        <v>0.97662899999999997</v>
      </c>
      <c r="F10" s="58"/>
      <c r="G10" s="139"/>
      <c r="H10" s="58">
        <v>1.0690710000000001</v>
      </c>
      <c r="I10" s="58">
        <v>0.52367410000000003</v>
      </c>
      <c r="J10" s="58">
        <v>1.438922</v>
      </c>
      <c r="K10" s="57"/>
      <c r="L10" s="17"/>
      <c r="M10" s="17"/>
    </row>
    <row r="11" spans="1:13" x14ac:dyDescent="0.3">
      <c r="A11" s="57"/>
      <c r="B11" s="139"/>
      <c r="C11" s="58">
        <v>0.624282</v>
      </c>
      <c r="D11" s="58">
        <v>0.95794400000000002</v>
      </c>
      <c r="E11" s="58">
        <v>0.52549900000000005</v>
      </c>
      <c r="F11" s="58"/>
      <c r="G11" s="139"/>
      <c r="H11" s="58">
        <v>1.840014</v>
      </c>
      <c r="I11" s="58">
        <v>0.24727399999999999</v>
      </c>
      <c r="J11" s="58">
        <v>1.1623159999999999</v>
      </c>
      <c r="K11" s="57"/>
      <c r="L11" s="17"/>
      <c r="M11" s="17"/>
    </row>
    <row r="12" spans="1:13" x14ac:dyDescent="0.3">
      <c r="A12" s="57"/>
      <c r="B12" s="139" t="s">
        <v>10</v>
      </c>
      <c r="C12" s="58">
        <v>0.47289999999999999</v>
      </c>
      <c r="D12" s="58">
        <v>0.72557700000000003</v>
      </c>
      <c r="E12" s="58">
        <v>0.38390299999999999</v>
      </c>
      <c r="F12" s="58"/>
      <c r="G12" s="139" t="s">
        <v>10</v>
      </c>
      <c r="H12" s="58">
        <v>0.27671899999999999</v>
      </c>
      <c r="I12" s="58">
        <v>2.4320999999999999E-2</v>
      </c>
      <c r="J12" s="58">
        <v>1.4553389999999999</v>
      </c>
      <c r="K12" s="57"/>
      <c r="L12" s="17"/>
      <c r="M12" s="17"/>
    </row>
    <row r="13" spans="1:13" x14ac:dyDescent="0.3">
      <c r="A13" s="57"/>
      <c r="B13" s="139"/>
      <c r="C13" s="58">
        <v>0.42366999999999999</v>
      </c>
      <c r="D13" s="58">
        <v>0.85118300000000002</v>
      </c>
      <c r="E13" s="58">
        <v>0.35317599999999999</v>
      </c>
      <c r="F13" s="58"/>
      <c r="G13" s="139"/>
      <c r="H13" s="58">
        <v>0.32858399999999999</v>
      </c>
      <c r="I13" s="58">
        <v>1.6274E-2</v>
      </c>
      <c r="J13" s="58">
        <v>2.1370170000000002</v>
      </c>
      <c r="K13" s="57"/>
      <c r="L13" s="17"/>
      <c r="M13" s="17"/>
    </row>
    <row r="14" spans="1:13" x14ac:dyDescent="0.3">
      <c r="A14" s="57"/>
      <c r="B14" s="139"/>
      <c r="C14" s="58">
        <v>0.103492</v>
      </c>
      <c r="D14" s="58">
        <v>0.78280700000000003</v>
      </c>
      <c r="E14" s="58">
        <v>9.8117999999999997E-2</v>
      </c>
      <c r="F14" s="58"/>
      <c r="G14" s="139"/>
      <c r="H14" s="58">
        <v>0.41359099999999999</v>
      </c>
      <c r="I14" s="58">
        <v>1.2553E-2</v>
      </c>
      <c r="J14" s="58">
        <v>1.842441</v>
      </c>
      <c r="K14" s="57"/>
      <c r="L14" s="17"/>
      <c r="M14" s="17"/>
    </row>
    <row r="15" spans="1:13" x14ac:dyDescent="0.3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17"/>
      <c r="M15" s="17"/>
    </row>
    <row r="16" spans="1:13" x14ac:dyDescent="0.3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17"/>
      <c r="M16" s="17"/>
    </row>
    <row r="17" spans="1:13" x14ac:dyDescent="0.3">
      <c r="A17" s="57"/>
      <c r="B17" s="57"/>
      <c r="C17" s="134" t="s">
        <v>441</v>
      </c>
      <c r="D17" s="134"/>
      <c r="E17" s="134"/>
      <c r="F17" s="134"/>
      <c r="G17" s="134"/>
      <c r="H17" s="134"/>
      <c r="I17" s="134"/>
      <c r="J17" s="134"/>
      <c r="K17" s="57"/>
      <c r="L17" s="17"/>
      <c r="M17" s="17"/>
    </row>
    <row r="18" spans="1:13" x14ac:dyDescent="0.3">
      <c r="A18" s="57"/>
      <c r="B18" s="57"/>
      <c r="C18" s="57" t="s">
        <v>87</v>
      </c>
      <c r="D18" s="57" t="s">
        <v>88</v>
      </c>
      <c r="E18" s="57" t="s">
        <v>89</v>
      </c>
      <c r="F18" s="57"/>
      <c r="G18" s="57"/>
      <c r="H18" s="57" t="s">
        <v>90</v>
      </c>
      <c r="I18" s="57" t="s">
        <v>91</v>
      </c>
      <c r="J18" s="57" t="s">
        <v>92</v>
      </c>
      <c r="K18" s="57"/>
      <c r="L18" s="17"/>
      <c r="M18" s="17"/>
    </row>
    <row r="19" spans="1:13" x14ac:dyDescent="0.3">
      <c r="A19" s="57"/>
      <c r="B19" s="139" t="s">
        <v>84</v>
      </c>
      <c r="C19" s="57">
        <v>1</v>
      </c>
      <c r="D19" s="57">
        <v>1</v>
      </c>
      <c r="E19" s="57">
        <v>1</v>
      </c>
      <c r="F19" s="57"/>
      <c r="G19" s="139" t="s">
        <v>84</v>
      </c>
      <c r="H19" s="57">
        <v>1</v>
      </c>
      <c r="I19" s="57">
        <v>1</v>
      </c>
      <c r="J19" s="57">
        <v>1</v>
      </c>
      <c r="K19" s="57"/>
      <c r="L19" s="17"/>
      <c r="M19" s="17"/>
    </row>
    <row r="20" spans="1:13" x14ac:dyDescent="0.3">
      <c r="A20" s="57"/>
      <c r="B20" s="139"/>
      <c r="C20" s="57">
        <v>1</v>
      </c>
      <c r="D20" s="57">
        <v>1</v>
      </c>
      <c r="E20" s="57">
        <v>1</v>
      </c>
      <c r="F20" s="57"/>
      <c r="G20" s="139"/>
      <c r="H20" s="57">
        <v>1</v>
      </c>
      <c r="I20" s="57">
        <v>1</v>
      </c>
      <c r="J20" s="57">
        <v>1</v>
      </c>
      <c r="K20" s="57"/>
      <c r="L20" s="17"/>
      <c r="M20" s="17"/>
    </row>
    <row r="21" spans="1:13" x14ac:dyDescent="0.3">
      <c r="A21" s="57"/>
      <c r="B21" s="139"/>
      <c r="C21" s="57">
        <v>1</v>
      </c>
      <c r="D21" s="57">
        <v>1</v>
      </c>
      <c r="E21" s="57">
        <v>1</v>
      </c>
      <c r="F21" s="57"/>
      <c r="G21" s="139"/>
      <c r="H21" s="57">
        <v>1</v>
      </c>
      <c r="I21" s="57">
        <v>1</v>
      </c>
      <c r="J21" s="57">
        <v>1</v>
      </c>
      <c r="K21" s="57"/>
      <c r="L21" s="17"/>
      <c r="M21" s="17"/>
    </row>
    <row r="22" spans="1:13" x14ac:dyDescent="0.3">
      <c r="A22" s="57"/>
      <c r="B22" s="61"/>
      <c r="C22" s="57"/>
      <c r="D22" s="57">
        <v>1</v>
      </c>
      <c r="E22" s="57"/>
      <c r="F22" s="57"/>
      <c r="G22" s="61"/>
      <c r="H22" s="57"/>
      <c r="I22" s="57"/>
      <c r="J22" s="57"/>
      <c r="K22" s="57"/>
      <c r="L22" s="17"/>
      <c r="M22" s="17"/>
    </row>
    <row r="23" spans="1:13" x14ac:dyDescent="0.3">
      <c r="A23" s="57"/>
      <c r="B23" s="139" t="s">
        <v>44</v>
      </c>
      <c r="C23" s="58">
        <v>0.65865700000000005</v>
      </c>
      <c r="D23" s="58">
        <v>1.025801</v>
      </c>
      <c r="E23" s="58">
        <v>0.25059199999999998</v>
      </c>
      <c r="F23" s="58"/>
      <c r="G23" s="139" t="s">
        <v>44</v>
      </c>
      <c r="H23" s="58">
        <v>0.76913900000000002</v>
      </c>
      <c r="I23" s="58">
        <v>0.40103800000000001</v>
      </c>
      <c r="J23" s="58">
        <v>1.0999859999999999</v>
      </c>
      <c r="K23" s="57"/>
      <c r="L23" s="17"/>
      <c r="M23" s="17"/>
    </row>
    <row r="24" spans="1:13" x14ac:dyDescent="0.3">
      <c r="A24" s="57"/>
      <c r="B24" s="139"/>
      <c r="C24" s="58">
        <v>0.54400000000000004</v>
      </c>
      <c r="D24" s="58">
        <v>1.1767019999999999</v>
      </c>
      <c r="E24" s="58">
        <v>0.48703000000000002</v>
      </c>
      <c r="F24" s="58"/>
      <c r="G24" s="139"/>
      <c r="H24" s="58">
        <v>0.71547499999999997</v>
      </c>
      <c r="I24" s="58">
        <v>0.783107</v>
      </c>
      <c r="J24" s="58">
        <v>1.7854300000000001</v>
      </c>
      <c r="K24" s="57"/>
      <c r="L24" s="17"/>
      <c r="M24" s="17"/>
    </row>
    <row r="25" spans="1:13" x14ac:dyDescent="0.3">
      <c r="A25" s="57"/>
      <c r="B25" s="139"/>
      <c r="C25" s="58">
        <v>0.81555800000000001</v>
      </c>
      <c r="D25" s="58">
        <v>0.35924299999999998</v>
      </c>
      <c r="E25" s="58">
        <v>0.84620600000000001</v>
      </c>
      <c r="F25" s="58"/>
      <c r="G25" s="139"/>
      <c r="H25" s="58">
        <v>0.63212299999999999</v>
      </c>
      <c r="I25" s="58">
        <v>0.69866399999999995</v>
      </c>
      <c r="J25" s="58">
        <v>3.5202499999999999</v>
      </c>
      <c r="K25" s="57"/>
      <c r="L25" s="17"/>
      <c r="M25" s="17"/>
    </row>
    <row r="26" spans="1:13" x14ac:dyDescent="0.3">
      <c r="A26" s="57"/>
      <c r="B26" s="139"/>
      <c r="C26" s="58"/>
      <c r="D26" s="58">
        <v>1.376749</v>
      </c>
      <c r="E26" s="58"/>
      <c r="F26" s="58"/>
      <c r="G26" s="139" t="s">
        <v>10</v>
      </c>
      <c r="H26" s="58">
        <v>0.33781899999999998</v>
      </c>
      <c r="I26" s="58">
        <v>3.4450000000000001E-2</v>
      </c>
      <c r="J26" s="58">
        <v>4.426323</v>
      </c>
      <c r="K26" s="57"/>
      <c r="L26" s="17"/>
      <c r="M26" s="17"/>
    </row>
    <row r="27" spans="1:13" x14ac:dyDescent="0.3">
      <c r="A27" s="57"/>
      <c r="B27" s="139" t="s">
        <v>10</v>
      </c>
      <c r="C27" s="58">
        <v>0.15312200000000001</v>
      </c>
      <c r="D27" s="58">
        <v>0.83387199999999995</v>
      </c>
      <c r="E27" s="58">
        <v>0.23410300000000001</v>
      </c>
      <c r="F27" s="58"/>
      <c r="G27" s="139"/>
      <c r="H27" s="58">
        <v>0.29574800000000001</v>
      </c>
      <c r="I27" s="58">
        <v>5.7933999999999999E-2</v>
      </c>
      <c r="J27" s="58">
        <v>4.7601009999999997</v>
      </c>
      <c r="K27" s="57"/>
      <c r="L27" s="17"/>
      <c r="M27" s="17"/>
    </row>
    <row r="28" spans="1:13" x14ac:dyDescent="0.3">
      <c r="A28" s="57"/>
      <c r="B28" s="139"/>
      <c r="C28" s="58">
        <v>0.35673100000000002</v>
      </c>
      <c r="D28" s="58">
        <v>0.79361899999999996</v>
      </c>
      <c r="E28" s="58">
        <v>0.25914700000000002</v>
      </c>
      <c r="F28" s="58"/>
      <c r="G28" s="139"/>
      <c r="H28" s="58">
        <v>9.5905000000000004E-2</v>
      </c>
      <c r="I28" s="58">
        <v>0.109426</v>
      </c>
      <c r="J28" s="58">
        <v>6.3683420000000002</v>
      </c>
      <c r="K28" s="57"/>
      <c r="L28" s="17"/>
      <c r="M28" s="17"/>
    </row>
    <row r="29" spans="1:13" x14ac:dyDescent="0.3">
      <c r="A29" s="57"/>
      <c r="B29" s="139"/>
      <c r="C29" s="58">
        <v>0.29821999999999999</v>
      </c>
      <c r="D29" s="58">
        <v>0.47527700000000001</v>
      </c>
      <c r="E29" s="58">
        <v>0.25741900000000001</v>
      </c>
      <c r="F29" s="58"/>
      <c r="G29" s="57"/>
      <c r="H29" s="58"/>
      <c r="I29" s="58"/>
      <c r="J29" s="58"/>
      <c r="K29" s="57"/>
      <c r="L29" s="17"/>
      <c r="M29" s="17"/>
    </row>
    <row r="30" spans="1:13" x14ac:dyDescent="0.3">
      <c r="A30" s="57"/>
      <c r="B30" s="139"/>
      <c r="C30" s="57"/>
      <c r="D30" s="58">
        <v>0.49094599999999999</v>
      </c>
      <c r="E30" s="57"/>
      <c r="F30" s="57"/>
      <c r="G30" s="57"/>
      <c r="H30" s="57"/>
      <c r="I30" s="57"/>
      <c r="J30" s="57"/>
      <c r="K30" s="57"/>
      <c r="L30" s="17"/>
      <c r="M30" s="17"/>
    </row>
    <row r="31" spans="1:13" x14ac:dyDescent="0.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17"/>
      <c r="M31" s="17"/>
    </row>
    <row r="32" spans="1:13" x14ac:dyDescent="0.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17"/>
      <c r="M32" s="17"/>
    </row>
    <row r="33" spans="1:13" x14ac:dyDescent="0.3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17"/>
      <c r="M33" s="17"/>
    </row>
    <row r="34" spans="1:13" x14ac:dyDescent="0.3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17"/>
      <c r="M34" s="17"/>
    </row>
  </sheetData>
  <mergeCells count="15">
    <mergeCell ref="B27:B30"/>
    <mergeCell ref="G19:G21"/>
    <mergeCell ref="G23:G25"/>
    <mergeCell ref="G26:G28"/>
    <mergeCell ref="B19:B21"/>
    <mergeCell ref="C17:J17"/>
    <mergeCell ref="G6:G8"/>
    <mergeCell ref="G9:G11"/>
    <mergeCell ref="G12:G14"/>
    <mergeCell ref="B23:B26"/>
    <mergeCell ref="B2:C2"/>
    <mergeCell ref="C4:J4"/>
    <mergeCell ref="B6:B8"/>
    <mergeCell ref="B9:B11"/>
    <mergeCell ref="B12:B14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5"/>
  <sheetViews>
    <sheetView zoomScaleNormal="100" workbookViewId="0">
      <selection activeCell="J24" sqref="J24"/>
    </sheetView>
  </sheetViews>
  <sheetFormatPr defaultRowHeight="14.25" x14ac:dyDescent="0.2"/>
  <cols>
    <col min="1" max="7" width="9" style="17"/>
    <col min="8" max="8" width="9.875" style="17" customWidth="1"/>
    <col min="9" max="16384" width="9" style="17"/>
  </cols>
  <sheetData>
    <row r="2" spans="1:13" s="33" customFormat="1" ht="15" x14ac:dyDescent="0.3">
      <c r="A2" s="33" t="s">
        <v>93</v>
      </c>
      <c r="B2" s="33" t="s">
        <v>442</v>
      </c>
    </row>
    <row r="4" spans="1:13" x14ac:dyDescent="0.2">
      <c r="C4" s="140" t="s">
        <v>104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1:13" x14ac:dyDescent="0.2">
      <c r="C5" s="17" t="s">
        <v>96</v>
      </c>
      <c r="D5" s="17" t="s">
        <v>86</v>
      </c>
      <c r="E5" s="17" t="s">
        <v>97</v>
      </c>
      <c r="F5" s="17" t="s">
        <v>98</v>
      </c>
      <c r="G5" s="17" t="s">
        <v>99</v>
      </c>
      <c r="H5" s="17" t="s">
        <v>100</v>
      </c>
      <c r="K5" s="60" t="s">
        <v>102</v>
      </c>
      <c r="L5" s="60" t="s">
        <v>90</v>
      </c>
      <c r="M5" s="60" t="s">
        <v>103</v>
      </c>
    </row>
    <row r="6" spans="1:13" x14ac:dyDescent="0.2">
      <c r="B6" s="134" t="s">
        <v>60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J6" s="134" t="s">
        <v>60</v>
      </c>
      <c r="K6" s="60">
        <v>1</v>
      </c>
      <c r="L6" s="60">
        <v>1</v>
      </c>
      <c r="M6" s="60">
        <v>1</v>
      </c>
    </row>
    <row r="7" spans="1:13" x14ac:dyDescent="0.2">
      <c r="B7" s="134"/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J7" s="134"/>
      <c r="K7" s="60">
        <v>1</v>
      </c>
      <c r="L7" s="60">
        <v>1</v>
      </c>
      <c r="M7" s="60">
        <v>1</v>
      </c>
    </row>
    <row r="8" spans="1:13" x14ac:dyDescent="0.2">
      <c r="B8" s="134"/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J8" s="134"/>
      <c r="K8" s="60">
        <v>1</v>
      </c>
      <c r="L8" s="60">
        <v>1</v>
      </c>
      <c r="M8" s="60">
        <v>1</v>
      </c>
    </row>
    <row r="9" spans="1:13" x14ac:dyDescent="0.2">
      <c r="B9" s="134" t="s">
        <v>94</v>
      </c>
      <c r="C9" s="63">
        <v>0.49704599999999999</v>
      </c>
      <c r="D9" s="63">
        <v>0.9446</v>
      </c>
      <c r="E9" s="63">
        <v>1.129156</v>
      </c>
      <c r="F9" s="63">
        <v>1.04817</v>
      </c>
      <c r="G9" s="63">
        <v>1.404401</v>
      </c>
      <c r="H9" s="63">
        <v>1.0951409999999999</v>
      </c>
      <c r="J9" s="139" t="s">
        <v>21</v>
      </c>
      <c r="K9" s="63">
        <v>1.825761</v>
      </c>
      <c r="L9" s="63">
        <v>0.31771899999999997</v>
      </c>
      <c r="M9" s="63">
        <v>0.75617000000000001</v>
      </c>
    </row>
    <row r="10" spans="1:13" x14ac:dyDescent="0.2">
      <c r="B10" s="134"/>
      <c r="C10" s="63">
        <v>0.85990900000000003</v>
      </c>
      <c r="D10" s="63">
        <v>0.86230300000000004</v>
      </c>
      <c r="E10" s="63">
        <v>0.99823700000000004</v>
      </c>
      <c r="F10" s="63">
        <v>1.1997880000000001</v>
      </c>
      <c r="G10" s="63">
        <v>0.73978699999999997</v>
      </c>
      <c r="H10" s="63">
        <v>1.078965</v>
      </c>
      <c r="J10" s="139"/>
      <c r="K10" s="63">
        <v>2.0381200000000002</v>
      </c>
      <c r="L10" s="63">
        <v>0.74737200000000004</v>
      </c>
      <c r="M10" s="63">
        <v>1.0941479999999999</v>
      </c>
    </row>
    <row r="11" spans="1:13" x14ac:dyDescent="0.2">
      <c r="B11" s="134"/>
      <c r="C11" s="63">
        <v>0.476524</v>
      </c>
      <c r="D11" s="63">
        <v>0.62679399999999996</v>
      </c>
      <c r="E11" s="63">
        <v>0.61382300000000001</v>
      </c>
      <c r="F11" s="63">
        <v>1.649851</v>
      </c>
      <c r="G11" s="63">
        <v>0.94193899999999997</v>
      </c>
      <c r="H11" s="63">
        <v>1.1874039999999999</v>
      </c>
      <c r="J11" s="139"/>
      <c r="K11" s="63">
        <v>1.7690760000000001</v>
      </c>
      <c r="L11" s="63">
        <v>0.83226599999999995</v>
      </c>
      <c r="M11" s="63">
        <v>0.84348400000000001</v>
      </c>
    </row>
    <row r="12" spans="1:13" x14ac:dyDescent="0.2">
      <c r="B12" s="139" t="s">
        <v>21</v>
      </c>
      <c r="C12" s="63">
        <v>0.20736099999999999</v>
      </c>
      <c r="D12" s="63">
        <v>0.82464499999999996</v>
      </c>
      <c r="E12" s="63">
        <v>1.421333</v>
      </c>
      <c r="F12" s="63">
        <v>1.4011210000000001</v>
      </c>
      <c r="G12" s="63">
        <v>0.83284199999999997</v>
      </c>
      <c r="H12" s="63">
        <v>1.2962070000000001</v>
      </c>
      <c r="J12" s="139" t="s">
        <v>95</v>
      </c>
      <c r="K12" s="63">
        <v>1.8802000000000001</v>
      </c>
      <c r="L12" s="63">
        <v>0.23896400000000001</v>
      </c>
      <c r="M12" s="63">
        <v>0.73208200000000001</v>
      </c>
    </row>
    <row r="13" spans="1:13" x14ac:dyDescent="0.2">
      <c r="B13" s="139"/>
      <c r="C13" s="63">
        <v>0.127689</v>
      </c>
      <c r="D13" s="63">
        <v>0.65105900000000005</v>
      </c>
      <c r="E13" s="63">
        <v>1.1573929999999999</v>
      </c>
      <c r="F13" s="63">
        <v>1.1777789999999999</v>
      </c>
      <c r="G13" s="63">
        <v>0.93726600000000004</v>
      </c>
      <c r="H13" s="63">
        <v>0.439245</v>
      </c>
      <c r="J13" s="139"/>
      <c r="K13" s="63">
        <v>1.7411570000000001</v>
      </c>
      <c r="L13" s="63">
        <v>0.40011799999999997</v>
      </c>
      <c r="M13" s="63">
        <v>0.70243800000000001</v>
      </c>
    </row>
    <row r="14" spans="1:13" x14ac:dyDescent="0.2">
      <c r="B14" s="139"/>
      <c r="C14" s="63">
        <v>0.29568299999999997</v>
      </c>
      <c r="D14" s="63">
        <v>0.36788500000000002</v>
      </c>
      <c r="E14" s="63">
        <v>1.0196160000000001</v>
      </c>
      <c r="F14" s="63">
        <v>1.3246789999999999</v>
      </c>
      <c r="G14" s="63">
        <v>0.94133999999999995</v>
      </c>
      <c r="H14" s="63">
        <v>0.90611900000000001</v>
      </c>
      <c r="J14" s="139"/>
      <c r="K14" s="63">
        <v>1.62486</v>
      </c>
      <c r="L14" s="63">
        <v>0.65834199999999998</v>
      </c>
      <c r="M14" s="63">
        <v>0.76463199999999998</v>
      </c>
    </row>
    <row r="15" spans="1:13" x14ac:dyDescent="0.2">
      <c r="B15" s="139" t="s">
        <v>95</v>
      </c>
      <c r="C15" s="63">
        <v>2.7227000000000001E-2</v>
      </c>
      <c r="D15" s="63">
        <v>0.33804699999999999</v>
      </c>
      <c r="E15" s="63">
        <v>0.34192800000000001</v>
      </c>
      <c r="F15" s="63">
        <v>0.98295900000000003</v>
      </c>
      <c r="G15" s="63">
        <v>0.30218400000000001</v>
      </c>
      <c r="H15" s="63">
        <v>0.58712900000000001</v>
      </c>
    </row>
    <row r="16" spans="1:13" x14ac:dyDescent="0.2">
      <c r="B16" s="139"/>
      <c r="C16" s="63">
        <v>3.7228999999999998E-2</v>
      </c>
      <c r="D16" s="63">
        <v>1.8474000000000001E-2</v>
      </c>
      <c r="E16" s="63">
        <v>0.64079600000000003</v>
      </c>
      <c r="F16" s="63">
        <v>1.220909</v>
      </c>
      <c r="G16" s="63">
        <v>0.37575599999999998</v>
      </c>
      <c r="H16" s="63">
        <v>0.46038499999999999</v>
      </c>
    </row>
    <row r="17" spans="2:14" x14ac:dyDescent="0.2">
      <c r="B17" s="139"/>
      <c r="C17" s="63">
        <v>3.1465E-2</v>
      </c>
      <c r="D17" s="63">
        <v>3.4868000000000003E-2</v>
      </c>
      <c r="E17" s="63">
        <v>0.71874499999999997</v>
      </c>
      <c r="F17" s="63">
        <v>1.5010969999999999</v>
      </c>
      <c r="G17" s="63">
        <v>0.55053799999999997</v>
      </c>
      <c r="H17" s="63">
        <v>0.499554</v>
      </c>
    </row>
    <row r="19" spans="2:14" x14ac:dyDescent="0.2">
      <c r="B19" s="21"/>
      <c r="H19" s="133"/>
    </row>
    <row r="20" spans="2:14" x14ac:dyDescent="0.2">
      <c r="B20" s="21"/>
      <c r="H20" s="133"/>
    </row>
    <row r="21" spans="2:14" x14ac:dyDescent="0.2">
      <c r="B21" s="21"/>
      <c r="H21" s="133"/>
    </row>
    <row r="22" spans="2:14" x14ac:dyDescent="0.2">
      <c r="B22" s="21"/>
      <c r="H22" s="133"/>
    </row>
    <row r="23" spans="2:14" x14ac:dyDescent="0.2">
      <c r="B23" s="21"/>
      <c r="H23" s="133"/>
    </row>
    <row r="24" spans="2:14" x14ac:dyDescent="0.2">
      <c r="B24" s="21"/>
      <c r="H24" s="133"/>
    </row>
    <row r="25" spans="2:14" x14ac:dyDescent="0.2">
      <c r="B25" s="21"/>
      <c r="H25" s="133"/>
    </row>
    <row r="26" spans="2:14" x14ac:dyDescent="0.2">
      <c r="B26" s="21"/>
      <c r="H26" s="133"/>
    </row>
    <row r="27" spans="2:14" x14ac:dyDescent="0.2">
      <c r="B27" s="21"/>
      <c r="H27" s="133"/>
    </row>
    <row r="28" spans="2:14" x14ac:dyDescent="0.2">
      <c r="B28" s="21"/>
      <c r="H28" s="133"/>
    </row>
    <row r="29" spans="2:14" x14ac:dyDescent="0.2">
      <c r="B29" s="21"/>
      <c r="H29" s="133"/>
    </row>
    <row r="32" spans="2:14" x14ac:dyDescent="0.2">
      <c r="N32" s="134"/>
    </row>
    <row r="33" spans="2:14" x14ac:dyDescent="0.2">
      <c r="B33" s="21"/>
      <c r="H33" s="21"/>
      <c r="N33" s="134"/>
    </row>
    <row r="34" spans="2:14" x14ac:dyDescent="0.2">
      <c r="B34" s="21"/>
      <c r="H34" s="21"/>
      <c r="N34" s="134"/>
    </row>
    <row r="35" spans="2:14" x14ac:dyDescent="0.2">
      <c r="B35" s="21"/>
      <c r="H35" s="21"/>
      <c r="N35" s="134"/>
    </row>
    <row r="36" spans="2:14" x14ac:dyDescent="0.2">
      <c r="B36" s="21"/>
      <c r="H36" s="21"/>
      <c r="N36" s="134"/>
    </row>
    <row r="37" spans="2:14" x14ac:dyDescent="0.2">
      <c r="B37" s="21"/>
      <c r="H37" s="21"/>
      <c r="N37" s="134"/>
    </row>
    <row r="38" spans="2:14" x14ac:dyDescent="0.2">
      <c r="B38" s="21"/>
      <c r="H38" s="21"/>
      <c r="N38" s="134"/>
    </row>
    <row r="39" spans="2:14" x14ac:dyDescent="0.2">
      <c r="B39" s="21"/>
      <c r="H39" s="21"/>
      <c r="N39" s="134"/>
    </row>
    <row r="40" spans="2:14" x14ac:dyDescent="0.2">
      <c r="B40" s="21"/>
      <c r="H40" s="21"/>
      <c r="N40" s="134"/>
    </row>
    <row r="41" spans="2:14" x14ac:dyDescent="0.2">
      <c r="B41" s="21"/>
      <c r="H41" s="21"/>
      <c r="N41" s="134"/>
    </row>
    <row r="42" spans="2:14" x14ac:dyDescent="0.2">
      <c r="B42" s="21"/>
      <c r="H42" s="21"/>
      <c r="N42" s="134"/>
    </row>
    <row r="43" spans="2:14" x14ac:dyDescent="0.2">
      <c r="B43" s="21"/>
      <c r="H43" s="21"/>
      <c r="N43" s="134"/>
    </row>
    <row r="44" spans="2:14" x14ac:dyDescent="0.2">
      <c r="B44" s="21"/>
      <c r="H44" s="21"/>
      <c r="N44" s="134"/>
    </row>
    <row r="45" spans="2:14" x14ac:dyDescent="0.2">
      <c r="B45" s="21"/>
      <c r="H45" s="21"/>
    </row>
    <row r="51" spans="2:14" x14ac:dyDescent="0.2">
      <c r="B51" s="21"/>
      <c r="H51" s="21"/>
      <c r="N51" s="21"/>
    </row>
    <row r="52" spans="2:14" x14ac:dyDescent="0.2">
      <c r="B52" s="21"/>
      <c r="H52" s="21"/>
      <c r="N52" s="21"/>
    </row>
    <row r="53" spans="2:14" x14ac:dyDescent="0.2">
      <c r="B53" s="21"/>
      <c r="H53" s="21"/>
      <c r="N53" s="21"/>
    </row>
    <row r="54" spans="2:14" x14ac:dyDescent="0.2">
      <c r="B54" s="21"/>
      <c r="H54" s="21"/>
      <c r="N54" s="21"/>
    </row>
    <row r="55" spans="2:14" x14ac:dyDescent="0.2">
      <c r="B55" s="21"/>
      <c r="H55" s="21"/>
      <c r="N55" s="21"/>
    </row>
    <row r="56" spans="2:14" x14ac:dyDescent="0.2">
      <c r="B56" s="21"/>
      <c r="H56" s="21"/>
      <c r="N56" s="21"/>
    </row>
    <row r="57" spans="2:14" x14ac:dyDescent="0.2">
      <c r="B57" s="21"/>
      <c r="H57" s="21"/>
      <c r="N57" s="21"/>
    </row>
    <row r="58" spans="2:14" x14ac:dyDescent="0.2">
      <c r="B58" s="21"/>
      <c r="H58" s="21"/>
      <c r="N58" s="21"/>
    </row>
    <row r="59" spans="2:14" x14ac:dyDescent="0.2">
      <c r="B59" s="21"/>
      <c r="H59" s="21"/>
      <c r="N59" s="21"/>
    </row>
    <row r="60" spans="2:14" x14ac:dyDescent="0.2">
      <c r="B60" s="21"/>
      <c r="H60" s="21"/>
      <c r="N60" s="21"/>
    </row>
    <row r="61" spans="2:14" x14ac:dyDescent="0.2">
      <c r="B61" s="21"/>
      <c r="H61" s="21"/>
      <c r="N61" s="21"/>
    </row>
    <row r="62" spans="2:14" x14ac:dyDescent="0.2">
      <c r="B62" s="21"/>
      <c r="H62" s="21"/>
      <c r="N62" s="21"/>
    </row>
    <row r="63" spans="2:14" x14ac:dyDescent="0.2">
      <c r="B63" s="21"/>
      <c r="H63" s="21"/>
      <c r="N63" s="21"/>
    </row>
    <row r="64" spans="2:14" x14ac:dyDescent="0.2">
      <c r="B64" s="21"/>
      <c r="H64" s="21"/>
      <c r="N64" s="21"/>
    </row>
    <row r="65" spans="2:14" x14ac:dyDescent="0.2">
      <c r="B65" s="21"/>
      <c r="H65" s="21"/>
      <c r="N65" s="21"/>
    </row>
    <row r="71" spans="2:14" x14ac:dyDescent="0.2">
      <c r="B71" s="21"/>
      <c r="H71" s="21"/>
    </row>
    <row r="72" spans="2:14" x14ac:dyDescent="0.2">
      <c r="B72" s="21"/>
      <c r="H72" s="21"/>
    </row>
    <row r="73" spans="2:14" x14ac:dyDescent="0.2">
      <c r="B73" s="21"/>
      <c r="H73" s="21"/>
    </row>
    <row r="74" spans="2:14" x14ac:dyDescent="0.2">
      <c r="B74" s="21"/>
      <c r="H74" s="21"/>
    </row>
    <row r="75" spans="2:14" x14ac:dyDescent="0.2">
      <c r="B75" s="21"/>
      <c r="H75" s="21"/>
    </row>
    <row r="76" spans="2:14" x14ac:dyDescent="0.2">
      <c r="B76" s="21"/>
      <c r="H76" s="21"/>
    </row>
    <row r="77" spans="2:14" x14ac:dyDescent="0.2">
      <c r="B77" s="21"/>
      <c r="H77" s="21"/>
    </row>
    <row r="78" spans="2:14" x14ac:dyDescent="0.2">
      <c r="B78" s="21"/>
      <c r="H78" s="21"/>
    </row>
    <row r="79" spans="2:14" x14ac:dyDescent="0.2">
      <c r="B79" s="21"/>
      <c r="H79" s="21"/>
    </row>
    <row r="80" spans="2:14" x14ac:dyDescent="0.2">
      <c r="B80" s="21"/>
      <c r="H80" s="21"/>
    </row>
    <row r="81" spans="2:8" x14ac:dyDescent="0.2">
      <c r="B81" s="21"/>
      <c r="H81" s="21"/>
    </row>
    <row r="82" spans="2:8" x14ac:dyDescent="0.2">
      <c r="B82" s="21"/>
      <c r="H82" s="21"/>
    </row>
    <row r="83" spans="2:8" x14ac:dyDescent="0.2">
      <c r="B83" s="21"/>
      <c r="H83" s="21"/>
    </row>
    <row r="84" spans="2:8" x14ac:dyDescent="0.2">
      <c r="B84" s="21"/>
      <c r="H84" s="21"/>
    </row>
    <row r="85" spans="2:8" x14ac:dyDescent="0.2">
      <c r="B85" s="18"/>
    </row>
  </sheetData>
  <mergeCells count="9">
    <mergeCell ref="C4:M4"/>
    <mergeCell ref="B6:B8"/>
    <mergeCell ref="B9:B11"/>
    <mergeCell ref="B12:B14"/>
    <mergeCell ref="B15:B17"/>
    <mergeCell ref="J6:J8"/>
    <mergeCell ref="J9:J11"/>
    <mergeCell ref="J12:J14"/>
    <mergeCell ref="N32:N44"/>
  </mergeCells>
  <phoneticPr fontId="5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B8" sqref="B8"/>
    </sheetView>
  </sheetViews>
  <sheetFormatPr defaultRowHeight="16.5" x14ac:dyDescent="0.3"/>
  <cols>
    <col min="4" max="4" width="12.125" customWidth="1"/>
  </cols>
  <sheetData>
    <row r="2" spans="1:7" x14ac:dyDescent="0.3">
      <c r="A2" s="2" t="s">
        <v>105</v>
      </c>
      <c r="B2" s="10" t="s">
        <v>416</v>
      </c>
    </row>
    <row r="3" spans="1:7" ht="17.25" thickBot="1" x14ac:dyDescent="0.35"/>
    <row r="4" spans="1:7" ht="17.25" thickBot="1" x14ac:dyDescent="0.35">
      <c r="C4" s="146" t="s">
        <v>106</v>
      </c>
      <c r="D4" s="148" t="s">
        <v>107</v>
      </c>
      <c r="E4" s="149"/>
      <c r="F4" s="149"/>
      <c r="G4" s="150"/>
    </row>
    <row r="5" spans="1:7" ht="17.25" thickBot="1" x14ac:dyDescent="0.35">
      <c r="C5" s="147"/>
      <c r="D5" s="8" t="s">
        <v>108</v>
      </c>
      <c r="E5" s="8" t="s">
        <v>113</v>
      </c>
      <c r="F5" s="8" t="s">
        <v>115</v>
      </c>
      <c r="G5" s="8" t="s">
        <v>117</v>
      </c>
    </row>
    <row r="6" spans="1:7" ht="41.25" thickBot="1" x14ac:dyDescent="0.35">
      <c r="C6" s="9" t="s">
        <v>109</v>
      </c>
      <c r="D6" s="8">
        <v>32</v>
      </c>
      <c r="E6" s="8">
        <v>512</v>
      </c>
      <c r="F6" s="8" t="s">
        <v>110</v>
      </c>
      <c r="G6" s="8" t="s">
        <v>110</v>
      </c>
    </row>
    <row r="7" spans="1:7" ht="41.25" thickBot="1" x14ac:dyDescent="0.35">
      <c r="C7" s="9" t="s">
        <v>111</v>
      </c>
      <c r="D7" s="8">
        <v>32</v>
      </c>
      <c r="E7" s="8">
        <v>128</v>
      </c>
      <c r="F7" s="8" t="s">
        <v>110</v>
      </c>
      <c r="G7" s="8" t="s">
        <v>110</v>
      </c>
    </row>
  </sheetData>
  <mergeCells count="2">
    <mergeCell ref="C4:C5"/>
    <mergeCell ref="D4:G4"/>
  </mergeCells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7"/>
  <sheetViews>
    <sheetView workbookViewId="0">
      <selection activeCell="L20" sqref="L20"/>
    </sheetView>
  </sheetViews>
  <sheetFormatPr defaultRowHeight="16.5" x14ac:dyDescent="0.3"/>
  <cols>
    <col min="1" max="2" width="9" style="17"/>
    <col min="3" max="7" width="9.875" style="17" bestFit="1" customWidth="1"/>
    <col min="8" max="12" width="9" style="17"/>
  </cols>
  <sheetData>
    <row r="3" spans="1:8" x14ac:dyDescent="0.3">
      <c r="A3" s="16" t="s">
        <v>121</v>
      </c>
      <c r="B3" s="16" t="s">
        <v>452</v>
      </c>
    </row>
    <row r="4" spans="1:8" x14ac:dyDescent="0.3">
      <c r="A4" s="16"/>
      <c r="B4" s="16"/>
    </row>
    <row r="5" spans="1:8" x14ac:dyDescent="0.3">
      <c r="B5" s="57"/>
      <c r="C5" s="57" t="s">
        <v>122</v>
      </c>
      <c r="D5" s="57"/>
      <c r="E5" s="57" t="s">
        <v>11</v>
      </c>
      <c r="F5" s="57"/>
      <c r="G5" s="57"/>
      <c r="H5" s="17" t="s">
        <v>532</v>
      </c>
    </row>
    <row r="6" spans="1:8" x14ac:dyDescent="0.3">
      <c r="B6" s="57"/>
      <c r="C6" s="58" t="s">
        <v>73</v>
      </c>
      <c r="D6" s="58" t="s">
        <v>34</v>
      </c>
      <c r="E6" s="58" t="s">
        <v>112</v>
      </c>
      <c r="F6" s="58" t="s">
        <v>114</v>
      </c>
      <c r="G6" s="58" t="s">
        <v>116</v>
      </c>
    </row>
    <row r="7" spans="1:8" x14ac:dyDescent="0.3">
      <c r="B7" s="57" t="s">
        <v>118</v>
      </c>
      <c r="C7" s="69">
        <v>12400</v>
      </c>
      <c r="D7" s="69">
        <v>4200</v>
      </c>
      <c r="E7" s="69">
        <v>3600</v>
      </c>
      <c r="F7" s="69">
        <v>2300</v>
      </c>
      <c r="G7" s="69">
        <v>3300</v>
      </c>
    </row>
    <row r="8" spans="1:8" x14ac:dyDescent="0.3">
      <c r="B8" s="57" t="s">
        <v>119</v>
      </c>
      <c r="C8" s="69">
        <v>12000</v>
      </c>
      <c r="D8" s="69">
        <v>3000</v>
      </c>
      <c r="E8" s="69">
        <v>2200</v>
      </c>
      <c r="F8" s="69">
        <v>2800</v>
      </c>
      <c r="G8" s="69">
        <v>3400</v>
      </c>
    </row>
    <row r="9" spans="1:8" x14ac:dyDescent="0.3">
      <c r="B9" s="57" t="s">
        <v>120</v>
      </c>
      <c r="C9" s="69">
        <v>9900</v>
      </c>
      <c r="D9" s="69">
        <v>2900</v>
      </c>
      <c r="E9" s="69">
        <v>3100</v>
      </c>
      <c r="F9" s="69">
        <v>2600</v>
      </c>
      <c r="G9" s="69">
        <v>2900</v>
      </c>
    </row>
    <row r="10" spans="1:8" x14ac:dyDescent="0.3">
      <c r="B10" s="57"/>
      <c r="C10" s="57"/>
      <c r="D10" s="57"/>
      <c r="E10" s="57"/>
      <c r="F10" s="57"/>
      <c r="G10" s="57"/>
    </row>
    <row r="11" spans="1:8" x14ac:dyDescent="0.3">
      <c r="B11" s="57"/>
      <c r="C11" s="57"/>
      <c r="D11" s="57"/>
      <c r="E11" s="57"/>
      <c r="F11" s="57"/>
      <c r="G11" s="57"/>
    </row>
    <row r="12" spans="1:8" x14ac:dyDescent="0.3">
      <c r="B12" s="57"/>
      <c r="C12" s="134" t="s">
        <v>123</v>
      </c>
      <c r="D12" s="134"/>
      <c r="E12" s="134"/>
      <c r="F12" s="134"/>
      <c r="G12" s="134"/>
      <c r="H12" s="17" t="s">
        <v>533</v>
      </c>
    </row>
    <row r="13" spans="1:8" x14ac:dyDescent="0.3">
      <c r="B13" s="57"/>
      <c r="C13" s="58" t="s">
        <v>73</v>
      </c>
      <c r="D13" s="58" t="s">
        <v>34</v>
      </c>
      <c r="E13" s="58" t="s">
        <v>112</v>
      </c>
      <c r="F13" s="58" t="s">
        <v>114</v>
      </c>
      <c r="G13" s="58" t="s">
        <v>116</v>
      </c>
    </row>
    <row r="14" spans="1:8" x14ac:dyDescent="0.3">
      <c r="B14" s="57" t="s">
        <v>118</v>
      </c>
      <c r="C14" s="58">
        <v>5.1062500000000002</v>
      </c>
      <c r="D14" s="58">
        <v>3.2312500000000002</v>
      </c>
      <c r="E14" s="58">
        <v>3.7312500000000002</v>
      </c>
      <c r="F14" s="58">
        <v>3.4812500000000002</v>
      </c>
      <c r="G14" s="58">
        <v>2.4812500000000002</v>
      </c>
    </row>
    <row r="15" spans="1:8" x14ac:dyDescent="0.3">
      <c r="B15" s="57" t="s">
        <v>119</v>
      </c>
      <c r="C15" s="58">
        <v>6.6687500000000002</v>
      </c>
      <c r="D15" s="58">
        <v>2.6062500000000002</v>
      </c>
      <c r="E15" s="58">
        <v>3.1062500000000002</v>
      </c>
      <c r="F15" s="58">
        <v>3.7937500000000002</v>
      </c>
      <c r="G15" s="58">
        <v>3.7312500000000002</v>
      </c>
    </row>
    <row r="16" spans="1:8" x14ac:dyDescent="0.3">
      <c r="B16" s="57" t="s">
        <v>120</v>
      </c>
      <c r="C16" s="58">
        <v>5.8875000000000002</v>
      </c>
      <c r="D16" s="58">
        <v>2.9187500000000002</v>
      </c>
      <c r="E16" s="58">
        <v>3.4187500000000002</v>
      </c>
      <c r="F16" s="58">
        <v>4.1062500000000002</v>
      </c>
      <c r="G16" s="58">
        <v>3.1062500000000002</v>
      </c>
    </row>
    <row r="17" spans="2:7" x14ac:dyDescent="0.3">
      <c r="B17" s="57"/>
      <c r="C17" s="57"/>
      <c r="D17" s="57"/>
      <c r="E17" s="57"/>
      <c r="F17" s="57"/>
      <c r="G17" s="57"/>
    </row>
  </sheetData>
  <mergeCells count="1">
    <mergeCell ref="C12:G12"/>
  </mergeCells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zoomScaleNormal="100" workbookViewId="0">
      <selection activeCell="L19" sqref="L19"/>
    </sheetView>
  </sheetViews>
  <sheetFormatPr defaultRowHeight="16.5" x14ac:dyDescent="0.3"/>
  <sheetData>
    <row r="2" spans="1:8" x14ac:dyDescent="0.3">
      <c r="A2" s="10" t="s">
        <v>360</v>
      </c>
      <c r="B2" s="10" t="s">
        <v>418</v>
      </c>
      <c r="C2" s="10"/>
    </row>
    <row r="5" spans="1:8" x14ac:dyDescent="0.3">
      <c r="C5" s="151" t="s">
        <v>417</v>
      </c>
      <c r="D5" s="151"/>
      <c r="E5" s="151"/>
      <c r="F5" s="151"/>
      <c r="G5" s="151"/>
    </row>
    <row r="6" spans="1:8" x14ac:dyDescent="0.3">
      <c r="C6" s="68" t="s">
        <v>2</v>
      </c>
      <c r="D6" s="68" t="s">
        <v>400</v>
      </c>
      <c r="E6" s="68" t="s">
        <v>430</v>
      </c>
      <c r="F6" s="68" t="s">
        <v>431</v>
      </c>
      <c r="G6" s="68" t="s">
        <v>432</v>
      </c>
    </row>
    <row r="7" spans="1:8" x14ac:dyDescent="0.3">
      <c r="B7" s="5"/>
      <c r="C7" s="68">
        <v>1</v>
      </c>
      <c r="D7" s="68">
        <v>0.40316299999999999</v>
      </c>
      <c r="E7" s="68">
        <v>0.44541900000000001</v>
      </c>
      <c r="F7" s="68">
        <v>0.22553000000000001</v>
      </c>
      <c r="G7" s="68">
        <v>0.22753699999999999</v>
      </c>
      <c r="H7" s="38"/>
    </row>
    <row r="8" spans="1:8" x14ac:dyDescent="0.3">
      <c r="B8" s="5"/>
      <c r="C8" s="68">
        <v>1</v>
      </c>
      <c r="D8" s="68">
        <v>0.112959</v>
      </c>
      <c r="E8" s="68">
        <v>0.26743400000000001</v>
      </c>
      <c r="F8" s="68">
        <v>0.45251999999999998</v>
      </c>
      <c r="G8" s="68">
        <v>9.7169999999999999E-3</v>
      </c>
      <c r="H8" s="38"/>
    </row>
    <row r="9" spans="1:8" x14ac:dyDescent="0.3">
      <c r="B9" s="5"/>
      <c r="C9" s="68">
        <v>1</v>
      </c>
      <c r="D9" s="68">
        <v>0.43869200000000003</v>
      </c>
      <c r="E9" s="68">
        <v>0.60237600000000002</v>
      </c>
      <c r="F9" s="68">
        <v>0.37149500000000002</v>
      </c>
      <c r="G9" s="68">
        <v>0.41452299999999997</v>
      </c>
      <c r="H9" s="38"/>
    </row>
    <row r="10" spans="1:8" x14ac:dyDescent="0.3">
      <c r="B10" s="5"/>
      <c r="H10" s="38"/>
    </row>
    <row r="11" spans="1:8" x14ac:dyDescent="0.3">
      <c r="B11" s="5"/>
      <c r="H11" s="38"/>
    </row>
    <row r="12" spans="1:8" x14ac:dyDescent="0.3">
      <c r="B12" s="5"/>
      <c r="H12" s="38"/>
    </row>
    <row r="13" spans="1:8" x14ac:dyDescent="0.3">
      <c r="B13" s="5"/>
      <c r="H13" s="38"/>
    </row>
    <row r="14" spans="1:8" x14ac:dyDescent="0.3">
      <c r="B14" s="5"/>
      <c r="H14" s="38"/>
    </row>
    <row r="15" spans="1:8" x14ac:dyDescent="0.3">
      <c r="B15" s="5"/>
      <c r="H15" s="38"/>
    </row>
    <row r="16" spans="1:8" x14ac:dyDescent="0.3">
      <c r="B16" s="5"/>
      <c r="H16" s="38"/>
    </row>
    <row r="17" spans="2:8" x14ac:dyDescent="0.3">
      <c r="B17" s="5"/>
      <c r="H17" s="38"/>
    </row>
  </sheetData>
  <mergeCells count="1">
    <mergeCell ref="C5:G5"/>
  </mergeCells>
  <phoneticPr fontId="5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"/>
  <sheetViews>
    <sheetView workbookViewId="0">
      <selection activeCell="P11" sqref="P11"/>
    </sheetView>
  </sheetViews>
  <sheetFormatPr defaultRowHeight="16.5" x14ac:dyDescent="0.3"/>
  <sheetData>
    <row r="1" spans="1:2" s="17" customFormat="1" ht="14.25" x14ac:dyDescent="0.2"/>
    <row r="2" spans="1:2" s="17" customFormat="1" ht="15" x14ac:dyDescent="0.25">
      <c r="A2" s="16" t="s">
        <v>175</v>
      </c>
      <c r="B2" s="16" t="s">
        <v>433</v>
      </c>
    </row>
    <row r="3" spans="1:2" s="17" customFormat="1" ht="14.25" x14ac:dyDescent="0.2"/>
    <row r="4" spans="1:2" s="17" customFormat="1" ht="14.25" x14ac:dyDescent="0.2"/>
    <row r="5" spans="1:2" s="17" customFormat="1" ht="14.25" x14ac:dyDescent="0.2"/>
    <row r="6" spans="1:2" s="17" customFormat="1" ht="14.25" x14ac:dyDescent="0.2"/>
    <row r="7" spans="1:2" s="17" customFormat="1" ht="14.25" x14ac:dyDescent="0.2"/>
    <row r="8" spans="1:2" s="17" customFormat="1" ht="14.25" x14ac:dyDescent="0.2"/>
    <row r="9" spans="1:2" s="17" customFormat="1" ht="14.25" x14ac:dyDescent="0.2"/>
    <row r="10" spans="1:2" s="17" customFormat="1" ht="14.25" x14ac:dyDescent="0.2"/>
    <row r="11" spans="1:2" s="17" customFormat="1" ht="14.25" x14ac:dyDescent="0.2"/>
    <row r="12" spans="1:2" s="17" customFormat="1" ht="14.25" x14ac:dyDescent="0.2"/>
    <row r="13" spans="1:2" s="17" customFormat="1" ht="14.25" x14ac:dyDescent="0.2"/>
    <row r="14" spans="1:2" s="17" customFormat="1" ht="14.25" x14ac:dyDescent="0.2"/>
    <row r="15" spans="1:2" s="17" customFormat="1" ht="14.25" x14ac:dyDescent="0.2"/>
    <row r="16" spans="1:2" s="17" customFormat="1" ht="14.25" x14ac:dyDescent="0.2"/>
    <row r="17" spans="1:40" s="17" customFormat="1" ht="14.25" x14ac:dyDescent="0.2"/>
    <row r="18" spans="1:40" s="17" customFormat="1" ht="14.25" x14ac:dyDescent="0.2"/>
    <row r="19" spans="1:40" s="17" customFormat="1" ht="14.25" x14ac:dyDescent="0.2"/>
    <row r="20" spans="1:40" s="17" customFormat="1" ht="14.25" x14ac:dyDescent="0.2">
      <c r="A20" s="17" t="s">
        <v>124</v>
      </c>
      <c r="B20" s="17" t="s">
        <v>125</v>
      </c>
      <c r="C20" s="17" t="s">
        <v>126</v>
      </c>
      <c r="D20" s="17" t="s">
        <v>127</v>
      </c>
      <c r="E20" s="17" t="s">
        <v>128</v>
      </c>
      <c r="F20" s="17" t="s">
        <v>129</v>
      </c>
      <c r="G20" s="17" t="s">
        <v>130</v>
      </c>
      <c r="H20" s="17" t="s">
        <v>131</v>
      </c>
      <c r="I20" s="17" t="s">
        <v>132</v>
      </c>
      <c r="J20" s="17" t="s">
        <v>133</v>
      </c>
      <c r="K20" s="17" t="s">
        <v>134</v>
      </c>
      <c r="L20" s="17" t="s">
        <v>135</v>
      </c>
      <c r="M20" s="17" t="s">
        <v>136</v>
      </c>
      <c r="N20" s="17" t="s">
        <v>137</v>
      </c>
      <c r="O20" s="17" t="s">
        <v>138</v>
      </c>
      <c r="P20" s="17" t="s">
        <v>139</v>
      </c>
      <c r="Q20" s="17" t="s">
        <v>140</v>
      </c>
      <c r="R20" s="17" t="s">
        <v>141</v>
      </c>
      <c r="S20" s="17" t="s">
        <v>142</v>
      </c>
      <c r="T20" s="17" t="s">
        <v>143</v>
      </c>
      <c r="U20" s="17" t="s">
        <v>144</v>
      </c>
      <c r="V20" s="17" t="s">
        <v>145</v>
      </c>
      <c r="W20" s="17" t="s">
        <v>146</v>
      </c>
      <c r="X20" s="17" t="s">
        <v>147</v>
      </c>
      <c r="Y20" s="17" t="s">
        <v>148</v>
      </c>
      <c r="Z20" s="17" t="s">
        <v>149</v>
      </c>
      <c r="AA20" s="17" t="s">
        <v>150</v>
      </c>
      <c r="AB20" s="17" t="s">
        <v>151</v>
      </c>
      <c r="AC20" s="17" t="s">
        <v>152</v>
      </c>
      <c r="AD20" s="17" t="s">
        <v>150</v>
      </c>
      <c r="AE20" s="17" t="s">
        <v>153</v>
      </c>
      <c r="AF20" s="17" t="s">
        <v>154</v>
      </c>
      <c r="AG20" s="17" t="s">
        <v>155</v>
      </c>
      <c r="AH20" s="17" t="s">
        <v>156</v>
      </c>
      <c r="AI20" s="17" t="s">
        <v>157</v>
      </c>
      <c r="AJ20" s="17" t="s">
        <v>158</v>
      </c>
      <c r="AK20" s="17" t="s">
        <v>159</v>
      </c>
      <c r="AL20" s="17" t="s">
        <v>160</v>
      </c>
      <c r="AM20" s="17" t="s">
        <v>161</v>
      </c>
      <c r="AN20" s="17" t="s">
        <v>162</v>
      </c>
    </row>
    <row r="21" spans="1:40" s="17" customFormat="1" ht="14.25" x14ac:dyDescent="0.2">
      <c r="A21" s="17" t="s">
        <v>34</v>
      </c>
      <c r="B21" s="17" t="s">
        <v>163</v>
      </c>
      <c r="C21" s="17" t="s">
        <v>163</v>
      </c>
      <c r="D21" s="17">
        <v>1219682</v>
      </c>
      <c r="E21" s="17">
        <v>267.3</v>
      </c>
      <c r="F21" s="17">
        <v>224010</v>
      </c>
      <c r="G21" s="17" t="s">
        <v>164</v>
      </c>
      <c r="H21" s="17" t="s">
        <v>165</v>
      </c>
      <c r="I21" s="17" t="s">
        <v>166</v>
      </c>
      <c r="J21" s="17" t="s">
        <v>167</v>
      </c>
      <c r="K21" s="17" t="s">
        <v>168</v>
      </c>
      <c r="L21" s="17">
        <v>30</v>
      </c>
      <c r="M21" s="17" t="s">
        <v>169</v>
      </c>
      <c r="N21" s="17">
        <v>72</v>
      </c>
      <c r="O21" s="17">
        <v>11.04569</v>
      </c>
      <c r="Q21" s="17" t="s">
        <v>169</v>
      </c>
      <c r="R21" s="17">
        <v>6.7973489999999996</v>
      </c>
      <c r="T21" s="17" t="s">
        <v>169</v>
      </c>
      <c r="U21" s="17">
        <v>0.86359989999999998</v>
      </c>
      <c r="X21" s="17">
        <v>71.8</v>
      </c>
      <c r="AB21" s="17" t="s">
        <v>170</v>
      </c>
      <c r="AC21" s="17" t="s">
        <v>171</v>
      </c>
      <c r="AD21" s="17">
        <v>2</v>
      </c>
      <c r="AE21" s="17" t="s">
        <v>172</v>
      </c>
      <c r="AF21" s="17">
        <v>120</v>
      </c>
      <c r="AG21" s="17">
        <v>37</v>
      </c>
      <c r="AN21" s="17">
        <v>224010</v>
      </c>
    </row>
    <row r="22" spans="1:40" s="17" customFormat="1" ht="14.25" x14ac:dyDescent="0.2">
      <c r="A22" s="17" t="s">
        <v>34</v>
      </c>
      <c r="B22" s="17" t="s">
        <v>163</v>
      </c>
      <c r="C22" s="17" t="s">
        <v>163</v>
      </c>
      <c r="D22" s="17">
        <v>1219682</v>
      </c>
      <c r="E22" s="17">
        <v>267.3</v>
      </c>
      <c r="F22" s="17">
        <v>224010</v>
      </c>
      <c r="G22" s="17" t="s">
        <v>164</v>
      </c>
      <c r="H22" s="17" t="s">
        <v>165</v>
      </c>
      <c r="I22" s="17" t="s">
        <v>166</v>
      </c>
      <c r="J22" s="17" t="s">
        <v>167</v>
      </c>
      <c r="K22" s="17" t="s">
        <v>168</v>
      </c>
      <c r="L22" s="17">
        <v>10</v>
      </c>
      <c r="M22" s="17" t="s">
        <v>169</v>
      </c>
      <c r="N22" s="17">
        <v>45</v>
      </c>
      <c r="O22" s="17">
        <v>11.04569</v>
      </c>
      <c r="Q22" s="17" t="s">
        <v>169</v>
      </c>
      <c r="R22" s="17">
        <v>6.7973489999999996</v>
      </c>
      <c r="T22" s="17" t="s">
        <v>169</v>
      </c>
      <c r="U22" s="17">
        <v>0.86359989999999998</v>
      </c>
      <c r="X22" s="17">
        <v>45.3</v>
      </c>
      <c r="AB22" s="17" t="s">
        <v>170</v>
      </c>
      <c r="AC22" s="17" t="s">
        <v>173</v>
      </c>
      <c r="AD22" s="17">
        <v>2</v>
      </c>
      <c r="AE22" s="17" t="s">
        <v>172</v>
      </c>
      <c r="AF22" s="17">
        <v>120</v>
      </c>
      <c r="AG22" s="17">
        <v>37</v>
      </c>
      <c r="AN22" s="17">
        <v>224010</v>
      </c>
    </row>
    <row r="23" spans="1:40" s="17" customFormat="1" ht="14.25" x14ac:dyDescent="0.2">
      <c r="A23" s="17" t="s">
        <v>34</v>
      </c>
      <c r="B23" s="17" t="s">
        <v>163</v>
      </c>
      <c r="C23" s="17" t="s">
        <v>163</v>
      </c>
      <c r="D23" s="17">
        <v>1219682</v>
      </c>
      <c r="E23" s="17">
        <v>267.3</v>
      </c>
      <c r="F23" s="17">
        <v>224010</v>
      </c>
      <c r="G23" s="17" t="s">
        <v>164</v>
      </c>
      <c r="H23" s="17" t="s">
        <v>165</v>
      </c>
      <c r="I23" s="17" t="s">
        <v>166</v>
      </c>
      <c r="J23" s="17" t="s">
        <v>167</v>
      </c>
      <c r="K23" s="17" t="s">
        <v>168</v>
      </c>
      <c r="L23" s="17">
        <v>3</v>
      </c>
      <c r="M23" s="17" t="s">
        <v>169</v>
      </c>
      <c r="N23" s="17">
        <v>26</v>
      </c>
      <c r="O23" s="17">
        <v>11.04569</v>
      </c>
      <c r="Q23" s="17" t="s">
        <v>169</v>
      </c>
      <c r="R23" s="17">
        <v>6.7973489999999996</v>
      </c>
      <c r="T23" s="17" t="s">
        <v>169</v>
      </c>
      <c r="U23" s="17">
        <v>0.86359989999999998</v>
      </c>
      <c r="X23" s="17">
        <v>25.7</v>
      </c>
      <c r="AB23" s="17" t="s">
        <v>170</v>
      </c>
      <c r="AC23" s="17" t="s">
        <v>173</v>
      </c>
      <c r="AD23" s="17">
        <v>2</v>
      </c>
      <c r="AE23" s="17" t="s">
        <v>172</v>
      </c>
      <c r="AF23" s="17">
        <v>120</v>
      </c>
      <c r="AG23" s="17">
        <v>37</v>
      </c>
      <c r="AN23" s="17">
        <v>224010</v>
      </c>
    </row>
    <row r="24" spans="1:40" s="17" customFormat="1" ht="14.25" x14ac:dyDescent="0.2">
      <c r="A24" s="17" t="s">
        <v>34</v>
      </c>
      <c r="B24" s="17" t="s">
        <v>163</v>
      </c>
      <c r="C24" s="17" t="s">
        <v>163</v>
      </c>
      <c r="D24" s="17">
        <v>1219682</v>
      </c>
      <c r="E24" s="17">
        <v>267.3</v>
      </c>
      <c r="F24" s="17">
        <v>224010</v>
      </c>
      <c r="G24" s="17" t="s">
        <v>164</v>
      </c>
      <c r="H24" s="17" t="s">
        <v>165</v>
      </c>
      <c r="I24" s="17" t="s">
        <v>166</v>
      </c>
      <c r="J24" s="17" t="s">
        <v>167</v>
      </c>
      <c r="K24" s="17" t="s">
        <v>168</v>
      </c>
      <c r="L24" s="17">
        <v>1</v>
      </c>
      <c r="M24" s="17" t="s">
        <v>169</v>
      </c>
      <c r="N24" s="17">
        <v>14</v>
      </c>
      <c r="O24" s="17">
        <v>11.04569</v>
      </c>
      <c r="Q24" s="17" t="s">
        <v>169</v>
      </c>
      <c r="R24" s="17">
        <v>6.7973489999999996</v>
      </c>
      <c r="T24" s="17" t="s">
        <v>169</v>
      </c>
      <c r="U24" s="17">
        <v>0.86359989999999998</v>
      </c>
      <c r="X24" s="17">
        <v>13.8</v>
      </c>
      <c r="AB24" s="17" t="s">
        <v>170</v>
      </c>
      <c r="AC24" s="17" t="s">
        <v>173</v>
      </c>
      <c r="AD24" s="17">
        <v>2</v>
      </c>
      <c r="AE24" s="17" t="s">
        <v>172</v>
      </c>
      <c r="AF24" s="17">
        <v>120</v>
      </c>
      <c r="AG24" s="17">
        <v>37</v>
      </c>
      <c r="AN24" s="17">
        <v>224010</v>
      </c>
    </row>
    <row r="25" spans="1:40" s="17" customFormat="1" ht="14.25" x14ac:dyDescent="0.2">
      <c r="A25" s="17" t="s">
        <v>34</v>
      </c>
      <c r="B25" s="17" t="s">
        <v>163</v>
      </c>
      <c r="C25" s="17" t="s">
        <v>163</v>
      </c>
      <c r="D25" s="17">
        <v>1219682</v>
      </c>
      <c r="E25" s="17">
        <v>267.3</v>
      </c>
      <c r="F25" s="17">
        <v>224010</v>
      </c>
      <c r="G25" s="17" t="s">
        <v>164</v>
      </c>
      <c r="H25" s="17" t="s">
        <v>165</v>
      </c>
      <c r="I25" s="17" t="s">
        <v>166</v>
      </c>
      <c r="J25" s="17" t="s">
        <v>167</v>
      </c>
      <c r="K25" s="17" t="s">
        <v>168</v>
      </c>
      <c r="L25" s="17">
        <v>0.3</v>
      </c>
      <c r="M25" s="17" t="s">
        <v>169</v>
      </c>
      <c r="N25" s="17">
        <v>2</v>
      </c>
      <c r="O25" s="17">
        <v>11.04569</v>
      </c>
      <c r="Q25" s="17" t="s">
        <v>169</v>
      </c>
      <c r="R25" s="17">
        <v>6.7973489999999996</v>
      </c>
      <c r="T25" s="17" t="s">
        <v>169</v>
      </c>
      <c r="U25" s="17">
        <v>0.86359989999999998</v>
      </c>
      <c r="X25" s="17">
        <v>1.6</v>
      </c>
      <c r="AB25" s="17" t="s">
        <v>170</v>
      </c>
      <c r="AC25" s="17" t="s">
        <v>173</v>
      </c>
      <c r="AD25" s="17">
        <v>2</v>
      </c>
      <c r="AE25" s="17" t="s">
        <v>172</v>
      </c>
      <c r="AF25" s="17">
        <v>120</v>
      </c>
      <c r="AG25" s="17">
        <v>37</v>
      </c>
      <c r="AN25" s="17">
        <v>224010</v>
      </c>
    </row>
    <row r="26" spans="1:40" s="17" customFormat="1" ht="14.25" x14ac:dyDescent="0.2">
      <c r="A26" s="17" t="s">
        <v>34</v>
      </c>
      <c r="B26" s="17" t="s">
        <v>163</v>
      </c>
      <c r="C26" s="17" t="s">
        <v>163</v>
      </c>
      <c r="D26" s="17">
        <v>1219682</v>
      </c>
      <c r="E26" s="17">
        <v>267.3</v>
      </c>
      <c r="F26" s="17">
        <v>224010</v>
      </c>
      <c r="G26" s="17" t="s">
        <v>164</v>
      </c>
      <c r="H26" s="17" t="s">
        <v>165</v>
      </c>
      <c r="I26" s="17" t="s">
        <v>166</v>
      </c>
      <c r="J26" s="17" t="s">
        <v>167</v>
      </c>
      <c r="K26" s="17" t="s">
        <v>168</v>
      </c>
      <c r="L26" s="17">
        <v>0.1</v>
      </c>
      <c r="M26" s="17" t="s">
        <v>169</v>
      </c>
      <c r="N26" s="17">
        <v>-3</v>
      </c>
      <c r="O26" s="17">
        <v>11.04569</v>
      </c>
      <c r="Q26" s="17" t="s">
        <v>169</v>
      </c>
      <c r="R26" s="17">
        <v>6.7973489999999996</v>
      </c>
      <c r="T26" s="17" t="s">
        <v>169</v>
      </c>
      <c r="U26" s="17">
        <v>0.86359989999999998</v>
      </c>
      <c r="X26" s="17">
        <v>-3.4</v>
      </c>
      <c r="AB26" s="17" t="s">
        <v>170</v>
      </c>
      <c r="AC26" s="17" t="s">
        <v>173</v>
      </c>
      <c r="AD26" s="17">
        <v>2</v>
      </c>
      <c r="AE26" s="17" t="s">
        <v>172</v>
      </c>
      <c r="AF26" s="17">
        <v>120</v>
      </c>
      <c r="AG26" s="17">
        <v>37</v>
      </c>
      <c r="AN26" s="17">
        <v>224010</v>
      </c>
    </row>
    <row r="27" spans="1:40" s="17" customFormat="1" ht="14.25" x14ac:dyDescent="0.2">
      <c r="A27" s="17" t="s">
        <v>34</v>
      </c>
      <c r="B27" s="17" t="s">
        <v>163</v>
      </c>
      <c r="C27" s="17" t="s">
        <v>163</v>
      </c>
      <c r="D27" s="17">
        <v>1219682</v>
      </c>
      <c r="E27" s="17">
        <v>267.3</v>
      </c>
      <c r="F27" s="17">
        <v>224010</v>
      </c>
      <c r="G27" s="17" t="s">
        <v>164</v>
      </c>
      <c r="H27" s="17" t="s">
        <v>165</v>
      </c>
      <c r="I27" s="17" t="s">
        <v>166</v>
      </c>
      <c r="J27" s="17" t="s">
        <v>167</v>
      </c>
      <c r="K27" s="17" t="s">
        <v>168</v>
      </c>
      <c r="L27" s="17">
        <v>0.03</v>
      </c>
      <c r="M27" s="17" t="s">
        <v>169</v>
      </c>
      <c r="N27" s="17">
        <v>7</v>
      </c>
      <c r="O27" s="17">
        <v>11.04569</v>
      </c>
      <c r="Q27" s="17" t="s">
        <v>169</v>
      </c>
      <c r="R27" s="17">
        <v>6.7973489999999996</v>
      </c>
      <c r="T27" s="17" t="s">
        <v>169</v>
      </c>
      <c r="U27" s="17">
        <v>0.86359989999999998</v>
      </c>
      <c r="X27" s="17">
        <v>6.7</v>
      </c>
      <c r="AB27" s="17" t="s">
        <v>170</v>
      </c>
      <c r="AC27" s="17" t="s">
        <v>173</v>
      </c>
      <c r="AD27" s="17">
        <v>2</v>
      </c>
      <c r="AE27" s="17" t="s">
        <v>172</v>
      </c>
      <c r="AF27" s="17">
        <v>120</v>
      </c>
      <c r="AG27" s="17">
        <v>37</v>
      </c>
      <c r="AN27" s="17">
        <v>224010</v>
      </c>
    </row>
    <row r="28" spans="1:40" s="17" customFormat="1" ht="14.25" x14ac:dyDescent="0.2">
      <c r="A28" s="17" t="s">
        <v>34</v>
      </c>
      <c r="B28" s="17" t="s">
        <v>163</v>
      </c>
      <c r="C28" s="17" t="s">
        <v>163</v>
      </c>
      <c r="D28" s="17">
        <v>1219682</v>
      </c>
      <c r="E28" s="17">
        <v>267.3</v>
      </c>
      <c r="F28" s="17">
        <v>224010</v>
      </c>
      <c r="G28" s="17" t="s">
        <v>164</v>
      </c>
      <c r="H28" s="17" t="s">
        <v>165</v>
      </c>
      <c r="I28" s="17" t="s">
        <v>166</v>
      </c>
      <c r="J28" s="17" t="s">
        <v>167</v>
      </c>
      <c r="K28" s="17" t="s">
        <v>168</v>
      </c>
      <c r="L28" s="17">
        <v>3</v>
      </c>
      <c r="M28" s="17" t="s">
        <v>174</v>
      </c>
      <c r="N28" s="17">
        <v>3</v>
      </c>
      <c r="O28" s="17">
        <v>11.04569</v>
      </c>
      <c r="Q28" s="17" t="s">
        <v>169</v>
      </c>
      <c r="R28" s="17">
        <v>6.7973489999999996</v>
      </c>
      <c r="T28" s="17" t="s">
        <v>169</v>
      </c>
      <c r="U28" s="17">
        <v>0.86359989999999998</v>
      </c>
      <c r="X28" s="17">
        <v>2.5</v>
      </c>
      <c r="AB28" s="17" t="s">
        <v>170</v>
      </c>
      <c r="AC28" s="17" t="s">
        <v>173</v>
      </c>
      <c r="AD28" s="17">
        <v>2</v>
      </c>
      <c r="AE28" s="17" t="s">
        <v>172</v>
      </c>
      <c r="AF28" s="17">
        <v>120</v>
      </c>
      <c r="AG28" s="17">
        <v>37</v>
      </c>
      <c r="AN28" s="17">
        <v>224010</v>
      </c>
    </row>
    <row r="29" spans="1:40" s="17" customFormat="1" ht="14.25" x14ac:dyDescent="0.2"/>
    <row r="30" spans="1:40" s="17" customFormat="1" ht="14.25" x14ac:dyDescent="0.2"/>
    <row r="31" spans="1:40" s="17" customFormat="1" ht="14.25" x14ac:dyDescent="0.2"/>
    <row r="32" spans="1:40" s="17" customFormat="1" ht="14.25" x14ac:dyDescent="0.2"/>
  </sheetData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zoomScale="85" zoomScaleNormal="85" workbookViewId="0">
      <selection activeCell="L27" sqref="L27"/>
    </sheetView>
  </sheetViews>
  <sheetFormatPr defaultRowHeight="16.5" x14ac:dyDescent="0.3"/>
  <sheetData>
    <row r="2" spans="1:13" x14ac:dyDescent="0.3">
      <c r="A2" s="10" t="s">
        <v>443</v>
      </c>
      <c r="B2" s="16" t="s">
        <v>447</v>
      </c>
    </row>
    <row r="5" spans="1:13" x14ac:dyDescent="0.3">
      <c r="C5" s="5"/>
      <c r="G5" s="5"/>
    </row>
    <row r="6" spans="1:13" x14ac:dyDescent="0.3">
      <c r="C6" s="140" t="s">
        <v>104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3" x14ac:dyDescent="0.3">
      <c r="C7" s="140" t="s">
        <v>8</v>
      </c>
      <c r="D7" s="140"/>
      <c r="E7" s="140"/>
      <c r="F7" s="17"/>
      <c r="G7" s="140" t="s">
        <v>444</v>
      </c>
      <c r="H7" s="140"/>
      <c r="I7" s="140"/>
      <c r="J7" s="17"/>
      <c r="K7" s="140" t="s">
        <v>445</v>
      </c>
      <c r="L7" s="140"/>
      <c r="M7" s="140"/>
    </row>
    <row r="8" spans="1:13" x14ac:dyDescent="0.3">
      <c r="C8" s="30" t="s">
        <v>446</v>
      </c>
      <c r="D8" s="30" t="s">
        <v>394</v>
      </c>
      <c r="E8" s="30" t="s">
        <v>395</v>
      </c>
      <c r="F8" s="30"/>
      <c r="G8" s="30" t="s">
        <v>446</v>
      </c>
      <c r="H8" s="30" t="s">
        <v>394</v>
      </c>
      <c r="I8" s="30" t="s">
        <v>395</v>
      </c>
      <c r="J8" s="30"/>
      <c r="K8" s="30" t="s">
        <v>446</v>
      </c>
      <c r="L8" s="30" t="s">
        <v>394</v>
      </c>
      <c r="M8" s="30" t="s">
        <v>395</v>
      </c>
    </row>
    <row r="9" spans="1:13" x14ac:dyDescent="0.3">
      <c r="C9" s="70">
        <v>0.43456699999999998</v>
      </c>
      <c r="D9" s="70">
        <v>0.19070799999999999</v>
      </c>
      <c r="E9" s="70">
        <v>0.129165</v>
      </c>
      <c r="F9" s="70"/>
      <c r="G9" s="70">
        <v>0.29342000000000001</v>
      </c>
      <c r="H9" s="70">
        <v>2.0239E-2</v>
      </c>
      <c r="I9" s="70">
        <v>2.2242000000000001E-2</v>
      </c>
      <c r="J9" s="70"/>
      <c r="K9" s="70">
        <v>0.95229200000000003</v>
      </c>
      <c r="L9" s="70">
        <v>0.80164599999999997</v>
      </c>
      <c r="M9" s="70">
        <v>0.84410300000000005</v>
      </c>
    </row>
    <row r="10" spans="1:13" x14ac:dyDescent="0.3">
      <c r="C10" s="70">
        <v>0.23513400000000001</v>
      </c>
      <c r="D10" s="70">
        <v>0.18226800000000001</v>
      </c>
      <c r="E10" s="70">
        <v>6.2764E-2</v>
      </c>
      <c r="F10" s="70"/>
      <c r="G10" s="70">
        <v>2.5780999999999998E-2</v>
      </c>
      <c r="H10" s="70">
        <v>1.9473000000000001E-2</v>
      </c>
      <c r="I10" s="70">
        <v>3.0624999999999999E-2</v>
      </c>
      <c r="J10" s="70"/>
      <c r="K10" s="70">
        <v>0.86265499999999995</v>
      </c>
      <c r="L10" s="70">
        <v>1.00508</v>
      </c>
      <c r="M10" s="70">
        <v>0.85453599999999996</v>
      </c>
    </row>
    <row r="11" spans="1:13" x14ac:dyDescent="0.3">
      <c r="C11" s="70">
        <v>0.40524900000000003</v>
      </c>
      <c r="D11" s="70">
        <v>0.30594300000000002</v>
      </c>
      <c r="E11" s="70">
        <v>0.179761</v>
      </c>
      <c r="F11" s="70"/>
      <c r="G11" s="70">
        <v>0.58099400000000001</v>
      </c>
      <c r="H11" s="70">
        <v>8.1014000000000003E-2</v>
      </c>
      <c r="I11" s="70">
        <v>0.20581199999999999</v>
      </c>
      <c r="J11" s="70"/>
      <c r="K11" s="70">
        <v>0.77497499999999997</v>
      </c>
      <c r="L11" s="70">
        <v>0.69315300000000002</v>
      </c>
      <c r="M11" s="70">
        <v>0.68232999999999999</v>
      </c>
    </row>
    <row r="12" spans="1:13" x14ac:dyDescent="0.3">
      <c r="C12" s="5"/>
      <c r="G12" s="5"/>
    </row>
    <row r="13" spans="1:13" x14ac:dyDescent="0.3">
      <c r="C13" s="5"/>
      <c r="G13" s="5"/>
    </row>
    <row r="14" spans="1:13" x14ac:dyDescent="0.3">
      <c r="C14" s="5"/>
      <c r="G14" s="5"/>
    </row>
    <row r="15" spans="1:13" x14ac:dyDescent="0.3">
      <c r="C15" s="5"/>
      <c r="G15" s="5"/>
    </row>
    <row r="16" spans="1:13" x14ac:dyDescent="0.3">
      <c r="C16" s="5"/>
      <c r="G16" s="5"/>
    </row>
    <row r="20" spans="3:8" x14ac:dyDescent="0.3">
      <c r="C20" s="5"/>
      <c r="H20" s="5"/>
    </row>
    <row r="21" spans="3:8" x14ac:dyDescent="0.3">
      <c r="C21" s="5"/>
      <c r="H21" s="5"/>
    </row>
    <row r="22" spans="3:8" x14ac:dyDescent="0.3">
      <c r="C22" s="5"/>
      <c r="H22" s="5"/>
    </row>
    <row r="23" spans="3:8" x14ac:dyDescent="0.3">
      <c r="C23" s="5"/>
      <c r="H23" s="5"/>
    </row>
    <row r="24" spans="3:8" x14ac:dyDescent="0.3">
      <c r="C24" s="5"/>
      <c r="H24" s="5"/>
    </row>
    <row r="25" spans="3:8" x14ac:dyDescent="0.3">
      <c r="C25" s="5"/>
      <c r="H25" s="5"/>
    </row>
    <row r="26" spans="3:8" x14ac:dyDescent="0.3">
      <c r="C26" s="5"/>
      <c r="H26" s="5"/>
    </row>
    <row r="27" spans="3:8" x14ac:dyDescent="0.3">
      <c r="C27" s="5"/>
      <c r="H27" s="5"/>
    </row>
    <row r="28" spans="3:8" x14ac:dyDescent="0.3">
      <c r="C28" s="5"/>
      <c r="H28" s="5"/>
    </row>
    <row r="29" spans="3:8" x14ac:dyDescent="0.3">
      <c r="C29" s="5"/>
      <c r="H29" s="5"/>
    </row>
    <row r="30" spans="3:8" x14ac:dyDescent="0.3">
      <c r="C30" s="5"/>
      <c r="H30" s="5"/>
    </row>
    <row r="31" spans="3:8" x14ac:dyDescent="0.3">
      <c r="C31" s="5"/>
      <c r="H31" s="5"/>
    </row>
    <row r="34" spans="3:3" x14ac:dyDescent="0.3">
      <c r="C34" s="5"/>
    </row>
    <row r="35" spans="3:3" x14ac:dyDescent="0.3">
      <c r="C35" s="5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</sheetData>
  <mergeCells count="4">
    <mergeCell ref="C6:M6"/>
    <mergeCell ref="C7:E7"/>
    <mergeCell ref="G7:I7"/>
    <mergeCell ref="K7:M7"/>
  </mergeCells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workbookViewId="0">
      <selection activeCell="I20" sqref="I20"/>
    </sheetView>
  </sheetViews>
  <sheetFormatPr defaultRowHeight="16.5" x14ac:dyDescent="0.3"/>
  <cols>
    <col min="1" max="1" width="9" style="57"/>
    <col min="2" max="2" width="12.125" style="57" customWidth="1"/>
    <col min="3" max="3" width="9.875" style="57" bestFit="1" customWidth="1"/>
    <col min="4" max="4" width="11.5" style="57" customWidth="1"/>
    <col min="5" max="5" width="14.375" style="57" customWidth="1"/>
    <col min="6" max="6" width="9.875" style="57" bestFit="1" customWidth="1"/>
    <col min="7" max="9" width="9" style="57"/>
  </cols>
  <sheetData>
    <row r="3" spans="1:6" x14ac:dyDescent="0.3">
      <c r="A3" s="56" t="s">
        <v>358</v>
      </c>
      <c r="B3" s="33" t="s">
        <v>453</v>
      </c>
      <c r="C3" s="33"/>
      <c r="D3" s="33"/>
    </row>
    <row r="5" spans="1:6" x14ac:dyDescent="0.3">
      <c r="B5" s="134" t="s">
        <v>454</v>
      </c>
      <c r="C5" s="57" t="s">
        <v>405</v>
      </c>
      <c r="D5" s="57" t="s">
        <v>406</v>
      </c>
      <c r="E5" s="57" t="s">
        <v>407</v>
      </c>
      <c r="F5" s="57" t="s">
        <v>408</v>
      </c>
    </row>
    <row r="6" spans="1:6" x14ac:dyDescent="0.3">
      <c r="B6" s="134"/>
      <c r="C6" s="69">
        <v>7450</v>
      </c>
      <c r="D6" s="69">
        <v>3950</v>
      </c>
      <c r="E6" s="69">
        <v>2340</v>
      </c>
      <c r="F6" s="69">
        <v>13100</v>
      </c>
    </row>
    <row r="7" spans="1:6" x14ac:dyDescent="0.3">
      <c r="B7" s="134"/>
      <c r="C7" s="69">
        <v>8280</v>
      </c>
      <c r="D7" s="69">
        <v>4010</v>
      </c>
      <c r="E7" s="69">
        <v>5440</v>
      </c>
      <c r="F7" s="69">
        <v>16400</v>
      </c>
    </row>
    <row r="8" spans="1:6" x14ac:dyDescent="0.3">
      <c r="B8" s="134"/>
      <c r="C8" s="69">
        <v>12000</v>
      </c>
      <c r="D8" s="69">
        <v>4330</v>
      </c>
      <c r="E8" s="69">
        <v>3280</v>
      </c>
      <c r="F8" s="69">
        <v>19500</v>
      </c>
    </row>
    <row r="12" spans="1:6" x14ac:dyDescent="0.3">
      <c r="B12" s="139" t="s">
        <v>455</v>
      </c>
      <c r="C12" s="57" t="s">
        <v>405</v>
      </c>
      <c r="D12" s="57" t="s">
        <v>406</v>
      </c>
      <c r="E12" s="57" t="s">
        <v>407</v>
      </c>
      <c r="F12" s="57" t="s">
        <v>408</v>
      </c>
    </row>
    <row r="13" spans="1:6" x14ac:dyDescent="0.3">
      <c r="B13" s="139"/>
      <c r="C13" s="58">
        <v>6.7312500000000002</v>
      </c>
      <c r="D13" s="58">
        <v>3.8562500000000002</v>
      </c>
      <c r="E13" s="58">
        <v>3.1062500000000002</v>
      </c>
      <c r="F13" s="58">
        <v>7.7937500000000002</v>
      </c>
    </row>
    <row r="14" spans="1:6" x14ac:dyDescent="0.3">
      <c r="B14" s="139"/>
      <c r="C14" s="58">
        <v>5.4812500000000002</v>
      </c>
      <c r="D14" s="58">
        <v>2.0437500000000002</v>
      </c>
      <c r="E14" s="58">
        <v>2.9187500000000002</v>
      </c>
      <c r="F14" s="58">
        <v>7.0687499999999996</v>
      </c>
    </row>
    <row r="15" spans="1:6" x14ac:dyDescent="0.3">
      <c r="B15" s="139"/>
      <c r="C15" s="58">
        <v>6.1062500000000002</v>
      </c>
      <c r="D15" s="58">
        <v>2.8</v>
      </c>
      <c r="E15" s="58">
        <v>3.2937500000000002</v>
      </c>
      <c r="F15" s="58">
        <v>7.0562500000000004</v>
      </c>
    </row>
  </sheetData>
  <mergeCells count="2">
    <mergeCell ref="B5:B8"/>
    <mergeCell ref="B12:B1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zoomScaleNormal="100" workbookViewId="0">
      <selection activeCell="K19" sqref="K19"/>
    </sheetView>
  </sheetViews>
  <sheetFormatPr defaultRowHeight="16.5" x14ac:dyDescent="0.3"/>
  <cols>
    <col min="1" max="2" width="9" style="17"/>
    <col min="3" max="3" width="13.875" style="17" customWidth="1"/>
    <col min="4" max="9" width="9" style="17"/>
  </cols>
  <sheetData>
    <row r="2" spans="1:8" x14ac:dyDescent="0.3">
      <c r="A2" s="16" t="s">
        <v>17</v>
      </c>
      <c r="B2" s="16" t="s">
        <v>449</v>
      </c>
    </row>
    <row r="3" spans="1:8" x14ac:dyDescent="0.3">
      <c r="C3" s="21"/>
      <c r="D3" s="134" t="s">
        <v>12</v>
      </c>
      <c r="E3" s="134"/>
      <c r="F3" s="21"/>
      <c r="G3" s="134" t="s">
        <v>13</v>
      </c>
      <c r="H3" s="134"/>
    </row>
    <row r="4" spans="1:8" x14ac:dyDescent="0.3">
      <c r="C4" s="22" t="s">
        <v>354</v>
      </c>
      <c r="D4" s="22" t="s">
        <v>14</v>
      </c>
      <c r="E4" s="22" t="s">
        <v>15</v>
      </c>
      <c r="F4" s="22"/>
      <c r="G4" s="22" t="s">
        <v>16</v>
      </c>
      <c r="H4" s="22" t="s">
        <v>15</v>
      </c>
    </row>
    <row r="5" spans="1:8" x14ac:dyDescent="0.3">
      <c r="C5" s="22">
        <v>1</v>
      </c>
      <c r="D5" s="22">
        <v>58</v>
      </c>
      <c r="E5" s="22">
        <v>7</v>
      </c>
      <c r="F5" s="22"/>
      <c r="G5" s="22">
        <v>18</v>
      </c>
      <c r="H5" s="22">
        <v>14</v>
      </c>
    </row>
    <row r="6" spans="1:8" x14ac:dyDescent="0.3">
      <c r="C6" s="22">
        <v>2</v>
      </c>
      <c r="D6" s="22">
        <v>53</v>
      </c>
      <c r="E6" s="22">
        <v>6</v>
      </c>
      <c r="F6" s="22"/>
      <c r="G6" s="22">
        <v>30</v>
      </c>
      <c r="H6" s="22">
        <v>16</v>
      </c>
    </row>
    <row r="7" spans="1:8" x14ac:dyDescent="0.3">
      <c r="C7" s="22">
        <v>3</v>
      </c>
      <c r="D7" s="22">
        <v>38</v>
      </c>
      <c r="E7" s="22">
        <v>22</v>
      </c>
      <c r="F7" s="22"/>
      <c r="G7" s="22">
        <v>21</v>
      </c>
      <c r="H7" s="22">
        <v>14</v>
      </c>
    </row>
    <row r="8" spans="1:8" x14ac:dyDescent="0.3">
      <c r="C8" s="22">
        <v>4</v>
      </c>
      <c r="D8" s="22">
        <v>52</v>
      </c>
      <c r="E8" s="22">
        <v>14</v>
      </c>
      <c r="F8" s="22"/>
      <c r="G8" s="22">
        <v>23</v>
      </c>
      <c r="H8" s="22">
        <v>9</v>
      </c>
    </row>
    <row r="9" spans="1:8" x14ac:dyDescent="0.3">
      <c r="C9" s="22">
        <v>5</v>
      </c>
      <c r="D9" s="22">
        <v>50</v>
      </c>
      <c r="E9" s="22">
        <v>13</v>
      </c>
      <c r="F9" s="22"/>
      <c r="G9" s="22">
        <v>21</v>
      </c>
      <c r="H9" s="22">
        <v>14</v>
      </c>
    </row>
    <row r="10" spans="1:8" x14ac:dyDescent="0.3">
      <c r="C10" s="22">
        <v>6</v>
      </c>
      <c r="D10" s="22">
        <v>44</v>
      </c>
      <c r="E10" s="22">
        <v>12</v>
      </c>
      <c r="F10" s="22"/>
      <c r="G10" s="22">
        <v>28</v>
      </c>
      <c r="H10" s="22">
        <v>20</v>
      </c>
    </row>
    <row r="11" spans="1:8" x14ac:dyDescent="0.3">
      <c r="C11" s="22">
        <v>7</v>
      </c>
      <c r="D11" s="22">
        <v>45</v>
      </c>
      <c r="E11" s="22">
        <v>10</v>
      </c>
      <c r="F11" s="22"/>
      <c r="G11" s="22">
        <v>32</v>
      </c>
      <c r="H11" s="22">
        <v>18</v>
      </c>
    </row>
    <row r="12" spans="1:8" x14ac:dyDescent="0.3">
      <c r="C12" s="22">
        <v>8</v>
      </c>
      <c r="D12" s="22">
        <v>41</v>
      </c>
      <c r="E12" s="22">
        <v>8</v>
      </c>
      <c r="F12" s="22"/>
      <c r="G12" s="22">
        <v>29</v>
      </c>
      <c r="H12" s="22">
        <v>19</v>
      </c>
    </row>
    <row r="13" spans="1:8" x14ac:dyDescent="0.3">
      <c r="C13" s="22">
        <v>9</v>
      </c>
      <c r="D13" s="22">
        <v>38</v>
      </c>
      <c r="E13" s="22">
        <v>11</v>
      </c>
      <c r="F13" s="22"/>
      <c r="G13" s="22">
        <v>26</v>
      </c>
      <c r="H13" s="22">
        <v>17</v>
      </c>
    </row>
    <row r="14" spans="1:8" x14ac:dyDescent="0.3">
      <c r="C14" s="22">
        <v>10</v>
      </c>
      <c r="D14" s="22">
        <v>48</v>
      </c>
      <c r="E14" s="22">
        <v>14</v>
      </c>
      <c r="F14" s="22"/>
      <c r="G14" s="22">
        <v>26</v>
      </c>
      <c r="H14" s="22">
        <v>21</v>
      </c>
    </row>
    <row r="15" spans="1:8" x14ac:dyDescent="0.3">
      <c r="C15" s="22">
        <v>11</v>
      </c>
      <c r="D15" s="22">
        <v>60</v>
      </c>
      <c r="E15" s="22">
        <v>12</v>
      </c>
      <c r="F15" s="22"/>
      <c r="G15" s="22">
        <v>29</v>
      </c>
      <c r="H15" s="22">
        <v>19</v>
      </c>
    </row>
    <row r="16" spans="1:8" x14ac:dyDescent="0.3">
      <c r="C16" s="22">
        <v>12</v>
      </c>
      <c r="D16" s="22">
        <v>60</v>
      </c>
      <c r="E16" s="22">
        <v>8</v>
      </c>
      <c r="F16" s="22"/>
      <c r="G16" s="22">
        <v>29</v>
      </c>
      <c r="H16" s="22">
        <v>16</v>
      </c>
    </row>
    <row r="17" spans="3:8" x14ac:dyDescent="0.3">
      <c r="C17" s="22">
        <v>13</v>
      </c>
      <c r="D17" s="22">
        <v>45</v>
      </c>
      <c r="E17" s="22">
        <v>8</v>
      </c>
      <c r="F17" s="22"/>
      <c r="G17" s="22">
        <v>33</v>
      </c>
      <c r="H17" s="22">
        <v>21</v>
      </c>
    </row>
    <row r="18" spans="3:8" x14ac:dyDescent="0.3">
      <c r="C18" s="22">
        <v>14</v>
      </c>
      <c r="D18" s="22">
        <v>44</v>
      </c>
      <c r="E18" s="22">
        <v>11</v>
      </c>
      <c r="F18" s="22"/>
      <c r="G18" s="22">
        <v>22</v>
      </c>
      <c r="H18" s="22">
        <v>15</v>
      </c>
    </row>
    <row r="19" spans="3:8" x14ac:dyDescent="0.3">
      <c r="C19" s="22">
        <v>15</v>
      </c>
      <c r="D19" s="22">
        <v>54</v>
      </c>
      <c r="E19" s="22">
        <v>8</v>
      </c>
      <c r="F19" s="22"/>
      <c r="G19" s="22">
        <v>24</v>
      </c>
      <c r="H19" s="22">
        <v>18</v>
      </c>
    </row>
    <row r="20" spans="3:8" x14ac:dyDescent="0.3">
      <c r="C20" s="22">
        <v>16</v>
      </c>
      <c r="D20" s="22">
        <v>57</v>
      </c>
      <c r="E20" s="22">
        <v>11</v>
      </c>
      <c r="F20" s="22"/>
      <c r="G20" s="22">
        <v>33</v>
      </c>
      <c r="H20" s="22">
        <v>18</v>
      </c>
    </row>
    <row r="21" spans="3:8" x14ac:dyDescent="0.3">
      <c r="C21" s="22">
        <v>17</v>
      </c>
      <c r="D21" s="22">
        <v>47</v>
      </c>
      <c r="E21" s="22">
        <v>13</v>
      </c>
      <c r="F21" s="22"/>
      <c r="G21" s="22">
        <v>24</v>
      </c>
      <c r="H21" s="22">
        <v>18</v>
      </c>
    </row>
    <row r="22" spans="3:8" x14ac:dyDescent="0.3">
      <c r="C22" s="22">
        <v>18</v>
      </c>
      <c r="D22" s="22">
        <v>54</v>
      </c>
      <c r="E22" s="22">
        <v>10</v>
      </c>
      <c r="F22" s="22"/>
      <c r="G22" s="22">
        <v>25</v>
      </c>
      <c r="H22" s="22">
        <v>18</v>
      </c>
    </row>
    <row r="23" spans="3:8" x14ac:dyDescent="0.3">
      <c r="C23" s="22">
        <v>19</v>
      </c>
      <c r="D23" s="22">
        <v>46</v>
      </c>
      <c r="E23" s="22">
        <v>10</v>
      </c>
      <c r="F23" s="22"/>
      <c r="G23" s="22">
        <v>19</v>
      </c>
      <c r="H23" s="22">
        <v>19</v>
      </c>
    </row>
    <row r="24" spans="3:8" x14ac:dyDescent="0.3">
      <c r="C24" s="22">
        <v>20</v>
      </c>
      <c r="D24" s="22">
        <v>47</v>
      </c>
      <c r="E24" s="22">
        <v>10</v>
      </c>
      <c r="F24" s="22"/>
      <c r="G24" s="22">
        <v>23</v>
      </c>
      <c r="H24" s="22">
        <v>12</v>
      </c>
    </row>
    <row r="25" spans="3:8" x14ac:dyDescent="0.3">
      <c r="C25" s="22">
        <v>21</v>
      </c>
      <c r="D25" s="22">
        <v>64</v>
      </c>
      <c r="E25" s="22">
        <v>19</v>
      </c>
      <c r="F25" s="22"/>
      <c r="G25" s="22">
        <v>19</v>
      </c>
      <c r="H25" s="22">
        <v>13</v>
      </c>
    </row>
    <row r="26" spans="3:8" x14ac:dyDescent="0.3">
      <c r="C26" s="22">
        <v>22</v>
      </c>
      <c r="D26" s="22">
        <v>55</v>
      </c>
      <c r="E26" s="22">
        <v>18</v>
      </c>
      <c r="F26" s="22"/>
      <c r="G26" s="22">
        <v>21</v>
      </c>
      <c r="H26" s="22">
        <v>12</v>
      </c>
    </row>
    <row r="27" spans="3:8" x14ac:dyDescent="0.3">
      <c r="C27" s="22">
        <v>23</v>
      </c>
      <c r="D27" s="22">
        <v>37</v>
      </c>
      <c r="E27" s="22">
        <v>13</v>
      </c>
      <c r="F27" s="22"/>
      <c r="G27" s="22">
        <v>24</v>
      </c>
      <c r="H27" s="22">
        <v>8</v>
      </c>
    </row>
    <row r="28" spans="3:8" x14ac:dyDescent="0.3">
      <c r="C28" s="22">
        <v>24</v>
      </c>
      <c r="D28" s="22">
        <v>40</v>
      </c>
      <c r="E28" s="22">
        <v>20</v>
      </c>
      <c r="F28" s="22"/>
      <c r="G28" s="22">
        <v>25</v>
      </c>
      <c r="H28" s="22">
        <v>19</v>
      </c>
    </row>
    <row r="29" spans="3:8" x14ac:dyDescent="0.3">
      <c r="C29" s="22">
        <v>25</v>
      </c>
      <c r="D29" s="22">
        <v>45</v>
      </c>
      <c r="E29" s="22">
        <v>16</v>
      </c>
      <c r="F29" s="22"/>
      <c r="G29" s="22">
        <v>21</v>
      </c>
      <c r="H29" s="22">
        <v>12</v>
      </c>
    </row>
    <row r="30" spans="3:8" x14ac:dyDescent="0.3">
      <c r="C30" s="22">
        <v>26</v>
      </c>
      <c r="D30" s="22">
        <v>46</v>
      </c>
      <c r="E30" s="22">
        <v>22</v>
      </c>
      <c r="F30" s="22"/>
      <c r="G30" s="22">
        <v>26</v>
      </c>
      <c r="H30" s="22">
        <v>16</v>
      </c>
    </row>
    <row r="31" spans="3:8" x14ac:dyDescent="0.3">
      <c r="C31" s="22">
        <v>27</v>
      </c>
      <c r="D31" s="22">
        <v>55</v>
      </c>
      <c r="E31" s="22">
        <v>11</v>
      </c>
      <c r="F31" s="22"/>
      <c r="G31" s="22">
        <v>31</v>
      </c>
      <c r="H31" s="22">
        <v>14</v>
      </c>
    </row>
    <row r="32" spans="3:8" x14ac:dyDescent="0.3">
      <c r="C32" s="22">
        <v>28</v>
      </c>
      <c r="D32" s="22">
        <v>43</v>
      </c>
      <c r="E32" s="22">
        <v>10</v>
      </c>
      <c r="F32" s="22"/>
      <c r="G32" s="22">
        <v>30</v>
      </c>
      <c r="H32" s="22">
        <v>16</v>
      </c>
    </row>
    <row r="33" spans="3:8" x14ac:dyDescent="0.3">
      <c r="C33" s="22">
        <v>29</v>
      </c>
      <c r="D33" s="22">
        <v>40</v>
      </c>
      <c r="E33" s="22">
        <v>14</v>
      </c>
      <c r="F33" s="22"/>
      <c r="G33" s="22">
        <v>28</v>
      </c>
      <c r="H33" s="22">
        <v>16</v>
      </c>
    </row>
    <row r="34" spans="3:8" x14ac:dyDescent="0.3">
      <c r="C34" s="22">
        <v>30</v>
      </c>
      <c r="D34" s="22">
        <v>55</v>
      </c>
      <c r="E34" s="22">
        <v>9</v>
      </c>
      <c r="F34" s="22"/>
      <c r="G34" s="22">
        <v>27</v>
      </c>
      <c r="H34" s="22">
        <v>9</v>
      </c>
    </row>
    <row r="35" spans="3:8" x14ac:dyDescent="0.3">
      <c r="C35" s="21"/>
      <c r="D35" s="22"/>
      <c r="E35" s="22"/>
      <c r="F35" s="22"/>
      <c r="G35" s="22"/>
      <c r="H35" s="22"/>
    </row>
    <row r="36" spans="3:8" x14ac:dyDescent="0.3">
      <c r="C36" s="21"/>
      <c r="D36" s="21"/>
      <c r="E36" s="21"/>
      <c r="F36" s="21"/>
      <c r="G36" s="21"/>
      <c r="H36" s="21"/>
    </row>
    <row r="37" spans="3:8" x14ac:dyDescent="0.3">
      <c r="C37" s="21"/>
      <c r="D37" s="21"/>
      <c r="E37" s="21"/>
      <c r="F37" s="21"/>
      <c r="G37" s="21"/>
      <c r="H37" s="21"/>
    </row>
    <row r="38" spans="3:8" x14ac:dyDescent="0.3">
      <c r="C38" s="21"/>
      <c r="D38" s="22"/>
      <c r="E38" s="22"/>
      <c r="F38" s="22"/>
      <c r="G38" s="22"/>
      <c r="H38" s="22"/>
    </row>
    <row r="39" spans="3:8" x14ac:dyDescent="0.3">
      <c r="C39" s="21"/>
      <c r="D39" s="21"/>
      <c r="E39" s="21"/>
      <c r="F39" s="21"/>
      <c r="G39" s="21"/>
      <c r="H39" s="21"/>
    </row>
    <row r="40" spans="3:8" x14ac:dyDescent="0.3">
      <c r="C40" s="21"/>
      <c r="D40" s="21"/>
      <c r="E40" s="21"/>
      <c r="F40" s="21"/>
      <c r="G40" s="21"/>
      <c r="H40" s="21"/>
    </row>
    <row r="41" spans="3:8" x14ac:dyDescent="0.3">
      <c r="C41" s="21"/>
      <c r="D41" s="21"/>
      <c r="E41" s="21"/>
      <c r="F41" s="21"/>
      <c r="G41" s="21"/>
      <c r="H41" s="21"/>
    </row>
  </sheetData>
  <mergeCells count="2">
    <mergeCell ref="D3:E3"/>
    <mergeCell ref="G3:H3"/>
  </mergeCells>
  <phoneticPr fontId="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B2" sqref="B2"/>
    </sheetView>
  </sheetViews>
  <sheetFormatPr defaultRowHeight="16.5" x14ac:dyDescent="0.3"/>
  <cols>
    <col min="1" max="14" width="9" style="17"/>
  </cols>
  <sheetData>
    <row r="2" spans="1:13" x14ac:dyDescent="0.3">
      <c r="A2" s="16" t="s">
        <v>404</v>
      </c>
      <c r="B2" s="16" t="s">
        <v>456</v>
      </c>
    </row>
    <row r="3" spans="1:13" x14ac:dyDescent="0.3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x14ac:dyDescent="0.3">
      <c r="C4" s="60" t="s">
        <v>60</v>
      </c>
      <c r="D4" s="60" t="s">
        <v>35</v>
      </c>
      <c r="E4" s="60"/>
      <c r="F4" s="60" t="s">
        <v>394</v>
      </c>
      <c r="G4" s="60" t="s">
        <v>395</v>
      </c>
      <c r="H4" s="60"/>
      <c r="I4" s="60" t="s">
        <v>396</v>
      </c>
      <c r="J4" s="60" t="s">
        <v>397</v>
      </c>
      <c r="K4" s="60" t="s">
        <v>401</v>
      </c>
      <c r="L4" s="60" t="s">
        <v>402</v>
      </c>
      <c r="M4" s="60" t="s">
        <v>403</v>
      </c>
    </row>
    <row r="5" spans="1:13" x14ac:dyDescent="0.3">
      <c r="C5" s="44">
        <v>7533.3329999999996</v>
      </c>
      <c r="D5" s="44">
        <v>2120</v>
      </c>
      <c r="E5" s="44"/>
      <c r="F5" s="44">
        <v>8632</v>
      </c>
      <c r="G5" s="44">
        <v>11800</v>
      </c>
      <c r="H5" s="44"/>
      <c r="I5" s="44">
        <v>4346.6670000000004</v>
      </c>
      <c r="J5" s="44">
        <v>2733.3330000000001</v>
      </c>
      <c r="K5" s="44">
        <v>760</v>
      </c>
      <c r="L5" s="44">
        <v>1856.6669999999999</v>
      </c>
      <c r="M5" s="44">
        <v>1350</v>
      </c>
    </row>
    <row r="6" spans="1:13" x14ac:dyDescent="0.3">
      <c r="C6" s="44">
        <v>8545</v>
      </c>
      <c r="D6" s="44">
        <v>4560</v>
      </c>
      <c r="E6" s="44"/>
      <c r="F6" s="44">
        <v>9555</v>
      </c>
      <c r="G6" s="44">
        <v>13770</v>
      </c>
      <c r="H6" s="44"/>
      <c r="I6" s="44">
        <v>6020</v>
      </c>
      <c r="J6" s="44">
        <v>4285</v>
      </c>
      <c r="K6" s="44">
        <v>1470</v>
      </c>
      <c r="L6" s="44">
        <v>5060</v>
      </c>
      <c r="M6" s="44">
        <v>2225</v>
      </c>
    </row>
    <row r="7" spans="1:13" x14ac:dyDescent="0.3">
      <c r="C7" s="44">
        <v>8014</v>
      </c>
      <c r="D7" s="44">
        <v>3122</v>
      </c>
      <c r="E7" s="44"/>
      <c r="F7" s="44">
        <v>9366.6669999999995</v>
      </c>
      <c r="G7" s="44">
        <v>12380</v>
      </c>
      <c r="H7" s="44"/>
      <c r="I7" s="44">
        <v>5740</v>
      </c>
      <c r="J7" s="44">
        <v>3390</v>
      </c>
      <c r="K7" s="44">
        <v>1130</v>
      </c>
      <c r="L7" s="44">
        <v>3860</v>
      </c>
      <c r="M7" s="44">
        <v>1840</v>
      </c>
    </row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workbookViewId="0">
      <selection activeCell="O17" sqref="O17"/>
    </sheetView>
  </sheetViews>
  <sheetFormatPr defaultRowHeight="16.5" x14ac:dyDescent="0.3"/>
  <cols>
    <col min="1" max="2" width="9" style="21"/>
    <col min="3" max="8" width="9.875" style="21" bestFit="1" customWidth="1"/>
    <col min="9" max="10" width="9" style="21"/>
  </cols>
  <sheetData>
    <row r="2" spans="1:8" x14ac:dyDescent="0.3">
      <c r="A2" s="33" t="s">
        <v>457</v>
      </c>
      <c r="B2" s="33" t="s">
        <v>456</v>
      </c>
    </row>
    <row r="4" spans="1:8" x14ac:dyDescent="0.3">
      <c r="C4" s="134" t="s">
        <v>369</v>
      </c>
      <c r="D4" s="134"/>
      <c r="E4" s="134"/>
      <c r="F4" s="134"/>
      <c r="G4" s="134"/>
      <c r="H4" s="134"/>
    </row>
    <row r="5" spans="1:8" x14ac:dyDescent="0.3">
      <c r="C5" s="57" t="s">
        <v>370</v>
      </c>
      <c r="D5" s="57" t="s">
        <v>372</v>
      </c>
      <c r="E5" s="57" t="s">
        <v>371</v>
      </c>
      <c r="F5" s="57" t="s">
        <v>373</v>
      </c>
      <c r="G5" s="57" t="s">
        <v>374</v>
      </c>
      <c r="H5" s="57" t="s">
        <v>375</v>
      </c>
    </row>
    <row r="6" spans="1:8" x14ac:dyDescent="0.3">
      <c r="C6" s="69">
        <v>7330</v>
      </c>
      <c r="D6" s="69">
        <v>1400</v>
      </c>
      <c r="E6" s="69">
        <v>9400</v>
      </c>
      <c r="F6" s="69">
        <v>5070</v>
      </c>
      <c r="G6" s="69">
        <v>10500</v>
      </c>
      <c r="H6" s="69">
        <v>2210</v>
      </c>
    </row>
    <row r="7" spans="1:8" x14ac:dyDescent="0.3">
      <c r="C7" s="69">
        <v>8130</v>
      </c>
      <c r="D7" s="69">
        <v>2550</v>
      </c>
      <c r="E7" s="69">
        <v>9330</v>
      </c>
      <c r="F7" s="69">
        <v>4870</v>
      </c>
      <c r="G7" s="69">
        <v>11900</v>
      </c>
      <c r="H7" s="69">
        <v>2170</v>
      </c>
    </row>
    <row r="8" spans="1:8" x14ac:dyDescent="0.3">
      <c r="C8" s="69">
        <v>7000</v>
      </c>
      <c r="D8" s="69">
        <v>2800</v>
      </c>
      <c r="E8" s="69">
        <v>9200</v>
      </c>
      <c r="F8" s="69">
        <v>5470</v>
      </c>
      <c r="G8" s="69">
        <v>11700</v>
      </c>
      <c r="H8" s="69">
        <v>2058</v>
      </c>
    </row>
  </sheetData>
  <mergeCells count="1">
    <mergeCell ref="C4:H4"/>
  </mergeCells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workbookViewId="0">
      <selection activeCell="B4" sqref="B4"/>
    </sheetView>
  </sheetViews>
  <sheetFormatPr defaultRowHeight="16.5" x14ac:dyDescent="0.3"/>
  <cols>
    <col min="1" max="12" width="9" style="57"/>
  </cols>
  <sheetData>
    <row r="3" spans="1:12" x14ac:dyDescent="0.3">
      <c r="A3" s="56" t="s">
        <v>299</v>
      </c>
      <c r="B3" s="33" t="s">
        <v>458</v>
      </c>
      <c r="C3" s="33"/>
      <c r="D3" s="33"/>
      <c r="E3" s="56"/>
    </row>
    <row r="5" spans="1:12" x14ac:dyDescent="0.3">
      <c r="B5" s="59"/>
      <c r="C5" s="34" t="s">
        <v>37</v>
      </c>
      <c r="D5" s="34" t="s">
        <v>303</v>
      </c>
      <c r="E5" s="34" t="s">
        <v>304</v>
      </c>
      <c r="F5" s="34" t="s">
        <v>40</v>
      </c>
      <c r="G5" s="34" t="s">
        <v>305</v>
      </c>
      <c r="H5" s="34" t="s">
        <v>306</v>
      </c>
      <c r="I5" s="34" t="s">
        <v>307</v>
      </c>
    </row>
    <row r="6" spans="1:12" x14ac:dyDescent="0.3">
      <c r="B6" s="138" t="s">
        <v>300</v>
      </c>
      <c r="C6" s="71">
        <v>4.4146340000000004</v>
      </c>
      <c r="D6" s="71">
        <v>1.1666700000000001</v>
      </c>
      <c r="E6" s="71">
        <v>43.192979999999999</v>
      </c>
      <c r="F6" s="71">
        <v>0.34981899999999999</v>
      </c>
      <c r="G6" s="71">
        <v>5.1317830000000004</v>
      </c>
      <c r="H6" s="71">
        <v>6.0289859999999997</v>
      </c>
      <c r="I6" s="71">
        <v>42.644440000000003</v>
      </c>
    </row>
    <row r="7" spans="1:12" x14ac:dyDescent="0.3">
      <c r="B7" s="136"/>
      <c r="C7" s="72">
        <v>7.0975609999999998</v>
      </c>
      <c r="D7" s="72">
        <v>7.9444439999999998</v>
      </c>
      <c r="E7" s="72">
        <v>46.526319999999998</v>
      </c>
      <c r="F7" s="72">
        <v>0.34800700000000001</v>
      </c>
      <c r="G7" s="72">
        <v>3.2713179999999999</v>
      </c>
      <c r="H7" s="72">
        <v>3.1304349999999999</v>
      </c>
      <c r="I7" s="72">
        <v>38.200000000000003</v>
      </c>
    </row>
    <row r="8" spans="1:12" x14ac:dyDescent="0.3">
      <c r="B8" s="137"/>
      <c r="C8" s="45">
        <v>6.6910569999999998</v>
      </c>
      <c r="D8" s="45">
        <v>0</v>
      </c>
      <c r="E8" s="45">
        <v>36</v>
      </c>
      <c r="F8" s="45">
        <v>0.358877</v>
      </c>
      <c r="G8" s="45">
        <v>2.9612400000000001</v>
      </c>
      <c r="H8" s="45">
        <v>7.768116</v>
      </c>
      <c r="I8" s="45">
        <v>40.866669999999999</v>
      </c>
    </row>
    <row r="9" spans="1:12" x14ac:dyDescent="0.3">
      <c r="B9" s="138" t="s">
        <v>301</v>
      </c>
      <c r="C9" s="71">
        <v>8.9674800000000001</v>
      </c>
      <c r="D9" s="71">
        <v>5.5556000000000001E-2</v>
      </c>
      <c r="E9" s="71">
        <v>37.052630000000001</v>
      </c>
      <c r="F9" s="71">
        <v>0.35344199999999998</v>
      </c>
      <c r="G9" s="71">
        <v>4.1240309999999996</v>
      </c>
      <c r="H9" s="71">
        <v>5.0144929999999999</v>
      </c>
      <c r="I9" s="71">
        <v>34.866669999999999</v>
      </c>
    </row>
    <row r="10" spans="1:12" x14ac:dyDescent="0.3">
      <c r="B10" s="136"/>
      <c r="C10" s="72">
        <v>7.6666670000000003</v>
      </c>
      <c r="D10" s="72">
        <v>0.61111099999999996</v>
      </c>
      <c r="E10" s="72">
        <v>27.403510000000001</v>
      </c>
      <c r="F10" s="72">
        <v>0.41141299999999997</v>
      </c>
      <c r="G10" s="72">
        <v>5.2868219999999999</v>
      </c>
      <c r="H10" s="72">
        <v>6.1739129999999998</v>
      </c>
      <c r="I10" s="72">
        <v>48.2</v>
      </c>
      <c r="J10" s="58"/>
      <c r="K10" s="58"/>
      <c r="L10" s="58"/>
    </row>
    <row r="11" spans="1:12" x14ac:dyDescent="0.3">
      <c r="B11" s="137"/>
      <c r="C11" s="45">
        <v>9.6991870000000002</v>
      </c>
      <c r="D11" s="45">
        <v>2.3333330000000001</v>
      </c>
      <c r="E11" s="45">
        <v>36</v>
      </c>
      <c r="F11" s="45">
        <v>0.35706500000000002</v>
      </c>
      <c r="G11" s="45">
        <v>2.9612400000000001</v>
      </c>
      <c r="H11" s="45">
        <v>5.5942030000000003</v>
      </c>
      <c r="I11" s="45">
        <v>38.200000000000003</v>
      </c>
    </row>
    <row r="12" spans="1:12" x14ac:dyDescent="0.3">
      <c r="B12" s="136" t="s">
        <v>302</v>
      </c>
      <c r="C12" s="58">
        <v>10.26829</v>
      </c>
      <c r="D12" s="58">
        <v>0.61111099999999996</v>
      </c>
      <c r="E12" s="58">
        <v>44.771929999999998</v>
      </c>
      <c r="F12" s="58">
        <v>0.35163</v>
      </c>
      <c r="G12" s="58">
        <v>3.891473</v>
      </c>
      <c r="H12" s="58">
        <v>7.1884059999999996</v>
      </c>
      <c r="I12" s="58">
        <v>34.866669999999999</v>
      </c>
    </row>
    <row r="13" spans="1:12" x14ac:dyDescent="0.3">
      <c r="B13" s="136"/>
      <c r="C13" s="58">
        <v>9.2113820000000004</v>
      </c>
      <c r="D13" s="58">
        <v>0.33333299999999999</v>
      </c>
      <c r="E13" s="58">
        <v>48.105260000000001</v>
      </c>
      <c r="F13" s="58">
        <v>0.34981899999999999</v>
      </c>
      <c r="G13" s="58">
        <v>4.2790699999999999</v>
      </c>
      <c r="H13" s="58">
        <v>9.6521740000000005</v>
      </c>
      <c r="I13" s="58">
        <v>42.2</v>
      </c>
    </row>
    <row r="14" spans="1:12" x14ac:dyDescent="0.3">
      <c r="B14" s="136"/>
      <c r="C14" s="58">
        <v>10.02439</v>
      </c>
      <c r="D14" s="58">
        <v>0.61111099999999996</v>
      </c>
      <c r="E14" s="58">
        <v>42.666670000000003</v>
      </c>
      <c r="F14" s="58">
        <v>0.35163</v>
      </c>
      <c r="G14" s="58">
        <v>5.3643409999999996</v>
      </c>
      <c r="H14" s="58">
        <v>7.1884059999999996</v>
      </c>
      <c r="I14" s="58">
        <v>34.866669999999999</v>
      </c>
    </row>
  </sheetData>
  <mergeCells count="3">
    <mergeCell ref="B6:B8"/>
    <mergeCell ref="B9:B11"/>
    <mergeCell ref="B12:B14"/>
  </mergeCells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0"/>
  <sheetViews>
    <sheetView zoomScaleNormal="100" workbookViewId="0">
      <selection activeCell="D21" sqref="D21"/>
    </sheetView>
  </sheetViews>
  <sheetFormatPr defaultRowHeight="16.5" x14ac:dyDescent="0.3"/>
  <cols>
    <col min="1" max="21" width="9" style="57"/>
  </cols>
  <sheetData>
    <row r="3" spans="1:21" x14ac:dyDescent="0.3">
      <c r="A3" s="56" t="s">
        <v>308</v>
      </c>
      <c r="B3" s="142" t="s">
        <v>459</v>
      </c>
      <c r="C3" s="142"/>
      <c r="D3" s="142"/>
      <c r="E3" s="142"/>
    </row>
    <row r="4" spans="1:21" x14ac:dyDescent="0.3">
      <c r="C4" s="134" t="s">
        <v>316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spans="1:21" x14ac:dyDescent="0.3">
      <c r="C5" s="135" t="s">
        <v>280</v>
      </c>
      <c r="D5" s="135"/>
      <c r="E5" s="135"/>
      <c r="F5" s="135"/>
      <c r="G5" s="135"/>
      <c r="H5" s="135"/>
      <c r="I5" s="135"/>
      <c r="J5" s="135"/>
      <c r="L5" s="135" t="s">
        <v>315</v>
      </c>
      <c r="M5" s="135"/>
      <c r="N5" s="135"/>
      <c r="O5" s="135"/>
      <c r="P5" s="135"/>
      <c r="Q5" s="135"/>
      <c r="R5" s="135"/>
      <c r="S5" s="135"/>
    </row>
    <row r="6" spans="1:21" x14ac:dyDescent="0.3">
      <c r="B6" s="58" t="s">
        <v>52</v>
      </c>
      <c r="C6" s="58">
        <v>109.3462</v>
      </c>
      <c r="D6" s="58">
        <v>108.90560000000001</v>
      </c>
      <c r="E6" s="58">
        <v>176.45660000000001</v>
      </c>
      <c r="F6" s="58">
        <v>120.83450000000001</v>
      </c>
      <c r="G6" s="58">
        <v>103.9922</v>
      </c>
      <c r="H6" s="58">
        <v>144.9556</v>
      </c>
      <c r="I6" s="58">
        <v>93.754400000000004</v>
      </c>
      <c r="J6" s="58">
        <v>131.12880000000001</v>
      </c>
      <c r="K6" s="58"/>
      <c r="L6" s="58">
        <v>104.63549999999999</v>
      </c>
      <c r="M6" s="58">
        <v>126.0455</v>
      </c>
      <c r="N6" s="58">
        <v>102.20180000000001</v>
      </c>
      <c r="O6" s="58">
        <v>94.633039999999994</v>
      </c>
      <c r="P6" s="58">
        <v>100.9752</v>
      </c>
      <c r="Q6" s="58">
        <v>100.0575</v>
      </c>
      <c r="R6" s="58">
        <v>156.87350000000001</v>
      </c>
      <c r="S6" s="58">
        <v>100.05840000000001</v>
      </c>
      <c r="T6" s="58">
        <v>96.873469999999998</v>
      </c>
    </row>
    <row r="7" spans="1:21" x14ac:dyDescent="0.3">
      <c r="B7" s="58" t="s">
        <v>256</v>
      </c>
      <c r="C7" s="58">
        <v>82.134</v>
      </c>
      <c r="D7" s="58">
        <v>219.11279999999999</v>
      </c>
      <c r="E7" s="58">
        <v>322.15839999999997</v>
      </c>
      <c r="F7" s="58">
        <v>182.9614</v>
      </c>
      <c r="G7" s="58">
        <v>297.16070000000002</v>
      </c>
      <c r="H7" s="58">
        <v>178.1328</v>
      </c>
      <c r="I7" s="58">
        <v>107.2453</v>
      </c>
      <c r="J7" s="58">
        <v>159.5129</v>
      </c>
      <c r="K7" s="58"/>
      <c r="L7" s="58">
        <v>107.3847</v>
      </c>
      <c r="M7" s="58">
        <v>202.8211</v>
      </c>
      <c r="N7" s="58">
        <v>174.33109999999999</v>
      </c>
      <c r="O7" s="58">
        <v>105.6476</v>
      </c>
      <c r="P7" s="58">
        <v>33.792189999999998</v>
      </c>
      <c r="Q7" s="58">
        <v>42.205710000000003</v>
      </c>
      <c r="R7" s="58">
        <v>221.3724</v>
      </c>
      <c r="S7" s="58">
        <v>61.611260000000001</v>
      </c>
      <c r="T7" s="58">
        <v>107.03440000000001</v>
      </c>
    </row>
    <row r="8" spans="1:21" x14ac:dyDescent="0.3">
      <c r="B8" s="58" t="s">
        <v>309</v>
      </c>
      <c r="C8" s="58">
        <v>147.01220000000001</v>
      </c>
      <c r="D8" s="58">
        <v>305.11380000000003</v>
      </c>
      <c r="E8" s="58">
        <v>368.34559999999999</v>
      </c>
      <c r="F8" s="58">
        <v>307.59719999999999</v>
      </c>
      <c r="G8" s="58">
        <v>446.24900000000002</v>
      </c>
      <c r="H8" s="58">
        <v>200.0908</v>
      </c>
      <c r="I8" s="58">
        <v>109.5926</v>
      </c>
      <c r="J8" s="58">
        <v>311.90469999999999</v>
      </c>
      <c r="K8" s="58"/>
      <c r="L8" s="58">
        <v>224.49109999999999</v>
      </c>
      <c r="M8" s="58">
        <v>239.19</v>
      </c>
      <c r="N8" s="58">
        <v>154.72309999999999</v>
      </c>
      <c r="O8" s="58">
        <v>100.95569999999999</v>
      </c>
      <c r="P8" s="58">
        <v>39.74042</v>
      </c>
      <c r="Q8" s="58">
        <v>121.68519999999999</v>
      </c>
      <c r="R8" s="58">
        <v>333.66629999999998</v>
      </c>
      <c r="S8" s="58">
        <v>127.6335</v>
      </c>
      <c r="T8" s="58">
        <v>165.5821</v>
      </c>
      <c r="U8" s="58"/>
    </row>
    <row r="9" spans="1:21" x14ac:dyDescent="0.3">
      <c r="B9" s="58" t="s">
        <v>310</v>
      </c>
      <c r="C9" s="58">
        <v>114.4131</v>
      </c>
      <c r="D9" s="58">
        <v>286.35910000000001</v>
      </c>
      <c r="E9" s="58">
        <v>313.23950000000002</v>
      </c>
      <c r="F9" s="58">
        <v>205.92230000000001</v>
      </c>
      <c r="G9" s="58">
        <v>398.20240000000001</v>
      </c>
      <c r="H9" s="58">
        <v>209.45869999999999</v>
      </c>
      <c r="I9" s="58">
        <v>203.01589999999999</v>
      </c>
      <c r="J9" s="58">
        <v>297.17579999999998</v>
      </c>
      <c r="K9" s="58"/>
      <c r="L9" s="58">
        <v>186.54159999999999</v>
      </c>
      <c r="M9" s="58">
        <v>177.6763</v>
      </c>
      <c r="N9" s="58">
        <v>178.75970000000001</v>
      </c>
      <c r="O9" s="58">
        <v>150.2448</v>
      </c>
      <c r="P9" s="58">
        <v>44.043750000000003</v>
      </c>
      <c r="Q9" s="58">
        <v>109.6725</v>
      </c>
      <c r="R9" s="58">
        <v>353.40940000000001</v>
      </c>
      <c r="S9" s="58">
        <v>138.0308</v>
      </c>
      <c r="T9" s="58">
        <v>147.68819999999999</v>
      </c>
    </row>
    <row r="10" spans="1:21" x14ac:dyDescent="0.3">
      <c r="B10" s="58" t="s">
        <v>311</v>
      </c>
      <c r="C10" s="58">
        <v>152.3843</v>
      </c>
      <c r="D10" s="58">
        <v>329.50959999999998</v>
      </c>
      <c r="E10" s="58">
        <v>369.74669999999998</v>
      </c>
      <c r="F10" s="58">
        <v>309.99669999999998</v>
      </c>
      <c r="G10" s="58">
        <v>236.3022</v>
      </c>
      <c r="H10" s="58">
        <v>213.6995</v>
      </c>
      <c r="I10" s="58">
        <v>326.60930000000002</v>
      </c>
      <c r="J10" s="58">
        <v>360.14519999999999</v>
      </c>
      <c r="K10" s="58"/>
      <c r="L10" s="58">
        <v>237.07159999999999</v>
      </c>
      <c r="M10" s="58">
        <v>216.2286</v>
      </c>
      <c r="N10" s="58">
        <v>206.20320000000001</v>
      </c>
      <c r="O10" s="58">
        <v>183.81739999999999</v>
      </c>
      <c r="P10" s="58">
        <v>36.76493</v>
      </c>
      <c r="Q10" s="58">
        <v>162.25919999999999</v>
      </c>
      <c r="R10" s="58">
        <v>332.29820000000001</v>
      </c>
      <c r="S10" s="58">
        <v>68.803060000000002</v>
      </c>
      <c r="T10" s="58">
        <v>152.1825</v>
      </c>
      <c r="U10" s="58"/>
    </row>
    <row r="11" spans="1:21" x14ac:dyDescent="0.3">
      <c r="B11" s="58" t="s">
        <v>312</v>
      </c>
      <c r="C11" s="58">
        <v>179.9641</v>
      </c>
      <c r="D11" s="58">
        <v>355.64749999999998</v>
      </c>
      <c r="E11" s="58">
        <v>420.58229999999998</v>
      </c>
      <c r="F11" s="58">
        <v>359.96269999999998</v>
      </c>
      <c r="G11" s="58">
        <v>385.86189999999999</v>
      </c>
      <c r="H11" s="58">
        <v>227.40639999999999</v>
      </c>
      <c r="I11" s="58">
        <v>316.35340000000002</v>
      </c>
      <c r="J11" s="58">
        <v>410.44959999999998</v>
      </c>
      <c r="K11" s="58"/>
      <c r="L11" s="58">
        <v>259.1508</v>
      </c>
      <c r="M11" s="58">
        <v>338.68970000000002</v>
      </c>
      <c r="N11" s="58">
        <v>236.76159999999999</v>
      </c>
      <c r="O11" s="58">
        <v>265.88170000000002</v>
      </c>
      <c r="P11" s="58">
        <v>54.262799999999999</v>
      </c>
      <c r="Q11" s="58">
        <v>158.87180000000001</v>
      </c>
      <c r="R11" s="58">
        <v>362.08580000000001</v>
      </c>
      <c r="S11" s="58">
        <v>193.68549999999999</v>
      </c>
      <c r="T11" s="58">
        <v>221.49700000000001</v>
      </c>
    </row>
    <row r="12" spans="1:21" x14ac:dyDescent="0.3">
      <c r="B12" s="58" t="s">
        <v>313</v>
      </c>
      <c r="C12" s="58">
        <v>277.86880000000002</v>
      </c>
      <c r="D12" s="58">
        <v>390.59280000000001</v>
      </c>
      <c r="E12" s="58">
        <v>582.20410000000004</v>
      </c>
      <c r="F12" s="58">
        <v>510.59399999999999</v>
      </c>
      <c r="G12" s="58">
        <v>584.36810000000003</v>
      </c>
      <c r="H12" s="58">
        <v>367.7688</v>
      </c>
      <c r="I12" s="58">
        <v>479.71280000000002</v>
      </c>
      <c r="J12" s="58">
        <v>457.13529999999997</v>
      </c>
      <c r="K12" s="58"/>
      <c r="L12" s="58">
        <v>315.68470000000002</v>
      </c>
      <c r="M12" s="58">
        <v>336.4615</v>
      </c>
      <c r="N12" s="58">
        <v>219.0241</v>
      </c>
      <c r="O12" s="58">
        <v>258.56200000000001</v>
      </c>
      <c r="P12" s="58">
        <v>55.990079999999999</v>
      </c>
      <c r="Q12" s="58">
        <v>175.98390000000001</v>
      </c>
      <c r="R12" s="58">
        <v>410.50990000000002</v>
      </c>
      <c r="S12" s="58">
        <v>234.261</v>
      </c>
      <c r="T12" s="58">
        <v>279.26569999999998</v>
      </c>
      <c r="U12" s="58"/>
    </row>
    <row r="13" spans="1:21" x14ac:dyDescent="0.3">
      <c r="B13" s="58" t="s">
        <v>314</v>
      </c>
      <c r="C13" s="58">
        <v>457.21660000000003</v>
      </c>
      <c r="D13" s="58">
        <v>529.51499999999999</v>
      </c>
      <c r="E13" s="58">
        <v>649.21780000000001</v>
      </c>
      <c r="F13" s="58">
        <v>583.54330000000004</v>
      </c>
      <c r="G13" s="58">
        <v>746.91129999999998</v>
      </c>
      <c r="H13" s="58">
        <v>399.40929999999997</v>
      </c>
      <c r="I13" s="58">
        <v>506.52550000000002</v>
      </c>
      <c r="J13" s="58">
        <v>604.96109999999999</v>
      </c>
      <c r="K13" s="58"/>
      <c r="L13" s="58">
        <v>416.81349999999998</v>
      </c>
      <c r="M13" s="58">
        <v>431.6354</v>
      </c>
      <c r="N13" s="58">
        <v>322.40280000000001</v>
      </c>
      <c r="O13" s="58">
        <v>363.64710000000002</v>
      </c>
      <c r="P13" s="58">
        <v>61.992980000000003</v>
      </c>
      <c r="Q13" s="58">
        <v>210.47069999999999</v>
      </c>
      <c r="R13" s="58">
        <v>443.88639999999998</v>
      </c>
      <c r="S13" s="58">
        <v>276.44970000000001</v>
      </c>
      <c r="T13" s="58">
        <v>293.91430000000003</v>
      </c>
    </row>
    <row r="14" spans="1:21" x14ac:dyDescent="0.3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x14ac:dyDescent="0.3">
      <c r="B15" s="58"/>
      <c r="K15" s="58"/>
      <c r="L15" s="58"/>
    </row>
    <row r="16" spans="1:21" x14ac:dyDescent="0.3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spans="2:21" x14ac:dyDescent="0.3">
      <c r="B17" s="58"/>
      <c r="K17" s="58"/>
      <c r="L17" s="58"/>
    </row>
    <row r="18" spans="2:21" x14ac:dyDescent="0.3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2:21" x14ac:dyDescent="0.3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2:21" x14ac:dyDescent="0.3">
      <c r="B20" s="58"/>
      <c r="L20" s="58"/>
    </row>
  </sheetData>
  <mergeCells count="4">
    <mergeCell ref="C5:J5"/>
    <mergeCell ref="L5:S5"/>
    <mergeCell ref="B3:E3"/>
    <mergeCell ref="C4:T4"/>
  </mergeCells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zoomScale="85" zoomScaleNormal="85" workbookViewId="0">
      <selection activeCell="J19" sqref="J19"/>
    </sheetView>
  </sheetViews>
  <sheetFormatPr defaultRowHeight="16.5" x14ac:dyDescent="0.3"/>
  <cols>
    <col min="1" max="21" width="9" style="57"/>
  </cols>
  <sheetData>
    <row r="2" spans="1:7" x14ac:dyDescent="0.3">
      <c r="A2" s="56" t="s">
        <v>317</v>
      </c>
      <c r="B2" s="142" t="s">
        <v>442</v>
      </c>
      <c r="C2" s="142"/>
      <c r="D2" s="142"/>
    </row>
    <row r="6" spans="1:7" x14ac:dyDescent="0.3">
      <c r="C6" s="134" t="s">
        <v>104</v>
      </c>
      <c r="D6" s="134"/>
      <c r="F6" s="21"/>
      <c r="G6" s="131"/>
    </row>
    <row r="7" spans="1:7" x14ac:dyDescent="0.3">
      <c r="B7" s="57" t="s">
        <v>460</v>
      </c>
      <c r="C7" s="58" t="s">
        <v>73</v>
      </c>
      <c r="D7" s="57" t="s">
        <v>345</v>
      </c>
      <c r="F7" s="21"/>
      <c r="G7" s="131"/>
    </row>
    <row r="8" spans="1:7" x14ac:dyDescent="0.3">
      <c r="B8" s="57">
        <v>1</v>
      </c>
      <c r="C8" s="58">
        <v>22891.96</v>
      </c>
      <c r="D8" s="58">
        <v>14765.5</v>
      </c>
      <c r="F8" s="21"/>
      <c r="G8" s="131"/>
    </row>
    <row r="9" spans="1:7" x14ac:dyDescent="0.3">
      <c r="B9" s="57">
        <v>2</v>
      </c>
      <c r="C9" s="58">
        <v>22675.18</v>
      </c>
      <c r="D9" s="58">
        <v>5112.527</v>
      </c>
      <c r="F9" s="21"/>
      <c r="G9" s="131"/>
    </row>
    <row r="10" spans="1:7" x14ac:dyDescent="0.3">
      <c r="B10" s="57">
        <v>3</v>
      </c>
      <c r="C10" s="58">
        <v>11897.53</v>
      </c>
      <c r="D10" s="58">
        <v>7829.79</v>
      </c>
      <c r="F10" s="21"/>
      <c r="G10" s="131"/>
    </row>
    <row r="11" spans="1:7" x14ac:dyDescent="0.3">
      <c r="B11" s="57">
        <v>4</v>
      </c>
      <c r="C11" s="58">
        <v>16361.18</v>
      </c>
      <c r="D11" s="58">
        <v>473.79899999999998</v>
      </c>
      <c r="F11" s="21"/>
      <c r="G11" s="131"/>
    </row>
    <row r="12" spans="1:7" x14ac:dyDescent="0.3">
      <c r="B12" s="57">
        <v>5</v>
      </c>
      <c r="C12" s="58">
        <v>13118.79</v>
      </c>
      <c r="D12" s="58">
        <v>14032.77</v>
      </c>
      <c r="F12" s="21"/>
      <c r="G12" s="131"/>
    </row>
    <row r="13" spans="1:7" x14ac:dyDescent="0.3">
      <c r="B13" s="57">
        <v>6</v>
      </c>
      <c r="C13" s="58">
        <v>17339.36</v>
      </c>
      <c r="D13" s="58">
        <v>22217.55</v>
      </c>
      <c r="F13" s="21"/>
      <c r="G13" s="131"/>
    </row>
    <row r="14" spans="1:7" x14ac:dyDescent="0.3">
      <c r="B14" s="57">
        <v>7</v>
      </c>
      <c r="C14" s="58">
        <v>21546.89</v>
      </c>
      <c r="D14" s="58">
        <v>1087.335</v>
      </c>
      <c r="F14" s="21"/>
      <c r="G14" s="131"/>
    </row>
    <row r="15" spans="1:7" x14ac:dyDescent="0.3">
      <c r="B15" s="57">
        <v>8</v>
      </c>
      <c r="C15" s="58">
        <v>15838.26</v>
      </c>
      <c r="D15" s="58">
        <v>18533.28</v>
      </c>
      <c r="F15" s="21"/>
      <c r="G15" s="131"/>
    </row>
    <row r="16" spans="1:7" x14ac:dyDescent="0.3">
      <c r="F16" s="21"/>
      <c r="G16" s="131"/>
    </row>
    <row r="17" spans="6:7" x14ac:dyDescent="0.3">
      <c r="F17" s="131"/>
      <c r="G17" s="131"/>
    </row>
    <row r="18" spans="6:7" x14ac:dyDescent="0.3">
      <c r="F18" s="131"/>
      <c r="G18" s="131"/>
    </row>
    <row r="19" spans="6:7" x14ac:dyDescent="0.3">
      <c r="F19" s="131"/>
      <c r="G19" s="131"/>
    </row>
    <row r="20" spans="6:7" x14ac:dyDescent="0.3">
      <c r="F20" s="131"/>
      <c r="G20" s="131"/>
    </row>
    <row r="21" spans="6:7" ht="16.5" customHeight="1" x14ac:dyDescent="0.3">
      <c r="F21" s="133"/>
      <c r="G21" s="131"/>
    </row>
    <row r="22" spans="6:7" x14ac:dyDescent="0.3">
      <c r="F22" s="133"/>
      <c r="G22" s="131"/>
    </row>
    <row r="23" spans="6:7" x14ac:dyDescent="0.3">
      <c r="F23" s="133"/>
      <c r="G23" s="131"/>
    </row>
    <row r="24" spans="6:7" x14ac:dyDescent="0.3">
      <c r="F24" s="133"/>
      <c r="G24" s="131"/>
    </row>
    <row r="25" spans="6:7" x14ac:dyDescent="0.3">
      <c r="F25" s="133"/>
      <c r="G25" s="131"/>
    </row>
    <row r="26" spans="6:7" x14ac:dyDescent="0.3">
      <c r="F26" s="133"/>
      <c r="G26" s="131"/>
    </row>
    <row r="27" spans="6:7" x14ac:dyDescent="0.3">
      <c r="F27" s="133"/>
      <c r="G27" s="131"/>
    </row>
    <row r="28" spans="6:7" x14ac:dyDescent="0.3">
      <c r="F28" s="133"/>
      <c r="G28" s="131"/>
    </row>
    <row r="29" spans="6:7" x14ac:dyDescent="0.3">
      <c r="F29" s="133"/>
      <c r="G29" s="131"/>
    </row>
    <row r="30" spans="6:7" x14ac:dyDescent="0.3">
      <c r="F30" s="133"/>
      <c r="G30" s="131"/>
    </row>
    <row r="31" spans="6:7" x14ac:dyDescent="0.3">
      <c r="F31" s="133"/>
      <c r="G31" s="131"/>
    </row>
    <row r="32" spans="6:7" x14ac:dyDescent="0.3">
      <c r="F32" s="133"/>
      <c r="G32" s="131"/>
    </row>
  </sheetData>
  <mergeCells count="2">
    <mergeCell ref="B2:D2"/>
    <mergeCell ref="C6:D6"/>
  </mergeCells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workbookViewId="0">
      <selection activeCell="M12" sqref="M12"/>
    </sheetView>
  </sheetViews>
  <sheetFormatPr defaultRowHeight="16.5" x14ac:dyDescent="0.3"/>
  <cols>
    <col min="1" max="2" width="9" style="17"/>
    <col min="3" max="3" width="11.125" style="17" customWidth="1"/>
    <col min="4" max="4" width="12.75" style="17" customWidth="1"/>
    <col min="5" max="14" width="9" style="17"/>
  </cols>
  <sheetData>
    <row r="2" spans="1:11" s="16" customFormat="1" ht="15" x14ac:dyDescent="0.25">
      <c r="A2" s="16" t="s">
        <v>176</v>
      </c>
      <c r="B2" s="16" t="s">
        <v>461</v>
      </c>
    </row>
    <row r="4" spans="1:11" ht="34.5" customHeight="1" x14ac:dyDescent="0.3">
      <c r="C4" s="152" t="s">
        <v>462</v>
      </c>
      <c r="D4" s="153"/>
    </row>
    <row r="5" spans="1:11" x14ac:dyDescent="0.3">
      <c r="C5" s="28" t="s">
        <v>60</v>
      </c>
      <c r="D5" s="29" t="s">
        <v>35</v>
      </c>
    </row>
    <row r="6" spans="1:11" ht="14.25" customHeight="1" x14ac:dyDescent="0.3">
      <c r="C6" s="73">
        <v>5</v>
      </c>
      <c r="D6" s="63">
        <v>5</v>
      </c>
    </row>
    <row r="7" spans="1:11" x14ac:dyDescent="0.3">
      <c r="C7" s="73">
        <v>6</v>
      </c>
      <c r="D7" s="63">
        <v>2</v>
      </c>
      <c r="H7" s="21"/>
      <c r="K7" s="21"/>
    </row>
    <row r="8" spans="1:11" x14ac:dyDescent="0.3">
      <c r="C8" s="73">
        <v>0</v>
      </c>
      <c r="D8" s="63">
        <v>4</v>
      </c>
      <c r="H8" s="21"/>
      <c r="K8" s="21"/>
    </row>
    <row r="9" spans="1:11" x14ac:dyDescent="0.3">
      <c r="C9" s="73">
        <v>2</v>
      </c>
      <c r="D9" s="63">
        <v>0</v>
      </c>
      <c r="H9" s="21"/>
      <c r="K9" s="21"/>
    </row>
    <row r="10" spans="1:11" x14ac:dyDescent="0.3">
      <c r="C10" s="73">
        <v>3</v>
      </c>
      <c r="D10" s="63">
        <v>7</v>
      </c>
      <c r="H10" s="21"/>
      <c r="K10" s="21"/>
    </row>
    <row r="11" spans="1:11" x14ac:dyDescent="0.3">
      <c r="C11" s="73">
        <v>0</v>
      </c>
      <c r="D11" s="63">
        <v>13</v>
      </c>
      <c r="H11" s="21"/>
      <c r="K11" s="21"/>
    </row>
    <row r="12" spans="1:11" x14ac:dyDescent="0.3">
      <c r="C12" s="73">
        <v>3</v>
      </c>
      <c r="D12" s="63">
        <v>3</v>
      </c>
      <c r="H12" s="21"/>
      <c r="K12" s="21"/>
    </row>
    <row r="13" spans="1:11" x14ac:dyDescent="0.3">
      <c r="C13" s="73">
        <v>4</v>
      </c>
      <c r="D13" s="63">
        <v>3</v>
      </c>
      <c r="H13" s="21"/>
      <c r="K13" s="21"/>
    </row>
    <row r="14" spans="1:11" x14ac:dyDescent="0.3">
      <c r="C14" s="73">
        <v>2</v>
      </c>
      <c r="D14" s="63">
        <v>3</v>
      </c>
      <c r="H14" s="21"/>
      <c r="K14" s="21"/>
    </row>
    <row r="15" spans="1:11" x14ac:dyDescent="0.3">
      <c r="C15" s="73">
        <v>0</v>
      </c>
      <c r="D15" s="63">
        <v>3</v>
      </c>
      <c r="H15" s="21"/>
      <c r="K15" s="21"/>
    </row>
    <row r="16" spans="1:11" x14ac:dyDescent="0.3">
      <c r="C16" s="73">
        <v>5</v>
      </c>
      <c r="D16" s="63">
        <v>5</v>
      </c>
      <c r="H16" s="21"/>
      <c r="K16" s="21"/>
    </row>
    <row r="17" spans="3:4" x14ac:dyDescent="0.3">
      <c r="C17" s="73">
        <v>5</v>
      </c>
      <c r="D17" s="63">
        <v>2</v>
      </c>
    </row>
    <row r="18" spans="3:4" x14ac:dyDescent="0.3">
      <c r="C18" s="73">
        <v>0</v>
      </c>
      <c r="D18" s="63">
        <v>9</v>
      </c>
    </row>
    <row r="19" spans="3:4" x14ac:dyDescent="0.3">
      <c r="C19" s="73">
        <v>1</v>
      </c>
      <c r="D19" s="63">
        <v>5</v>
      </c>
    </row>
    <row r="20" spans="3:4" x14ac:dyDescent="0.3">
      <c r="C20" s="73">
        <v>1</v>
      </c>
      <c r="D20" s="63">
        <v>13</v>
      </c>
    </row>
    <row r="21" spans="3:4" x14ac:dyDescent="0.3">
      <c r="C21" s="73">
        <v>5</v>
      </c>
      <c r="D21" s="63">
        <v>2</v>
      </c>
    </row>
    <row r="22" spans="3:4" x14ac:dyDescent="0.3">
      <c r="C22" s="73">
        <v>3</v>
      </c>
      <c r="D22" s="63">
        <v>4</v>
      </c>
    </row>
    <row r="23" spans="3:4" x14ac:dyDescent="0.3">
      <c r="C23" s="73">
        <v>6</v>
      </c>
      <c r="D23" s="63">
        <v>4</v>
      </c>
    </row>
    <row r="24" spans="3:4" x14ac:dyDescent="0.3">
      <c r="C24" s="73">
        <v>1</v>
      </c>
      <c r="D24" s="63">
        <v>0</v>
      </c>
    </row>
    <row r="25" spans="3:4" x14ac:dyDescent="0.3">
      <c r="C25" s="73">
        <v>3</v>
      </c>
      <c r="D25" s="63">
        <v>9</v>
      </c>
    </row>
  </sheetData>
  <mergeCells count="1">
    <mergeCell ref="C4:D4"/>
  </mergeCells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workbookViewId="0">
      <selection activeCell="N14" sqref="N14"/>
    </sheetView>
  </sheetViews>
  <sheetFormatPr defaultRowHeight="16.5" x14ac:dyDescent="0.3"/>
  <cols>
    <col min="1" max="12" width="9" style="17"/>
  </cols>
  <sheetData>
    <row r="2" spans="1:12" s="10" customFormat="1" x14ac:dyDescent="0.3">
      <c r="A2" s="16" t="s">
        <v>177</v>
      </c>
      <c r="B2" s="16" t="s">
        <v>463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2" x14ac:dyDescent="0.3">
      <c r="C4" s="154" t="s">
        <v>178</v>
      </c>
      <c r="D4" s="155"/>
      <c r="E4" s="156"/>
      <c r="F4" s="60"/>
      <c r="G4" s="154" t="s">
        <v>179</v>
      </c>
      <c r="H4" s="155"/>
      <c r="I4" s="156"/>
    </row>
    <row r="5" spans="1:12" x14ac:dyDescent="0.3">
      <c r="C5" s="75" t="s">
        <v>70</v>
      </c>
      <c r="D5" s="77" t="s">
        <v>180</v>
      </c>
      <c r="E5" s="74" t="s">
        <v>35</v>
      </c>
      <c r="F5" s="60"/>
      <c r="G5" s="75" t="s">
        <v>70</v>
      </c>
      <c r="H5" s="75" t="s">
        <v>181</v>
      </c>
      <c r="I5" s="74" t="s">
        <v>182</v>
      </c>
    </row>
    <row r="6" spans="1:12" x14ac:dyDescent="0.3">
      <c r="C6" s="76">
        <v>2.274953</v>
      </c>
      <c r="D6" s="78">
        <v>3.0686740000000001</v>
      </c>
      <c r="E6" s="70">
        <v>3.0689109999999999</v>
      </c>
      <c r="F6" s="70"/>
      <c r="G6" s="76">
        <v>1.6689590000000001</v>
      </c>
      <c r="H6" s="76">
        <v>4.3377189999999999</v>
      </c>
      <c r="I6" s="70">
        <v>1.044411</v>
      </c>
    </row>
    <row r="7" spans="1:12" x14ac:dyDescent="0.3">
      <c r="C7" s="76">
        <v>0.70657400000000004</v>
      </c>
      <c r="D7" s="78">
        <v>1.877705</v>
      </c>
      <c r="E7" s="70">
        <v>1.2902229999999999</v>
      </c>
      <c r="F7" s="70"/>
      <c r="G7" s="76">
        <v>0.60730300000000004</v>
      </c>
      <c r="H7" s="76">
        <v>1.7319389999999999</v>
      </c>
      <c r="I7" s="70">
        <v>1.4012960000000001</v>
      </c>
    </row>
    <row r="8" spans="1:12" x14ac:dyDescent="0.3">
      <c r="C8" s="76">
        <v>0.661632</v>
      </c>
      <c r="D8" s="78">
        <v>2.2916270000000001</v>
      </c>
      <c r="E8" s="70">
        <v>1.8683050000000001</v>
      </c>
      <c r="F8" s="70"/>
      <c r="G8" s="76">
        <v>1.2753369999999999</v>
      </c>
      <c r="H8" s="76">
        <v>1.837429</v>
      </c>
      <c r="I8" s="70">
        <v>1.3509119999999999</v>
      </c>
    </row>
    <row r="9" spans="1:12" x14ac:dyDescent="0.3">
      <c r="C9" s="76">
        <v>0.34124300000000002</v>
      </c>
      <c r="D9" s="78">
        <v>0.91972399999999999</v>
      </c>
      <c r="E9" s="70">
        <v>1.747922</v>
      </c>
      <c r="F9" s="70"/>
      <c r="G9" s="76">
        <v>0.67309399999999997</v>
      </c>
      <c r="H9" s="76">
        <v>3.0912480000000002</v>
      </c>
      <c r="I9" s="70">
        <v>1.857898</v>
      </c>
    </row>
    <row r="10" spans="1:12" x14ac:dyDescent="0.3">
      <c r="C10" s="76">
        <v>0.190527</v>
      </c>
      <c r="D10" s="78">
        <v>2.1950449999999999</v>
      </c>
      <c r="E10" s="70">
        <v>1.25536</v>
      </c>
      <c r="F10" s="70"/>
      <c r="G10" s="76">
        <v>0.87046800000000002</v>
      </c>
      <c r="H10" s="76">
        <v>2.2672650000000001</v>
      </c>
      <c r="I10" s="70">
        <v>1.763428</v>
      </c>
    </row>
    <row r="11" spans="1:12" x14ac:dyDescent="0.3">
      <c r="C11" s="76">
        <v>0.75300900000000004</v>
      </c>
      <c r="D11" s="78">
        <v>2.6439319999999999</v>
      </c>
      <c r="E11" s="70">
        <v>3.0408539999999999</v>
      </c>
      <c r="F11" s="70"/>
      <c r="G11" s="76">
        <v>1.9623870000000001</v>
      </c>
      <c r="H11" s="76">
        <v>1.328476</v>
      </c>
      <c r="I11" s="70">
        <v>4.3860780000000004</v>
      </c>
    </row>
    <row r="12" spans="1:12" x14ac:dyDescent="0.3">
      <c r="C12" s="76">
        <v>0.85960700000000001</v>
      </c>
      <c r="D12" s="78">
        <v>2.3047979999999999</v>
      </c>
      <c r="E12" s="70">
        <v>1.831337</v>
      </c>
      <c r="F12" s="70"/>
      <c r="G12" s="76">
        <v>1.027355</v>
      </c>
      <c r="H12" s="76">
        <v>5.0331190000000001</v>
      </c>
      <c r="I12" s="70">
        <v>4.1920789999999997</v>
      </c>
    </row>
    <row r="13" spans="1:12" x14ac:dyDescent="0.3">
      <c r="C13" s="76">
        <v>1.4954019999999999</v>
      </c>
      <c r="D13" s="78">
        <v>3.1169829999999998</v>
      </c>
      <c r="E13" s="70">
        <v>1.7579180000000001</v>
      </c>
      <c r="F13" s="70"/>
      <c r="G13" s="76">
        <v>1.6650229999999999</v>
      </c>
      <c r="H13" s="76">
        <v>7.8304619999999998</v>
      </c>
      <c r="I13" s="70">
        <v>2.2483710000000001</v>
      </c>
    </row>
    <row r="14" spans="1:12" x14ac:dyDescent="0.3">
      <c r="C14" s="76">
        <v>0.34351799999999999</v>
      </c>
      <c r="D14" s="78">
        <v>2.8685659999999999</v>
      </c>
      <c r="E14" s="70">
        <v>1.3953040000000001</v>
      </c>
      <c r="F14" s="70"/>
      <c r="G14" s="76">
        <v>0.76925100000000002</v>
      </c>
      <c r="H14" s="76">
        <v>8.1007490000000004</v>
      </c>
      <c r="I14" s="70">
        <v>1.6007309999999999</v>
      </c>
    </row>
    <row r="15" spans="1:12" x14ac:dyDescent="0.3">
      <c r="C15" s="76">
        <v>2.34619</v>
      </c>
      <c r="D15" s="78">
        <v>3.4504329999999999</v>
      </c>
      <c r="E15" s="70">
        <v>2.1423640000000002</v>
      </c>
      <c r="F15" s="70"/>
      <c r="G15" s="76">
        <v>0.22567699999999999</v>
      </c>
      <c r="H15" s="76">
        <v>0.55500799999999995</v>
      </c>
      <c r="I15" s="70">
        <v>0.97803600000000002</v>
      </c>
    </row>
    <row r="16" spans="1:12" x14ac:dyDescent="0.3">
      <c r="C16" s="76">
        <v>0.20743200000000001</v>
      </c>
      <c r="D16" s="78">
        <v>2.3106209999999998</v>
      </c>
      <c r="E16" s="70">
        <v>0.949577</v>
      </c>
      <c r="F16" s="70"/>
      <c r="G16" s="76">
        <v>0.31039899999999998</v>
      </c>
      <c r="H16" s="76">
        <v>1.6626609999999999</v>
      </c>
      <c r="I16" s="70">
        <v>0.92107600000000001</v>
      </c>
    </row>
    <row r="17" spans="3:9" x14ac:dyDescent="0.3">
      <c r="C17" s="76">
        <v>1.158984</v>
      </c>
      <c r="D17" s="78">
        <v>2.639122</v>
      </c>
      <c r="E17" s="70">
        <v>1.242944</v>
      </c>
      <c r="F17" s="70"/>
      <c r="G17" s="76">
        <v>0.557369</v>
      </c>
      <c r="H17" s="76">
        <v>0.38968599999999998</v>
      </c>
      <c r="I17" s="70">
        <v>1.1525259999999999</v>
      </c>
    </row>
    <row r="18" spans="3:9" x14ac:dyDescent="0.3">
      <c r="C18" s="76">
        <v>0.99435600000000002</v>
      </c>
      <c r="D18" s="78">
        <v>1.676868</v>
      </c>
      <c r="E18" s="70">
        <v>0.30584299999999998</v>
      </c>
      <c r="F18" s="70"/>
      <c r="G18" s="76">
        <v>0.93383499999999997</v>
      </c>
      <c r="H18" s="76">
        <v>4.5817649999999999</v>
      </c>
      <c r="I18" s="70">
        <v>2.2908819999999999</v>
      </c>
    </row>
    <row r="19" spans="3:9" x14ac:dyDescent="0.3">
      <c r="C19" s="76">
        <v>0.29303899999999999</v>
      </c>
      <c r="D19" s="79"/>
      <c r="E19" s="70">
        <v>0.51693299999999998</v>
      </c>
      <c r="F19" s="70"/>
      <c r="G19" s="76">
        <v>0.58036100000000002</v>
      </c>
      <c r="H19" s="76">
        <v>4.6144660000000002</v>
      </c>
      <c r="I19" s="70">
        <v>1.5047619999999999</v>
      </c>
    </row>
    <row r="20" spans="3:9" x14ac:dyDescent="0.3">
      <c r="C20" s="76">
        <v>0.73407199999999995</v>
      </c>
      <c r="D20" s="78"/>
      <c r="E20" s="70">
        <v>1.066792</v>
      </c>
      <c r="F20" s="70"/>
      <c r="G20" s="76">
        <v>0.811141</v>
      </c>
      <c r="H20" s="76">
        <v>6.7262199999999996</v>
      </c>
      <c r="I20" s="70">
        <v>2.6510470000000002</v>
      </c>
    </row>
    <row r="21" spans="3:9" x14ac:dyDescent="0.3">
      <c r="C21" s="76">
        <v>1.1977629999999999</v>
      </c>
      <c r="D21" s="78"/>
      <c r="E21" s="70">
        <v>1.720953</v>
      </c>
      <c r="F21" s="70"/>
      <c r="G21" s="76">
        <v>0.98700200000000005</v>
      </c>
      <c r="H21" s="76">
        <v>2.8526280000000002</v>
      </c>
      <c r="I21" s="70">
        <v>0.95818899999999996</v>
      </c>
    </row>
    <row r="22" spans="3:9" x14ac:dyDescent="0.3">
      <c r="C22" s="76">
        <v>1.726396</v>
      </c>
      <c r="D22" s="78"/>
      <c r="E22" s="70">
        <v>1.354938</v>
      </c>
      <c r="F22" s="70"/>
      <c r="G22" s="76">
        <v>0.73616199999999998</v>
      </c>
      <c r="H22" s="76">
        <v>2.3266360000000001</v>
      </c>
      <c r="I22" s="70">
        <v>1.3993279999999999</v>
      </c>
    </row>
    <row r="23" spans="3:9" x14ac:dyDescent="0.3">
      <c r="C23" s="76">
        <v>0.55541799999999997</v>
      </c>
      <c r="D23" s="78"/>
      <c r="E23" s="70">
        <v>1.2600629999999999</v>
      </c>
      <c r="F23" s="70"/>
      <c r="G23" s="76">
        <v>1.1178760000000001</v>
      </c>
      <c r="H23" s="76">
        <v>3.8375849999999998</v>
      </c>
      <c r="I23" s="70">
        <v>1.8373759999999999</v>
      </c>
    </row>
    <row r="24" spans="3:9" x14ac:dyDescent="0.3">
      <c r="C24" s="76">
        <v>0.81658399999999998</v>
      </c>
      <c r="D24" s="78"/>
      <c r="E24" s="70">
        <v>0.933952</v>
      </c>
      <c r="F24" s="70"/>
      <c r="G24" s="76">
        <v>1.4905010000000001</v>
      </c>
      <c r="H24" s="76">
        <v>4.9793180000000001</v>
      </c>
      <c r="I24" s="70">
        <v>2.2800569999999998</v>
      </c>
    </row>
    <row r="25" spans="3:9" x14ac:dyDescent="0.3">
      <c r="C25" s="76">
        <v>1.035838</v>
      </c>
      <c r="D25" s="78"/>
      <c r="E25" s="70"/>
      <c r="F25" s="70"/>
      <c r="G25" s="76">
        <v>1.1758139999999999</v>
      </c>
      <c r="H25" s="80"/>
      <c r="I25" s="70">
        <v>2.2130299999999998</v>
      </c>
    </row>
    <row r="26" spans="3:9" x14ac:dyDescent="0.3">
      <c r="C26" s="76">
        <v>1.038756</v>
      </c>
      <c r="D26" s="78"/>
      <c r="E26" s="70"/>
      <c r="F26" s="70"/>
      <c r="G26" s="76">
        <v>0.94519600000000004</v>
      </c>
      <c r="H26" s="76"/>
      <c r="I26" s="70">
        <v>1.7354339999999999</v>
      </c>
    </row>
    <row r="27" spans="3:9" x14ac:dyDescent="0.3">
      <c r="C27" s="76">
        <v>0.70518099999999995</v>
      </c>
      <c r="D27" s="78"/>
      <c r="E27" s="70"/>
      <c r="F27" s="70"/>
      <c r="G27" s="76">
        <v>2.2539280000000002</v>
      </c>
      <c r="H27" s="76"/>
      <c r="I27" s="70">
        <v>1.631826</v>
      </c>
    </row>
    <row r="28" spans="3:9" x14ac:dyDescent="0.3">
      <c r="C28" s="76">
        <v>1.1899930000000001</v>
      </c>
      <c r="D28" s="78"/>
      <c r="E28" s="70"/>
      <c r="F28" s="70"/>
      <c r="G28" s="76">
        <v>1.5735950000000001</v>
      </c>
      <c r="H28" s="76"/>
      <c r="I28" s="70">
        <v>2.0570119999999998</v>
      </c>
    </row>
    <row r="29" spans="3:9" x14ac:dyDescent="0.3">
      <c r="D29" s="70"/>
      <c r="E29" s="70"/>
      <c r="F29" s="70"/>
      <c r="G29" s="76">
        <v>1.5565979999999999</v>
      </c>
      <c r="H29" s="76"/>
      <c r="I29" s="70">
        <v>2.2993700000000001</v>
      </c>
    </row>
    <row r="30" spans="3:9" x14ac:dyDescent="0.3">
      <c r="C30" s="70"/>
      <c r="D30" s="70"/>
      <c r="E30" s="70"/>
      <c r="F30" s="70"/>
      <c r="G30" s="76">
        <v>0.20994299999999999</v>
      </c>
      <c r="H30" s="76"/>
      <c r="I30" s="70">
        <v>4.4278779999999998</v>
      </c>
    </row>
    <row r="31" spans="3:9" x14ac:dyDescent="0.3">
      <c r="C31" s="70"/>
      <c r="D31" s="70"/>
      <c r="E31" s="70"/>
      <c r="F31" s="70"/>
      <c r="G31" s="76">
        <v>0.25390800000000002</v>
      </c>
      <c r="H31" s="76"/>
      <c r="I31" s="70">
        <v>2.3611719999999998</v>
      </c>
    </row>
    <row r="32" spans="3:9" x14ac:dyDescent="0.3">
      <c r="C32" s="70"/>
      <c r="D32" s="70"/>
      <c r="E32" s="70"/>
      <c r="F32" s="70"/>
      <c r="G32" s="80"/>
      <c r="H32" s="76"/>
      <c r="I32" s="70">
        <v>1.030627</v>
      </c>
    </row>
    <row r="33" spans="3:8" x14ac:dyDescent="0.3">
      <c r="C33" s="70"/>
      <c r="D33" s="70"/>
      <c r="E33" s="70"/>
      <c r="F33" s="70"/>
      <c r="H33" s="70"/>
    </row>
  </sheetData>
  <mergeCells count="2">
    <mergeCell ref="C4:E4"/>
    <mergeCell ref="G4:I4"/>
  </mergeCells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B2" sqref="B2"/>
    </sheetView>
  </sheetViews>
  <sheetFormatPr defaultRowHeight="16.5" x14ac:dyDescent="0.3"/>
  <cols>
    <col min="1" max="9" width="9" style="17"/>
  </cols>
  <sheetData>
    <row r="2" spans="1:4" x14ac:dyDescent="0.3">
      <c r="A2" s="16" t="s">
        <v>183</v>
      </c>
      <c r="B2" s="16" t="s">
        <v>464</v>
      </c>
    </row>
    <row r="4" spans="1:4" x14ac:dyDescent="0.3">
      <c r="B4" s="28" t="s">
        <v>184</v>
      </c>
      <c r="C4" s="81" t="s">
        <v>185</v>
      </c>
      <c r="D4" s="29" t="s">
        <v>36</v>
      </c>
    </row>
    <row r="5" spans="1:4" x14ac:dyDescent="0.3">
      <c r="B5" s="76">
        <v>127.8017</v>
      </c>
      <c r="C5" s="78">
        <v>28.054030000000001</v>
      </c>
      <c r="D5" s="70">
        <v>113.7747</v>
      </c>
    </row>
    <row r="6" spans="1:4" x14ac:dyDescent="0.3">
      <c r="B6" s="76">
        <v>110.6576</v>
      </c>
      <c r="C6" s="78">
        <v>11.051589999999999</v>
      </c>
      <c r="D6" s="70">
        <v>271.18900000000002</v>
      </c>
    </row>
    <row r="7" spans="1:4" x14ac:dyDescent="0.3">
      <c r="B7" s="76">
        <v>129.87979999999999</v>
      </c>
      <c r="C7" s="78">
        <v>12.156750000000001</v>
      </c>
      <c r="D7" s="70">
        <v>103.9038</v>
      </c>
    </row>
    <row r="8" spans="1:4" x14ac:dyDescent="0.3">
      <c r="B8" s="76">
        <v>107.54040000000001</v>
      </c>
      <c r="C8" s="78">
        <v>8.0154370000000004</v>
      </c>
      <c r="D8" s="70">
        <v>138.3999</v>
      </c>
    </row>
    <row r="9" spans="1:4" x14ac:dyDescent="0.3">
      <c r="B9" s="76">
        <v>69.823359999999994</v>
      </c>
      <c r="C9" s="78">
        <v>1.335906</v>
      </c>
      <c r="D9" s="70">
        <v>180.2259</v>
      </c>
    </row>
    <row r="10" spans="1:4" x14ac:dyDescent="0.3">
      <c r="B10" s="76">
        <v>102.8648</v>
      </c>
      <c r="C10" s="78"/>
      <c r="D10" s="70">
        <v>232.22499999999999</v>
      </c>
    </row>
    <row r="11" spans="1:4" x14ac:dyDescent="0.3">
      <c r="B11" s="76">
        <v>51.432389999999998</v>
      </c>
      <c r="C11" s="78"/>
      <c r="D11" s="70"/>
    </row>
    <row r="12" spans="1:4" x14ac:dyDescent="0.3">
      <c r="C12" s="70"/>
    </row>
    <row r="13" spans="1:4" x14ac:dyDescent="0.3">
      <c r="B13" s="70"/>
      <c r="C13" s="70"/>
    </row>
    <row r="14" spans="1:4" x14ac:dyDescent="0.3">
      <c r="C14" s="70"/>
      <c r="D14" s="70"/>
    </row>
  </sheetData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workbookViewId="0">
      <selection activeCell="K14" sqref="K14"/>
    </sheetView>
  </sheetViews>
  <sheetFormatPr defaultRowHeight="16.5" x14ac:dyDescent="0.3"/>
  <cols>
    <col min="1" max="3" width="9" style="17"/>
    <col min="4" max="4" width="11.375" style="17" customWidth="1"/>
    <col min="5" max="5" width="10.5" style="17" customWidth="1"/>
    <col min="6" max="6" width="11.375" style="17" customWidth="1"/>
    <col min="7" max="12" width="9" style="17"/>
  </cols>
  <sheetData>
    <row r="2" spans="1:6" x14ac:dyDescent="0.3">
      <c r="A2" s="16" t="s">
        <v>186</v>
      </c>
      <c r="B2" s="16" t="s">
        <v>465</v>
      </c>
    </row>
    <row r="5" spans="1:6" x14ac:dyDescent="0.3">
      <c r="C5" s="83" t="s">
        <v>2</v>
      </c>
      <c r="D5" s="84" t="s">
        <v>398</v>
      </c>
      <c r="E5" s="84" t="s">
        <v>399</v>
      </c>
      <c r="F5" s="45" t="s">
        <v>466</v>
      </c>
    </row>
    <row r="6" spans="1:6" x14ac:dyDescent="0.3">
      <c r="C6" s="82">
        <v>0.27812700000000001</v>
      </c>
      <c r="D6" s="85">
        <v>3.5489489999999999</v>
      </c>
      <c r="E6" s="85">
        <v>1.597485</v>
      </c>
      <c r="F6" s="58">
        <v>1.6966600000000001</v>
      </c>
    </row>
    <row r="7" spans="1:6" x14ac:dyDescent="0.3">
      <c r="C7" s="82">
        <v>0.30341099999999999</v>
      </c>
      <c r="D7" s="85">
        <v>3.2590520000000001</v>
      </c>
      <c r="E7" s="85">
        <v>2.2825570000000002</v>
      </c>
      <c r="F7" s="58">
        <v>1.87365</v>
      </c>
    </row>
    <row r="8" spans="1:6" x14ac:dyDescent="0.3">
      <c r="C8" s="82">
        <v>1.6335949999999999</v>
      </c>
      <c r="D8" s="85">
        <v>3.6954229999999999</v>
      </c>
      <c r="E8" s="85">
        <v>2.4107219999999998</v>
      </c>
      <c r="F8" s="58">
        <v>2.8114910000000002</v>
      </c>
    </row>
    <row r="9" spans="1:6" x14ac:dyDescent="0.3">
      <c r="C9" s="82">
        <v>1.000907</v>
      </c>
      <c r="D9" s="85">
        <v>3.145127</v>
      </c>
      <c r="E9" s="85">
        <v>8.5443000000000005E-2</v>
      </c>
      <c r="F9" s="58">
        <v>3.100371</v>
      </c>
    </row>
    <row r="10" spans="1:6" x14ac:dyDescent="0.3">
      <c r="C10" s="82">
        <v>1.0085360000000001</v>
      </c>
      <c r="D10" s="85">
        <v>2.046198</v>
      </c>
      <c r="E10" s="85">
        <v>2.3405360000000002</v>
      </c>
      <c r="F10" s="58">
        <v>1.908234</v>
      </c>
    </row>
    <row r="11" spans="1:6" x14ac:dyDescent="0.3">
      <c r="C11" s="82">
        <v>2.6792579999999999</v>
      </c>
      <c r="D11" s="85">
        <v>3.164695</v>
      </c>
      <c r="E11" s="85">
        <v>1.4885630000000001</v>
      </c>
      <c r="F11" s="58">
        <v>0.93956899999999999</v>
      </c>
    </row>
    <row r="12" spans="1:6" x14ac:dyDescent="0.3">
      <c r="C12" s="82">
        <v>1.8865339999999999</v>
      </c>
      <c r="D12" s="85">
        <v>2.6022970000000001</v>
      </c>
      <c r="E12" s="85">
        <v>1.9678530000000001</v>
      </c>
      <c r="F12" s="58">
        <v>1.3963920000000001</v>
      </c>
    </row>
    <row r="13" spans="1:6" x14ac:dyDescent="0.3">
      <c r="C13" s="82">
        <v>0.38937699999999997</v>
      </c>
      <c r="D13" s="85">
        <v>1.849567</v>
      </c>
      <c r="E13" s="85">
        <v>0.89154599999999995</v>
      </c>
      <c r="F13" s="58">
        <v>2.3298800000000002</v>
      </c>
    </row>
    <row r="14" spans="1:6" x14ac:dyDescent="0.3">
      <c r="C14" s="82">
        <v>0.45406999999999997</v>
      </c>
      <c r="D14" s="85">
        <v>2.3711009999999999</v>
      </c>
      <c r="E14" s="85">
        <v>1.7005570000000001</v>
      </c>
      <c r="F14" s="58">
        <v>2.0888270000000002</v>
      </c>
    </row>
    <row r="15" spans="1:6" x14ac:dyDescent="0.3">
      <c r="C15" s="82">
        <v>0.36618600000000001</v>
      </c>
      <c r="D15" s="85">
        <v>1.181902</v>
      </c>
      <c r="E15" s="85">
        <v>1.424812</v>
      </c>
      <c r="F15" s="58">
        <v>2.0646330000000002</v>
      </c>
    </row>
    <row r="16" spans="1:6" x14ac:dyDescent="0.3">
      <c r="C16" s="82">
        <v>0.42817699999999997</v>
      </c>
      <c r="D16" s="85">
        <v>1.666784</v>
      </c>
      <c r="E16" s="85">
        <v>0.62067300000000003</v>
      </c>
      <c r="F16" s="58">
        <v>1.6862109999999999</v>
      </c>
    </row>
    <row r="17" spans="3:6" x14ac:dyDescent="0.3">
      <c r="C17" s="82">
        <v>0.99509300000000001</v>
      </c>
      <c r="D17" s="85">
        <v>2.4797790000000002</v>
      </c>
      <c r="E17" s="85">
        <v>1.6755260000000001</v>
      </c>
      <c r="F17" s="58">
        <v>0.96909900000000004</v>
      </c>
    </row>
    <row r="18" spans="3:6" x14ac:dyDescent="0.3">
      <c r="C18" s="82">
        <v>1.8146180000000001</v>
      </c>
      <c r="D18" s="85">
        <v>1.986672</v>
      </c>
      <c r="E18" s="85">
        <v>1.074668</v>
      </c>
      <c r="F18" s="58">
        <v>2.604247</v>
      </c>
    </row>
    <row r="19" spans="3:6" x14ac:dyDescent="0.3">
      <c r="C19" s="82">
        <v>0.95313300000000001</v>
      </c>
      <c r="D19" s="85">
        <v>2.9711780000000001</v>
      </c>
      <c r="E19" s="85">
        <v>1.6279319999999999</v>
      </c>
      <c r="F19" s="58">
        <v>0.47622399999999998</v>
      </c>
    </row>
    <row r="20" spans="3:6" x14ac:dyDescent="0.3">
      <c r="C20" s="82">
        <v>0.808979</v>
      </c>
      <c r="D20" s="85"/>
      <c r="E20" s="85">
        <v>1.165583</v>
      </c>
      <c r="F20" s="58">
        <v>0.98200399999999999</v>
      </c>
    </row>
    <row r="21" spans="3:6" x14ac:dyDescent="0.3">
      <c r="C21" s="82">
        <v>0.47471000000000002</v>
      </c>
      <c r="D21" s="85"/>
      <c r="E21" s="85"/>
      <c r="F21" s="58"/>
    </row>
    <row r="22" spans="3:6" x14ac:dyDescent="0.3">
      <c r="C22" s="82">
        <v>1.344306</v>
      </c>
      <c r="D22" s="85"/>
      <c r="E22" s="85"/>
      <c r="F22" s="58"/>
    </row>
    <row r="23" spans="3:6" x14ac:dyDescent="0.3">
      <c r="C23" s="82">
        <v>0.75656999999999996</v>
      </c>
      <c r="D23" s="85"/>
      <c r="E23" s="85"/>
      <c r="F23" s="58"/>
    </row>
    <row r="24" spans="3:6" x14ac:dyDescent="0.3">
      <c r="C24" s="82">
        <v>1.6481349999999999</v>
      </c>
      <c r="D24" s="85"/>
      <c r="E24" s="85"/>
      <c r="F24" s="58"/>
    </row>
    <row r="25" spans="3:6" x14ac:dyDescent="0.3">
      <c r="C25" s="82">
        <v>0.77627900000000005</v>
      </c>
      <c r="D25" s="85"/>
      <c r="E25" s="85"/>
      <c r="F25" s="58"/>
    </row>
    <row r="27" spans="3:6" x14ac:dyDescent="0.3">
      <c r="C27" s="70"/>
      <c r="D27" s="70"/>
      <c r="E27" s="70"/>
      <c r="F27" s="70"/>
    </row>
  </sheetData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P24" sqref="P24"/>
    </sheetView>
  </sheetViews>
  <sheetFormatPr defaultRowHeight="16.5" x14ac:dyDescent="0.3"/>
  <cols>
    <col min="1" max="8" width="9" style="60"/>
  </cols>
  <sheetData>
    <row r="2" spans="1:6" x14ac:dyDescent="0.3">
      <c r="A2" s="24" t="s">
        <v>190</v>
      </c>
      <c r="B2" s="24" t="s">
        <v>464</v>
      </c>
    </row>
    <row r="4" spans="1:6" x14ac:dyDescent="0.3">
      <c r="C4" s="28" t="s">
        <v>73</v>
      </c>
      <c r="D4" s="81" t="s">
        <v>187</v>
      </c>
      <c r="E4" s="81" t="s">
        <v>188</v>
      </c>
      <c r="F4" s="29" t="s">
        <v>189</v>
      </c>
    </row>
    <row r="5" spans="1:6" x14ac:dyDescent="0.3">
      <c r="C5" s="86">
        <v>195.8296</v>
      </c>
      <c r="D5" s="87">
        <v>355.39440000000002</v>
      </c>
      <c r="E5" s="87">
        <v>290.77719999999999</v>
      </c>
      <c r="F5" s="30">
        <v>1237.5340000000001</v>
      </c>
    </row>
    <row r="6" spans="1:6" x14ac:dyDescent="0.3">
      <c r="C6" s="86">
        <v>121.84950000000001</v>
      </c>
      <c r="D6" s="87">
        <v>500.45330000000001</v>
      </c>
      <c r="E6" s="87">
        <v>271.9855</v>
      </c>
      <c r="F6" s="30">
        <v>1427.924</v>
      </c>
    </row>
    <row r="7" spans="1:6" x14ac:dyDescent="0.3">
      <c r="C7" s="86">
        <v>81.233000000000004</v>
      </c>
      <c r="D7" s="87">
        <v>190.38980000000001</v>
      </c>
      <c r="E7" s="87">
        <v>478.69450000000001</v>
      </c>
      <c r="F7" s="30">
        <v>901.17859999999996</v>
      </c>
    </row>
    <row r="8" spans="1:6" x14ac:dyDescent="0.3">
      <c r="C8" s="86">
        <v>50.770629999999997</v>
      </c>
      <c r="D8" s="87">
        <v>25.38531</v>
      </c>
      <c r="E8" s="87">
        <v>415.39600000000002</v>
      </c>
      <c r="F8" s="30">
        <v>1789.665</v>
      </c>
    </row>
    <row r="9" spans="1:6" x14ac:dyDescent="0.3">
      <c r="C9" s="86">
        <v>50.770629999999997</v>
      </c>
      <c r="D9" s="87">
        <v>380.77969999999999</v>
      </c>
      <c r="E9" s="87">
        <v>401.54950000000002</v>
      </c>
      <c r="F9" s="30">
        <v>3333.9380000000001</v>
      </c>
    </row>
    <row r="10" spans="1:6" x14ac:dyDescent="0.3">
      <c r="C10" s="86">
        <v>101.54130000000001</v>
      </c>
      <c r="D10" s="87">
        <v>342.70170000000002</v>
      </c>
      <c r="E10" s="87">
        <v>500.45330000000001</v>
      </c>
      <c r="F10" s="30">
        <v>2352.3719999999998</v>
      </c>
    </row>
    <row r="11" spans="1:6" x14ac:dyDescent="0.3">
      <c r="C11" s="86">
        <v>121.84950000000001</v>
      </c>
      <c r="D11" s="87">
        <v>495.0136</v>
      </c>
      <c r="E11" s="87">
        <v>101.54130000000001</v>
      </c>
      <c r="F11" s="30">
        <v>1501.36</v>
      </c>
    </row>
    <row r="12" spans="1:6" x14ac:dyDescent="0.3">
      <c r="C12" s="86">
        <v>76.155940000000001</v>
      </c>
      <c r="D12" s="87">
        <v>319.85489999999999</v>
      </c>
      <c r="E12" s="87"/>
      <c r="F12" s="30">
        <v>2183.1370000000002</v>
      </c>
    </row>
    <row r="13" spans="1:6" x14ac:dyDescent="0.3">
      <c r="C13" s="86"/>
      <c r="D13" s="88"/>
      <c r="E13" s="88"/>
      <c r="F13" s="30">
        <v>957.38890000000004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J15" sqref="J15"/>
    </sheetView>
  </sheetViews>
  <sheetFormatPr defaultRowHeight="16.5" x14ac:dyDescent="0.3"/>
  <cols>
    <col min="1" max="1" width="9" style="19"/>
    <col min="2" max="2" width="9.875" style="19" customWidth="1"/>
    <col min="3" max="3" width="11.75" style="19" bestFit="1" customWidth="1"/>
    <col min="4" max="7" width="12" style="19" bestFit="1" customWidth="1"/>
    <col min="8" max="8" width="12" bestFit="1" customWidth="1"/>
  </cols>
  <sheetData>
    <row r="2" spans="1:9" x14ac:dyDescent="0.3">
      <c r="A2" s="24" t="s">
        <v>18</v>
      </c>
      <c r="B2" s="27" t="s">
        <v>450</v>
      </c>
      <c r="C2" s="27"/>
    </row>
    <row r="3" spans="1:9" x14ac:dyDescent="0.3">
      <c r="D3" s="27"/>
    </row>
    <row r="5" spans="1:9" x14ac:dyDescent="0.3">
      <c r="B5" s="22"/>
      <c r="C5" s="22"/>
      <c r="D5" s="135" t="s">
        <v>19</v>
      </c>
      <c r="E5" s="135"/>
      <c r="F5" s="135"/>
      <c r="G5" s="22"/>
      <c r="H5" s="3"/>
    </row>
    <row r="6" spans="1:9" x14ac:dyDescent="0.3">
      <c r="B6" s="22"/>
      <c r="D6" s="25" t="s">
        <v>22</v>
      </c>
      <c r="E6" s="25" t="s">
        <v>23</v>
      </c>
      <c r="F6" s="25" t="s">
        <v>24</v>
      </c>
      <c r="G6" s="25"/>
      <c r="H6" s="1"/>
      <c r="I6" s="1"/>
    </row>
    <row r="7" spans="1:9" x14ac:dyDescent="0.3">
      <c r="B7" s="22"/>
      <c r="C7" s="25" t="s">
        <v>20</v>
      </c>
      <c r="D7" s="22">
        <v>498.13844559999978</v>
      </c>
      <c r="E7" s="22">
        <v>765.74326700000017</v>
      </c>
      <c r="F7" s="22">
        <v>617.31945974999974</v>
      </c>
      <c r="G7" s="25"/>
      <c r="H7" s="1"/>
      <c r="I7" s="1"/>
    </row>
    <row r="8" spans="1:9" x14ac:dyDescent="0.3">
      <c r="B8" s="22"/>
      <c r="C8" s="25" t="s">
        <v>21</v>
      </c>
      <c r="D8" s="22">
        <v>510.2244210749999</v>
      </c>
      <c r="E8" s="22">
        <v>703.70667619999983</v>
      </c>
      <c r="F8" s="22">
        <v>761.39749030000019</v>
      </c>
      <c r="G8" s="25"/>
      <c r="H8" s="1"/>
      <c r="I8" s="1"/>
    </row>
    <row r="9" spans="1:9" x14ac:dyDescent="0.3">
      <c r="B9" s="22"/>
      <c r="C9" s="22" t="s">
        <v>4</v>
      </c>
      <c r="D9" s="22">
        <v>372.51351525000007</v>
      </c>
      <c r="E9" s="22">
        <v>765.68529346000014</v>
      </c>
      <c r="F9" s="22">
        <v>668.33697980000011</v>
      </c>
      <c r="G9" s="26"/>
      <c r="H9" s="4"/>
    </row>
    <row r="10" spans="1:9" x14ac:dyDescent="0.3">
      <c r="B10" s="22"/>
      <c r="C10" s="22"/>
      <c r="D10" s="22"/>
      <c r="E10" s="22"/>
      <c r="F10" s="22"/>
      <c r="G10" s="22"/>
      <c r="H10" s="3"/>
    </row>
    <row r="11" spans="1:9" x14ac:dyDescent="0.3">
      <c r="B11" s="22"/>
      <c r="C11" s="22"/>
      <c r="D11" s="22"/>
      <c r="E11" s="22"/>
      <c r="F11" s="22"/>
      <c r="G11" s="22"/>
      <c r="H11" s="3"/>
    </row>
    <row r="12" spans="1:9" x14ac:dyDescent="0.3">
      <c r="B12" s="22"/>
      <c r="C12" s="22"/>
      <c r="D12" s="134" t="s">
        <v>25</v>
      </c>
      <c r="E12" s="134"/>
      <c r="F12" s="134"/>
      <c r="G12" s="22"/>
      <c r="H12" s="3"/>
    </row>
    <row r="13" spans="1:9" x14ac:dyDescent="0.3">
      <c r="B13" s="22"/>
      <c r="C13" s="22"/>
      <c r="D13" s="22" t="s">
        <v>26</v>
      </c>
      <c r="E13" s="22" t="s">
        <v>27</v>
      </c>
      <c r="F13" s="22" t="s">
        <v>28</v>
      </c>
      <c r="G13" s="22"/>
      <c r="H13" s="3"/>
    </row>
    <row r="14" spans="1:9" x14ac:dyDescent="0.3">
      <c r="B14" s="22"/>
      <c r="C14" s="22" t="s">
        <v>29</v>
      </c>
      <c r="D14" s="22">
        <v>183.38576090000004</v>
      </c>
      <c r="E14" s="22">
        <v>184.29511020000001</v>
      </c>
      <c r="F14" s="22">
        <v>155.12964220000001</v>
      </c>
      <c r="G14" s="26"/>
      <c r="H14" s="4"/>
    </row>
    <row r="15" spans="1:9" x14ac:dyDescent="0.3">
      <c r="B15" s="22"/>
      <c r="C15" s="22" t="s">
        <v>30</v>
      </c>
      <c r="D15" s="22">
        <v>159.7305954</v>
      </c>
      <c r="E15" s="22">
        <v>172.6957778</v>
      </c>
      <c r="F15" s="22">
        <v>179.54912239999999</v>
      </c>
      <c r="G15" s="22"/>
      <c r="H15" s="3"/>
    </row>
    <row r="16" spans="1:9" x14ac:dyDescent="0.3">
      <c r="B16" s="22"/>
      <c r="C16" s="22" t="s">
        <v>31</v>
      </c>
      <c r="D16" s="22">
        <v>175.1382514</v>
      </c>
      <c r="E16" s="22">
        <v>179.35689120000001</v>
      </c>
      <c r="F16" s="22">
        <v>137.43097879999999</v>
      </c>
      <c r="G16" s="22"/>
      <c r="H16" s="3"/>
    </row>
    <row r="17" spans="2:8" x14ac:dyDescent="0.3">
      <c r="B17" s="22"/>
      <c r="C17" s="22"/>
      <c r="D17" s="22"/>
      <c r="E17" s="22"/>
      <c r="F17" s="22"/>
      <c r="G17" s="22"/>
      <c r="H17" s="3"/>
    </row>
    <row r="18" spans="2:8" x14ac:dyDescent="0.3">
      <c r="B18" s="22"/>
      <c r="C18" s="22"/>
      <c r="D18" s="22"/>
      <c r="E18" s="22"/>
      <c r="F18" s="22"/>
      <c r="G18" s="22"/>
      <c r="H18" s="3"/>
    </row>
    <row r="19" spans="2:8" x14ac:dyDescent="0.3">
      <c r="B19" s="22"/>
    </row>
  </sheetData>
  <mergeCells count="2">
    <mergeCell ref="D5:F5"/>
    <mergeCell ref="D12:F12"/>
  </mergeCells>
  <phoneticPr fontId="5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"/>
  <sheetViews>
    <sheetView workbookViewId="0">
      <selection sqref="A1:N1048576"/>
    </sheetView>
  </sheetViews>
  <sheetFormatPr defaultRowHeight="16.5" x14ac:dyDescent="0.3"/>
  <cols>
    <col min="1" max="19" width="9" style="17"/>
  </cols>
  <sheetData>
    <row r="2" spans="1:4" x14ac:dyDescent="0.3">
      <c r="A2" s="16" t="s">
        <v>223</v>
      </c>
      <c r="D2" s="16" t="s">
        <v>468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5" sqref="K15"/>
    </sheetView>
  </sheetViews>
  <sheetFormatPr defaultRowHeight="16.5" x14ac:dyDescent="0.3"/>
  <cols>
    <col min="1" max="3" width="9" style="21"/>
    <col min="4" max="4" width="12.5" style="21" customWidth="1"/>
    <col min="5" max="5" width="11.875" style="21" customWidth="1"/>
    <col min="6" max="8" width="9" style="21"/>
  </cols>
  <sheetData>
    <row r="2" spans="1:5" x14ac:dyDescent="0.3">
      <c r="A2" s="33" t="s">
        <v>192</v>
      </c>
      <c r="D2" s="33" t="s">
        <v>469</v>
      </c>
    </row>
    <row r="4" spans="1:5" ht="42.75" x14ac:dyDescent="0.3">
      <c r="C4" s="45" t="s">
        <v>191</v>
      </c>
      <c r="D4" s="89" t="s">
        <v>193</v>
      </c>
      <c r="E4" s="90" t="s">
        <v>194</v>
      </c>
    </row>
    <row r="5" spans="1:5" x14ac:dyDescent="0.3">
      <c r="C5" s="58">
        <v>8.8030000000000008</v>
      </c>
      <c r="D5" s="85">
        <v>29.541</v>
      </c>
      <c r="E5" s="58">
        <v>258.69099999999997</v>
      </c>
    </row>
    <row r="6" spans="1:5" x14ac:dyDescent="0.3">
      <c r="C6" s="58">
        <v>8.7349999999999994</v>
      </c>
      <c r="D6" s="85">
        <v>27.407</v>
      </c>
      <c r="E6" s="58">
        <v>260.55099999999999</v>
      </c>
    </row>
    <row r="7" spans="1:5" x14ac:dyDescent="0.3">
      <c r="C7" s="58">
        <v>9.3450000000000006</v>
      </c>
      <c r="D7" s="85">
        <v>21.443999999999999</v>
      </c>
      <c r="E7" s="58">
        <v>216.429</v>
      </c>
    </row>
    <row r="8" spans="1:5" x14ac:dyDescent="0.3">
      <c r="C8" s="58">
        <v>7.65</v>
      </c>
      <c r="D8" s="85">
        <v>26.439</v>
      </c>
      <c r="E8" s="58">
        <v>235.215</v>
      </c>
    </row>
    <row r="9" spans="1:5" x14ac:dyDescent="0.3">
      <c r="C9" s="58">
        <v>7.9279999999999999</v>
      </c>
      <c r="D9" s="85">
        <v>21.236000000000001</v>
      </c>
      <c r="E9" s="58">
        <v>248.05</v>
      </c>
    </row>
    <row r="10" spans="1:5" x14ac:dyDescent="0.3">
      <c r="C10" s="58">
        <v>8.3320000000000007</v>
      </c>
      <c r="D10" s="85">
        <v>25.646000000000001</v>
      </c>
      <c r="E10" s="58">
        <v>270.67200000000003</v>
      </c>
    </row>
    <row r="11" spans="1:5" x14ac:dyDescent="0.3">
      <c r="C11" s="58">
        <v>7.6749999999999998</v>
      </c>
      <c r="D11" s="85">
        <v>55.445</v>
      </c>
      <c r="E11" s="58">
        <v>234.297</v>
      </c>
    </row>
    <row r="12" spans="1:5" x14ac:dyDescent="0.3">
      <c r="C12" s="58">
        <v>7.4080000000000004</v>
      </c>
      <c r="D12" s="85">
        <v>68.468999999999994</v>
      </c>
      <c r="E12" s="58">
        <v>288.93200000000002</v>
      </c>
    </row>
    <row r="13" spans="1:5" x14ac:dyDescent="0.3">
      <c r="C13" s="58">
        <v>7.7309999999999999</v>
      </c>
      <c r="D13" s="85">
        <v>21.495999999999999</v>
      </c>
      <c r="E13" s="58">
        <v>238.596</v>
      </c>
    </row>
    <row r="14" spans="1:5" x14ac:dyDescent="0.3">
      <c r="C14" s="58">
        <v>8.5239999999999991</v>
      </c>
      <c r="D14" s="85">
        <v>42.25</v>
      </c>
      <c r="E14" s="58">
        <v>242.76300000000001</v>
      </c>
    </row>
    <row r="15" spans="1:5" x14ac:dyDescent="0.3">
      <c r="C15" s="58">
        <v>7.415</v>
      </c>
      <c r="D15" s="85">
        <v>40.923999999999999</v>
      </c>
      <c r="E15" s="58">
        <v>236.423</v>
      </c>
    </row>
    <row r="16" spans="1:5" x14ac:dyDescent="0.3">
      <c r="C16" s="58">
        <v>7.6710000000000003</v>
      </c>
      <c r="D16" s="85">
        <v>33.811999999999998</v>
      </c>
      <c r="E16" s="58">
        <v>298.505</v>
      </c>
    </row>
    <row r="17" spans="3:5" x14ac:dyDescent="0.3">
      <c r="C17" s="58">
        <v>7.1120000000000001</v>
      </c>
      <c r="D17" s="85">
        <v>42.44</v>
      </c>
      <c r="E17" s="58">
        <v>286.2</v>
      </c>
    </row>
    <row r="18" spans="3:5" x14ac:dyDescent="0.3">
      <c r="C18" s="58">
        <v>7.5620000000000003</v>
      </c>
      <c r="D18" s="85">
        <v>53.35</v>
      </c>
      <c r="E18" s="58">
        <v>212.87299999999999</v>
      </c>
    </row>
    <row r="19" spans="3:5" x14ac:dyDescent="0.3">
      <c r="C19" s="58">
        <v>8.391</v>
      </c>
      <c r="D19" s="85">
        <v>23.105</v>
      </c>
      <c r="E19" s="58">
        <v>238.58199999999999</v>
      </c>
    </row>
  </sheetData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L16" sqref="L16"/>
    </sheetView>
  </sheetViews>
  <sheetFormatPr defaultRowHeight="16.5" x14ac:dyDescent="0.3"/>
  <cols>
    <col min="1" max="17" width="9" style="57"/>
  </cols>
  <sheetData>
    <row r="2" spans="1:13" x14ac:dyDescent="0.3">
      <c r="A2" s="91" t="s">
        <v>195</v>
      </c>
      <c r="D2" s="56" t="s">
        <v>470</v>
      </c>
    </row>
    <row r="4" spans="1:13" x14ac:dyDescent="0.3">
      <c r="D4" s="157" t="s">
        <v>209</v>
      </c>
      <c r="E4" s="158"/>
      <c r="F4" s="159"/>
      <c r="H4" s="157" t="s">
        <v>210</v>
      </c>
      <c r="I4" s="158"/>
      <c r="J4" s="158"/>
      <c r="K4" s="158"/>
      <c r="L4" s="158"/>
      <c r="M4" s="159"/>
    </row>
    <row r="5" spans="1:13" x14ac:dyDescent="0.3">
      <c r="D5" s="92" t="s">
        <v>203</v>
      </c>
      <c r="E5" s="95" t="s">
        <v>204</v>
      </c>
      <c r="F5" s="92" t="s">
        <v>205</v>
      </c>
      <c r="G5" s="58"/>
      <c r="H5" s="92" t="s">
        <v>206</v>
      </c>
      <c r="I5" s="95" t="s">
        <v>207</v>
      </c>
      <c r="J5" s="92" t="s">
        <v>208</v>
      </c>
      <c r="K5" s="95" t="s">
        <v>203</v>
      </c>
      <c r="L5" s="92" t="s">
        <v>204</v>
      </c>
      <c r="M5" s="93" t="s">
        <v>205</v>
      </c>
    </row>
    <row r="6" spans="1:13" x14ac:dyDescent="0.3">
      <c r="D6" s="58">
        <v>3.4180000000000001</v>
      </c>
      <c r="E6" s="85">
        <v>4.3710000000000004</v>
      </c>
      <c r="F6" s="58">
        <v>4.3860000000000001</v>
      </c>
      <c r="G6" s="58"/>
      <c r="H6" s="58">
        <v>5.6849999999999996</v>
      </c>
      <c r="I6" s="85">
        <v>5.7080000000000002</v>
      </c>
      <c r="J6" s="58">
        <v>46.158000000000001</v>
      </c>
      <c r="K6" s="85">
        <v>75.174999999999997</v>
      </c>
      <c r="L6" s="58">
        <v>184.16399999999999</v>
      </c>
      <c r="M6" s="94">
        <v>219.809</v>
      </c>
    </row>
    <row r="7" spans="1:13" x14ac:dyDescent="0.3">
      <c r="D7" s="58">
        <v>4.4790000000000001</v>
      </c>
      <c r="E7" s="85">
        <v>3.8530000000000002</v>
      </c>
      <c r="F7" s="58">
        <v>3.7639999999999998</v>
      </c>
      <c r="G7" s="58"/>
      <c r="H7" s="58">
        <v>4.0510000000000002</v>
      </c>
      <c r="I7" s="85">
        <v>5.2439999999999998</v>
      </c>
      <c r="J7" s="58">
        <v>37.170999999999999</v>
      </c>
      <c r="K7" s="85">
        <v>76.617000000000004</v>
      </c>
      <c r="L7" s="58">
        <v>223.072</v>
      </c>
      <c r="M7" s="94">
        <v>168.245</v>
      </c>
    </row>
    <row r="8" spans="1:13" x14ac:dyDescent="0.3">
      <c r="D8" s="58">
        <v>4.8639999999999999</v>
      </c>
      <c r="E8" s="85">
        <v>4.7430000000000003</v>
      </c>
      <c r="F8" s="58">
        <v>4.6440000000000001</v>
      </c>
      <c r="G8" s="58"/>
      <c r="H8" s="58">
        <v>4.0830000000000002</v>
      </c>
      <c r="I8" s="85">
        <v>19.462</v>
      </c>
      <c r="J8" s="58">
        <v>45.457000000000001</v>
      </c>
      <c r="K8" s="85">
        <v>85.451999999999998</v>
      </c>
      <c r="L8" s="58">
        <v>173.572</v>
      </c>
      <c r="M8" s="94">
        <v>223.55600000000001</v>
      </c>
    </row>
  </sheetData>
  <mergeCells count="2">
    <mergeCell ref="D4:F4"/>
    <mergeCell ref="H4:M4"/>
  </mergeCells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workbookViewId="0">
      <selection activeCell="N16" sqref="N16"/>
    </sheetView>
  </sheetViews>
  <sheetFormatPr defaultRowHeight="16.5" x14ac:dyDescent="0.3"/>
  <cols>
    <col min="1" max="9" width="9" style="17"/>
  </cols>
  <sheetData>
    <row r="3" spans="1:9" x14ac:dyDescent="0.3">
      <c r="A3" s="16" t="s">
        <v>202</v>
      </c>
      <c r="D3" s="16" t="s">
        <v>471</v>
      </c>
    </row>
    <row r="5" spans="1:9" x14ac:dyDescent="0.3">
      <c r="C5" s="45" t="s">
        <v>196</v>
      </c>
      <c r="D5" s="84" t="s">
        <v>197</v>
      </c>
      <c r="E5" s="45" t="s">
        <v>198</v>
      </c>
      <c r="F5" s="84" t="s">
        <v>199</v>
      </c>
      <c r="G5" s="45" t="s">
        <v>200</v>
      </c>
      <c r="H5" s="96" t="s">
        <v>201</v>
      </c>
      <c r="I5" s="58"/>
    </row>
    <row r="6" spans="1:9" x14ac:dyDescent="0.3">
      <c r="C6" s="58">
        <v>202.93737000000002</v>
      </c>
      <c r="D6" s="85">
        <v>148.38237000000001</v>
      </c>
      <c r="E6" s="58">
        <v>201.04137</v>
      </c>
      <c r="F6" s="85">
        <v>156.16937000000001</v>
      </c>
      <c r="G6" s="58">
        <v>43.430369999999996</v>
      </c>
      <c r="H6" s="94">
        <v>112.42037000000001</v>
      </c>
      <c r="I6" s="58"/>
    </row>
    <row r="7" spans="1:9" x14ac:dyDescent="0.3">
      <c r="C7" s="58">
        <v>218.10237000000004</v>
      </c>
      <c r="D7" s="85">
        <v>145.28637000000001</v>
      </c>
      <c r="E7" s="58">
        <v>190.80837000000002</v>
      </c>
      <c r="F7" s="85">
        <v>198.53937000000002</v>
      </c>
      <c r="G7" s="58">
        <v>108.47437000000001</v>
      </c>
      <c r="H7" s="94">
        <v>100.44537000000001</v>
      </c>
      <c r="I7" s="58"/>
    </row>
    <row r="8" spans="1:9" x14ac:dyDescent="0.3">
      <c r="C8" s="58">
        <v>194.46737000000002</v>
      </c>
      <c r="D8" s="85">
        <v>199.74237000000002</v>
      </c>
      <c r="E8" s="58">
        <v>181.38737000000003</v>
      </c>
      <c r="F8" s="85">
        <v>127.92437</v>
      </c>
      <c r="G8" s="58">
        <v>133.17237000000003</v>
      </c>
      <c r="H8" s="94">
        <v>76.331370000000007</v>
      </c>
      <c r="I8" s="58"/>
    </row>
    <row r="9" spans="1:9" x14ac:dyDescent="0.3">
      <c r="C9" s="58">
        <v>226.43836999999999</v>
      </c>
      <c r="D9" s="85">
        <v>217.35237000000004</v>
      </c>
      <c r="E9" s="58">
        <v>173.53037</v>
      </c>
      <c r="F9" s="85">
        <v>190.48937000000001</v>
      </c>
      <c r="G9" s="58">
        <v>188.07037000000003</v>
      </c>
      <c r="H9" s="94">
        <v>106.06837</v>
      </c>
      <c r="I9" s="58"/>
    </row>
    <row r="10" spans="1:9" x14ac:dyDescent="0.3">
      <c r="C10" s="58">
        <v>170.43737000000002</v>
      </c>
      <c r="D10" s="85">
        <v>338.07837000000001</v>
      </c>
      <c r="E10" s="58">
        <v>143.87337000000002</v>
      </c>
      <c r="F10" s="85">
        <v>143.26437000000001</v>
      </c>
      <c r="G10" s="58">
        <v>77.136370000000014</v>
      </c>
      <c r="H10" s="94">
        <v>88.078369999999993</v>
      </c>
      <c r="I10" s="58"/>
    </row>
    <row r="11" spans="1:9" x14ac:dyDescent="0.3">
      <c r="C11" s="58">
        <v>241.26337000000004</v>
      </c>
      <c r="D11" s="85">
        <v>180.58937000000003</v>
      </c>
      <c r="E11" s="58">
        <v>182.06437000000003</v>
      </c>
      <c r="F11" s="85">
        <v>180.09437000000003</v>
      </c>
      <c r="G11" s="58">
        <v>56.748370000000008</v>
      </c>
      <c r="H11" s="94">
        <v>91.861370000000008</v>
      </c>
      <c r="I11" s="58"/>
    </row>
    <row r="12" spans="1:9" x14ac:dyDescent="0.3">
      <c r="C12" s="58">
        <v>229.89237</v>
      </c>
      <c r="D12" s="85">
        <v>199.93037000000001</v>
      </c>
      <c r="E12" s="58">
        <v>186.95137000000003</v>
      </c>
      <c r="F12" s="85">
        <v>161.61837000000003</v>
      </c>
      <c r="G12" s="58">
        <v>82.123370000000008</v>
      </c>
      <c r="H12" s="94">
        <v>101.96237000000001</v>
      </c>
      <c r="I12" s="58"/>
    </row>
    <row r="13" spans="1:9" x14ac:dyDescent="0.3">
      <c r="C13" s="58">
        <v>254.60037000000003</v>
      </c>
      <c r="D13" s="85">
        <v>188.01737000000003</v>
      </c>
      <c r="E13" s="58">
        <v>92.693370000000002</v>
      </c>
      <c r="F13" s="85">
        <v>130.68537000000001</v>
      </c>
      <c r="G13" s="58">
        <v>80.772370000000009</v>
      </c>
      <c r="H13" s="94">
        <v>127.83037</v>
      </c>
      <c r="I13" s="58"/>
    </row>
    <row r="14" spans="1:9" x14ac:dyDescent="0.3">
      <c r="C14" s="58">
        <v>243.35337000000001</v>
      </c>
      <c r="D14" s="85">
        <v>177.04737000000003</v>
      </c>
      <c r="E14" s="58">
        <v>158.29037000000002</v>
      </c>
      <c r="F14" s="85">
        <v>131.78837000000001</v>
      </c>
      <c r="G14" s="58">
        <v>73.509370000000004</v>
      </c>
      <c r="H14" s="94">
        <v>108.16437000000001</v>
      </c>
      <c r="I14" s="58"/>
    </row>
    <row r="15" spans="1:9" x14ac:dyDescent="0.3">
      <c r="C15" s="58">
        <v>260.39736999999997</v>
      </c>
      <c r="D15" s="85">
        <v>211.94137000000003</v>
      </c>
      <c r="E15" s="58">
        <v>166.83937000000003</v>
      </c>
      <c r="F15" s="85">
        <v>151.61237000000003</v>
      </c>
      <c r="G15" s="58">
        <v>62.192369999999997</v>
      </c>
      <c r="H15" s="94">
        <v>84.968370000000007</v>
      </c>
      <c r="I15" s="58"/>
    </row>
    <row r="16" spans="1:9" x14ac:dyDescent="0.3">
      <c r="C16" s="58">
        <v>212.99037000000001</v>
      </c>
      <c r="D16" s="85">
        <v>224.39737</v>
      </c>
      <c r="E16" s="58">
        <v>161.09537000000003</v>
      </c>
      <c r="F16" s="85">
        <v>154.69137000000001</v>
      </c>
      <c r="G16" s="58">
        <v>66.813370000000006</v>
      </c>
      <c r="H16" s="94">
        <v>93.089370000000017</v>
      </c>
      <c r="I16" s="58"/>
    </row>
    <row r="17" spans="3:9" x14ac:dyDescent="0.3">
      <c r="C17" s="58">
        <v>329.64136999999999</v>
      </c>
      <c r="D17" s="85">
        <v>223.70637000000002</v>
      </c>
      <c r="E17" s="58">
        <v>134.72137000000001</v>
      </c>
      <c r="F17" s="85">
        <v>178.02837000000002</v>
      </c>
      <c r="G17" s="58">
        <v>128.70437000000001</v>
      </c>
      <c r="H17" s="94">
        <v>64.88736999999999</v>
      </c>
      <c r="I17" s="58"/>
    </row>
    <row r="18" spans="3:9" x14ac:dyDescent="0.3">
      <c r="C18" s="58">
        <v>291.80637000000002</v>
      </c>
      <c r="D18" s="85">
        <v>177.61237000000003</v>
      </c>
      <c r="E18" s="58">
        <v>166.57837000000001</v>
      </c>
      <c r="F18" s="85">
        <v>157.96937000000003</v>
      </c>
      <c r="G18" s="58">
        <v>87.548369999999991</v>
      </c>
      <c r="H18" s="94">
        <v>99.109369999999998</v>
      </c>
      <c r="I18" s="58"/>
    </row>
    <row r="19" spans="3:9" x14ac:dyDescent="0.3">
      <c r="C19" s="58">
        <v>224.61337</v>
      </c>
      <c r="D19" s="85">
        <v>254.45937000000001</v>
      </c>
      <c r="E19" s="58">
        <v>177.52337000000003</v>
      </c>
      <c r="F19" s="85">
        <v>214.79237000000003</v>
      </c>
      <c r="G19" s="58">
        <v>93.768370000000019</v>
      </c>
      <c r="H19" s="94">
        <v>133.16337000000001</v>
      </c>
      <c r="I19" s="58"/>
    </row>
    <row r="20" spans="3:9" x14ac:dyDescent="0.3">
      <c r="C20" s="58">
        <v>179.38837000000001</v>
      </c>
      <c r="D20" s="85">
        <v>204.90737000000004</v>
      </c>
      <c r="E20" s="58">
        <v>193.29237000000001</v>
      </c>
      <c r="F20" s="85">
        <v>156.17237000000003</v>
      </c>
      <c r="G20" s="58">
        <v>104.90737</v>
      </c>
      <c r="H20" s="94">
        <v>77.368370000000013</v>
      </c>
      <c r="I20" s="58"/>
    </row>
    <row r="21" spans="3:9" x14ac:dyDescent="0.3">
      <c r="C21" s="58">
        <v>251.42537000000002</v>
      </c>
      <c r="D21" s="85">
        <v>197.85437000000002</v>
      </c>
      <c r="E21" s="58">
        <v>116.03337000000001</v>
      </c>
      <c r="F21" s="85">
        <v>168.49137000000002</v>
      </c>
      <c r="G21" s="58">
        <v>88.660370000000015</v>
      </c>
      <c r="H21" s="94">
        <v>55.700370000000007</v>
      </c>
      <c r="I21" s="58"/>
    </row>
    <row r="22" spans="3:9" x14ac:dyDescent="0.3">
      <c r="C22" s="58">
        <v>177.63537000000002</v>
      </c>
      <c r="D22" s="85">
        <v>175.87337000000002</v>
      </c>
      <c r="E22" s="58">
        <v>150.24837000000002</v>
      </c>
      <c r="F22" s="85">
        <v>114.34337000000001</v>
      </c>
      <c r="G22" s="58">
        <v>122.62937000000001</v>
      </c>
      <c r="H22" s="94">
        <v>152.31737000000001</v>
      </c>
      <c r="I22" s="58"/>
    </row>
    <row r="23" spans="3:9" x14ac:dyDescent="0.3">
      <c r="C23" s="58">
        <v>245.15437</v>
      </c>
      <c r="D23" s="85">
        <v>228.41937000000004</v>
      </c>
      <c r="E23" s="58">
        <v>167.40937000000002</v>
      </c>
      <c r="F23" s="85">
        <v>210.70937000000001</v>
      </c>
      <c r="G23" s="58">
        <v>106.28036999999999</v>
      </c>
      <c r="H23" s="94">
        <v>82.723370000000003</v>
      </c>
      <c r="I23" s="58"/>
    </row>
    <row r="24" spans="3:9" x14ac:dyDescent="0.3">
      <c r="C24" s="58">
        <v>284.44236999999998</v>
      </c>
      <c r="D24" s="85">
        <v>220.91337000000001</v>
      </c>
      <c r="E24" s="58">
        <v>195.18937000000003</v>
      </c>
      <c r="F24" s="85">
        <v>204.05837</v>
      </c>
      <c r="G24" s="58">
        <v>122.81036999999999</v>
      </c>
      <c r="H24" s="94">
        <v>81.196370000000016</v>
      </c>
      <c r="I24" s="58"/>
    </row>
    <row r="25" spans="3:9" x14ac:dyDescent="0.3">
      <c r="C25" s="58">
        <v>225.71837000000002</v>
      </c>
      <c r="D25" s="85">
        <v>228.46937</v>
      </c>
      <c r="E25" s="58">
        <v>147.82637000000003</v>
      </c>
      <c r="F25" s="85">
        <v>182.87237000000002</v>
      </c>
      <c r="G25" s="58">
        <v>125.78837</v>
      </c>
      <c r="H25" s="94">
        <v>105.66237</v>
      </c>
      <c r="I25" s="58"/>
    </row>
    <row r="26" spans="3:9" x14ac:dyDescent="0.3">
      <c r="C26" s="58">
        <v>293.27636999999999</v>
      </c>
      <c r="D26" s="85">
        <v>218.34837000000002</v>
      </c>
      <c r="E26" s="58">
        <v>186.25637000000003</v>
      </c>
      <c r="F26" s="85">
        <v>153.30437000000001</v>
      </c>
      <c r="G26" s="58">
        <v>72.797370000000015</v>
      </c>
      <c r="H26" s="94">
        <v>146.17637000000002</v>
      </c>
      <c r="I26" s="58"/>
    </row>
    <row r="27" spans="3:9" x14ac:dyDescent="0.3">
      <c r="C27" s="58">
        <v>156.53337000000002</v>
      </c>
      <c r="D27" s="85">
        <v>207.59737000000004</v>
      </c>
      <c r="E27" s="58">
        <v>201.38737</v>
      </c>
      <c r="F27" s="85">
        <v>226.22436999999999</v>
      </c>
      <c r="G27" s="58">
        <v>98.934370000000015</v>
      </c>
      <c r="H27" s="94">
        <v>91.730370000000008</v>
      </c>
      <c r="I27" s="58"/>
    </row>
    <row r="28" spans="3:9" x14ac:dyDescent="0.3">
      <c r="C28" s="58">
        <v>219.66037000000003</v>
      </c>
      <c r="D28" s="85">
        <v>208.07037</v>
      </c>
      <c r="E28" s="58">
        <v>197.67337000000001</v>
      </c>
      <c r="F28" s="85">
        <v>178.22737000000001</v>
      </c>
      <c r="G28" s="58">
        <v>102.08537</v>
      </c>
      <c r="H28" s="94">
        <v>163.49537000000001</v>
      </c>
      <c r="I28" s="58"/>
    </row>
    <row r="29" spans="3:9" x14ac:dyDescent="0.3">
      <c r="C29" s="58">
        <v>227.33937</v>
      </c>
      <c r="D29" s="85">
        <v>229.84837000000002</v>
      </c>
      <c r="E29" s="58">
        <v>161.78437000000002</v>
      </c>
      <c r="F29" s="85">
        <v>187.12637000000001</v>
      </c>
      <c r="G29" s="58">
        <v>68.556370000000001</v>
      </c>
      <c r="H29" s="94">
        <v>107.87036999999999</v>
      </c>
      <c r="I29" s="58"/>
    </row>
  </sheetData>
  <phoneticPr fontId="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workbookViewId="0">
      <selection activeCell="P32" sqref="P32"/>
    </sheetView>
  </sheetViews>
  <sheetFormatPr defaultRowHeight="16.5" x14ac:dyDescent="0.3"/>
  <cols>
    <col min="1" max="18" width="9" style="17"/>
  </cols>
  <sheetData>
    <row r="2" spans="1:15" x14ac:dyDescent="0.3">
      <c r="A2" s="16" t="s">
        <v>202</v>
      </c>
      <c r="D2" s="16" t="s">
        <v>472</v>
      </c>
    </row>
    <row r="4" spans="1:15" x14ac:dyDescent="0.3">
      <c r="C4" s="157" t="s">
        <v>216</v>
      </c>
      <c r="D4" s="158"/>
      <c r="E4" s="158"/>
      <c r="F4" s="158"/>
      <c r="G4" s="159"/>
      <c r="H4" s="18"/>
      <c r="J4" s="154" t="s">
        <v>217</v>
      </c>
      <c r="K4" s="155"/>
      <c r="L4" s="155"/>
      <c r="M4" s="155"/>
      <c r="N4" s="156"/>
      <c r="O4" s="18"/>
    </row>
    <row r="5" spans="1:15" x14ac:dyDescent="0.3">
      <c r="C5" s="45" t="s">
        <v>211</v>
      </c>
      <c r="D5" s="96" t="s">
        <v>212</v>
      </c>
      <c r="E5" s="96" t="s">
        <v>213</v>
      </c>
      <c r="F5" s="84" t="s">
        <v>214</v>
      </c>
      <c r="G5" s="45" t="s">
        <v>215</v>
      </c>
      <c r="H5" s="30"/>
      <c r="I5" s="30"/>
      <c r="J5" s="97" t="s">
        <v>211</v>
      </c>
      <c r="K5" s="98" t="s">
        <v>212</v>
      </c>
      <c r="L5" s="97" t="s">
        <v>213</v>
      </c>
      <c r="M5" s="98" t="s">
        <v>214</v>
      </c>
      <c r="N5" s="97" t="s">
        <v>215</v>
      </c>
      <c r="O5" s="30"/>
    </row>
    <row r="6" spans="1:15" x14ac:dyDescent="0.3">
      <c r="C6" s="58">
        <v>243.29781</v>
      </c>
      <c r="D6" s="94">
        <v>228.71581</v>
      </c>
      <c r="E6" s="94">
        <v>193.73981000000001</v>
      </c>
      <c r="F6" s="85">
        <v>139.04781</v>
      </c>
      <c r="G6" s="58">
        <v>96.114810000000006</v>
      </c>
      <c r="H6" s="70"/>
      <c r="I6" s="70"/>
      <c r="J6" s="70">
        <v>290.95768999999996</v>
      </c>
      <c r="K6" s="78">
        <v>240.79969000000003</v>
      </c>
      <c r="L6" s="70">
        <v>186.44469000000001</v>
      </c>
      <c r="M6" s="78">
        <v>147.73069000000001</v>
      </c>
      <c r="N6" s="70">
        <v>78.331689999999995</v>
      </c>
      <c r="O6" s="70"/>
    </row>
    <row r="7" spans="1:15" x14ac:dyDescent="0.3">
      <c r="C7" s="58">
        <v>239.66081</v>
      </c>
      <c r="D7" s="94">
        <v>216.08681000000001</v>
      </c>
      <c r="E7" s="94">
        <v>196.39780999999999</v>
      </c>
      <c r="F7" s="85">
        <v>137.56781000000001</v>
      </c>
      <c r="G7" s="58">
        <v>93.732810000000001</v>
      </c>
      <c r="H7" s="70"/>
      <c r="I7" s="70"/>
      <c r="J7" s="70">
        <v>287.01069000000001</v>
      </c>
      <c r="K7" s="78">
        <v>242.16269000000003</v>
      </c>
      <c r="L7" s="70">
        <v>176.11969000000002</v>
      </c>
      <c r="M7" s="78">
        <v>147.79669000000001</v>
      </c>
      <c r="N7" s="70">
        <v>78.282690000000002</v>
      </c>
      <c r="O7" s="70"/>
    </row>
    <row r="8" spans="1:15" x14ac:dyDescent="0.3">
      <c r="C8" s="58">
        <v>220.19181</v>
      </c>
      <c r="D8" s="94">
        <v>208.41081</v>
      </c>
      <c r="E8" s="94">
        <v>126.02081000000001</v>
      </c>
      <c r="F8" s="85">
        <v>122.22381000000001</v>
      </c>
      <c r="G8" s="58">
        <v>153.96881000000002</v>
      </c>
      <c r="H8" s="70"/>
      <c r="I8" s="70"/>
      <c r="J8" s="70">
        <v>284.53969000000001</v>
      </c>
      <c r="K8" s="78">
        <v>254.48868999999999</v>
      </c>
      <c r="L8" s="70">
        <v>187.67969000000002</v>
      </c>
      <c r="M8" s="78">
        <v>147.62969000000001</v>
      </c>
      <c r="N8" s="70">
        <v>84.370689999999996</v>
      </c>
      <c r="O8" s="70"/>
    </row>
    <row r="9" spans="1:15" x14ac:dyDescent="0.3">
      <c r="C9" s="58">
        <v>220.63881000000001</v>
      </c>
      <c r="D9" s="94">
        <v>202.96181000000001</v>
      </c>
      <c r="E9" s="94">
        <v>144.82381000000001</v>
      </c>
      <c r="F9" s="85">
        <v>137.62781000000001</v>
      </c>
      <c r="G9" s="58">
        <v>147.83181000000002</v>
      </c>
      <c r="H9" s="70"/>
      <c r="I9" s="70"/>
      <c r="J9" s="70">
        <v>267.09769</v>
      </c>
      <c r="K9" s="78">
        <v>226.35269000000002</v>
      </c>
      <c r="L9" s="70">
        <v>217.91069000000002</v>
      </c>
      <c r="M9" s="78">
        <v>124.04468999999999</v>
      </c>
      <c r="N9" s="70">
        <v>85.283689999999993</v>
      </c>
      <c r="O9" s="70"/>
    </row>
    <row r="10" spans="1:15" x14ac:dyDescent="0.3">
      <c r="C10" s="58">
        <v>218.91481000000002</v>
      </c>
      <c r="D10" s="94">
        <v>203.42780999999999</v>
      </c>
      <c r="E10" s="94">
        <v>130.02880999999999</v>
      </c>
      <c r="F10" s="85">
        <v>133.64081000000002</v>
      </c>
      <c r="G10" s="58">
        <v>142.94681</v>
      </c>
      <c r="H10" s="70"/>
      <c r="I10" s="70"/>
      <c r="J10" s="70">
        <v>213.05469000000002</v>
      </c>
      <c r="K10" s="78">
        <v>247.65369000000001</v>
      </c>
      <c r="L10" s="70">
        <v>185.85369</v>
      </c>
      <c r="M10" s="78">
        <v>148.85269000000002</v>
      </c>
      <c r="N10" s="70">
        <v>84.130690000000001</v>
      </c>
      <c r="O10" s="70"/>
    </row>
    <row r="11" spans="1:15" x14ac:dyDescent="0.3">
      <c r="C11" s="58">
        <v>225.82481000000001</v>
      </c>
      <c r="D11" s="94">
        <v>208.32680999999999</v>
      </c>
      <c r="E11" s="94">
        <v>196.24481</v>
      </c>
      <c r="F11" s="85">
        <v>120.48181</v>
      </c>
      <c r="G11" s="58">
        <v>131.87181000000001</v>
      </c>
      <c r="H11" s="70"/>
      <c r="I11" s="70"/>
      <c r="J11" s="70">
        <v>265.72568999999999</v>
      </c>
      <c r="K11" s="78">
        <v>260.13668999999999</v>
      </c>
      <c r="L11" s="70">
        <v>147.07669000000001</v>
      </c>
      <c r="M11" s="78">
        <v>139.40269000000001</v>
      </c>
      <c r="N11" s="70">
        <v>97.208690000000004</v>
      </c>
      <c r="O11" s="70"/>
    </row>
    <row r="12" spans="1:15" x14ac:dyDescent="0.3">
      <c r="C12" s="58">
        <v>222.41081</v>
      </c>
      <c r="D12" s="94">
        <v>230.23581000000001</v>
      </c>
      <c r="E12" s="94">
        <v>207.52681000000001</v>
      </c>
      <c r="F12" s="85">
        <v>111.50881000000001</v>
      </c>
      <c r="G12" s="58">
        <v>135.72181</v>
      </c>
      <c r="H12" s="70"/>
      <c r="I12" s="70"/>
      <c r="J12" s="70">
        <v>252.30169000000004</v>
      </c>
      <c r="K12" s="78">
        <v>266.51569000000001</v>
      </c>
      <c r="L12" s="70">
        <v>194.61069000000001</v>
      </c>
      <c r="M12" s="78">
        <v>183.60669000000001</v>
      </c>
      <c r="N12" s="70">
        <v>106.83768999999999</v>
      </c>
      <c r="O12" s="70"/>
    </row>
    <row r="13" spans="1:15" x14ac:dyDescent="0.3">
      <c r="C13" s="58">
        <v>223.16081</v>
      </c>
      <c r="D13" s="94">
        <v>231.89281</v>
      </c>
      <c r="E13" s="94">
        <v>211.85081</v>
      </c>
      <c r="F13" s="85">
        <v>117.07680999999999</v>
      </c>
      <c r="G13" s="58">
        <v>131.16481000000002</v>
      </c>
      <c r="H13" s="70"/>
      <c r="I13" s="70"/>
      <c r="J13" s="70">
        <v>268.35269</v>
      </c>
      <c r="K13" s="78">
        <v>238.13769000000002</v>
      </c>
      <c r="L13" s="70">
        <v>175.07769000000002</v>
      </c>
      <c r="M13" s="78">
        <v>148.85469000000001</v>
      </c>
      <c r="N13" s="70">
        <v>86.388689999999997</v>
      </c>
      <c r="O13" s="70"/>
    </row>
    <row r="14" spans="1:15" x14ac:dyDescent="0.3">
      <c r="C14" s="58">
        <v>212.24581000000001</v>
      </c>
      <c r="D14" s="94">
        <v>245.82381000000001</v>
      </c>
      <c r="E14" s="94">
        <v>227.61781000000002</v>
      </c>
      <c r="F14" s="85">
        <v>125.82581000000002</v>
      </c>
      <c r="G14" s="58">
        <v>149.85681</v>
      </c>
      <c r="H14" s="70"/>
      <c r="I14" s="70"/>
      <c r="J14" s="70">
        <v>259.07468999999998</v>
      </c>
      <c r="K14" s="78">
        <v>188.03969000000001</v>
      </c>
      <c r="L14" s="70">
        <v>151.19769000000002</v>
      </c>
      <c r="M14" s="78">
        <v>197.97369</v>
      </c>
      <c r="N14" s="70">
        <v>77.514690000000002</v>
      </c>
      <c r="O14" s="70"/>
    </row>
    <row r="15" spans="1:15" x14ac:dyDescent="0.3">
      <c r="C15" s="58">
        <v>216.38281000000001</v>
      </c>
      <c r="D15" s="94">
        <v>219.35681</v>
      </c>
      <c r="E15" s="94">
        <v>223.31681</v>
      </c>
      <c r="F15" s="85">
        <v>134.09881000000001</v>
      </c>
      <c r="G15" s="58">
        <v>140.94181</v>
      </c>
      <c r="H15" s="70"/>
      <c r="I15" s="70"/>
      <c r="J15" s="70">
        <v>253.66269000000003</v>
      </c>
      <c r="K15" s="78">
        <v>245.11769000000001</v>
      </c>
      <c r="L15" s="70">
        <v>149.43269000000001</v>
      </c>
      <c r="M15" s="78">
        <v>192.41369</v>
      </c>
      <c r="N15" s="70">
        <v>87.073689999999999</v>
      </c>
      <c r="O15" s="70"/>
    </row>
    <row r="16" spans="1:15" x14ac:dyDescent="0.3">
      <c r="C16" s="58">
        <v>222.84281000000001</v>
      </c>
      <c r="D16" s="94">
        <v>211.05081000000001</v>
      </c>
      <c r="E16" s="94">
        <v>110.75981</v>
      </c>
      <c r="F16" s="85">
        <v>134.37681000000001</v>
      </c>
      <c r="G16" s="58">
        <v>132.01680999999999</v>
      </c>
      <c r="H16" s="70"/>
      <c r="I16" s="70"/>
      <c r="J16" s="70">
        <v>317.29669000000001</v>
      </c>
      <c r="K16" s="78">
        <v>238.43269000000001</v>
      </c>
      <c r="L16" s="70">
        <v>154.47869</v>
      </c>
      <c r="M16" s="78">
        <v>119.11869</v>
      </c>
      <c r="N16" s="70">
        <v>94.311689999999999</v>
      </c>
      <c r="O16" s="70"/>
    </row>
    <row r="17" spans="3:15" x14ac:dyDescent="0.3">
      <c r="C17" s="58">
        <v>248.39781000000002</v>
      </c>
      <c r="D17" s="94">
        <v>214.19781</v>
      </c>
      <c r="E17" s="94">
        <v>194.97781000000001</v>
      </c>
      <c r="F17" s="85">
        <v>136.94981000000001</v>
      </c>
      <c r="G17" s="58">
        <v>128.51981000000001</v>
      </c>
      <c r="H17" s="70"/>
      <c r="I17" s="70"/>
      <c r="J17" s="70">
        <v>282.40269000000001</v>
      </c>
      <c r="K17" s="78">
        <v>233.61569</v>
      </c>
      <c r="L17" s="70">
        <v>174.14469000000003</v>
      </c>
      <c r="M17" s="78">
        <v>189.05769000000001</v>
      </c>
      <c r="N17" s="70">
        <v>85.799689999999998</v>
      </c>
      <c r="O17" s="70"/>
    </row>
    <row r="18" spans="3:15" x14ac:dyDescent="0.3">
      <c r="C18" s="58">
        <v>220.92180999999999</v>
      </c>
      <c r="D18" s="94">
        <v>218.24181000000002</v>
      </c>
      <c r="E18" s="94">
        <v>186.76281</v>
      </c>
      <c r="F18" s="85">
        <v>134.98481000000001</v>
      </c>
      <c r="G18" s="58">
        <v>132.95881</v>
      </c>
      <c r="H18" s="70"/>
      <c r="I18" s="70"/>
      <c r="J18" s="70">
        <v>221.14469000000003</v>
      </c>
      <c r="K18" s="78">
        <v>210.90769</v>
      </c>
      <c r="L18" s="70">
        <v>153.90969000000001</v>
      </c>
      <c r="M18" s="78">
        <v>269.88168999999999</v>
      </c>
      <c r="N18" s="70">
        <v>77.914689999999993</v>
      </c>
      <c r="O18" s="70"/>
    </row>
    <row r="19" spans="3:15" x14ac:dyDescent="0.3">
      <c r="C19" s="58">
        <v>228.51981000000001</v>
      </c>
      <c r="D19" s="94">
        <v>211.49681000000001</v>
      </c>
      <c r="E19" s="94">
        <v>199.54381000000001</v>
      </c>
      <c r="F19" s="85">
        <v>135.02581000000001</v>
      </c>
      <c r="G19" s="58">
        <v>131.13580999999999</v>
      </c>
      <c r="H19" s="70"/>
      <c r="I19" s="70"/>
      <c r="J19" s="70">
        <v>281.20968999999997</v>
      </c>
      <c r="K19" s="78">
        <v>211.84069000000002</v>
      </c>
      <c r="L19" s="70">
        <v>144.35169000000002</v>
      </c>
      <c r="M19" s="78">
        <v>238.23069000000001</v>
      </c>
      <c r="N19" s="70">
        <v>86.644689999999997</v>
      </c>
      <c r="O19" s="70"/>
    </row>
    <row r="20" spans="3:15" x14ac:dyDescent="0.3">
      <c r="C20" s="58">
        <v>249.42780999999999</v>
      </c>
      <c r="D20" s="94">
        <v>238.53281000000001</v>
      </c>
      <c r="E20" s="94">
        <v>205.85681</v>
      </c>
      <c r="F20" s="85">
        <v>110.62281</v>
      </c>
      <c r="G20" s="58">
        <v>118.27681000000001</v>
      </c>
      <c r="H20" s="70"/>
      <c r="I20" s="70"/>
      <c r="J20" s="70">
        <v>205.57169000000002</v>
      </c>
      <c r="K20" s="78">
        <v>201.91869000000003</v>
      </c>
      <c r="L20" s="70">
        <v>203.17469000000003</v>
      </c>
      <c r="M20" s="78">
        <v>110.05768999999999</v>
      </c>
      <c r="N20" s="70">
        <v>-2.3853099999999987</v>
      </c>
      <c r="O20" s="70"/>
    </row>
    <row r="21" spans="3:15" x14ac:dyDescent="0.3">
      <c r="C21" s="58">
        <v>234.86181000000002</v>
      </c>
      <c r="D21" s="94">
        <v>251.61381000000003</v>
      </c>
      <c r="E21" s="94">
        <v>119.56681</v>
      </c>
      <c r="F21" s="85">
        <v>125.87581</v>
      </c>
      <c r="G21" s="58">
        <v>119.97781000000001</v>
      </c>
      <c r="H21" s="70"/>
      <c r="I21" s="70"/>
      <c r="J21" s="70">
        <v>200.31669000000002</v>
      </c>
      <c r="K21" s="78">
        <v>202.70269000000002</v>
      </c>
      <c r="L21" s="70">
        <v>162.05269000000001</v>
      </c>
      <c r="M21" s="78">
        <v>120.99768999999999</v>
      </c>
      <c r="N21" s="70">
        <v>79.274689999999993</v>
      </c>
      <c r="O21" s="70"/>
    </row>
  </sheetData>
  <mergeCells count="2">
    <mergeCell ref="C4:G4"/>
    <mergeCell ref="J4:N4"/>
  </mergeCells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I12" sqref="I12"/>
    </sheetView>
  </sheetViews>
  <sheetFormatPr defaultRowHeight="16.5" x14ac:dyDescent="0.3"/>
  <cols>
    <col min="1" max="3" width="9" style="60"/>
    <col min="4" max="4" width="10.625" style="60" bestFit="1" customWidth="1"/>
    <col min="5" max="6" width="9.875" style="60" bestFit="1" customWidth="1"/>
    <col min="7" max="8" width="9" style="60"/>
  </cols>
  <sheetData>
    <row r="2" spans="1:6" x14ac:dyDescent="0.3">
      <c r="A2" s="99" t="s">
        <v>218</v>
      </c>
      <c r="D2" s="99" t="s">
        <v>473</v>
      </c>
    </row>
    <row r="6" spans="1:6" x14ac:dyDescent="0.3">
      <c r="C6" s="28"/>
      <c r="D6" s="97" t="s">
        <v>219</v>
      </c>
      <c r="E6" s="98" t="s">
        <v>220</v>
      </c>
      <c r="F6" s="97" t="s">
        <v>221</v>
      </c>
    </row>
    <row r="7" spans="1:6" x14ac:dyDescent="0.3">
      <c r="C7" s="160" t="s">
        <v>474</v>
      </c>
      <c r="D7" s="100">
        <v>0</v>
      </c>
      <c r="E7" s="103">
        <v>5453.3329999999996</v>
      </c>
      <c r="F7" s="100">
        <v>6893.3329999999996</v>
      </c>
    </row>
    <row r="8" spans="1:6" x14ac:dyDescent="0.3">
      <c r="C8" s="161"/>
      <c r="D8" s="101">
        <v>0</v>
      </c>
      <c r="E8" s="104">
        <v>2061.6669999999999</v>
      </c>
      <c r="F8" s="101">
        <v>4763.3329999999996</v>
      </c>
    </row>
    <row r="9" spans="1:6" x14ac:dyDescent="0.3">
      <c r="C9" s="162"/>
      <c r="D9" s="102">
        <v>0</v>
      </c>
      <c r="E9" s="105">
        <v>4703.1109999999999</v>
      </c>
      <c r="F9" s="102">
        <v>7664.2219999999998</v>
      </c>
    </row>
    <row r="10" spans="1:6" x14ac:dyDescent="0.3">
      <c r="C10" s="161" t="s">
        <v>222</v>
      </c>
      <c r="D10" s="30">
        <v>0</v>
      </c>
      <c r="E10" s="87">
        <v>126.30500000000001</v>
      </c>
      <c r="F10" s="30">
        <v>238.87100000000001</v>
      </c>
    </row>
    <row r="11" spans="1:6" x14ac:dyDescent="0.3">
      <c r="C11" s="161"/>
      <c r="D11" s="30">
        <v>6.6699999999999995E-5</v>
      </c>
      <c r="E11" s="87">
        <v>216.58009999999999</v>
      </c>
      <c r="F11" s="30">
        <v>214.08410000000001</v>
      </c>
    </row>
    <row r="12" spans="1:6" x14ac:dyDescent="0.3">
      <c r="C12" s="161"/>
      <c r="D12" s="30">
        <v>6.6699999999999995E-5</v>
      </c>
      <c r="E12" s="87">
        <v>58.200159999999997</v>
      </c>
      <c r="F12" s="30">
        <v>183.69669999999999</v>
      </c>
    </row>
  </sheetData>
  <mergeCells count="2">
    <mergeCell ref="C7:C9"/>
    <mergeCell ref="C10:C12"/>
  </mergeCells>
  <phoneticPr fontId="5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66"/>
  <sheetViews>
    <sheetView workbookViewId="0">
      <selection activeCell="K16" sqref="K16"/>
    </sheetView>
  </sheetViews>
  <sheetFormatPr defaultRowHeight="16.5" x14ac:dyDescent="0.3"/>
  <cols>
    <col min="1" max="1" width="9" style="17"/>
    <col min="2" max="2" width="17" style="17" customWidth="1"/>
    <col min="3" max="3" width="12.75" style="60" customWidth="1"/>
    <col min="4" max="4" width="9" style="17"/>
    <col min="5" max="5" width="14.625" style="17" customWidth="1"/>
    <col min="6" max="13" width="9" style="17"/>
  </cols>
  <sheetData>
    <row r="2" spans="1:5" x14ac:dyDescent="0.3">
      <c r="A2" s="16" t="s">
        <v>224</v>
      </c>
      <c r="C2" s="163" t="s">
        <v>475</v>
      </c>
      <c r="D2" s="163"/>
    </row>
    <row r="3" spans="1:5" ht="28.5" x14ac:dyDescent="0.3">
      <c r="C3" s="106" t="s">
        <v>476</v>
      </c>
      <c r="D3" s="108" t="s">
        <v>225</v>
      </c>
      <c r="E3" s="107" t="s">
        <v>226</v>
      </c>
    </row>
    <row r="4" spans="1:5" x14ac:dyDescent="0.3">
      <c r="C4" s="117">
        <v>1</v>
      </c>
      <c r="D4" s="119">
        <v>42.377810886863564</v>
      </c>
      <c r="E4" s="120">
        <v>-57.622189113136436</v>
      </c>
    </row>
    <row r="5" spans="1:5" x14ac:dyDescent="0.3">
      <c r="C5" s="88">
        <v>2</v>
      </c>
      <c r="D5" s="79">
        <v>46.508133274715135</v>
      </c>
      <c r="E5" s="80">
        <v>-53.491866725284865</v>
      </c>
    </row>
    <row r="6" spans="1:5" x14ac:dyDescent="0.3">
      <c r="C6" s="88">
        <v>3</v>
      </c>
      <c r="D6" s="79">
        <v>47.268260037413597</v>
      </c>
      <c r="E6" s="80">
        <v>-52.731739962586403</v>
      </c>
    </row>
    <row r="7" spans="1:5" x14ac:dyDescent="0.3">
      <c r="C7" s="88">
        <v>4</v>
      </c>
      <c r="D7" s="79">
        <v>47.539631142989421</v>
      </c>
      <c r="E7" s="80">
        <v>-52.460368857010579</v>
      </c>
    </row>
    <row r="8" spans="1:5" x14ac:dyDescent="0.3">
      <c r="C8" s="88">
        <v>5</v>
      </c>
      <c r="D8" s="79">
        <v>48.21438241723407</v>
      </c>
      <c r="E8" s="80">
        <v>-51.78561758276593</v>
      </c>
    </row>
    <row r="9" spans="1:5" x14ac:dyDescent="0.3">
      <c r="C9" s="88">
        <v>6</v>
      </c>
      <c r="D9" s="79">
        <v>48.472879476036702</v>
      </c>
      <c r="E9" s="80">
        <v>-51.527120523963298</v>
      </c>
    </row>
    <row r="10" spans="1:5" x14ac:dyDescent="0.3">
      <c r="C10" s="88">
        <v>7</v>
      </c>
      <c r="D10" s="79">
        <v>48.85067495009045</v>
      </c>
      <c r="E10" s="80">
        <v>-51.14932504990955</v>
      </c>
    </row>
    <row r="11" spans="1:5" x14ac:dyDescent="0.3">
      <c r="C11" s="88">
        <v>8</v>
      </c>
      <c r="D11" s="79">
        <v>49.532611304875807</v>
      </c>
      <c r="E11" s="80">
        <v>-50.467388695124193</v>
      </c>
    </row>
    <row r="12" spans="1:5" x14ac:dyDescent="0.3">
      <c r="C12" s="88">
        <v>9</v>
      </c>
      <c r="D12" s="79">
        <v>49.737024587078402</v>
      </c>
      <c r="E12" s="80">
        <v>-50.262975412921598</v>
      </c>
    </row>
    <row r="13" spans="1:5" x14ac:dyDescent="0.3">
      <c r="C13" s="88">
        <v>10</v>
      </c>
      <c r="D13" s="79">
        <v>49.755100864137923</v>
      </c>
      <c r="E13" s="80">
        <v>-50.244899135862077</v>
      </c>
    </row>
    <row r="14" spans="1:5" x14ac:dyDescent="0.3">
      <c r="C14" s="88">
        <v>11</v>
      </c>
      <c r="D14" s="79">
        <v>50.099612350226217</v>
      </c>
      <c r="E14" s="80">
        <v>-49.900387649773783</v>
      </c>
    </row>
    <row r="15" spans="1:5" x14ac:dyDescent="0.3">
      <c r="C15" s="88">
        <v>12</v>
      </c>
      <c r="D15" s="79">
        <v>51.388029774292058</v>
      </c>
      <c r="E15" s="80">
        <v>-48.611970225707942</v>
      </c>
    </row>
    <row r="16" spans="1:5" x14ac:dyDescent="0.3">
      <c r="C16" s="88">
        <v>13</v>
      </c>
      <c r="D16" s="79">
        <v>51.631672485541834</v>
      </c>
      <c r="E16" s="80">
        <v>-48.368327514458166</v>
      </c>
    </row>
    <row r="17" spans="3:5" x14ac:dyDescent="0.3">
      <c r="C17" s="88">
        <v>14</v>
      </c>
      <c r="D17" s="79">
        <v>52.653653115976617</v>
      </c>
      <c r="E17" s="80">
        <v>-47.346346884023383</v>
      </c>
    </row>
    <row r="18" spans="3:5" x14ac:dyDescent="0.3">
      <c r="C18" s="88">
        <v>15</v>
      </c>
      <c r="D18" s="79">
        <v>52.709427506081887</v>
      </c>
      <c r="E18" s="80">
        <v>-47.290572493918113</v>
      </c>
    </row>
    <row r="19" spans="3:5" x14ac:dyDescent="0.3">
      <c r="C19" s="88">
        <v>16</v>
      </c>
      <c r="D19" s="79">
        <v>53.002813510498591</v>
      </c>
      <c r="E19" s="80">
        <v>-46.997186489501409</v>
      </c>
    </row>
    <row r="20" spans="3:5" x14ac:dyDescent="0.3">
      <c r="C20" s="88">
        <v>17</v>
      </c>
      <c r="D20" s="79">
        <v>53.671288350329185</v>
      </c>
      <c r="E20" s="80">
        <v>-46.328711649670815</v>
      </c>
    </row>
    <row r="21" spans="3:5" x14ac:dyDescent="0.3">
      <c r="C21" s="88">
        <v>18</v>
      </c>
      <c r="D21" s="79">
        <v>54.171881795776343</v>
      </c>
      <c r="E21" s="80">
        <v>-45.828118204223657</v>
      </c>
    </row>
    <row r="22" spans="3:5" x14ac:dyDescent="0.3">
      <c r="C22" s="88">
        <v>19</v>
      </c>
      <c r="D22" s="79">
        <v>54.219580006531096</v>
      </c>
      <c r="E22" s="80">
        <v>-45.780419993468904</v>
      </c>
    </row>
    <row r="23" spans="3:5" x14ac:dyDescent="0.3">
      <c r="C23" s="88">
        <v>20</v>
      </c>
      <c r="D23" s="79">
        <v>54.266207966714411</v>
      </c>
      <c r="E23" s="80">
        <v>-45.733792033285589</v>
      </c>
    </row>
    <row r="24" spans="3:5" x14ac:dyDescent="0.3">
      <c r="C24" s="88">
        <v>21</v>
      </c>
      <c r="D24" s="79">
        <v>54.493923788736552</v>
      </c>
      <c r="E24" s="80">
        <v>-45.506076211263448</v>
      </c>
    </row>
    <row r="25" spans="3:5" x14ac:dyDescent="0.3">
      <c r="C25" s="88">
        <v>22</v>
      </c>
      <c r="D25" s="79">
        <v>54.925548341984765</v>
      </c>
      <c r="E25" s="80">
        <v>-45.074451658015235</v>
      </c>
    </row>
    <row r="26" spans="3:5" x14ac:dyDescent="0.3">
      <c r="C26" s="88">
        <v>23</v>
      </c>
      <c r="D26" s="79">
        <v>55.5764643137707</v>
      </c>
      <c r="E26" s="80">
        <v>-44.4235356862293</v>
      </c>
    </row>
    <row r="27" spans="3:5" x14ac:dyDescent="0.3">
      <c r="C27" s="88">
        <v>24</v>
      </c>
      <c r="D27" s="79">
        <v>55.649720086751643</v>
      </c>
      <c r="E27" s="80">
        <v>-44.350279913248357</v>
      </c>
    </row>
    <row r="28" spans="3:5" x14ac:dyDescent="0.3">
      <c r="C28" s="88">
        <v>25</v>
      </c>
      <c r="D28" s="79">
        <v>55.659674663578983</v>
      </c>
      <c r="E28" s="80">
        <v>-44.340325336421017</v>
      </c>
    </row>
    <row r="29" spans="3:5" x14ac:dyDescent="0.3">
      <c r="C29" s="88">
        <v>26</v>
      </c>
      <c r="D29" s="79">
        <v>55.756911761362339</v>
      </c>
      <c r="E29" s="80">
        <v>-44.243088238637661</v>
      </c>
    </row>
    <row r="30" spans="3:5" x14ac:dyDescent="0.3">
      <c r="C30" s="88">
        <v>27</v>
      </c>
      <c r="D30" s="79">
        <v>55.774875203906937</v>
      </c>
      <c r="E30" s="80">
        <v>-44.225124796093063</v>
      </c>
    </row>
    <row r="31" spans="3:5" x14ac:dyDescent="0.3">
      <c r="C31" s="88">
        <v>28</v>
      </c>
      <c r="D31" s="79">
        <v>55.855582219993551</v>
      </c>
      <c r="E31" s="80">
        <v>-44.144417780006449</v>
      </c>
    </row>
    <row r="32" spans="3:5" x14ac:dyDescent="0.3">
      <c r="C32" s="88">
        <v>29</v>
      </c>
      <c r="D32" s="79">
        <v>55.919680574944287</v>
      </c>
      <c r="E32" s="80">
        <v>-44.080319425055713</v>
      </c>
    </row>
    <row r="33" spans="3:5" x14ac:dyDescent="0.3">
      <c r="C33" s="88">
        <v>30</v>
      </c>
      <c r="D33" s="79">
        <v>56.06375586518142</v>
      </c>
      <c r="E33" s="80">
        <v>-43.93624413481858</v>
      </c>
    </row>
    <row r="34" spans="3:5" x14ac:dyDescent="0.3">
      <c r="C34" s="88">
        <v>31</v>
      </c>
      <c r="D34" s="79">
        <v>56.175602592524612</v>
      </c>
      <c r="E34" s="80">
        <v>-43.824397407475388</v>
      </c>
    </row>
    <row r="35" spans="3:5" x14ac:dyDescent="0.3">
      <c r="C35" s="88">
        <v>32</v>
      </c>
      <c r="D35" s="79">
        <v>56.5481161897455</v>
      </c>
      <c r="E35" s="80">
        <v>-43.4518838102545</v>
      </c>
    </row>
    <row r="36" spans="3:5" x14ac:dyDescent="0.3">
      <c r="C36" s="88">
        <v>33</v>
      </c>
      <c r="D36" s="79">
        <v>56.809449105336149</v>
      </c>
      <c r="E36" s="80">
        <v>-43.190550894663851</v>
      </c>
    </row>
    <row r="37" spans="3:5" x14ac:dyDescent="0.3">
      <c r="C37" s="88">
        <v>34</v>
      </c>
      <c r="D37" s="79">
        <v>57.195390245774625</v>
      </c>
      <c r="E37" s="80">
        <v>-42.804609754225375</v>
      </c>
    </row>
    <row r="38" spans="3:5" x14ac:dyDescent="0.3">
      <c r="C38" s="88">
        <v>35</v>
      </c>
      <c r="D38" s="79">
        <v>57.212272343983109</v>
      </c>
      <c r="E38" s="80">
        <v>-42.787727656016891</v>
      </c>
    </row>
    <row r="39" spans="3:5" x14ac:dyDescent="0.3">
      <c r="C39" s="88">
        <v>36</v>
      </c>
      <c r="D39" s="79">
        <v>57.768836042881709</v>
      </c>
      <c r="E39" s="80">
        <v>-42.231163957118291</v>
      </c>
    </row>
    <row r="40" spans="3:5" x14ac:dyDescent="0.3">
      <c r="C40" s="88">
        <v>37</v>
      </c>
      <c r="D40" s="79">
        <v>57.791061675769285</v>
      </c>
      <c r="E40" s="80">
        <v>-42.208938324230715</v>
      </c>
    </row>
    <row r="41" spans="3:5" x14ac:dyDescent="0.3">
      <c r="C41" s="88">
        <v>38</v>
      </c>
      <c r="D41" s="79">
        <v>58.236071665077247</v>
      </c>
      <c r="E41" s="80">
        <v>-41.763928334922753</v>
      </c>
    </row>
    <row r="42" spans="3:5" x14ac:dyDescent="0.3">
      <c r="C42" s="88">
        <v>39</v>
      </c>
      <c r="D42" s="79">
        <v>58.32853824538612</v>
      </c>
      <c r="E42" s="80">
        <v>-41.67146175461388</v>
      </c>
    </row>
    <row r="43" spans="3:5" x14ac:dyDescent="0.3">
      <c r="C43" s="88">
        <v>40</v>
      </c>
      <c r="D43" s="79">
        <v>58.528166876120814</v>
      </c>
      <c r="E43" s="80">
        <v>-41.471833123879186</v>
      </c>
    </row>
    <row r="44" spans="3:5" x14ac:dyDescent="0.3">
      <c r="C44" s="88">
        <v>41</v>
      </c>
      <c r="D44" s="79">
        <v>58.767728959549089</v>
      </c>
      <c r="E44" s="80">
        <v>-41.232271040450911</v>
      </c>
    </row>
    <row r="45" spans="3:5" x14ac:dyDescent="0.3">
      <c r="C45" s="88">
        <v>42</v>
      </c>
      <c r="D45" s="79">
        <v>58.910331832753556</v>
      </c>
      <c r="E45" s="80">
        <v>-41.089668167246444</v>
      </c>
    </row>
    <row r="46" spans="3:5" x14ac:dyDescent="0.3">
      <c r="C46" s="88">
        <v>43</v>
      </c>
      <c r="D46" s="79">
        <v>59.191536641119079</v>
      </c>
      <c r="E46" s="80">
        <v>-40.808463358880921</v>
      </c>
    </row>
    <row r="47" spans="3:5" x14ac:dyDescent="0.3">
      <c r="C47" s="88">
        <v>44</v>
      </c>
      <c r="D47" s="79">
        <v>59.853729225207928</v>
      </c>
      <c r="E47" s="80">
        <v>-40.146270774792072</v>
      </c>
    </row>
    <row r="48" spans="3:5" x14ac:dyDescent="0.3">
      <c r="C48" s="88">
        <v>45</v>
      </c>
      <c r="D48" s="79">
        <v>60.045782696768683</v>
      </c>
      <c r="E48" s="80">
        <v>-39.954217303231317</v>
      </c>
    </row>
    <row r="49" spans="3:5" x14ac:dyDescent="0.3">
      <c r="C49" s="88">
        <v>46</v>
      </c>
      <c r="D49" s="79">
        <v>60.12403514208907</v>
      </c>
      <c r="E49" s="80">
        <v>-39.87596485791093</v>
      </c>
    </row>
    <row r="50" spans="3:5" x14ac:dyDescent="0.3">
      <c r="C50" s="88">
        <v>47</v>
      </c>
      <c r="D50" s="79">
        <v>60.200045175227771</v>
      </c>
      <c r="E50" s="80">
        <v>-39.799954824772229</v>
      </c>
    </row>
    <row r="51" spans="3:5" x14ac:dyDescent="0.3">
      <c r="C51" s="88">
        <v>48</v>
      </c>
      <c r="D51" s="79">
        <v>60.250509990017221</v>
      </c>
      <c r="E51" s="80">
        <v>-39.749490009982779</v>
      </c>
    </row>
    <row r="52" spans="3:5" x14ac:dyDescent="0.3">
      <c r="C52" s="88">
        <v>49</v>
      </c>
      <c r="D52" s="79">
        <v>60.316776718930306</v>
      </c>
      <c r="E52" s="80">
        <v>-39.683223281069694</v>
      </c>
    </row>
    <row r="53" spans="3:5" x14ac:dyDescent="0.3">
      <c r="C53" s="88">
        <v>50</v>
      </c>
      <c r="D53" s="79">
        <v>60.563338056276464</v>
      </c>
      <c r="E53" s="80">
        <v>-39.436661943723536</v>
      </c>
    </row>
    <row r="54" spans="3:5" x14ac:dyDescent="0.3">
      <c r="C54" s="88">
        <v>51</v>
      </c>
      <c r="D54" s="79">
        <v>60.693882142872603</v>
      </c>
      <c r="E54" s="80">
        <v>-39.306117857127397</v>
      </c>
    </row>
    <row r="55" spans="3:5" x14ac:dyDescent="0.3">
      <c r="C55" s="118" t="s">
        <v>108</v>
      </c>
      <c r="D55" s="109">
        <v>60.876515252431048</v>
      </c>
      <c r="E55" s="121">
        <v>-39.123484747568952</v>
      </c>
    </row>
    <row r="56" spans="3:5" x14ac:dyDescent="0.3">
      <c r="C56" s="88">
        <v>53</v>
      </c>
      <c r="D56" s="79">
        <v>60.917735348816883</v>
      </c>
      <c r="E56" s="80">
        <v>-39.082264651183117</v>
      </c>
    </row>
    <row r="57" spans="3:5" x14ac:dyDescent="0.3">
      <c r="C57" s="88">
        <v>54</v>
      </c>
      <c r="D57" s="79">
        <v>60.949921631200667</v>
      </c>
      <c r="E57" s="80">
        <v>-39.050078368799333</v>
      </c>
    </row>
    <row r="58" spans="3:5" x14ac:dyDescent="0.3">
      <c r="C58" s="88">
        <v>55</v>
      </c>
      <c r="D58" s="79">
        <v>61.069740705776063</v>
      </c>
      <c r="E58" s="80">
        <v>-38.930259294223937</v>
      </c>
    </row>
    <row r="59" spans="3:5" x14ac:dyDescent="0.3">
      <c r="C59" s="88">
        <v>56</v>
      </c>
      <c r="D59" s="79">
        <v>61.180558042909858</v>
      </c>
      <c r="E59" s="80">
        <v>-38.819441957090142</v>
      </c>
    </row>
    <row r="60" spans="3:5" x14ac:dyDescent="0.3">
      <c r="C60" s="88">
        <v>57</v>
      </c>
      <c r="D60" s="79">
        <v>61.22644811485857</v>
      </c>
      <c r="E60" s="80">
        <v>-38.77355188514143</v>
      </c>
    </row>
    <row r="61" spans="3:5" x14ac:dyDescent="0.3">
      <c r="C61" s="88">
        <v>58</v>
      </c>
      <c r="D61" s="79">
        <v>61.235487207376949</v>
      </c>
      <c r="E61" s="80">
        <v>-38.764512792623051</v>
      </c>
    </row>
    <row r="62" spans="3:5" x14ac:dyDescent="0.3">
      <c r="C62" s="88">
        <v>59</v>
      </c>
      <c r="D62" s="79">
        <v>61.394672373416995</v>
      </c>
      <c r="E62" s="80">
        <v>-38.605327626583005</v>
      </c>
    </row>
    <row r="63" spans="3:5" x14ac:dyDescent="0.3">
      <c r="C63" s="88">
        <v>60</v>
      </c>
      <c r="D63" s="79">
        <v>61.430692391406183</v>
      </c>
      <c r="E63" s="80">
        <v>-38.569307608593817</v>
      </c>
    </row>
    <row r="64" spans="3:5" x14ac:dyDescent="0.3">
      <c r="C64" s="88">
        <v>61</v>
      </c>
      <c r="D64" s="79">
        <v>61.58807947984598</v>
      </c>
      <c r="E64" s="80">
        <v>-38.41192052015402</v>
      </c>
    </row>
    <row r="65" spans="3:5" x14ac:dyDescent="0.3">
      <c r="C65" s="88">
        <v>62</v>
      </c>
      <c r="D65" s="79">
        <v>61.744780217800233</v>
      </c>
      <c r="E65" s="80">
        <v>-38.255219782199767</v>
      </c>
    </row>
    <row r="66" spans="3:5" x14ac:dyDescent="0.3">
      <c r="C66" s="88">
        <v>63</v>
      </c>
      <c r="D66" s="79">
        <v>61.750299176025749</v>
      </c>
      <c r="E66" s="80">
        <v>-38.249700823974251</v>
      </c>
    </row>
    <row r="67" spans="3:5" x14ac:dyDescent="0.3">
      <c r="C67" s="88">
        <v>64</v>
      </c>
      <c r="D67" s="79">
        <v>61.825510849850119</v>
      </c>
      <c r="E67" s="80">
        <v>-38.174489150149881</v>
      </c>
    </row>
    <row r="68" spans="3:5" x14ac:dyDescent="0.3">
      <c r="C68" s="88">
        <v>65</v>
      </c>
      <c r="D68" s="79">
        <v>61.881164325266091</v>
      </c>
      <c r="E68" s="80">
        <v>-38.118835674733909</v>
      </c>
    </row>
    <row r="69" spans="3:5" x14ac:dyDescent="0.3">
      <c r="C69" s="88">
        <v>66</v>
      </c>
      <c r="D69" s="79">
        <v>61.920555893835747</v>
      </c>
      <c r="E69" s="80">
        <v>-38.079444106164253</v>
      </c>
    </row>
    <row r="70" spans="3:5" x14ac:dyDescent="0.3">
      <c r="C70" s="88">
        <v>67</v>
      </c>
      <c r="D70" s="79">
        <v>61.948851875634503</v>
      </c>
      <c r="E70" s="80">
        <v>-38.051148124365497</v>
      </c>
    </row>
    <row r="71" spans="3:5" x14ac:dyDescent="0.3">
      <c r="C71" s="88">
        <v>68</v>
      </c>
      <c r="D71" s="79">
        <v>61.969271758668462</v>
      </c>
      <c r="E71" s="80">
        <v>-38.030728241331538</v>
      </c>
    </row>
    <row r="72" spans="3:5" x14ac:dyDescent="0.3">
      <c r="C72" s="88">
        <v>69</v>
      </c>
      <c r="D72" s="79">
        <v>62.023917326135681</v>
      </c>
      <c r="E72" s="80">
        <v>-37.976082673864319</v>
      </c>
    </row>
    <row r="73" spans="3:5" x14ac:dyDescent="0.3">
      <c r="C73" s="88">
        <v>70</v>
      </c>
      <c r="D73" s="79">
        <v>62.030373580715647</v>
      </c>
      <c r="E73" s="80">
        <v>-37.969626419284353</v>
      </c>
    </row>
    <row r="74" spans="3:5" x14ac:dyDescent="0.3">
      <c r="C74" s="88">
        <v>71</v>
      </c>
      <c r="D74" s="79">
        <v>62.19884886129379</v>
      </c>
      <c r="E74" s="80">
        <v>-37.80115113870621</v>
      </c>
    </row>
    <row r="75" spans="3:5" x14ac:dyDescent="0.3">
      <c r="C75" s="88">
        <v>72</v>
      </c>
      <c r="D75" s="79">
        <v>62.263474172292256</v>
      </c>
      <c r="E75" s="80">
        <v>-37.736525827707744</v>
      </c>
    </row>
    <row r="76" spans="3:5" x14ac:dyDescent="0.3">
      <c r="C76" s="88">
        <v>73</v>
      </c>
      <c r="D76" s="79">
        <v>62.361167951253883</v>
      </c>
      <c r="E76" s="80">
        <v>-37.638832048746117</v>
      </c>
    </row>
    <row r="77" spans="3:5" x14ac:dyDescent="0.3">
      <c r="C77" s="88">
        <v>74</v>
      </c>
      <c r="D77" s="79">
        <v>62.42478034993426</v>
      </c>
      <c r="E77" s="80">
        <v>-37.57521965006574</v>
      </c>
    </row>
    <row r="78" spans="3:5" x14ac:dyDescent="0.3">
      <c r="C78" s="88">
        <v>75</v>
      </c>
      <c r="D78" s="79">
        <v>62.446086744271931</v>
      </c>
      <c r="E78" s="80">
        <v>-37.553913255728069</v>
      </c>
    </row>
    <row r="79" spans="3:5" x14ac:dyDescent="0.3">
      <c r="C79" s="88">
        <v>76</v>
      </c>
      <c r="D79" s="79">
        <v>62.709677236781239</v>
      </c>
      <c r="E79" s="80">
        <v>-37.290322763218761</v>
      </c>
    </row>
    <row r="80" spans="3:5" x14ac:dyDescent="0.3">
      <c r="C80" s="88">
        <v>77</v>
      </c>
      <c r="D80" s="79">
        <v>62.739439715749789</v>
      </c>
      <c r="E80" s="80">
        <v>-37.260560284250211</v>
      </c>
    </row>
    <row r="81" spans="3:5" x14ac:dyDescent="0.3">
      <c r="C81" s="88">
        <v>78</v>
      </c>
      <c r="D81" s="79">
        <v>62.902315995010028</v>
      </c>
      <c r="E81" s="80">
        <v>-37.097684004989972</v>
      </c>
    </row>
    <row r="82" spans="3:5" x14ac:dyDescent="0.3">
      <c r="C82" s="88">
        <v>79</v>
      </c>
      <c r="D82" s="79">
        <v>62.940737837482189</v>
      </c>
      <c r="E82" s="80">
        <v>-37.059262162517811</v>
      </c>
    </row>
    <row r="83" spans="3:5" x14ac:dyDescent="0.3">
      <c r="C83" s="88">
        <v>80</v>
      </c>
      <c r="D83" s="79">
        <v>62.981358930207755</v>
      </c>
      <c r="E83" s="80">
        <v>-37.018641069792245</v>
      </c>
    </row>
    <row r="84" spans="3:5" x14ac:dyDescent="0.3">
      <c r="C84" s="88">
        <v>81</v>
      </c>
      <c r="D84" s="79">
        <v>63.072436268012211</v>
      </c>
      <c r="E84" s="80">
        <v>-36.927563731987789</v>
      </c>
    </row>
    <row r="85" spans="3:5" x14ac:dyDescent="0.3">
      <c r="C85" s="88">
        <v>82</v>
      </c>
      <c r="D85" s="79">
        <v>63.104534093957845</v>
      </c>
      <c r="E85" s="80">
        <v>-36.895465906042155</v>
      </c>
    </row>
    <row r="86" spans="3:5" x14ac:dyDescent="0.3">
      <c r="C86" s="88">
        <v>83</v>
      </c>
      <c r="D86" s="79">
        <v>63.122069613661516</v>
      </c>
      <c r="E86" s="80">
        <v>-36.877930386338484</v>
      </c>
    </row>
    <row r="87" spans="3:5" x14ac:dyDescent="0.3">
      <c r="C87" s="88">
        <v>84</v>
      </c>
      <c r="D87" s="79">
        <v>63.238665914124127</v>
      </c>
      <c r="E87" s="80">
        <v>-36.761334085875873</v>
      </c>
    </row>
    <row r="88" spans="3:5" x14ac:dyDescent="0.3">
      <c r="C88" s="88">
        <v>85</v>
      </c>
      <c r="D88" s="79">
        <v>63.249721483300355</v>
      </c>
      <c r="E88" s="80">
        <v>-36.750278516699645</v>
      </c>
    </row>
    <row r="89" spans="3:5" x14ac:dyDescent="0.3">
      <c r="C89" s="88">
        <v>86</v>
      </c>
      <c r="D89" s="79">
        <v>63.278842365414242</v>
      </c>
      <c r="E89" s="80">
        <v>-36.721157634585758</v>
      </c>
    </row>
    <row r="90" spans="3:5" x14ac:dyDescent="0.3">
      <c r="C90" s="88">
        <v>87</v>
      </c>
      <c r="D90" s="79">
        <v>63.316302601765862</v>
      </c>
      <c r="E90" s="80">
        <v>-36.683697398234138</v>
      </c>
    </row>
    <row r="91" spans="3:5" x14ac:dyDescent="0.3">
      <c r="C91" s="88">
        <v>88</v>
      </c>
      <c r="D91" s="79">
        <v>63.365722121193777</v>
      </c>
      <c r="E91" s="80">
        <v>-36.634277878806223</v>
      </c>
    </row>
    <row r="92" spans="3:5" x14ac:dyDescent="0.3">
      <c r="C92" s="88">
        <v>89</v>
      </c>
      <c r="D92" s="79">
        <v>63.403887175490844</v>
      </c>
      <c r="E92" s="80">
        <v>-36.596112824509156</v>
      </c>
    </row>
    <row r="93" spans="3:5" x14ac:dyDescent="0.3">
      <c r="C93" s="88">
        <v>90</v>
      </c>
      <c r="D93" s="79">
        <v>63.440562262692403</v>
      </c>
      <c r="E93" s="80">
        <v>-36.559437737307597</v>
      </c>
    </row>
    <row r="94" spans="3:5" x14ac:dyDescent="0.3">
      <c r="C94" s="88">
        <v>91</v>
      </c>
      <c r="D94" s="79">
        <v>63.5066836400648</v>
      </c>
      <c r="E94" s="80">
        <v>-36.4933163599352</v>
      </c>
    </row>
    <row r="95" spans="3:5" x14ac:dyDescent="0.3">
      <c r="C95" s="88">
        <v>92</v>
      </c>
      <c r="D95" s="79">
        <v>63.524350141675271</v>
      </c>
      <c r="E95" s="80">
        <v>-36.475649858324729</v>
      </c>
    </row>
    <row r="96" spans="3:5" x14ac:dyDescent="0.3">
      <c r="C96" s="88">
        <v>93</v>
      </c>
      <c r="D96" s="79">
        <v>63.58556721818325</v>
      </c>
      <c r="E96" s="80">
        <v>-36.41443278181675</v>
      </c>
    </row>
    <row r="97" spans="3:5" x14ac:dyDescent="0.3">
      <c r="C97" s="88">
        <v>94</v>
      </c>
      <c r="D97" s="79">
        <v>63.633877804945094</v>
      </c>
      <c r="E97" s="80">
        <v>-36.366122195054906</v>
      </c>
    </row>
    <row r="98" spans="3:5" x14ac:dyDescent="0.3">
      <c r="C98" s="88">
        <v>95</v>
      </c>
      <c r="D98" s="79">
        <v>63.658386526186263</v>
      </c>
      <c r="E98" s="80">
        <v>-36.341613473813737</v>
      </c>
    </row>
    <row r="99" spans="3:5" x14ac:dyDescent="0.3">
      <c r="C99" s="88">
        <v>96</v>
      </c>
      <c r="D99" s="79">
        <v>63.681723145354198</v>
      </c>
      <c r="E99" s="80">
        <v>-36.318276854645802</v>
      </c>
    </row>
    <row r="100" spans="3:5" x14ac:dyDescent="0.3">
      <c r="C100" s="88">
        <v>97</v>
      </c>
      <c r="D100" s="79">
        <v>63.722715967115818</v>
      </c>
      <c r="E100" s="80">
        <v>-36.277284032884182</v>
      </c>
    </row>
    <row r="101" spans="3:5" x14ac:dyDescent="0.3">
      <c r="C101" s="88">
        <v>98</v>
      </c>
      <c r="D101" s="79">
        <v>63.76196047266842</v>
      </c>
      <c r="E101" s="80">
        <v>-36.23803952733158</v>
      </c>
    </row>
    <row r="102" spans="3:5" x14ac:dyDescent="0.3">
      <c r="C102" s="88">
        <v>99</v>
      </c>
      <c r="D102" s="79">
        <v>63.809089892902783</v>
      </c>
      <c r="E102" s="80">
        <v>-36.190910107097217</v>
      </c>
    </row>
    <row r="103" spans="3:5" x14ac:dyDescent="0.3">
      <c r="C103" s="88">
        <v>100</v>
      </c>
      <c r="D103" s="79">
        <v>63.829411389949087</v>
      </c>
      <c r="E103" s="80">
        <v>-36.170588610050913</v>
      </c>
    </row>
    <row r="104" spans="3:5" x14ac:dyDescent="0.3">
      <c r="C104" s="88">
        <v>101</v>
      </c>
      <c r="D104" s="79">
        <v>63.89295968526303</v>
      </c>
      <c r="E104" s="80">
        <v>-36.10704031473697</v>
      </c>
    </row>
    <row r="105" spans="3:5" x14ac:dyDescent="0.3">
      <c r="C105" s="88">
        <v>102</v>
      </c>
      <c r="D105" s="79">
        <v>63.938392017460323</v>
      </c>
      <c r="E105" s="80">
        <v>-36.061607982539677</v>
      </c>
    </row>
    <row r="106" spans="3:5" x14ac:dyDescent="0.3">
      <c r="C106" s="88">
        <v>103</v>
      </c>
      <c r="D106" s="79">
        <v>64.016136519808072</v>
      </c>
      <c r="E106" s="80">
        <v>-35.983863480191928</v>
      </c>
    </row>
    <row r="107" spans="3:5" x14ac:dyDescent="0.3">
      <c r="C107" s="88">
        <v>104</v>
      </c>
      <c r="D107" s="79">
        <v>64.128624999260651</v>
      </c>
      <c r="E107" s="80">
        <v>-35.871375000739349</v>
      </c>
    </row>
    <row r="108" spans="3:5" x14ac:dyDescent="0.3">
      <c r="C108" s="88">
        <v>105</v>
      </c>
      <c r="D108" s="79">
        <v>64.217934883128436</v>
      </c>
      <c r="E108" s="80">
        <v>-35.782065116871564</v>
      </c>
    </row>
    <row r="109" spans="3:5" x14ac:dyDescent="0.3">
      <c r="C109" s="88">
        <v>106</v>
      </c>
      <c r="D109" s="79">
        <v>64.221548268086224</v>
      </c>
      <c r="E109" s="80">
        <v>-35.778451731913776</v>
      </c>
    </row>
    <row r="110" spans="3:5" x14ac:dyDescent="0.3">
      <c r="C110" s="88">
        <v>107</v>
      </c>
      <c r="D110" s="79">
        <v>64.398516140039291</v>
      </c>
      <c r="E110" s="80">
        <v>-35.601483859960709</v>
      </c>
    </row>
    <row r="111" spans="3:5" x14ac:dyDescent="0.3">
      <c r="C111" s="88">
        <v>108</v>
      </c>
      <c r="D111" s="79">
        <v>64.553969089543315</v>
      </c>
      <c r="E111" s="80">
        <v>-35.446030910456685</v>
      </c>
    </row>
    <row r="112" spans="3:5" x14ac:dyDescent="0.3">
      <c r="C112" s="88">
        <v>109</v>
      </c>
      <c r="D112" s="79">
        <v>64.654471317030541</v>
      </c>
      <c r="E112" s="80">
        <v>-35.345528682969459</v>
      </c>
    </row>
    <row r="113" spans="3:5" x14ac:dyDescent="0.3">
      <c r="C113" s="88">
        <v>110</v>
      </c>
      <c r="D113" s="79">
        <v>64.717255689243984</v>
      </c>
      <c r="E113" s="80">
        <v>-35.282744310756016</v>
      </c>
    </row>
    <row r="114" spans="3:5" x14ac:dyDescent="0.3">
      <c r="C114" s="88">
        <v>111</v>
      </c>
      <c r="D114" s="79">
        <v>65.067900883520778</v>
      </c>
      <c r="E114" s="80">
        <v>-34.932099116479222</v>
      </c>
    </row>
    <row r="115" spans="3:5" x14ac:dyDescent="0.3">
      <c r="C115" s="88">
        <v>112</v>
      </c>
      <c r="D115" s="79">
        <v>65.223752407176036</v>
      </c>
      <c r="E115" s="80">
        <v>-34.776247592823964</v>
      </c>
    </row>
    <row r="116" spans="3:5" x14ac:dyDescent="0.3">
      <c r="C116" s="88">
        <v>113</v>
      </c>
      <c r="D116" s="79">
        <v>65.225764138636848</v>
      </c>
      <c r="E116" s="80">
        <v>-34.774235861363152</v>
      </c>
    </row>
    <row r="117" spans="3:5" x14ac:dyDescent="0.3">
      <c r="C117" s="88">
        <v>114</v>
      </c>
      <c r="D117" s="79">
        <v>65.226747294865802</v>
      </c>
      <c r="E117" s="80">
        <v>-34.773252705134198</v>
      </c>
    </row>
    <row r="118" spans="3:5" x14ac:dyDescent="0.3">
      <c r="C118" s="88">
        <v>115</v>
      </c>
      <c r="D118" s="79">
        <v>65.264329446085441</v>
      </c>
      <c r="E118" s="80">
        <v>-34.735670553914559</v>
      </c>
    </row>
    <row r="119" spans="3:5" x14ac:dyDescent="0.3">
      <c r="C119" s="88">
        <v>116</v>
      </c>
      <c r="D119" s="79">
        <v>65.335506286041763</v>
      </c>
      <c r="E119" s="80">
        <v>-34.664493713958237</v>
      </c>
    </row>
    <row r="120" spans="3:5" x14ac:dyDescent="0.3">
      <c r="C120" s="88">
        <v>117</v>
      </c>
      <c r="D120" s="79">
        <v>65.383216765406289</v>
      </c>
      <c r="E120" s="80">
        <v>-34.616783234593711</v>
      </c>
    </row>
    <row r="121" spans="3:5" x14ac:dyDescent="0.3">
      <c r="C121" s="88">
        <v>118</v>
      </c>
      <c r="D121" s="79">
        <v>65.4271963031171</v>
      </c>
      <c r="E121" s="80">
        <v>-34.5728036968829</v>
      </c>
    </row>
    <row r="122" spans="3:5" x14ac:dyDescent="0.3">
      <c r="C122" s="88">
        <v>119</v>
      </c>
      <c r="D122" s="79">
        <v>65.489587650808218</v>
      </c>
      <c r="E122" s="80">
        <v>-34.510412349191782</v>
      </c>
    </row>
    <row r="123" spans="3:5" x14ac:dyDescent="0.3">
      <c r="C123" s="88">
        <v>120</v>
      </c>
      <c r="D123" s="79">
        <v>65.501675797378851</v>
      </c>
      <c r="E123" s="80">
        <v>-34.498324202621149</v>
      </c>
    </row>
    <row r="124" spans="3:5" x14ac:dyDescent="0.3">
      <c r="C124" s="88">
        <v>121</v>
      </c>
      <c r="D124" s="79">
        <v>65.621864642681899</v>
      </c>
      <c r="E124" s="80">
        <v>-34.378135357318101</v>
      </c>
    </row>
    <row r="125" spans="3:5" x14ac:dyDescent="0.3">
      <c r="C125" s="88">
        <v>122</v>
      </c>
      <c r="D125" s="79">
        <v>65.81977787547477</v>
      </c>
      <c r="E125" s="80">
        <v>-34.18022212452523</v>
      </c>
    </row>
    <row r="126" spans="3:5" x14ac:dyDescent="0.3">
      <c r="C126" s="88">
        <v>123</v>
      </c>
      <c r="D126" s="79">
        <v>65.852907925251259</v>
      </c>
      <c r="E126" s="80">
        <v>-34.147092074748741</v>
      </c>
    </row>
    <row r="127" spans="3:5" x14ac:dyDescent="0.3">
      <c r="C127" s="88">
        <v>124</v>
      </c>
      <c r="D127" s="79">
        <v>65.897037356790833</v>
      </c>
      <c r="E127" s="80">
        <v>-34.102962643209167</v>
      </c>
    </row>
    <row r="128" spans="3:5" x14ac:dyDescent="0.3">
      <c r="C128" s="88">
        <v>125</v>
      </c>
      <c r="D128" s="79">
        <v>65.909517356405729</v>
      </c>
      <c r="E128" s="80">
        <v>-34.090482643594271</v>
      </c>
    </row>
    <row r="129" spans="3:5" x14ac:dyDescent="0.3">
      <c r="C129" s="88">
        <v>126</v>
      </c>
      <c r="D129" s="79">
        <v>66.079898420954962</v>
      </c>
      <c r="E129" s="80">
        <v>-33.920101579045038</v>
      </c>
    </row>
    <row r="130" spans="3:5" x14ac:dyDescent="0.3">
      <c r="C130" s="88">
        <v>127</v>
      </c>
      <c r="D130" s="79">
        <v>66.215318201626303</v>
      </c>
      <c r="E130" s="80">
        <v>-33.784681798373697</v>
      </c>
    </row>
    <row r="131" spans="3:5" x14ac:dyDescent="0.3">
      <c r="C131" s="88">
        <v>128</v>
      </c>
      <c r="D131" s="79">
        <v>66.217701471639273</v>
      </c>
      <c r="E131" s="80">
        <v>-33.782298528360727</v>
      </c>
    </row>
    <row r="132" spans="3:5" x14ac:dyDescent="0.3">
      <c r="C132" s="88">
        <v>129</v>
      </c>
      <c r="D132" s="79">
        <v>66.251921003888285</v>
      </c>
      <c r="E132" s="80">
        <v>-33.748078996111715</v>
      </c>
    </row>
    <row r="133" spans="3:5" x14ac:dyDescent="0.3">
      <c r="C133" s="88">
        <v>130</v>
      </c>
      <c r="D133" s="79">
        <v>66.404340488671835</v>
      </c>
      <c r="E133" s="80">
        <v>-33.595659511328165</v>
      </c>
    </row>
    <row r="134" spans="3:5" x14ac:dyDescent="0.3">
      <c r="C134" s="88">
        <v>131</v>
      </c>
      <c r="D134" s="79">
        <v>66.408929249413035</v>
      </c>
      <c r="E134" s="80">
        <v>-33.591070750586965</v>
      </c>
    </row>
    <row r="135" spans="3:5" x14ac:dyDescent="0.3">
      <c r="C135" s="88">
        <v>132</v>
      </c>
      <c r="D135" s="79">
        <v>66.438319401615573</v>
      </c>
      <c r="E135" s="80">
        <v>-33.561680598384427</v>
      </c>
    </row>
    <row r="136" spans="3:5" x14ac:dyDescent="0.3">
      <c r="C136" s="88">
        <v>133</v>
      </c>
      <c r="D136" s="79">
        <v>66.442435329313625</v>
      </c>
      <c r="E136" s="80">
        <v>-33.557564670686375</v>
      </c>
    </row>
    <row r="137" spans="3:5" x14ac:dyDescent="0.3">
      <c r="C137" s="88">
        <v>134</v>
      </c>
      <c r="D137" s="79">
        <v>66.449124698393149</v>
      </c>
      <c r="E137" s="80">
        <v>-33.550875301606851</v>
      </c>
    </row>
    <row r="138" spans="3:5" x14ac:dyDescent="0.3">
      <c r="C138" s="88">
        <v>135</v>
      </c>
      <c r="D138" s="79">
        <v>66.515006571461129</v>
      </c>
      <c r="E138" s="80">
        <v>-33.484993428538871</v>
      </c>
    </row>
    <row r="139" spans="3:5" x14ac:dyDescent="0.3">
      <c r="C139" s="88">
        <v>136</v>
      </c>
      <c r="D139" s="79">
        <v>66.561386021400082</v>
      </c>
      <c r="E139" s="80">
        <v>-33.438613978599918</v>
      </c>
    </row>
    <row r="140" spans="3:5" x14ac:dyDescent="0.3">
      <c r="C140" s="88">
        <v>137</v>
      </c>
      <c r="D140" s="79">
        <v>66.589935681649834</v>
      </c>
      <c r="E140" s="80">
        <v>-33.410064318350166</v>
      </c>
    </row>
    <row r="141" spans="3:5" x14ac:dyDescent="0.3">
      <c r="C141" s="88">
        <v>138</v>
      </c>
      <c r="D141" s="79">
        <v>66.637347824019827</v>
      </c>
      <c r="E141" s="80">
        <v>-33.362652175980173</v>
      </c>
    </row>
    <row r="142" spans="3:5" x14ac:dyDescent="0.3">
      <c r="C142" s="88">
        <v>139</v>
      </c>
      <c r="D142" s="79">
        <v>66.691541917284809</v>
      </c>
      <c r="E142" s="80">
        <v>-33.308458082715191</v>
      </c>
    </row>
    <row r="143" spans="3:5" x14ac:dyDescent="0.3">
      <c r="C143" s="88">
        <v>140</v>
      </c>
      <c r="D143" s="79">
        <v>66.707860094493995</v>
      </c>
      <c r="E143" s="80">
        <v>-33.292139905506005</v>
      </c>
    </row>
    <row r="144" spans="3:5" x14ac:dyDescent="0.3">
      <c r="C144" s="88">
        <v>141</v>
      </c>
      <c r="D144" s="79">
        <v>66.738813960822256</v>
      </c>
      <c r="E144" s="80">
        <v>-33.261186039177744</v>
      </c>
    </row>
    <row r="145" spans="3:5" x14ac:dyDescent="0.3">
      <c r="C145" s="88">
        <v>142</v>
      </c>
      <c r="D145" s="79">
        <v>66.766604940086026</v>
      </c>
      <c r="E145" s="80">
        <v>-33.233395059913974</v>
      </c>
    </row>
    <row r="146" spans="3:5" x14ac:dyDescent="0.3">
      <c r="C146" s="88">
        <v>143</v>
      </c>
      <c r="D146" s="79">
        <v>66.769668265427711</v>
      </c>
      <c r="E146" s="80">
        <v>-33.230331734572289</v>
      </c>
    </row>
    <row r="147" spans="3:5" x14ac:dyDescent="0.3">
      <c r="C147" s="88">
        <v>144</v>
      </c>
      <c r="D147" s="79">
        <v>66.831139246391174</v>
      </c>
      <c r="E147" s="80">
        <v>-33.168860753608826</v>
      </c>
    </row>
    <row r="148" spans="3:5" x14ac:dyDescent="0.3">
      <c r="C148" s="88">
        <v>145</v>
      </c>
      <c r="D148" s="79">
        <v>66.84655585930463</v>
      </c>
      <c r="E148" s="80">
        <v>-33.15344414069537</v>
      </c>
    </row>
    <row r="149" spans="3:5" x14ac:dyDescent="0.3">
      <c r="C149" s="88">
        <v>146</v>
      </c>
      <c r="D149" s="79">
        <v>66.875274349347563</v>
      </c>
      <c r="E149" s="80">
        <v>-33.124725650652437</v>
      </c>
    </row>
    <row r="150" spans="3:5" x14ac:dyDescent="0.3">
      <c r="C150" s="88">
        <v>147</v>
      </c>
      <c r="D150" s="79">
        <v>67.013691412454762</v>
      </c>
      <c r="E150" s="80">
        <v>-32.986308587545238</v>
      </c>
    </row>
    <row r="151" spans="3:5" x14ac:dyDescent="0.3">
      <c r="C151" s="88">
        <v>148</v>
      </c>
      <c r="D151" s="79">
        <v>67.05412701282367</v>
      </c>
      <c r="E151" s="80">
        <v>-32.94587298717633</v>
      </c>
    </row>
    <row r="152" spans="3:5" x14ac:dyDescent="0.3">
      <c r="C152" s="88">
        <v>149</v>
      </c>
      <c r="D152" s="79">
        <v>67.225506626499836</v>
      </c>
      <c r="E152" s="80">
        <v>-32.774493373500164</v>
      </c>
    </row>
    <row r="153" spans="3:5" x14ac:dyDescent="0.3">
      <c r="C153" s="88">
        <v>150</v>
      </c>
      <c r="D153" s="79">
        <v>67.38515067096796</v>
      </c>
      <c r="E153" s="80">
        <v>-32.61484932903204</v>
      </c>
    </row>
    <row r="154" spans="3:5" x14ac:dyDescent="0.3">
      <c r="C154" s="88">
        <v>151</v>
      </c>
      <c r="D154" s="79">
        <v>67.448534006724543</v>
      </c>
      <c r="E154" s="80">
        <v>-32.551465993275457</v>
      </c>
    </row>
    <row r="155" spans="3:5" x14ac:dyDescent="0.3">
      <c r="C155" s="88">
        <v>152</v>
      </c>
      <c r="D155" s="79">
        <v>67.466526747178833</v>
      </c>
      <c r="E155" s="80">
        <v>-32.533473252821167</v>
      </c>
    </row>
    <row r="156" spans="3:5" x14ac:dyDescent="0.3">
      <c r="C156" s="88">
        <v>153</v>
      </c>
      <c r="D156" s="79">
        <v>67.509430880793957</v>
      </c>
      <c r="E156" s="80">
        <v>-32.490569119206043</v>
      </c>
    </row>
    <row r="157" spans="3:5" x14ac:dyDescent="0.3">
      <c r="C157" s="88">
        <v>154</v>
      </c>
      <c r="D157" s="79">
        <v>67.523248475276901</v>
      </c>
      <c r="E157" s="80">
        <v>-32.476751524723099</v>
      </c>
    </row>
    <row r="158" spans="3:5" x14ac:dyDescent="0.3">
      <c r="C158" s="88">
        <v>155</v>
      </c>
      <c r="D158" s="79">
        <v>67.56511317584264</v>
      </c>
      <c r="E158" s="80">
        <v>-32.43488682415736</v>
      </c>
    </row>
    <row r="159" spans="3:5" x14ac:dyDescent="0.3">
      <c r="C159" s="88">
        <v>156</v>
      </c>
      <c r="D159" s="79">
        <v>67.57253417551469</v>
      </c>
      <c r="E159" s="80">
        <v>-32.42746582448531</v>
      </c>
    </row>
    <row r="160" spans="3:5" x14ac:dyDescent="0.3">
      <c r="C160" s="88">
        <v>157</v>
      </c>
      <c r="D160" s="79">
        <v>67.575337542995015</v>
      </c>
      <c r="E160" s="80">
        <v>-32.424662457004985</v>
      </c>
    </row>
    <row r="161" spans="3:5" x14ac:dyDescent="0.3">
      <c r="C161" s="88">
        <v>158</v>
      </c>
      <c r="D161" s="79">
        <v>67.749817996082982</v>
      </c>
      <c r="E161" s="80">
        <v>-32.250182003917018</v>
      </c>
    </row>
    <row r="162" spans="3:5" x14ac:dyDescent="0.3">
      <c r="C162" s="88">
        <v>159</v>
      </c>
      <c r="D162" s="79">
        <v>67.755896011320161</v>
      </c>
      <c r="E162" s="80">
        <v>-32.244103988679839</v>
      </c>
    </row>
    <row r="163" spans="3:5" x14ac:dyDescent="0.3">
      <c r="C163" s="88">
        <v>160</v>
      </c>
      <c r="D163" s="79">
        <v>67.814978725017298</v>
      </c>
      <c r="E163" s="80">
        <v>-32.185021274982702</v>
      </c>
    </row>
    <row r="164" spans="3:5" x14ac:dyDescent="0.3">
      <c r="C164" s="88">
        <v>161</v>
      </c>
      <c r="D164" s="79">
        <v>67.896077054952571</v>
      </c>
      <c r="E164" s="80">
        <v>-32.103922945047429</v>
      </c>
    </row>
    <row r="165" spans="3:5" x14ac:dyDescent="0.3">
      <c r="C165" s="88">
        <v>162</v>
      </c>
      <c r="D165" s="79">
        <v>67.914435239941611</v>
      </c>
      <c r="E165" s="80">
        <v>-32.085564760058389</v>
      </c>
    </row>
    <row r="166" spans="3:5" x14ac:dyDescent="0.3">
      <c r="C166" s="88">
        <v>163</v>
      </c>
      <c r="D166" s="79">
        <v>68.020006208132642</v>
      </c>
      <c r="E166" s="80">
        <v>-31.979993791867358</v>
      </c>
    </row>
    <row r="167" spans="3:5" x14ac:dyDescent="0.3">
      <c r="C167" s="88">
        <v>164</v>
      </c>
      <c r="D167" s="79">
        <v>68.05033102196731</v>
      </c>
      <c r="E167" s="80">
        <v>-31.94966897803269</v>
      </c>
    </row>
    <row r="168" spans="3:5" x14ac:dyDescent="0.3">
      <c r="C168" s="88">
        <v>165</v>
      </c>
      <c r="D168" s="79">
        <v>68.088464384344164</v>
      </c>
      <c r="E168" s="80">
        <v>-31.911535615655836</v>
      </c>
    </row>
    <row r="169" spans="3:5" x14ac:dyDescent="0.3">
      <c r="C169" s="88">
        <v>166</v>
      </c>
      <c r="D169" s="79">
        <v>68.144141987507652</v>
      </c>
      <c r="E169" s="80">
        <v>-31.855858012492348</v>
      </c>
    </row>
    <row r="170" spans="3:5" x14ac:dyDescent="0.3">
      <c r="C170" s="88">
        <v>167</v>
      </c>
      <c r="D170" s="79">
        <v>68.164495745999389</v>
      </c>
      <c r="E170" s="80">
        <v>-31.835504254000611</v>
      </c>
    </row>
    <row r="171" spans="3:5" x14ac:dyDescent="0.3">
      <c r="C171" s="88">
        <v>168</v>
      </c>
      <c r="D171" s="79">
        <v>68.178651043475341</v>
      </c>
      <c r="E171" s="80">
        <v>-31.821348956524659</v>
      </c>
    </row>
    <row r="172" spans="3:5" x14ac:dyDescent="0.3">
      <c r="C172" s="88">
        <v>169</v>
      </c>
      <c r="D172" s="79">
        <v>68.407224756068288</v>
      </c>
      <c r="E172" s="80">
        <v>-31.592775243931712</v>
      </c>
    </row>
    <row r="173" spans="3:5" x14ac:dyDescent="0.3">
      <c r="C173" s="88">
        <v>170</v>
      </c>
      <c r="D173" s="79">
        <v>68.409223671696822</v>
      </c>
      <c r="E173" s="80">
        <v>-31.590776328303178</v>
      </c>
    </row>
    <row r="174" spans="3:5" x14ac:dyDescent="0.3">
      <c r="C174" s="88">
        <v>171</v>
      </c>
      <c r="D174" s="79">
        <v>68.59670824855904</v>
      </c>
      <c r="E174" s="80">
        <v>-31.40329175144096</v>
      </c>
    </row>
    <row r="175" spans="3:5" x14ac:dyDescent="0.3">
      <c r="C175" s="88">
        <v>172</v>
      </c>
      <c r="D175" s="79">
        <v>68.732637982350795</v>
      </c>
      <c r="E175" s="80">
        <v>-31.267362017649205</v>
      </c>
    </row>
    <row r="176" spans="3:5" x14ac:dyDescent="0.3">
      <c r="C176" s="88">
        <v>173</v>
      </c>
      <c r="D176" s="79">
        <v>68.749243785379463</v>
      </c>
      <c r="E176" s="80">
        <v>-31.250756214620537</v>
      </c>
    </row>
    <row r="177" spans="3:5" x14ac:dyDescent="0.3">
      <c r="C177" s="88">
        <v>174</v>
      </c>
      <c r="D177" s="79">
        <v>68.81523508705942</v>
      </c>
      <c r="E177" s="80">
        <v>-31.18476491294058</v>
      </c>
    </row>
    <row r="178" spans="3:5" x14ac:dyDescent="0.3">
      <c r="C178" s="88">
        <v>175</v>
      </c>
      <c r="D178" s="79">
        <v>68.852744151522089</v>
      </c>
      <c r="E178" s="80">
        <v>-31.147255848477911</v>
      </c>
    </row>
    <row r="179" spans="3:5" x14ac:dyDescent="0.3">
      <c r="C179" s="88">
        <v>176</v>
      </c>
      <c r="D179" s="79">
        <v>68.933079008597545</v>
      </c>
      <c r="E179" s="80">
        <v>-31.066920991402455</v>
      </c>
    </row>
    <row r="180" spans="3:5" x14ac:dyDescent="0.3">
      <c r="C180" s="88">
        <v>177</v>
      </c>
      <c r="D180" s="79">
        <v>68.939775058728841</v>
      </c>
      <c r="E180" s="80">
        <v>-31.060224941271159</v>
      </c>
    </row>
    <row r="181" spans="3:5" x14ac:dyDescent="0.3">
      <c r="C181" s="88">
        <v>178</v>
      </c>
      <c r="D181" s="79">
        <v>68.949225762872061</v>
      </c>
      <c r="E181" s="80">
        <v>-31.050774237127939</v>
      </c>
    </row>
    <row r="182" spans="3:5" x14ac:dyDescent="0.3">
      <c r="C182" s="88">
        <v>179</v>
      </c>
      <c r="D182" s="79">
        <v>69.019664028081237</v>
      </c>
      <c r="E182" s="80">
        <v>-30.980335971918763</v>
      </c>
    </row>
    <row r="183" spans="3:5" x14ac:dyDescent="0.3">
      <c r="C183" s="88">
        <v>180</v>
      </c>
      <c r="D183" s="79">
        <v>69.055847437731401</v>
      </c>
      <c r="E183" s="80">
        <v>-30.944152562268599</v>
      </c>
    </row>
    <row r="184" spans="3:5" x14ac:dyDescent="0.3">
      <c r="C184" s="88">
        <v>181</v>
      </c>
      <c r="D184" s="79">
        <v>69.082640678278224</v>
      </c>
      <c r="E184" s="80">
        <v>-30.917359321721776</v>
      </c>
    </row>
    <row r="185" spans="3:5" x14ac:dyDescent="0.3">
      <c r="C185" s="88">
        <v>182</v>
      </c>
      <c r="D185" s="79">
        <v>69.093388631695746</v>
      </c>
      <c r="E185" s="80">
        <v>-30.906611368304254</v>
      </c>
    </row>
    <row r="186" spans="3:5" x14ac:dyDescent="0.3">
      <c r="C186" s="88">
        <v>183</v>
      </c>
      <c r="D186" s="79">
        <v>69.165748908555415</v>
      </c>
      <c r="E186" s="80">
        <v>-30.834251091444585</v>
      </c>
    </row>
    <row r="187" spans="3:5" x14ac:dyDescent="0.3">
      <c r="C187" s="88">
        <v>184</v>
      </c>
      <c r="D187" s="79">
        <v>69.173179836453514</v>
      </c>
      <c r="E187" s="80">
        <v>-30.826820163546486</v>
      </c>
    </row>
    <row r="188" spans="3:5" x14ac:dyDescent="0.3">
      <c r="C188" s="88">
        <v>185</v>
      </c>
      <c r="D188" s="79">
        <v>69.180498750472296</v>
      </c>
      <c r="E188" s="80">
        <v>-30.819501249527704</v>
      </c>
    </row>
    <row r="189" spans="3:5" x14ac:dyDescent="0.3">
      <c r="C189" s="88">
        <v>186</v>
      </c>
      <c r="D189" s="79">
        <v>69.312098849492827</v>
      </c>
      <c r="E189" s="80">
        <v>-30.687901150507173</v>
      </c>
    </row>
    <row r="190" spans="3:5" x14ac:dyDescent="0.3">
      <c r="C190" s="88">
        <v>187</v>
      </c>
      <c r="D190" s="79">
        <v>69.31224813719237</v>
      </c>
      <c r="E190" s="80">
        <v>-30.68775186280763</v>
      </c>
    </row>
    <row r="191" spans="3:5" x14ac:dyDescent="0.3">
      <c r="C191" s="88">
        <v>188</v>
      </c>
      <c r="D191" s="79">
        <v>69.320104588273225</v>
      </c>
      <c r="E191" s="80">
        <v>-30.679895411726775</v>
      </c>
    </row>
    <row r="192" spans="3:5" x14ac:dyDescent="0.3">
      <c r="C192" s="88">
        <v>189</v>
      </c>
      <c r="D192" s="79">
        <v>69.356483606139406</v>
      </c>
      <c r="E192" s="80">
        <v>-30.643516393860594</v>
      </c>
    </row>
    <row r="193" spans="3:5" x14ac:dyDescent="0.3">
      <c r="C193" s="88">
        <v>190</v>
      </c>
      <c r="D193" s="79">
        <v>69.445651527859397</v>
      </c>
      <c r="E193" s="80">
        <v>-30.554348472140603</v>
      </c>
    </row>
    <row r="194" spans="3:5" x14ac:dyDescent="0.3">
      <c r="C194" s="88">
        <v>191</v>
      </c>
      <c r="D194" s="79">
        <v>69.459703351396783</v>
      </c>
      <c r="E194" s="80">
        <v>-30.540296648603217</v>
      </c>
    </row>
    <row r="195" spans="3:5" x14ac:dyDescent="0.3">
      <c r="C195" s="88">
        <v>192</v>
      </c>
      <c r="D195" s="79">
        <v>69.465651654162357</v>
      </c>
      <c r="E195" s="80">
        <v>-30.534348345837643</v>
      </c>
    </row>
    <row r="196" spans="3:5" x14ac:dyDescent="0.3">
      <c r="C196" s="88">
        <v>193</v>
      </c>
      <c r="D196" s="79">
        <v>69.518850757401268</v>
      </c>
      <c r="E196" s="80">
        <v>-30.481149242598732</v>
      </c>
    </row>
    <row r="197" spans="3:5" x14ac:dyDescent="0.3">
      <c r="C197" s="88">
        <v>194</v>
      </c>
      <c r="D197" s="79">
        <v>69.552148937306669</v>
      </c>
      <c r="E197" s="80">
        <v>-30.447851062693331</v>
      </c>
    </row>
    <row r="198" spans="3:5" x14ac:dyDescent="0.3">
      <c r="C198" s="88">
        <v>195</v>
      </c>
      <c r="D198" s="79">
        <v>69.617605847279123</v>
      </c>
      <c r="E198" s="80">
        <v>-30.382394152720877</v>
      </c>
    </row>
    <row r="199" spans="3:5" x14ac:dyDescent="0.3">
      <c r="C199" s="88">
        <v>196</v>
      </c>
      <c r="D199" s="79">
        <v>69.668580497596039</v>
      </c>
      <c r="E199" s="80">
        <v>-30.331419502403961</v>
      </c>
    </row>
    <row r="200" spans="3:5" x14ac:dyDescent="0.3">
      <c r="C200" s="88">
        <v>197</v>
      </c>
      <c r="D200" s="79">
        <v>69.728108732444085</v>
      </c>
      <c r="E200" s="80">
        <v>-30.271891267555915</v>
      </c>
    </row>
    <row r="201" spans="3:5" x14ac:dyDescent="0.3">
      <c r="C201" s="88">
        <v>198</v>
      </c>
      <c r="D201" s="79">
        <v>69.849572562126269</v>
      </c>
      <c r="E201" s="80">
        <v>-30.150427437873731</v>
      </c>
    </row>
    <row r="202" spans="3:5" x14ac:dyDescent="0.3">
      <c r="C202" s="88">
        <v>199</v>
      </c>
      <c r="D202" s="79">
        <v>69.8899407732127</v>
      </c>
      <c r="E202" s="80">
        <v>-30.1100592267873</v>
      </c>
    </row>
    <row r="203" spans="3:5" x14ac:dyDescent="0.3">
      <c r="C203" s="88">
        <v>200</v>
      </c>
      <c r="D203" s="79">
        <v>69.894205732384592</v>
      </c>
      <c r="E203" s="80">
        <v>-30.105794267615408</v>
      </c>
    </row>
    <row r="204" spans="3:5" x14ac:dyDescent="0.3">
      <c r="C204" s="88">
        <v>201</v>
      </c>
      <c r="D204" s="79">
        <v>69.953652145245186</v>
      </c>
      <c r="E204" s="80">
        <v>-30.046347854754814</v>
      </c>
    </row>
    <row r="205" spans="3:5" x14ac:dyDescent="0.3">
      <c r="C205" s="88">
        <v>202</v>
      </c>
      <c r="D205" s="79">
        <v>69.979867332942973</v>
      </c>
      <c r="E205" s="80">
        <v>-30.020132667057027</v>
      </c>
    </row>
    <row r="206" spans="3:5" x14ac:dyDescent="0.3">
      <c r="C206" s="88">
        <v>203</v>
      </c>
      <c r="D206" s="79">
        <v>69.992690764993</v>
      </c>
      <c r="E206" s="80">
        <v>-30.007309235007</v>
      </c>
    </row>
    <row r="207" spans="3:5" x14ac:dyDescent="0.3">
      <c r="C207" s="88">
        <v>204</v>
      </c>
      <c r="D207" s="79">
        <v>70.029634715236412</v>
      </c>
      <c r="E207" s="80">
        <v>-29.970365284763588</v>
      </c>
    </row>
    <row r="208" spans="3:5" x14ac:dyDescent="0.3">
      <c r="C208" s="88">
        <v>205</v>
      </c>
      <c r="D208" s="79">
        <v>70.031220769054144</v>
      </c>
      <c r="E208" s="80">
        <v>-29.968779230945856</v>
      </c>
    </row>
    <row r="209" spans="3:5" x14ac:dyDescent="0.3">
      <c r="C209" s="88">
        <v>206</v>
      </c>
      <c r="D209" s="79">
        <v>70.042951692444916</v>
      </c>
      <c r="E209" s="80">
        <v>-29.957048307555084</v>
      </c>
    </row>
    <row r="210" spans="3:5" x14ac:dyDescent="0.3">
      <c r="C210" s="88">
        <v>207</v>
      </c>
      <c r="D210" s="79">
        <v>70.099725359077794</v>
      </c>
      <c r="E210" s="80">
        <v>-29.900274640922206</v>
      </c>
    </row>
    <row r="211" spans="3:5" x14ac:dyDescent="0.3">
      <c r="C211" s="88">
        <v>208</v>
      </c>
      <c r="D211" s="79">
        <v>70.175374429812024</v>
      </c>
      <c r="E211" s="80">
        <v>-29.824625570187976</v>
      </c>
    </row>
    <row r="212" spans="3:5" x14ac:dyDescent="0.3">
      <c r="C212" s="88">
        <v>209</v>
      </c>
      <c r="D212" s="79">
        <v>70.229858622615609</v>
      </c>
      <c r="E212" s="80">
        <v>-29.770141377384391</v>
      </c>
    </row>
    <row r="213" spans="3:5" x14ac:dyDescent="0.3">
      <c r="C213" s="88">
        <v>210</v>
      </c>
      <c r="D213" s="79">
        <v>70.266680058647083</v>
      </c>
      <c r="E213" s="80">
        <v>-29.733319941352917</v>
      </c>
    </row>
    <row r="214" spans="3:5" x14ac:dyDescent="0.3">
      <c r="C214" s="88">
        <v>211</v>
      </c>
      <c r="D214" s="79">
        <v>70.318413995053206</v>
      </c>
      <c r="E214" s="80">
        <v>-29.681586004946794</v>
      </c>
    </row>
    <row r="215" spans="3:5" x14ac:dyDescent="0.3">
      <c r="C215" s="88">
        <v>212</v>
      </c>
      <c r="D215" s="79">
        <v>70.381961937467224</v>
      </c>
      <c r="E215" s="80">
        <v>-29.618038062532776</v>
      </c>
    </row>
    <row r="216" spans="3:5" x14ac:dyDescent="0.3">
      <c r="C216" s="88">
        <v>213</v>
      </c>
      <c r="D216" s="79">
        <v>70.43228517271946</v>
      </c>
      <c r="E216" s="80">
        <v>-29.56771482728054</v>
      </c>
    </row>
    <row r="217" spans="3:5" x14ac:dyDescent="0.3">
      <c r="C217" s="88">
        <v>214</v>
      </c>
      <c r="D217" s="79">
        <v>70.435652314213854</v>
      </c>
      <c r="E217" s="80">
        <v>-29.564347685786146</v>
      </c>
    </row>
    <row r="218" spans="3:5" x14ac:dyDescent="0.3">
      <c r="C218" s="88">
        <v>215</v>
      </c>
      <c r="D218" s="79">
        <v>70.460514538369679</v>
      </c>
      <c r="E218" s="80">
        <v>-29.539485461630321</v>
      </c>
    </row>
    <row r="219" spans="3:5" x14ac:dyDescent="0.3">
      <c r="C219" s="88">
        <v>216</v>
      </c>
      <c r="D219" s="79">
        <v>70.748724282880488</v>
      </c>
      <c r="E219" s="80">
        <v>-29.251275717119512</v>
      </c>
    </row>
    <row r="220" spans="3:5" x14ac:dyDescent="0.3">
      <c r="C220" s="88">
        <v>217</v>
      </c>
      <c r="D220" s="79">
        <v>70.772355201090392</v>
      </c>
      <c r="E220" s="80">
        <v>-29.227644798909608</v>
      </c>
    </row>
    <row r="221" spans="3:5" x14ac:dyDescent="0.3">
      <c r="C221" s="88">
        <v>218</v>
      </c>
      <c r="D221" s="79">
        <v>70.837636608385509</v>
      </c>
      <c r="E221" s="80">
        <v>-29.162363391614491</v>
      </c>
    </row>
    <row r="222" spans="3:5" x14ac:dyDescent="0.3">
      <c r="C222" s="88">
        <v>219</v>
      </c>
      <c r="D222" s="79">
        <v>70.867856074396713</v>
      </c>
      <c r="E222" s="80">
        <v>-29.132143925603287</v>
      </c>
    </row>
    <row r="223" spans="3:5" x14ac:dyDescent="0.3">
      <c r="C223" s="88">
        <v>220</v>
      </c>
      <c r="D223" s="79">
        <v>70.882683408528862</v>
      </c>
      <c r="E223" s="80">
        <v>-29.117316591471138</v>
      </c>
    </row>
    <row r="224" spans="3:5" x14ac:dyDescent="0.3">
      <c r="C224" s="88">
        <v>221</v>
      </c>
      <c r="D224" s="79">
        <v>70.945624898870165</v>
      </c>
      <c r="E224" s="80">
        <v>-29.054375101129835</v>
      </c>
    </row>
    <row r="225" spans="3:5" x14ac:dyDescent="0.3">
      <c r="C225" s="88">
        <v>222</v>
      </c>
      <c r="D225" s="79">
        <v>70.959620808503942</v>
      </c>
      <c r="E225" s="80">
        <v>-29.040379191496058</v>
      </c>
    </row>
    <row r="226" spans="3:5" x14ac:dyDescent="0.3">
      <c r="C226" s="88">
        <v>223</v>
      </c>
      <c r="D226" s="79">
        <v>71.031975436129201</v>
      </c>
      <c r="E226" s="80">
        <v>-28.968024563870799</v>
      </c>
    </row>
    <row r="227" spans="3:5" x14ac:dyDescent="0.3">
      <c r="C227" s="88">
        <v>224</v>
      </c>
      <c r="D227" s="79">
        <v>71.042802392635849</v>
      </c>
      <c r="E227" s="80">
        <v>-28.957197607364151</v>
      </c>
    </row>
    <row r="228" spans="3:5" x14ac:dyDescent="0.3">
      <c r="C228" s="88">
        <v>225</v>
      </c>
      <c r="D228" s="79">
        <v>71.072556305716915</v>
      </c>
      <c r="E228" s="80">
        <v>-28.927443694283085</v>
      </c>
    </row>
    <row r="229" spans="3:5" x14ac:dyDescent="0.3">
      <c r="C229" s="88">
        <v>226</v>
      </c>
      <c r="D229" s="79">
        <v>71.105237857791124</v>
      </c>
      <c r="E229" s="80">
        <v>-28.894762142208876</v>
      </c>
    </row>
    <row r="230" spans="3:5" x14ac:dyDescent="0.3">
      <c r="C230" s="88">
        <v>227</v>
      </c>
      <c r="D230" s="79">
        <v>71.136719009125969</v>
      </c>
      <c r="E230" s="80">
        <v>-28.863280990874031</v>
      </c>
    </row>
    <row r="231" spans="3:5" x14ac:dyDescent="0.3">
      <c r="C231" s="88">
        <v>228</v>
      </c>
      <c r="D231" s="79">
        <v>71.249889711485253</v>
      </c>
      <c r="E231" s="80">
        <v>-28.750110288514747</v>
      </c>
    </row>
    <row r="232" spans="3:5" x14ac:dyDescent="0.3">
      <c r="C232" s="88">
        <v>229</v>
      </c>
      <c r="D232" s="79">
        <v>71.33771947414435</v>
      </c>
      <c r="E232" s="80">
        <v>-28.66228052585565</v>
      </c>
    </row>
    <row r="233" spans="3:5" x14ac:dyDescent="0.3">
      <c r="C233" s="88">
        <v>230</v>
      </c>
      <c r="D233" s="79">
        <v>71.343328661866337</v>
      </c>
      <c r="E233" s="80">
        <v>-28.656671338133663</v>
      </c>
    </row>
    <row r="234" spans="3:5" x14ac:dyDescent="0.3">
      <c r="C234" s="88">
        <v>231</v>
      </c>
      <c r="D234" s="79">
        <v>71.414573126237883</v>
      </c>
      <c r="E234" s="80">
        <v>-28.585426873762117</v>
      </c>
    </row>
    <row r="235" spans="3:5" x14ac:dyDescent="0.3">
      <c r="C235" s="88">
        <v>232</v>
      </c>
      <c r="D235" s="79">
        <v>71.452513263396938</v>
      </c>
      <c r="E235" s="80">
        <v>-28.547486736603062</v>
      </c>
    </row>
    <row r="236" spans="3:5" x14ac:dyDescent="0.3">
      <c r="C236" s="88">
        <v>233</v>
      </c>
      <c r="D236" s="79">
        <v>71.557241201180943</v>
      </c>
      <c r="E236" s="80">
        <v>-28.442758798819057</v>
      </c>
    </row>
    <row r="237" spans="3:5" x14ac:dyDescent="0.3">
      <c r="C237" s="88">
        <v>234</v>
      </c>
      <c r="D237" s="79">
        <v>71.578897491542122</v>
      </c>
      <c r="E237" s="80">
        <v>-28.421102508457878</v>
      </c>
    </row>
    <row r="238" spans="3:5" x14ac:dyDescent="0.3">
      <c r="C238" s="88">
        <v>235</v>
      </c>
      <c r="D238" s="79">
        <v>71.76387130101628</v>
      </c>
      <c r="E238" s="80">
        <v>-28.23612869898372</v>
      </c>
    </row>
    <row r="239" spans="3:5" x14ac:dyDescent="0.3">
      <c r="C239" s="88">
        <v>236</v>
      </c>
      <c r="D239" s="79">
        <v>71.770715384060708</v>
      </c>
      <c r="E239" s="80">
        <v>-28.229284615939292</v>
      </c>
    </row>
    <row r="240" spans="3:5" x14ac:dyDescent="0.3">
      <c r="C240" s="88">
        <v>237</v>
      </c>
      <c r="D240" s="79">
        <v>71.820984429751462</v>
      </c>
      <c r="E240" s="80">
        <v>-28.179015570248538</v>
      </c>
    </row>
    <row r="241" spans="3:5" x14ac:dyDescent="0.3">
      <c r="C241" s="88">
        <v>238</v>
      </c>
      <c r="D241" s="79">
        <v>71.830641264227197</v>
      </c>
      <c r="E241" s="80">
        <v>-28.169358735772803</v>
      </c>
    </row>
    <row r="242" spans="3:5" x14ac:dyDescent="0.3">
      <c r="C242" s="88">
        <v>239</v>
      </c>
      <c r="D242" s="79">
        <v>71.855999616794406</v>
      </c>
      <c r="E242" s="80">
        <v>-28.144000383205594</v>
      </c>
    </row>
    <row r="243" spans="3:5" x14ac:dyDescent="0.3">
      <c r="C243" s="88">
        <v>240</v>
      </c>
      <c r="D243" s="79">
        <v>71.864635209836337</v>
      </c>
      <c r="E243" s="80">
        <v>-28.135364790163663</v>
      </c>
    </row>
    <row r="244" spans="3:5" x14ac:dyDescent="0.3">
      <c r="C244" s="88">
        <v>241</v>
      </c>
      <c r="D244" s="79">
        <v>71.965637823033845</v>
      </c>
      <c r="E244" s="80">
        <v>-28.034362176966155</v>
      </c>
    </row>
    <row r="245" spans="3:5" x14ac:dyDescent="0.3">
      <c r="C245" s="88">
        <v>242</v>
      </c>
      <c r="D245" s="79">
        <v>72.090021930718478</v>
      </c>
      <c r="E245" s="80">
        <v>-27.909978069281522</v>
      </c>
    </row>
    <row r="246" spans="3:5" x14ac:dyDescent="0.3">
      <c r="C246" s="88">
        <v>243</v>
      </c>
      <c r="D246" s="79">
        <v>72.11167233683652</v>
      </c>
      <c r="E246" s="80">
        <v>-27.88832766316348</v>
      </c>
    </row>
    <row r="247" spans="3:5" x14ac:dyDescent="0.3">
      <c r="C247" s="88">
        <v>244</v>
      </c>
      <c r="D247" s="79">
        <v>72.159570287197354</v>
      </c>
      <c r="E247" s="80">
        <v>-27.840429712802646</v>
      </c>
    </row>
    <row r="248" spans="3:5" x14ac:dyDescent="0.3">
      <c r="C248" s="88">
        <v>245</v>
      </c>
      <c r="D248" s="79">
        <v>72.176098197458089</v>
      </c>
      <c r="E248" s="80">
        <v>-27.823901802541911</v>
      </c>
    </row>
    <row r="249" spans="3:5" x14ac:dyDescent="0.3">
      <c r="C249" s="88">
        <v>246</v>
      </c>
      <c r="D249" s="79">
        <v>72.230505550639066</v>
      </c>
      <c r="E249" s="80">
        <v>-27.769494449360934</v>
      </c>
    </row>
    <row r="250" spans="3:5" x14ac:dyDescent="0.3">
      <c r="C250" s="88">
        <v>247</v>
      </c>
      <c r="D250" s="79">
        <v>72.248806504028664</v>
      </c>
      <c r="E250" s="80">
        <v>-27.751193495971336</v>
      </c>
    </row>
    <row r="251" spans="3:5" x14ac:dyDescent="0.3">
      <c r="C251" s="88">
        <v>248</v>
      </c>
      <c r="D251" s="79">
        <v>72.254758291027727</v>
      </c>
      <c r="E251" s="80">
        <v>-27.745241708972273</v>
      </c>
    </row>
    <row r="252" spans="3:5" x14ac:dyDescent="0.3">
      <c r="C252" s="88">
        <v>249</v>
      </c>
      <c r="D252" s="79">
        <v>72.328512737615469</v>
      </c>
      <c r="E252" s="80">
        <v>-27.671487262384531</v>
      </c>
    </row>
    <row r="253" spans="3:5" x14ac:dyDescent="0.3">
      <c r="C253" s="88">
        <v>250</v>
      </c>
      <c r="D253" s="79">
        <v>72.350612948553518</v>
      </c>
      <c r="E253" s="80">
        <v>-27.649387051446482</v>
      </c>
    </row>
    <row r="254" spans="3:5" x14ac:dyDescent="0.3">
      <c r="C254" s="88">
        <v>251</v>
      </c>
      <c r="D254" s="79">
        <v>72.45628916866481</v>
      </c>
      <c r="E254" s="80">
        <v>-27.54371083133519</v>
      </c>
    </row>
    <row r="255" spans="3:5" x14ac:dyDescent="0.3">
      <c r="C255" s="88">
        <v>252</v>
      </c>
      <c r="D255" s="79">
        <v>72.471309391915185</v>
      </c>
      <c r="E255" s="80">
        <v>-27.528690608084815</v>
      </c>
    </row>
    <row r="256" spans="3:5" x14ac:dyDescent="0.3">
      <c r="C256" s="88">
        <v>253</v>
      </c>
      <c r="D256" s="79">
        <v>72.553395087593486</v>
      </c>
      <c r="E256" s="80">
        <v>-27.446604912406514</v>
      </c>
    </row>
    <row r="257" spans="3:5" x14ac:dyDescent="0.3">
      <c r="C257" s="88">
        <v>254</v>
      </c>
      <c r="D257" s="79">
        <v>72.579369258073058</v>
      </c>
      <c r="E257" s="80">
        <v>-27.420630741926942</v>
      </c>
    </row>
    <row r="258" spans="3:5" x14ac:dyDescent="0.3">
      <c r="C258" s="88">
        <v>255</v>
      </c>
      <c r="D258" s="79">
        <v>72.625898313526449</v>
      </c>
      <c r="E258" s="80">
        <v>-27.374101686473551</v>
      </c>
    </row>
    <row r="259" spans="3:5" x14ac:dyDescent="0.3">
      <c r="C259" s="88">
        <v>256</v>
      </c>
      <c r="D259" s="79">
        <v>72.675282486561571</v>
      </c>
      <c r="E259" s="80">
        <v>-27.324717513438429</v>
      </c>
    </row>
    <row r="260" spans="3:5" x14ac:dyDescent="0.3">
      <c r="C260" s="88">
        <v>257</v>
      </c>
      <c r="D260" s="79">
        <v>72.693609351352606</v>
      </c>
      <c r="E260" s="80">
        <v>-27.306390648647394</v>
      </c>
    </row>
    <row r="261" spans="3:5" x14ac:dyDescent="0.3">
      <c r="C261" s="88">
        <v>258</v>
      </c>
      <c r="D261" s="79">
        <v>72.707251634357405</v>
      </c>
      <c r="E261" s="80">
        <v>-27.292748365642595</v>
      </c>
    </row>
    <row r="262" spans="3:5" x14ac:dyDescent="0.3">
      <c r="C262" s="88">
        <v>259</v>
      </c>
      <c r="D262" s="79">
        <v>72.717126152581585</v>
      </c>
      <c r="E262" s="80">
        <v>-27.282873847418415</v>
      </c>
    </row>
    <row r="263" spans="3:5" x14ac:dyDescent="0.3">
      <c r="C263" s="88">
        <v>260</v>
      </c>
      <c r="D263" s="79">
        <v>72.736655328183218</v>
      </c>
      <c r="E263" s="80">
        <v>-27.263344671816782</v>
      </c>
    </row>
    <row r="264" spans="3:5" x14ac:dyDescent="0.3">
      <c r="C264" s="88">
        <v>261</v>
      </c>
      <c r="D264" s="79">
        <v>72.791446937421213</v>
      </c>
      <c r="E264" s="80">
        <v>-27.208553062578787</v>
      </c>
    </row>
    <row r="265" spans="3:5" x14ac:dyDescent="0.3">
      <c r="C265" s="88">
        <v>262</v>
      </c>
      <c r="D265" s="79">
        <v>72.851387320389122</v>
      </c>
      <c r="E265" s="80">
        <v>-27.148612679610878</v>
      </c>
    </row>
    <row r="266" spans="3:5" x14ac:dyDescent="0.3">
      <c r="C266" s="88">
        <v>263</v>
      </c>
      <c r="D266" s="79">
        <v>73.000622115481988</v>
      </c>
      <c r="E266" s="80">
        <v>-26.999377884518012</v>
      </c>
    </row>
    <row r="267" spans="3:5" x14ac:dyDescent="0.3">
      <c r="C267" s="88">
        <v>264</v>
      </c>
      <c r="D267" s="79">
        <v>73.020702049199457</v>
      </c>
      <c r="E267" s="80">
        <v>-26.979297950800543</v>
      </c>
    </row>
    <row r="268" spans="3:5" x14ac:dyDescent="0.3">
      <c r="C268" s="88">
        <v>265</v>
      </c>
      <c r="D268" s="79">
        <v>73.138890101733409</v>
      </c>
      <c r="E268" s="80">
        <v>-26.861109898266591</v>
      </c>
    </row>
    <row r="269" spans="3:5" x14ac:dyDescent="0.3">
      <c r="C269" s="88">
        <v>266</v>
      </c>
      <c r="D269" s="79">
        <v>73.142046746312872</v>
      </c>
      <c r="E269" s="80">
        <v>-26.857953253687128</v>
      </c>
    </row>
    <row r="270" spans="3:5" x14ac:dyDescent="0.3">
      <c r="C270" s="88">
        <v>267</v>
      </c>
      <c r="D270" s="79">
        <v>73.159808044779425</v>
      </c>
      <c r="E270" s="80">
        <v>-26.840191955220575</v>
      </c>
    </row>
    <row r="271" spans="3:5" x14ac:dyDescent="0.3">
      <c r="C271" s="88">
        <v>268</v>
      </c>
      <c r="D271" s="79">
        <v>73.160931263049136</v>
      </c>
      <c r="E271" s="80">
        <v>-26.839068736950864</v>
      </c>
    </row>
    <row r="272" spans="3:5" x14ac:dyDescent="0.3">
      <c r="C272" s="88">
        <v>269</v>
      </c>
      <c r="D272" s="79">
        <v>73.229294838911031</v>
      </c>
      <c r="E272" s="80">
        <v>-26.770705161088969</v>
      </c>
    </row>
    <row r="273" spans="3:5" x14ac:dyDescent="0.3">
      <c r="C273" s="88">
        <v>270</v>
      </c>
      <c r="D273" s="79">
        <v>73.296062970225435</v>
      </c>
      <c r="E273" s="80">
        <v>-26.703937029774565</v>
      </c>
    </row>
    <row r="274" spans="3:5" x14ac:dyDescent="0.3">
      <c r="C274" s="88">
        <v>271</v>
      </c>
      <c r="D274" s="79">
        <v>73.360430002543112</v>
      </c>
      <c r="E274" s="80">
        <v>-26.639569997456888</v>
      </c>
    </row>
    <row r="275" spans="3:5" x14ac:dyDescent="0.3">
      <c r="C275" s="88">
        <v>272</v>
      </c>
      <c r="D275" s="79">
        <v>73.40227954267192</v>
      </c>
      <c r="E275" s="80">
        <v>-26.59772045732808</v>
      </c>
    </row>
    <row r="276" spans="3:5" x14ac:dyDescent="0.3">
      <c r="C276" s="88">
        <v>273</v>
      </c>
      <c r="D276" s="79">
        <v>73.478877134757653</v>
      </c>
      <c r="E276" s="80">
        <v>-26.521122865242347</v>
      </c>
    </row>
    <row r="277" spans="3:5" x14ac:dyDescent="0.3">
      <c r="C277" s="88">
        <v>274</v>
      </c>
      <c r="D277" s="79">
        <v>73.480246563484116</v>
      </c>
      <c r="E277" s="80">
        <v>-26.519753436515884</v>
      </c>
    </row>
    <row r="278" spans="3:5" x14ac:dyDescent="0.3">
      <c r="C278" s="88">
        <v>275</v>
      </c>
      <c r="D278" s="79">
        <v>73.506633517414357</v>
      </c>
      <c r="E278" s="80">
        <v>-26.493366482585643</v>
      </c>
    </row>
    <row r="279" spans="3:5" x14ac:dyDescent="0.3">
      <c r="C279" s="88">
        <v>276</v>
      </c>
      <c r="D279" s="79">
        <v>73.535622440013299</v>
      </c>
      <c r="E279" s="80">
        <v>-26.464377559986701</v>
      </c>
    </row>
    <row r="280" spans="3:5" x14ac:dyDescent="0.3">
      <c r="C280" s="88">
        <v>277</v>
      </c>
      <c r="D280" s="79">
        <v>73.545673195642081</v>
      </c>
      <c r="E280" s="80">
        <v>-26.454326804357919</v>
      </c>
    </row>
    <row r="281" spans="3:5" x14ac:dyDescent="0.3">
      <c r="C281" s="88">
        <v>278</v>
      </c>
      <c r="D281" s="79">
        <v>73.622677933957419</v>
      </c>
      <c r="E281" s="80">
        <v>-26.377322066042581</v>
      </c>
    </row>
    <row r="282" spans="3:5" x14ac:dyDescent="0.3">
      <c r="C282" s="88">
        <v>279</v>
      </c>
      <c r="D282" s="79">
        <v>73.684778423818543</v>
      </c>
      <c r="E282" s="80">
        <v>-26.315221576181457</v>
      </c>
    </row>
    <row r="283" spans="3:5" x14ac:dyDescent="0.3">
      <c r="C283" s="88">
        <v>280</v>
      </c>
      <c r="D283" s="79">
        <v>73.690087136200077</v>
      </c>
      <c r="E283" s="80">
        <v>-26.309912863799923</v>
      </c>
    </row>
    <row r="284" spans="3:5" x14ac:dyDescent="0.3">
      <c r="C284" s="88">
        <v>281</v>
      </c>
      <c r="D284" s="79">
        <v>73.727016728135041</v>
      </c>
      <c r="E284" s="80">
        <v>-26.272983271864959</v>
      </c>
    </row>
    <row r="285" spans="3:5" x14ac:dyDescent="0.3">
      <c r="C285" s="88">
        <v>282</v>
      </c>
      <c r="D285" s="79">
        <v>73.762976370646982</v>
      </c>
      <c r="E285" s="80">
        <v>-26.237023629353018</v>
      </c>
    </row>
    <row r="286" spans="3:5" x14ac:dyDescent="0.3">
      <c r="C286" s="88">
        <v>283</v>
      </c>
      <c r="D286" s="79">
        <v>73.828127316906318</v>
      </c>
      <c r="E286" s="80">
        <v>-26.171872683093682</v>
      </c>
    </row>
    <row r="287" spans="3:5" x14ac:dyDescent="0.3">
      <c r="C287" s="88">
        <v>284</v>
      </c>
      <c r="D287" s="79">
        <v>73.899667021051044</v>
      </c>
      <c r="E287" s="80">
        <v>-26.100332978948956</v>
      </c>
    </row>
    <row r="288" spans="3:5" x14ac:dyDescent="0.3">
      <c r="C288" s="88">
        <v>285</v>
      </c>
      <c r="D288" s="79">
        <v>74.026749920447983</v>
      </c>
      <c r="E288" s="80">
        <v>-25.973250079552017</v>
      </c>
    </row>
    <row r="289" spans="3:5" x14ac:dyDescent="0.3">
      <c r="C289" s="88">
        <v>286</v>
      </c>
      <c r="D289" s="79">
        <v>74.047394969775638</v>
      </c>
      <c r="E289" s="80">
        <v>-25.952605030224362</v>
      </c>
    </row>
    <row r="290" spans="3:5" x14ac:dyDescent="0.3">
      <c r="C290" s="88">
        <v>287</v>
      </c>
      <c r="D290" s="79">
        <v>74.109377275425956</v>
      </c>
      <c r="E290" s="80">
        <v>-25.890622724574044</v>
      </c>
    </row>
    <row r="291" spans="3:5" x14ac:dyDescent="0.3">
      <c r="C291" s="88">
        <v>288</v>
      </c>
      <c r="D291" s="79">
        <v>74.146425087823502</v>
      </c>
      <c r="E291" s="80">
        <v>-25.853574912176498</v>
      </c>
    </row>
    <row r="292" spans="3:5" x14ac:dyDescent="0.3">
      <c r="C292" s="88">
        <v>289</v>
      </c>
      <c r="D292" s="79">
        <v>74.156212883763502</v>
      </c>
      <c r="E292" s="80">
        <v>-25.843787116236498</v>
      </c>
    </row>
    <row r="293" spans="3:5" x14ac:dyDescent="0.3">
      <c r="C293" s="88">
        <v>290</v>
      </c>
      <c r="D293" s="79">
        <v>74.158765357617455</v>
      </c>
      <c r="E293" s="80">
        <v>-25.841234642382545</v>
      </c>
    </row>
    <row r="294" spans="3:5" x14ac:dyDescent="0.3">
      <c r="C294" s="88">
        <v>291</v>
      </c>
      <c r="D294" s="79">
        <v>74.160079667102082</v>
      </c>
      <c r="E294" s="80">
        <v>-25.839920332897918</v>
      </c>
    </row>
    <row r="295" spans="3:5" x14ac:dyDescent="0.3">
      <c r="C295" s="88">
        <v>292</v>
      </c>
      <c r="D295" s="79">
        <v>74.215772966028041</v>
      </c>
      <c r="E295" s="80">
        <v>-25.784227033971959</v>
      </c>
    </row>
    <row r="296" spans="3:5" x14ac:dyDescent="0.3">
      <c r="C296" s="88">
        <v>293</v>
      </c>
      <c r="D296" s="79">
        <v>74.310208863066791</v>
      </c>
      <c r="E296" s="80">
        <v>-25.689791136933209</v>
      </c>
    </row>
    <row r="297" spans="3:5" x14ac:dyDescent="0.3">
      <c r="C297" s="88">
        <v>294</v>
      </c>
      <c r="D297" s="79">
        <v>74.311219987856063</v>
      </c>
      <c r="E297" s="80">
        <v>-25.688780012143937</v>
      </c>
    </row>
    <row r="298" spans="3:5" x14ac:dyDescent="0.3">
      <c r="C298" s="88">
        <v>295</v>
      </c>
      <c r="D298" s="79">
        <v>74.336788633423296</v>
      </c>
      <c r="E298" s="80">
        <v>-25.663211366576704</v>
      </c>
    </row>
    <row r="299" spans="3:5" x14ac:dyDescent="0.3">
      <c r="C299" s="88">
        <v>296</v>
      </c>
      <c r="D299" s="79">
        <v>74.403169020969088</v>
      </c>
      <c r="E299" s="80">
        <v>-25.596830979030912</v>
      </c>
    </row>
    <row r="300" spans="3:5" x14ac:dyDescent="0.3">
      <c r="C300" s="88">
        <v>297</v>
      </c>
      <c r="D300" s="79">
        <v>74.453285971136467</v>
      </c>
      <c r="E300" s="80">
        <v>-25.546714028863533</v>
      </c>
    </row>
    <row r="301" spans="3:5" x14ac:dyDescent="0.3">
      <c r="C301" s="88">
        <v>298</v>
      </c>
      <c r="D301" s="79">
        <v>74.606688160471535</v>
      </c>
      <c r="E301" s="80">
        <v>-25.393311839528465</v>
      </c>
    </row>
    <row r="302" spans="3:5" x14ac:dyDescent="0.3">
      <c r="C302" s="88">
        <v>299</v>
      </c>
      <c r="D302" s="79">
        <v>74.645000238850869</v>
      </c>
      <c r="E302" s="80">
        <v>-25.354999761149131</v>
      </c>
    </row>
    <row r="303" spans="3:5" x14ac:dyDescent="0.3">
      <c r="C303" s="88">
        <v>300</v>
      </c>
      <c r="D303" s="79">
        <v>74.730221750585471</v>
      </c>
      <c r="E303" s="80">
        <v>-25.269778249414529</v>
      </c>
    </row>
    <row r="304" spans="3:5" x14ac:dyDescent="0.3">
      <c r="C304" s="88">
        <v>301</v>
      </c>
      <c r="D304" s="79">
        <v>74.74070390268956</v>
      </c>
      <c r="E304" s="80">
        <v>-25.25929609731044</v>
      </c>
    </row>
    <row r="305" spans="3:5" x14ac:dyDescent="0.3">
      <c r="C305" s="88">
        <v>302</v>
      </c>
      <c r="D305" s="79">
        <v>74.776274775387563</v>
      </c>
      <c r="E305" s="80">
        <v>-25.223725224612437</v>
      </c>
    </row>
    <row r="306" spans="3:5" x14ac:dyDescent="0.3">
      <c r="C306" s="88">
        <v>303</v>
      </c>
      <c r="D306" s="79">
        <v>74.815555098321639</v>
      </c>
      <c r="E306" s="80">
        <v>-25.184444901678361</v>
      </c>
    </row>
    <row r="307" spans="3:5" x14ac:dyDescent="0.3">
      <c r="C307" s="88">
        <v>304</v>
      </c>
      <c r="D307" s="79">
        <v>74.823374401402248</v>
      </c>
      <c r="E307" s="80">
        <v>-25.176625598597752</v>
      </c>
    </row>
    <row r="308" spans="3:5" x14ac:dyDescent="0.3">
      <c r="C308" s="88">
        <v>305</v>
      </c>
      <c r="D308" s="79">
        <v>74.823665163117596</v>
      </c>
      <c r="E308" s="80">
        <v>-25.176334836882404</v>
      </c>
    </row>
    <row r="309" spans="3:5" x14ac:dyDescent="0.3">
      <c r="C309" s="88">
        <v>306</v>
      </c>
      <c r="D309" s="79">
        <v>74.849546695859999</v>
      </c>
      <c r="E309" s="80">
        <v>-25.150453304140001</v>
      </c>
    </row>
    <row r="310" spans="3:5" x14ac:dyDescent="0.3">
      <c r="C310" s="88">
        <v>307</v>
      </c>
      <c r="D310" s="79">
        <v>74.850226713717831</v>
      </c>
      <c r="E310" s="80">
        <v>-25.149773286282169</v>
      </c>
    </row>
    <row r="311" spans="3:5" x14ac:dyDescent="0.3">
      <c r="C311" s="88">
        <v>308</v>
      </c>
      <c r="D311" s="79">
        <v>74.870004349296863</v>
      </c>
      <c r="E311" s="80">
        <v>-25.129995650703137</v>
      </c>
    </row>
    <row r="312" spans="3:5" x14ac:dyDescent="0.3">
      <c r="C312" s="88">
        <v>309</v>
      </c>
      <c r="D312" s="79">
        <v>74.887440501164662</v>
      </c>
      <c r="E312" s="80">
        <v>-25.112559498835338</v>
      </c>
    </row>
    <row r="313" spans="3:5" x14ac:dyDescent="0.3">
      <c r="C313" s="88">
        <v>310</v>
      </c>
      <c r="D313" s="79">
        <v>74.900781812969257</v>
      </c>
      <c r="E313" s="80">
        <v>-25.099218187030743</v>
      </c>
    </row>
    <row r="314" spans="3:5" x14ac:dyDescent="0.3">
      <c r="C314" s="88">
        <v>311</v>
      </c>
      <c r="D314" s="79">
        <v>75.000223640171896</v>
      </c>
      <c r="E314" s="80">
        <v>-24.999776359828104</v>
      </c>
    </row>
    <row r="315" spans="3:5" x14ac:dyDescent="0.3">
      <c r="C315" s="88">
        <v>312</v>
      </c>
      <c r="D315" s="79">
        <v>75.001661096199868</v>
      </c>
      <c r="E315" s="80">
        <v>-24.998338903800132</v>
      </c>
    </row>
    <row r="316" spans="3:5" x14ac:dyDescent="0.3">
      <c r="C316" s="88">
        <v>313</v>
      </c>
      <c r="D316" s="79">
        <v>75.003842213114751</v>
      </c>
      <c r="E316" s="80">
        <v>-24.996157786885249</v>
      </c>
    </row>
    <row r="317" spans="3:5" x14ac:dyDescent="0.3">
      <c r="C317" s="88">
        <v>314</v>
      </c>
      <c r="D317" s="79">
        <v>75.113044230311857</v>
      </c>
      <c r="E317" s="80">
        <v>-24.886955769688143</v>
      </c>
    </row>
    <row r="318" spans="3:5" x14ac:dyDescent="0.3">
      <c r="C318" s="88">
        <v>315</v>
      </c>
      <c r="D318" s="79">
        <v>75.125947489305091</v>
      </c>
      <c r="E318" s="80">
        <v>-24.874052510694909</v>
      </c>
    </row>
    <row r="319" spans="3:5" x14ac:dyDescent="0.3">
      <c r="C319" s="88">
        <v>316</v>
      </c>
      <c r="D319" s="79">
        <v>75.190875454115769</v>
      </c>
      <c r="E319" s="80">
        <v>-24.809124545884231</v>
      </c>
    </row>
    <row r="320" spans="3:5" x14ac:dyDescent="0.3">
      <c r="C320" s="88">
        <v>317</v>
      </c>
      <c r="D320" s="79">
        <v>75.223596763170661</v>
      </c>
      <c r="E320" s="80">
        <v>-24.776403236829339</v>
      </c>
    </row>
    <row r="321" spans="3:5" x14ac:dyDescent="0.3">
      <c r="C321" s="88">
        <v>318</v>
      </c>
      <c r="D321" s="79">
        <v>75.248801775861381</v>
      </c>
      <c r="E321" s="80">
        <v>-24.751198224138619</v>
      </c>
    </row>
    <row r="322" spans="3:5" x14ac:dyDescent="0.3">
      <c r="C322" s="88">
        <v>319</v>
      </c>
      <c r="D322" s="79">
        <v>75.249358679944891</v>
      </c>
      <c r="E322" s="80">
        <v>-24.750641320055109</v>
      </c>
    </row>
    <row r="323" spans="3:5" x14ac:dyDescent="0.3">
      <c r="C323" s="88">
        <v>320</v>
      </c>
      <c r="D323" s="79">
        <v>75.250987936279287</v>
      </c>
      <c r="E323" s="80">
        <v>-24.749012063720713</v>
      </c>
    </row>
    <row r="324" spans="3:5" x14ac:dyDescent="0.3">
      <c r="C324" s="88">
        <v>321</v>
      </c>
      <c r="D324" s="79">
        <v>75.39047233353692</v>
      </c>
      <c r="E324" s="80">
        <v>-24.60952766646308</v>
      </c>
    </row>
    <row r="325" spans="3:5" x14ac:dyDescent="0.3">
      <c r="C325" s="88">
        <v>322</v>
      </c>
      <c r="D325" s="79">
        <v>75.416252333350769</v>
      </c>
      <c r="E325" s="80">
        <v>-24.583747666649231</v>
      </c>
    </row>
    <row r="326" spans="3:5" x14ac:dyDescent="0.3">
      <c r="C326" s="88">
        <v>323</v>
      </c>
      <c r="D326" s="79">
        <v>75.507786295689101</v>
      </c>
      <c r="E326" s="80">
        <v>-24.492213704310899</v>
      </c>
    </row>
    <row r="327" spans="3:5" x14ac:dyDescent="0.3">
      <c r="C327" s="88">
        <v>324</v>
      </c>
      <c r="D327" s="79">
        <v>75.52837247922929</v>
      </c>
      <c r="E327" s="80">
        <v>-24.47162752077071</v>
      </c>
    </row>
    <row r="328" spans="3:5" x14ac:dyDescent="0.3">
      <c r="C328" s="88">
        <v>325</v>
      </c>
      <c r="D328" s="79">
        <v>75.532539944640504</v>
      </c>
      <c r="E328" s="80">
        <v>-24.467460055359496</v>
      </c>
    </row>
    <row r="329" spans="3:5" x14ac:dyDescent="0.3">
      <c r="C329" s="88">
        <v>326</v>
      </c>
      <c r="D329" s="79">
        <v>75.583414111893987</v>
      </c>
      <c r="E329" s="80">
        <v>-24.416585888106013</v>
      </c>
    </row>
    <row r="330" spans="3:5" x14ac:dyDescent="0.3">
      <c r="C330" s="88">
        <v>327</v>
      </c>
      <c r="D330" s="79">
        <v>75.595154740232445</v>
      </c>
      <c r="E330" s="80">
        <v>-24.404845259767555</v>
      </c>
    </row>
    <row r="331" spans="3:5" x14ac:dyDescent="0.3">
      <c r="C331" s="88">
        <v>328</v>
      </c>
      <c r="D331" s="79">
        <v>75.599516305785428</v>
      </c>
      <c r="E331" s="80">
        <v>-24.400483694214572</v>
      </c>
    </row>
    <row r="332" spans="3:5" x14ac:dyDescent="0.3">
      <c r="C332" s="88">
        <v>329</v>
      </c>
      <c r="D332" s="79">
        <v>75.694348022443634</v>
      </c>
      <c r="E332" s="80">
        <v>-24.305651977556366</v>
      </c>
    </row>
    <row r="333" spans="3:5" x14ac:dyDescent="0.3">
      <c r="C333" s="88">
        <v>330</v>
      </c>
      <c r="D333" s="79">
        <v>75.733547807893842</v>
      </c>
      <c r="E333" s="80">
        <v>-24.266452192106158</v>
      </c>
    </row>
    <row r="334" spans="3:5" x14ac:dyDescent="0.3">
      <c r="C334" s="88">
        <v>331</v>
      </c>
      <c r="D334" s="79">
        <v>75.747474991543029</v>
      </c>
      <c r="E334" s="80">
        <v>-24.252525008456971</v>
      </c>
    </row>
    <row r="335" spans="3:5" x14ac:dyDescent="0.3">
      <c r="C335" s="88">
        <v>332</v>
      </c>
      <c r="D335" s="79">
        <v>75.836149470844276</v>
      </c>
      <c r="E335" s="80">
        <v>-24.163850529155724</v>
      </c>
    </row>
    <row r="336" spans="3:5" x14ac:dyDescent="0.3">
      <c r="C336" s="88">
        <v>333</v>
      </c>
      <c r="D336" s="79">
        <v>75.856212751319347</v>
      </c>
      <c r="E336" s="80">
        <v>-24.143787248680653</v>
      </c>
    </row>
    <row r="337" spans="3:5" x14ac:dyDescent="0.3">
      <c r="C337" s="88">
        <v>334</v>
      </c>
      <c r="D337" s="79">
        <v>75.918067862303815</v>
      </c>
      <c r="E337" s="80">
        <v>-24.081932137696185</v>
      </c>
    </row>
    <row r="338" spans="3:5" x14ac:dyDescent="0.3">
      <c r="C338" s="88">
        <v>335</v>
      </c>
      <c r="D338" s="79">
        <v>75.924588024935971</v>
      </c>
      <c r="E338" s="80">
        <v>-24.075411975064029</v>
      </c>
    </row>
    <row r="339" spans="3:5" x14ac:dyDescent="0.3">
      <c r="C339" s="88">
        <v>336</v>
      </c>
      <c r="D339" s="79">
        <v>75.969319973835397</v>
      </c>
      <c r="E339" s="80">
        <v>-24.030680026164603</v>
      </c>
    </row>
    <row r="340" spans="3:5" x14ac:dyDescent="0.3">
      <c r="C340" s="88">
        <v>337</v>
      </c>
      <c r="D340" s="79">
        <v>76.006497265918227</v>
      </c>
      <c r="E340" s="80">
        <v>-23.993502734081773</v>
      </c>
    </row>
    <row r="341" spans="3:5" x14ac:dyDescent="0.3">
      <c r="C341" s="88">
        <v>338</v>
      </c>
      <c r="D341" s="79">
        <v>76.023359676209409</v>
      </c>
      <c r="E341" s="80">
        <v>-23.976640323790591</v>
      </c>
    </row>
    <row r="342" spans="3:5" x14ac:dyDescent="0.3">
      <c r="C342" s="88">
        <v>339</v>
      </c>
      <c r="D342" s="79">
        <v>76.032675318499599</v>
      </c>
      <c r="E342" s="80">
        <v>-23.967324681500401</v>
      </c>
    </row>
    <row r="343" spans="3:5" x14ac:dyDescent="0.3">
      <c r="C343" s="88">
        <v>340</v>
      </c>
      <c r="D343" s="79">
        <v>76.052380980546403</v>
      </c>
      <c r="E343" s="80">
        <v>-23.947619019453597</v>
      </c>
    </row>
    <row r="344" spans="3:5" x14ac:dyDescent="0.3">
      <c r="C344" s="88">
        <v>341</v>
      </c>
      <c r="D344" s="79">
        <v>76.086536050718166</v>
      </c>
      <c r="E344" s="80">
        <v>-23.913463949281834</v>
      </c>
    </row>
    <row r="345" spans="3:5" x14ac:dyDescent="0.3">
      <c r="C345" s="88">
        <v>342</v>
      </c>
      <c r="D345" s="79">
        <v>76.197371818078238</v>
      </c>
      <c r="E345" s="80">
        <v>-23.802628181921762</v>
      </c>
    </row>
    <row r="346" spans="3:5" x14ac:dyDescent="0.3">
      <c r="C346" s="88">
        <v>343</v>
      </c>
      <c r="D346" s="79">
        <v>76.21763155890045</v>
      </c>
      <c r="E346" s="80">
        <v>-23.78236844109955</v>
      </c>
    </row>
    <row r="347" spans="3:5" x14ac:dyDescent="0.3">
      <c r="C347" s="88">
        <v>344</v>
      </c>
      <c r="D347" s="79">
        <v>76.223712456808101</v>
      </c>
      <c r="E347" s="80">
        <v>-23.776287543191899</v>
      </c>
    </row>
    <row r="348" spans="3:5" x14ac:dyDescent="0.3">
      <c r="C348" s="88">
        <v>345</v>
      </c>
      <c r="D348" s="79">
        <v>76.255194993476067</v>
      </c>
      <c r="E348" s="80">
        <v>-23.744805006523933</v>
      </c>
    </row>
    <row r="349" spans="3:5" x14ac:dyDescent="0.3">
      <c r="C349" s="88">
        <v>346</v>
      </c>
      <c r="D349" s="79">
        <v>76.303186623570895</v>
      </c>
      <c r="E349" s="80">
        <v>-23.696813376429105</v>
      </c>
    </row>
    <row r="350" spans="3:5" x14ac:dyDescent="0.3">
      <c r="C350" s="88">
        <v>347</v>
      </c>
      <c r="D350" s="79">
        <v>76.361670881316385</v>
      </c>
      <c r="E350" s="80">
        <v>-23.638329118683615</v>
      </c>
    </row>
    <row r="351" spans="3:5" x14ac:dyDescent="0.3">
      <c r="C351" s="88">
        <v>348</v>
      </c>
      <c r="D351" s="79">
        <v>76.366592648129739</v>
      </c>
      <c r="E351" s="80">
        <v>-23.633407351870261</v>
      </c>
    </row>
    <row r="352" spans="3:5" x14ac:dyDescent="0.3">
      <c r="C352" s="88">
        <v>349</v>
      </c>
      <c r="D352" s="79">
        <v>76.369062001643059</v>
      </c>
      <c r="E352" s="80">
        <v>-23.630937998356941</v>
      </c>
    </row>
    <row r="353" spans="3:5" x14ac:dyDescent="0.3">
      <c r="C353" s="88">
        <v>350</v>
      </c>
      <c r="D353" s="79">
        <v>76.376152760115744</v>
      </c>
      <c r="E353" s="80">
        <v>-23.623847239884256</v>
      </c>
    </row>
    <row r="354" spans="3:5" x14ac:dyDescent="0.3">
      <c r="C354" s="88">
        <v>351</v>
      </c>
      <c r="D354" s="79">
        <v>76.383770310012125</v>
      </c>
      <c r="E354" s="80">
        <v>-23.616229689987875</v>
      </c>
    </row>
    <row r="355" spans="3:5" x14ac:dyDescent="0.3">
      <c r="C355" s="88">
        <v>352</v>
      </c>
      <c r="D355" s="79">
        <v>76.410585025631988</v>
      </c>
      <c r="E355" s="80">
        <v>-23.589414974368012</v>
      </c>
    </row>
    <row r="356" spans="3:5" x14ac:dyDescent="0.3">
      <c r="C356" s="88">
        <v>353</v>
      </c>
      <c r="D356" s="79">
        <v>76.561292273913665</v>
      </c>
      <c r="E356" s="80">
        <v>-23.438707726086335</v>
      </c>
    </row>
    <row r="357" spans="3:5" x14ac:dyDescent="0.3">
      <c r="C357" s="88">
        <v>354</v>
      </c>
      <c r="D357" s="79">
        <v>76.596970952962394</v>
      </c>
      <c r="E357" s="80">
        <v>-23.403029047037606</v>
      </c>
    </row>
    <row r="358" spans="3:5" x14ac:dyDescent="0.3">
      <c r="C358" s="88">
        <v>355</v>
      </c>
      <c r="D358" s="79">
        <v>76.608884538265428</v>
      </c>
      <c r="E358" s="80">
        <v>-23.391115461734572</v>
      </c>
    </row>
    <row r="359" spans="3:5" x14ac:dyDescent="0.3">
      <c r="C359" s="88">
        <v>356</v>
      </c>
      <c r="D359" s="79">
        <v>76.65018183378568</v>
      </c>
      <c r="E359" s="80">
        <v>-23.34981816621432</v>
      </c>
    </row>
    <row r="360" spans="3:5" x14ac:dyDescent="0.3">
      <c r="C360" s="88">
        <v>357</v>
      </c>
      <c r="D360" s="79">
        <v>76.660848465759372</v>
      </c>
      <c r="E360" s="80">
        <v>-23.339151534240628</v>
      </c>
    </row>
    <row r="361" spans="3:5" x14ac:dyDescent="0.3">
      <c r="C361" s="88">
        <v>358</v>
      </c>
      <c r="D361" s="79">
        <v>76.666421902863732</v>
      </c>
      <c r="E361" s="80">
        <v>-23.333578097136268</v>
      </c>
    </row>
    <row r="362" spans="3:5" x14ac:dyDescent="0.3">
      <c r="C362" s="88">
        <v>359</v>
      </c>
      <c r="D362" s="79">
        <v>76.706355436925378</v>
      </c>
      <c r="E362" s="80">
        <v>-23.293644563074622</v>
      </c>
    </row>
    <row r="363" spans="3:5" x14ac:dyDescent="0.3">
      <c r="C363" s="88">
        <v>360</v>
      </c>
      <c r="D363" s="79">
        <v>76.743223814080778</v>
      </c>
      <c r="E363" s="80">
        <v>-23.256776185919222</v>
      </c>
    </row>
    <row r="364" spans="3:5" x14ac:dyDescent="0.3">
      <c r="C364" s="88">
        <v>361</v>
      </c>
      <c r="D364" s="79">
        <v>76.826601744034264</v>
      </c>
      <c r="E364" s="80">
        <v>-23.173398255965736</v>
      </c>
    </row>
    <row r="365" spans="3:5" x14ac:dyDescent="0.3">
      <c r="C365" s="88">
        <v>362</v>
      </c>
      <c r="D365" s="79">
        <v>76.863310290308476</v>
      </c>
      <c r="E365" s="80">
        <v>-23.136689709691524</v>
      </c>
    </row>
    <row r="366" spans="3:5" x14ac:dyDescent="0.3">
      <c r="C366" s="88">
        <v>363</v>
      </c>
      <c r="D366" s="79">
        <v>76.903646599969193</v>
      </c>
      <c r="E366" s="80">
        <v>-23.096353400030807</v>
      </c>
    </row>
    <row r="367" spans="3:5" x14ac:dyDescent="0.3">
      <c r="C367" s="88">
        <v>364</v>
      </c>
      <c r="D367" s="79">
        <v>76.922408159454776</v>
      </c>
      <c r="E367" s="80">
        <v>-23.077591840545224</v>
      </c>
    </row>
    <row r="368" spans="3:5" x14ac:dyDescent="0.3">
      <c r="C368" s="88">
        <v>365</v>
      </c>
      <c r="D368" s="79">
        <v>76.927404760799973</v>
      </c>
      <c r="E368" s="80">
        <v>-23.072595239200027</v>
      </c>
    </row>
    <row r="369" spans="3:5" x14ac:dyDescent="0.3">
      <c r="C369" s="88">
        <v>366</v>
      </c>
      <c r="D369" s="79">
        <v>76.92820557556422</v>
      </c>
      <c r="E369" s="80">
        <v>-23.07179442443578</v>
      </c>
    </row>
    <row r="370" spans="3:5" x14ac:dyDescent="0.3">
      <c r="C370" s="88">
        <v>367</v>
      </c>
      <c r="D370" s="79">
        <v>76.945501580702796</v>
      </c>
      <c r="E370" s="80">
        <v>-23.054498419297204</v>
      </c>
    </row>
    <row r="371" spans="3:5" x14ac:dyDescent="0.3">
      <c r="C371" s="88">
        <v>368</v>
      </c>
      <c r="D371" s="79">
        <v>76.961262770476807</v>
      </c>
      <c r="E371" s="80">
        <v>-23.038737229523193</v>
      </c>
    </row>
    <row r="372" spans="3:5" x14ac:dyDescent="0.3">
      <c r="C372" s="88">
        <v>369</v>
      </c>
      <c r="D372" s="79">
        <v>76.993665111186417</v>
      </c>
      <c r="E372" s="80">
        <v>-23.006334888813583</v>
      </c>
    </row>
    <row r="373" spans="3:5" x14ac:dyDescent="0.3">
      <c r="C373" s="88">
        <v>370</v>
      </c>
      <c r="D373" s="79">
        <v>77.002235527506585</v>
      </c>
      <c r="E373" s="80">
        <v>-22.997764472493415</v>
      </c>
    </row>
    <row r="374" spans="3:5" x14ac:dyDescent="0.3">
      <c r="C374" s="88">
        <v>371</v>
      </c>
      <c r="D374" s="79">
        <v>77.050743712026986</v>
      </c>
      <c r="E374" s="80">
        <v>-22.949256287973014</v>
      </c>
    </row>
    <row r="375" spans="3:5" x14ac:dyDescent="0.3">
      <c r="C375" s="88">
        <v>372</v>
      </c>
      <c r="D375" s="79">
        <v>77.062343585903278</v>
      </c>
      <c r="E375" s="80">
        <v>-22.937656414096722</v>
      </c>
    </row>
    <row r="376" spans="3:5" x14ac:dyDescent="0.3">
      <c r="C376" s="88">
        <v>373</v>
      </c>
      <c r="D376" s="79">
        <v>77.14756560557386</v>
      </c>
      <c r="E376" s="80">
        <v>-22.85243439442614</v>
      </c>
    </row>
    <row r="377" spans="3:5" x14ac:dyDescent="0.3">
      <c r="C377" s="88">
        <v>374</v>
      </c>
      <c r="D377" s="79">
        <v>77.180874836217981</v>
      </c>
      <c r="E377" s="80">
        <v>-22.819125163782019</v>
      </c>
    </row>
    <row r="378" spans="3:5" x14ac:dyDescent="0.3">
      <c r="C378" s="88">
        <v>375</v>
      </c>
      <c r="D378" s="79">
        <v>77.299688384254466</v>
      </c>
      <c r="E378" s="80">
        <v>-22.700311615745534</v>
      </c>
    </row>
    <row r="379" spans="3:5" x14ac:dyDescent="0.3">
      <c r="C379" s="88">
        <v>376</v>
      </c>
      <c r="D379" s="79">
        <v>77.333778542154562</v>
      </c>
      <c r="E379" s="80">
        <v>-22.666221457845438</v>
      </c>
    </row>
    <row r="380" spans="3:5" x14ac:dyDescent="0.3">
      <c r="C380" s="88">
        <v>377</v>
      </c>
      <c r="D380" s="79">
        <v>77.350631043592472</v>
      </c>
      <c r="E380" s="80">
        <v>-22.649368956407528</v>
      </c>
    </row>
    <row r="381" spans="3:5" x14ac:dyDescent="0.3">
      <c r="C381" s="88">
        <v>378</v>
      </c>
      <c r="D381" s="79">
        <v>77.453104653123305</v>
      </c>
      <c r="E381" s="80">
        <v>-22.546895346876695</v>
      </c>
    </row>
    <row r="382" spans="3:5" x14ac:dyDescent="0.3">
      <c r="C382" s="88">
        <v>379</v>
      </c>
      <c r="D382" s="79">
        <v>77.454515026179266</v>
      </c>
      <c r="E382" s="80">
        <v>-22.545484973820734</v>
      </c>
    </row>
    <row r="383" spans="3:5" x14ac:dyDescent="0.3">
      <c r="C383" s="88">
        <v>380</v>
      </c>
      <c r="D383" s="79">
        <v>77.459882148019119</v>
      </c>
      <c r="E383" s="80">
        <v>-22.540117851980881</v>
      </c>
    </row>
    <row r="384" spans="3:5" x14ac:dyDescent="0.3">
      <c r="C384" s="88">
        <v>381</v>
      </c>
      <c r="D384" s="79">
        <v>77.550417987127886</v>
      </c>
      <c r="E384" s="80">
        <v>-22.449582012872114</v>
      </c>
    </row>
    <row r="385" spans="3:5" x14ac:dyDescent="0.3">
      <c r="C385" s="88">
        <v>382</v>
      </c>
      <c r="D385" s="79">
        <v>77.640506451457</v>
      </c>
      <c r="E385" s="80">
        <v>-22.359493548543</v>
      </c>
    </row>
    <row r="386" spans="3:5" x14ac:dyDescent="0.3">
      <c r="C386" s="88">
        <v>383</v>
      </c>
      <c r="D386" s="79">
        <v>77.658181425794609</v>
      </c>
      <c r="E386" s="80">
        <v>-22.341818574205391</v>
      </c>
    </row>
    <row r="387" spans="3:5" x14ac:dyDescent="0.3">
      <c r="C387" s="88">
        <v>384</v>
      </c>
      <c r="D387" s="79">
        <v>77.662898414193734</v>
      </c>
      <c r="E387" s="80">
        <v>-22.337101585806266</v>
      </c>
    </row>
    <row r="388" spans="3:5" x14ac:dyDescent="0.3">
      <c r="C388" s="88">
        <v>385</v>
      </c>
      <c r="D388" s="79">
        <v>77.802805180929298</v>
      </c>
      <c r="E388" s="80">
        <v>-22.197194819070702</v>
      </c>
    </row>
    <row r="389" spans="3:5" x14ac:dyDescent="0.3">
      <c r="C389" s="88">
        <v>386</v>
      </c>
      <c r="D389" s="79">
        <v>77.811461341566428</v>
      </c>
      <c r="E389" s="80">
        <v>-22.188538658433572</v>
      </c>
    </row>
    <row r="390" spans="3:5" x14ac:dyDescent="0.3">
      <c r="C390" s="88">
        <v>387</v>
      </c>
      <c r="D390" s="79">
        <v>77.842950934397322</v>
      </c>
      <c r="E390" s="80">
        <v>-22.157049065602678</v>
      </c>
    </row>
    <row r="391" spans="3:5" x14ac:dyDescent="0.3">
      <c r="C391" s="88">
        <v>388</v>
      </c>
      <c r="D391" s="79">
        <v>77.857628730493118</v>
      </c>
      <c r="E391" s="80">
        <v>-22.142371269506882</v>
      </c>
    </row>
    <row r="392" spans="3:5" x14ac:dyDescent="0.3">
      <c r="C392" s="88">
        <v>389</v>
      </c>
      <c r="D392" s="79">
        <v>77.879398475253396</v>
      </c>
      <c r="E392" s="80">
        <v>-22.120601524746604</v>
      </c>
    </row>
    <row r="393" spans="3:5" x14ac:dyDescent="0.3">
      <c r="C393" s="88">
        <v>390</v>
      </c>
      <c r="D393" s="79">
        <v>77.890738123898743</v>
      </c>
      <c r="E393" s="80">
        <v>-22.109261876101257</v>
      </c>
    </row>
    <row r="394" spans="3:5" x14ac:dyDescent="0.3">
      <c r="C394" s="88">
        <v>391</v>
      </c>
      <c r="D394" s="79">
        <v>77.89230399089017</v>
      </c>
      <c r="E394" s="80">
        <v>-22.10769600910983</v>
      </c>
    </row>
    <row r="395" spans="3:5" x14ac:dyDescent="0.3">
      <c r="C395" s="88">
        <v>392</v>
      </c>
      <c r="D395" s="79">
        <v>77.941365900586163</v>
      </c>
      <c r="E395" s="80">
        <v>-22.058634099413837</v>
      </c>
    </row>
    <row r="396" spans="3:5" x14ac:dyDescent="0.3">
      <c r="C396" s="88">
        <v>393</v>
      </c>
      <c r="D396" s="79">
        <v>77.964621129031286</v>
      </c>
      <c r="E396" s="80">
        <v>-22.035378870968714</v>
      </c>
    </row>
    <row r="397" spans="3:5" x14ac:dyDescent="0.3">
      <c r="C397" s="88">
        <v>394</v>
      </c>
      <c r="D397" s="79">
        <v>77.985051113289444</v>
      </c>
      <c r="E397" s="80">
        <v>-22.014948886710556</v>
      </c>
    </row>
    <row r="398" spans="3:5" x14ac:dyDescent="0.3">
      <c r="C398" s="88">
        <v>395</v>
      </c>
      <c r="D398" s="79">
        <v>77.988080974240916</v>
      </c>
      <c r="E398" s="80">
        <v>-22.011919025759084</v>
      </c>
    </row>
    <row r="399" spans="3:5" x14ac:dyDescent="0.3">
      <c r="C399" s="88">
        <v>396</v>
      </c>
      <c r="D399" s="79">
        <v>77.999175335291298</v>
      </c>
      <c r="E399" s="80">
        <v>-22.000824664708702</v>
      </c>
    </row>
    <row r="400" spans="3:5" x14ac:dyDescent="0.3">
      <c r="C400" s="88">
        <v>397</v>
      </c>
      <c r="D400" s="79">
        <v>78.024905547950311</v>
      </c>
      <c r="E400" s="80">
        <v>-21.975094452049689</v>
      </c>
    </row>
    <row r="401" spans="3:5" x14ac:dyDescent="0.3">
      <c r="C401" s="88">
        <v>398</v>
      </c>
      <c r="D401" s="79">
        <v>78.028544973162226</v>
      </c>
      <c r="E401" s="80">
        <v>-21.971455026837774</v>
      </c>
    </row>
    <row r="402" spans="3:5" x14ac:dyDescent="0.3">
      <c r="C402" s="88">
        <v>399</v>
      </c>
      <c r="D402" s="79">
        <v>78.103689956409966</v>
      </c>
      <c r="E402" s="80">
        <v>-21.896310043590034</v>
      </c>
    </row>
    <row r="403" spans="3:5" x14ac:dyDescent="0.3">
      <c r="C403" s="88">
        <v>400</v>
      </c>
      <c r="D403" s="79">
        <v>78.122680210978714</v>
      </c>
      <c r="E403" s="80">
        <v>-21.877319789021286</v>
      </c>
    </row>
    <row r="404" spans="3:5" x14ac:dyDescent="0.3">
      <c r="C404" s="88">
        <v>401</v>
      </c>
      <c r="D404" s="79">
        <v>78.142689793296299</v>
      </c>
      <c r="E404" s="80">
        <v>-21.857310206703701</v>
      </c>
    </row>
    <row r="405" spans="3:5" x14ac:dyDescent="0.3">
      <c r="C405" s="88">
        <v>402</v>
      </c>
      <c r="D405" s="79">
        <v>78.162566602426025</v>
      </c>
      <c r="E405" s="80">
        <v>-21.837433397573975</v>
      </c>
    </row>
    <row r="406" spans="3:5" x14ac:dyDescent="0.3">
      <c r="C406" s="88">
        <v>403</v>
      </c>
      <c r="D406" s="79">
        <v>78.17440379616545</v>
      </c>
      <c r="E406" s="80">
        <v>-21.82559620383455</v>
      </c>
    </row>
    <row r="407" spans="3:5" x14ac:dyDescent="0.3">
      <c r="C407" s="88">
        <v>404</v>
      </c>
      <c r="D407" s="79">
        <v>78.288264444084163</v>
      </c>
      <c r="E407" s="80">
        <v>-21.711735555915837</v>
      </c>
    </row>
    <row r="408" spans="3:5" x14ac:dyDescent="0.3">
      <c r="C408" s="88">
        <v>405</v>
      </c>
      <c r="D408" s="79">
        <v>78.384831376497573</v>
      </c>
      <c r="E408" s="80">
        <v>-21.615168623502427</v>
      </c>
    </row>
    <row r="409" spans="3:5" x14ac:dyDescent="0.3">
      <c r="C409" s="88">
        <v>406</v>
      </c>
      <c r="D409" s="79">
        <v>78.405452084208562</v>
      </c>
      <c r="E409" s="80">
        <v>-21.594547915791438</v>
      </c>
    </row>
    <row r="410" spans="3:5" x14ac:dyDescent="0.3">
      <c r="C410" s="88">
        <v>407</v>
      </c>
      <c r="D410" s="79">
        <v>78.471447801310433</v>
      </c>
      <c r="E410" s="80">
        <v>-21.528552198689567</v>
      </c>
    </row>
    <row r="411" spans="3:5" x14ac:dyDescent="0.3">
      <c r="C411" s="88">
        <v>408</v>
      </c>
      <c r="D411" s="79">
        <v>78.475145373537231</v>
      </c>
      <c r="E411" s="80">
        <v>-21.524854626462769</v>
      </c>
    </row>
    <row r="412" spans="3:5" x14ac:dyDescent="0.3">
      <c r="C412" s="88">
        <v>409</v>
      </c>
      <c r="D412" s="79">
        <v>78.547361330330659</v>
      </c>
      <c r="E412" s="80">
        <v>-21.452638669669341</v>
      </c>
    </row>
    <row r="413" spans="3:5" x14ac:dyDescent="0.3">
      <c r="C413" s="88">
        <v>410</v>
      </c>
      <c r="D413" s="79">
        <v>78.649025414893146</v>
      </c>
      <c r="E413" s="80">
        <v>-21.350974585106854</v>
      </c>
    </row>
    <row r="414" spans="3:5" x14ac:dyDescent="0.3">
      <c r="C414" s="88">
        <v>411</v>
      </c>
      <c r="D414" s="79">
        <v>78.662812228394358</v>
      </c>
      <c r="E414" s="80">
        <v>-21.337187771605642</v>
      </c>
    </row>
    <row r="415" spans="3:5" x14ac:dyDescent="0.3">
      <c r="C415" s="88">
        <v>412</v>
      </c>
      <c r="D415" s="79">
        <v>78.824723336393944</v>
      </c>
      <c r="E415" s="80">
        <v>-21.175276663606056</v>
      </c>
    </row>
    <row r="416" spans="3:5" x14ac:dyDescent="0.3">
      <c r="C416" s="88">
        <v>413</v>
      </c>
      <c r="D416" s="79">
        <v>78.82908145715372</v>
      </c>
      <c r="E416" s="80">
        <v>-21.17091854284628</v>
      </c>
    </row>
    <row r="417" spans="3:5" x14ac:dyDescent="0.3">
      <c r="C417" s="88">
        <v>414</v>
      </c>
      <c r="D417" s="79">
        <v>78.87270339248667</v>
      </c>
      <c r="E417" s="80">
        <v>-21.12729660751333</v>
      </c>
    </row>
    <row r="418" spans="3:5" x14ac:dyDescent="0.3">
      <c r="C418" s="88">
        <v>415</v>
      </c>
      <c r="D418" s="79">
        <v>78.913449263546354</v>
      </c>
      <c r="E418" s="80">
        <v>-21.086550736453646</v>
      </c>
    </row>
    <row r="419" spans="3:5" x14ac:dyDescent="0.3">
      <c r="C419" s="88">
        <v>416</v>
      </c>
      <c r="D419" s="79">
        <v>78.940856267385868</v>
      </c>
      <c r="E419" s="80">
        <v>-21.059143732614132</v>
      </c>
    </row>
    <row r="420" spans="3:5" x14ac:dyDescent="0.3">
      <c r="C420" s="88">
        <v>417</v>
      </c>
      <c r="D420" s="79">
        <v>78.946223638479267</v>
      </c>
      <c r="E420" s="80">
        <v>-21.053776361520733</v>
      </c>
    </row>
    <row r="421" spans="3:5" x14ac:dyDescent="0.3">
      <c r="C421" s="88">
        <v>418</v>
      </c>
      <c r="D421" s="79">
        <v>78.966659095158406</v>
      </c>
      <c r="E421" s="80">
        <v>-21.033340904841594</v>
      </c>
    </row>
    <row r="422" spans="3:5" x14ac:dyDescent="0.3">
      <c r="C422" s="88">
        <v>419</v>
      </c>
      <c r="D422" s="79">
        <v>79.010905327069921</v>
      </c>
      <c r="E422" s="80">
        <v>-20.989094672930079</v>
      </c>
    </row>
    <row r="423" spans="3:5" x14ac:dyDescent="0.3">
      <c r="C423" s="88">
        <v>420</v>
      </c>
      <c r="D423" s="79">
        <v>79.025445815789325</v>
      </c>
      <c r="E423" s="80">
        <v>-20.974554184210675</v>
      </c>
    </row>
    <row r="424" spans="3:5" x14ac:dyDescent="0.3">
      <c r="C424" s="88">
        <v>421</v>
      </c>
      <c r="D424" s="79">
        <v>79.027441656406126</v>
      </c>
      <c r="E424" s="80">
        <v>-20.972558343593874</v>
      </c>
    </row>
    <row r="425" spans="3:5" x14ac:dyDescent="0.3">
      <c r="C425" s="88">
        <v>422</v>
      </c>
      <c r="D425" s="79">
        <v>79.02889215067421</v>
      </c>
      <c r="E425" s="80">
        <v>-20.97110784932579</v>
      </c>
    </row>
    <row r="426" spans="3:5" x14ac:dyDescent="0.3">
      <c r="C426" s="88">
        <v>423</v>
      </c>
      <c r="D426" s="79">
        <v>79.035463646761457</v>
      </c>
      <c r="E426" s="80">
        <v>-20.964536353238543</v>
      </c>
    </row>
    <row r="427" spans="3:5" x14ac:dyDescent="0.3">
      <c r="C427" s="88">
        <v>424</v>
      </c>
      <c r="D427" s="79">
        <v>79.078032153012316</v>
      </c>
      <c r="E427" s="80">
        <v>-20.921967846987684</v>
      </c>
    </row>
    <row r="428" spans="3:5" x14ac:dyDescent="0.3">
      <c r="C428" s="88">
        <v>425</v>
      </c>
      <c r="D428" s="79">
        <v>79.13672193960771</v>
      </c>
      <c r="E428" s="80">
        <v>-20.86327806039229</v>
      </c>
    </row>
    <row r="429" spans="3:5" x14ac:dyDescent="0.3">
      <c r="C429" s="88">
        <v>426</v>
      </c>
      <c r="D429" s="79">
        <v>79.267741236080369</v>
      </c>
      <c r="E429" s="80">
        <v>-20.732258763919631</v>
      </c>
    </row>
    <row r="430" spans="3:5" x14ac:dyDescent="0.3">
      <c r="C430" s="88">
        <v>427</v>
      </c>
      <c r="D430" s="79">
        <v>79.366986701256408</v>
      </c>
      <c r="E430" s="80">
        <v>-20.633013298743592</v>
      </c>
    </row>
    <row r="431" spans="3:5" x14ac:dyDescent="0.3">
      <c r="C431" s="88">
        <v>428</v>
      </c>
      <c r="D431" s="79">
        <v>79.449923155737693</v>
      </c>
      <c r="E431" s="80">
        <v>-20.550076844262307</v>
      </c>
    </row>
    <row r="432" spans="3:5" x14ac:dyDescent="0.3">
      <c r="C432" s="88">
        <v>429</v>
      </c>
      <c r="D432" s="79">
        <v>79.498316744730673</v>
      </c>
      <c r="E432" s="80">
        <v>-20.501683255269327</v>
      </c>
    </row>
    <row r="433" spans="3:5" x14ac:dyDescent="0.3">
      <c r="C433" s="88">
        <v>430</v>
      </c>
      <c r="D433" s="79">
        <v>79.522156297141308</v>
      </c>
      <c r="E433" s="80">
        <v>-20.477843702858692</v>
      </c>
    </row>
    <row r="434" spans="3:5" x14ac:dyDescent="0.3">
      <c r="C434" s="88">
        <v>431</v>
      </c>
      <c r="D434" s="79">
        <v>79.552893681946102</v>
      </c>
      <c r="E434" s="80">
        <v>-20.447106318053898</v>
      </c>
    </row>
    <row r="435" spans="3:5" x14ac:dyDescent="0.3">
      <c r="C435" s="88">
        <v>432</v>
      </c>
      <c r="D435" s="79">
        <v>79.59174998467752</v>
      </c>
      <c r="E435" s="80">
        <v>-20.40825001532248</v>
      </c>
    </row>
    <row r="436" spans="3:5" x14ac:dyDescent="0.3">
      <c r="C436" s="88">
        <v>433</v>
      </c>
      <c r="D436" s="79">
        <v>79.602867502816181</v>
      </c>
      <c r="E436" s="80">
        <v>-20.397132497183819</v>
      </c>
    </row>
    <row r="437" spans="3:5" x14ac:dyDescent="0.3">
      <c r="C437" s="88">
        <v>434</v>
      </c>
      <c r="D437" s="79">
        <v>79.607448291605181</v>
      </c>
      <c r="E437" s="80">
        <v>-20.392551708394819</v>
      </c>
    </row>
    <row r="438" spans="3:5" x14ac:dyDescent="0.3">
      <c r="C438" s="88">
        <v>435</v>
      </c>
      <c r="D438" s="79">
        <v>79.608866276026475</v>
      </c>
      <c r="E438" s="80">
        <v>-20.391133723973525</v>
      </c>
    </row>
    <row r="439" spans="3:5" x14ac:dyDescent="0.3">
      <c r="C439" s="88">
        <v>436</v>
      </c>
      <c r="D439" s="79">
        <v>79.6561186555099</v>
      </c>
      <c r="E439" s="80">
        <v>-20.3438813444901</v>
      </c>
    </row>
    <row r="440" spans="3:5" x14ac:dyDescent="0.3">
      <c r="C440" s="88">
        <v>437</v>
      </c>
      <c r="D440" s="79">
        <v>79.690648586330653</v>
      </c>
      <c r="E440" s="80">
        <v>-20.309351413669347</v>
      </c>
    </row>
    <row r="441" spans="3:5" x14ac:dyDescent="0.3">
      <c r="C441" s="88">
        <v>438</v>
      </c>
      <c r="D441" s="79">
        <v>79.693813553222753</v>
      </c>
      <c r="E441" s="80">
        <v>-20.306186446777247</v>
      </c>
    </row>
    <row r="442" spans="3:5" x14ac:dyDescent="0.3">
      <c r="C442" s="88">
        <v>439</v>
      </c>
      <c r="D442" s="79">
        <v>79.712658345320406</v>
      </c>
      <c r="E442" s="80">
        <v>-20.287341654679594</v>
      </c>
    </row>
    <row r="443" spans="3:5" x14ac:dyDescent="0.3">
      <c r="C443" s="88">
        <v>440</v>
      </c>
      <c r="D443" s="79">
        <v>79.724652916228663</v>
      </c>
      <c r="E443" s="80">
        <v>-20.275347083771337</v>
      </c>
    </row>
    <row r="444" spans="3:5" x14ac:dyDescent="0.3">
      <c r="C444" s="88">
        <v>441</v>
      </c>
      <c r="D444" s="79">
        <v>79.756390488071332</v>
      </c>
      <c r="E444" s="80">
        <v>-20.243609511928668</v>
      </c>
    </row>
    <row r="445" spans="3:5" x14ac:dyDescent="0.3">
      <c r="C445" s="88">
        <v>442</v>
      </c>
      <c r="D445" s="79">
        <v>79.885528922824136</v>
      </c>
      <c r="E445" s="80">
        <v>-20.114471077175864</v>
      </c>
    </row>
    <row r="446" spans="3:5" x14ac:dyDescent="0.3">
      <c r="C446" s="88">
        <v>443</v>
      </c>
      <c r="D446" s="79">
        <v>79.936973709914554</v>
      </c>
      <c r="E446" s="80">
        <v>-20.063026290085446</v>
      </c>
    </row>
    <row r="447" spans="3:5" x14ac:dyDescent="0.3">
      <c r="C447" s="88">
        <v>444</v>
      </c>
      <c r="D447" s="79">
        <v>79.952562666293232</v>
      </c>
      <c r="E447" s="80">
        <v>-20.047437333706768</v>
      </c>
    </row>
    <row r="448" spans="3:5" x14ac:dyDescent="0.3">
      <c r="C448" s="88">
        <v>445</v>
      </c>
      <c r="D448" s="79">
        <v>80.118563868361605</v>
      </c>
      <c r="E448" s="80">
        <v>-19.881436131638395</v>
      </c>
    </row>
    <row r="449" spans="3:5" x14ac:dyDescent="0.3">
      <c r="C449" s="88">
        <v>446</v>
      </c>
      <c r="D449" s="79">
        <v>80.123660005203746</v>
      </c>
      <c r="E449" s="80">
        <v>-19.876339994796254</v>
      </c>
    </row>
    <row r="450" spans="3:5" x14ac:dyDescent="0.3">
      <c r="C450" s="88">
        <v>447</v>
      </c>
      <c r="D450" s="79">
        <v>80.128465664124448</v>
      </c>
      <c r="E450" s="80">
        <v>-19.871534335875552</v>
      </c>
    </row>
    <row r="451" spans="3:5" x14ac:dyDescent="0.3">
      <c r="C451" s="88">
        <v>448</v>
      </c>
      <c r="D451" s="79">
        <v>80.185359641318186</v>
      </c>
      <c r="E451" s="80">
        <v>-19.814640358681814</v>
      </c>
    </row>
    <row r="452" spans="3:5" x14ac:dyDescent="0.3">
      <c r="C452" s="88">
        <v>449</v>
      </c>
      <c r="D452" s="79">
        <v>80.190311664878436</v>
      </c>
      <c r="E452" s="80">
        <v>-19.809688335121564</v>
      </c>
    </row>
    <row r="453" spans="3:5" x14ac:dyDescent="0.3">
      <c r="C453" s="88">
        <v>450</v>
      </c>
      <c r="D453" s="79">
        <v>80.21122756578734</v>
      </c>
      <c r="E453" s="80">
        <v>-19.78877243421266</v>
      </c>
    </row>
    <row r="454" spans="3:5" x14ac:dyDescent="0.3">
      <c r="C454" s="88">
        <v>451</v>
      </c>
      <c r="D454" s="79">
        <v>80.218002755606989</v>
      </c>
      <c r="E454" s="80">
        <v>-19.781997244393011</v>
      </c>
    </row>
    <row r="455" spans="3:5" x14ac:dyDescent="0.3">
      <c r="C455" s="88">
        <v>452</v>
      </c>
      <c r="D455" s="79">
        <v>80.223565940172989</v>
      </c>
      <c r="E455" s="80">
        <v>-19.776434059827011</v>
      </c>
    </row>
    <row r="456" spans="3:5" x14ac:dyDescent="0.3">
      <c r="C456" s="88">
        <v>453</v>
      </c>
      <c r="D456" s="79">
        <v>80.282125246194795</v>
      </c>
      <c r="E456" s="80">
        <v>-19.717874753805205</v>
      </c>
    </row>
    <row r="457" spans="3:5" x14ac:dyDescent="0.3">
      <c r="C457" s="88">
        <v>454</v>
      </c>
      <c r="D457" s="79">
        <v>80.330220205951406</v>
      </c>
      <c r="E457" s="80">
        <v>-19.669779794048594</v>
      </c>
    </row>
    <row r="458" spans="3:5" x14ac:dyDescent="0.3">
      <c r="C458" s="88">
        <v>455</v>
      </c>
      <c r="D458" s="79">
        <v>80.344824519273544</v>
      </c>
      <c r="E458" s="80">
        <v>-19.655175480726456</v>
      </c>
    </row>
    <row r="459" spans="3:5" x14ac:dyDescent="0.3">
      <c r="C459" s="88">
        <v>456</v>
      </c>
      <c r="D459" s="79">
        <v>80.363122508386908</v>
      </c>
      <c r="E459" s="80">
        <v>-19.636877491613092</v>
      </c>
    </row>
    <row r="460" spans="3:5" x14ac:dyDescent="0.3">
      <c r="C460" s="88">
        <v>457</v>
      </c>
      <c r="D460" s="79">
        <v>80.384857661664768</v>
      </c>
      <c r="E460" s="80">
        <v>-19.615142338335232</v>
      </c>
    </row>
    <row r="461" spans="3:5" x14ac:dyDescent="0.3">
      <c r="C461" s="88">
        <v>458</v>
      </c>
      <c r="D461" s="79">
        <v>80.384926208698587</v>
      </c>
      <c r="E461" s="80">
        <v>-19.615073791301413</v>
      </c>
    </row>
    <row r="462" spans="3:5" x14ac:dyDescent="0.3">
      <c r="C462" s="88">
        <v>459</v>
      </c>
      <c r="D462" s="79">
        <v>80.386192000851793</v>
      </c>
      <c r="E462" s="80">
        <v>-19.613807999148207</v>
      </c>
    </row>
    <row r="463" spans="3:5" x14ac:dyDescent="0.3">
      <c r="C463" s="88">
        <v>460</v>
      </c>
      <c r="D463" s="79">
        <v>80.388518247654673</v>
      </c>
      <c r="E463" s="80">
        <v>-19.611481752345327</v>
      </c>
    </row>
    <row r="464" spans="3:5" x14ac:dyDescent="0.3">
      <c r="C464" s="88">
        <v>461</v>
      </c>
      <c r="D464" s="79">
        <v>80.393136895727551</v>
      </c>
      <c r="E464" s="80">
        <v>-19.606863104272449</v>
      </c>
    </row>
    <row r="465" spans="3:5" x14ac:dyDescent="0.3">
      <c r="C465" s="88">
        <v>462</v>
      </c>
      <c r="D465" s="79">
        <v>80.488101158496306</v>
      </c>
      <c r="E465" s="80">
        <v>-19.511898841503694</v>
      </c>
    </row>
    <row r="466" spans="3:5" x14ac:dyDescent="0.3">
      <c r="C466" s="88">
        <v>463</v>
      </c>
      <c r="D466" s="79">
        <v>80.553569205044752</v>
      </c>
      <c r="E466" s="80">
        <v>-19.446430794955248</v>
      </c>
    </row>
    <row r="467" spans="3:5" x14ac:dyDescent="0.3">
      <c r="C467" s="88">
        <v>464</v>
      </c>
      <c r="D467" s="79">
        <v>80.618789133598668</v>
      </c>
      <c r="E467" s="80">
        <v>-19.381210866401332</v>
      </c>
    </row>
    <row r="468" spans="3:5" x14ac:dyDescent="0.3">
      <c r="C468" s="88">
        <v>465</v>
      </c>
      <c r="D468" s="79">
        <v>80.64931021933549</v>
      </c>
      <c r="E468" s="80">
        <v>-19.35068978066451</v>
      </c>
    </row>
    <row r="469" spans="3:5" x14ac:dyDescent="0.3">
      <c r="C469" s="88">
        <v>466</v>
      </c>
      <c r="D469" s="79">
        <v>80.661721543305418</v>
      </c>
      <c r="E469" s="80">
        <v>-19.338278456694582</v>
      </c>
    </row>
    <row r="470" spans="3:5" x14ac:dyDescent="0.3">
      <c r="C470" s="88">
        <v>467</v>
      </c>
      <c r="D470" s="79">
        <v>80.664370803608563</v>
      </c>
      <c r="E470" s="80">
        <v>-19.335629196391437</v>
      </c>
    </row>
    <row r="471" spans="3:5" x14ac:dyDescent="0.3">
      <c r="C471" s="88">
        <v>468</v>
      </c>
      <c r="D471" s="79">
        <v>80.71122509859832</v>
      </c>
      <c r="E471" s="80">
        <v>-19.28877490140168</v>
      </c>
    </row>
    <row r="472" spans="3:5" x14ac:dyDescent="0.3">
      <c r="C472" s="88">
        <v>469</v>
      </c>
      <c r="D472" s="79">
        <v>80.81993749229855</v>
      </c>
      <c r="E472" s="80">
        <v>-19.18006250770145</v>
      </c>
    </row>
    <row r="473" spans="3:5" x14ac:dyDescent="0.3">
      <c r="C473" s="88">
        <v>470</v>
      </c>
      <c r="D473" s="79">
        <v>80.848416223453512</v>
      </c>
      <c r="E473" s="80">
        <v>-19.151583776546488</v>
      </c>
    </row>
    <row r="474" spans="3:5" x14ac:dyDescent="0.3">
      <c r="C474" s="88">
        <v>471</v>
      </c>
      <c r="D474" s="79">
        <v>80.986008820737908</v>
      </c>
      <c r="E474" s="80">
        <v>-19.013991179262092</v>
      </c>
    </row>
    <row r="475" spans="3:5" x14ac:dyDescent="0.3">
      <c r="C475" s="88">
        <v>472</v>
      </c>
      <c r="D475" s="79">
        <v>80.991016539812634</v>
      </c>
      <c r="E475" s="80">
        <v>-19.008983460187366</v>
      </c>
    </row>
    <row r="476" spans="3:5" x14ac:dyDescent="0.3">
      <c r="C476" s="88">
        <v>473</v>
      </c>
      <c r="D476" s="79">
        <v>81.053545955164523</v>
      </c>
      <c r="E476" s="80">
        <v>-18.946454044835477</v>
      </c>
    </row>
    <row r="477" spans="3:5" x14ac:dyDescent="0.3">
      <c r="C477" s="88">
        <v>474</v>
      </c>
      <c r="D477" s="79">
        <v>81.121913558844057</v>
      </c>
      <c r="E477" s="80">
        <v>-18.878086441155943</v>
      </c>
    </row>
    <row r="478" spans="3:5" x14ac:dyDescent="0.3">
      <c r="C478" s="88">
        <v>475</v>
      </c>
      <c r="D478" s="79">
        <v>81.20818271936237</v>
      </c>
      <c r="E478" s="80">
        <v>-18.79181728063763</v>
      </c>
    </row>
    <row r="479" spans="3:5" x14ac:dyDescent="0.3">
      <c r="C479" s="88">
        <v>476</v>
      </c>
      <c r="D479" s="79">
        <v>81.230308392802314</v>
      </c>
      <c r="E479" s="80">
        <v>-18.769691607197686</v>
      </c>
    </row>
    <row r="480" spans="3:5" x14ac:dyDescent="0.3">
      <c r="C480" s="88">
        <v>477</v>
      </c>
      <c r="D480" s="79">
        <v>81.251977677939962</v>
      </c>
      <c r="E480" s="80">
        <v>-18.748022322060038</v>
      </c>
    </row>
    <row r="481" spans="3:5" x14ac:dyDescent="0.3">
      <c r="C481" s="88">
        <v>478</v>
      </c>
      <c r="D481" s="79">
        <v>81.259752647583937</v>
      </c>
      <c r="E481" s="80">
        <v>-18.740247352416063</v>
      </c>
    </row>
    <row r="482" spans="3:5" x14ac:dyDescent="0.3">
      <c r="C482" s="88">
        <v>479</v>
      </c>
      <c r="D482" s="79">
        <v>81.322418657471204</v>
      </c>
      <c r="E482" s="80">
        <v>-18.677581342528796</v>
      </c>
    </row>
    <row r="483" spans="3:5" x14ac:dyDescent="0.3">
      <c r="C483" s="88">
        <v>480</v>
      </c>
      <c r="D483" s="79">
        <v>81.339576623575184</v>
      </c>
      <c r="E483" s="80">
        <v>-18.660423376424816</v>
      </c>
    </row>
    <row r="484" spans="3:5" x14ac:dyDescent="0.3">
      <c r="C484" s="88">
        <v>481</v>
      </c>
      <c r="D484" s="79">
        <v>81.350338208064073</v>
      </c>
      <c r="E484" s="80">
        <v>-18.649661791935927</v>
      </c>
    </row>
    <row r="485" spans="3:5" x14ac:dyDescent="0.3">
      <c r="C485" s="88">
        <v>482</v>
      </c>
      <c r="D485" s="79">
        <v>81.353318190367347</v>
      </c>
      <c r="E485" s="80">
        <v>-18.646681809632653</v>
      </c>
    </row>
    <row r="486" spans="3:5" x14ac:dyDescent="0.3">
      <c r="C486" s="88">
        <v>483</v>
      </c>
      <c r="D486" s="79">
        <v>81.361987298119175</v>
      </c>
      <c r="E486" s="80">
        <v>-18.638012701880825</v>
      </c>
    </row>
    <row r="487" spans="3:5" x14ac:dyDescent="0.3">
      <c r="C487" s="88">
        <v>484</v>
      </c>
      <c r="D487" s="79">
        <v>81.369626745996243</v>
      </c>
      <c r="E487" s="80">
        <v>-18.630373254003757</v>
      </c>
    </row>
    <row r="488" spans="3:5" x14ac:dyDescent="0.3">
      <c r="C488" s="88">
        <v>485</v>
      </c>
      <c r="D488" s="79">
        <v>81.481077552215766</v>
      </c>
      <c r="E488" s="80">
        <v>-18.518922447784234</v>
      </c>
    </row>
    <row r="489" spans="3:5" x14ac:dyDescent="0.3">
      <c r="C489" s="88">
        <v>486</v>
      </c>
      <c r="D489" s="79">
        <v>81.504647851284389</v>
      </c>
      <c r="E489" s="80">
        <v>-18.495352148715611</v>
      </c>
    </row>
    <row r="490" spans="3:5" x14ac:dyDescent="0.3">
      <c r="C490" s="88">
        <v>487</v>
      </c>
      <c r="D490" s="79">
        <v>81.505627879741397</v>
      </c>
      <c r="E490" s="80">
        <v>-18.494372120258603</v>
      </c>
    </row>
    <row r="491" spans="3:5" x14ac:dyDescent="0.3">
      <c r="C491" s="88">
        <v>488</v>
      </c>
      <c r="D491" s="79">
        <v>81.540464454885225</v>
      </c>
      <c r="E491" s="80">
        <v>-18.459535545114775</v>
      </c>
    </row>
    <row r="492" spans="3:5" x14ac:dyDescent="0.3">
      <c r="C492" s="88">
        <v>489</v>
      </c>
      <c r="D492" s="79">
        <v>81.573196042624659</v>
      </c>
      <c r="E492" s="80">
        <v>-18.426803957375341</v>
      </c>
    </row>
    <row r="493" spans="3:5" x14ac:dyDescent="0.3">
      <c r="C493" s="88">
        <v>490</v>
      </c>
      <c r="D493" s="79">
        <v>81.687938868552976</v>
      </c>
      <c r="E493" s="80">
        <v>-18.312061131447024</v>
      </c>
    </row>
    <row r="494" spans="3:5" x14ac:dyDescent="0.3">
      <c r="C494" s="88">
        <v>491</v>
      </c>
      <c r="D494" s="79">
        <v>81.704613146640199</v>
      </c>
      <c r="E494" s="80">
        <v>-18.295386853359801</v>
      </c>
    </row>
    <row r="495" spans="3:5" x14ac:dyDescent="0.3">
      <c r="C495" s="88">
        <v>492</v>
      </c>
      <c r="D495" s="79">
        <v>81.739741679642435</v>
      </c>
      <c r="E495" s="80">
        <v>-18.260258320357565</v>
      </c>
    </row>
    <row r="496" spans="3:5" x14ac:dyDescent="0.3">
      <c r="C496" s="88">
        <v>493</v>
      </c>
      <c r="D496" s="79">
        <v>81.854975112356826</v>
      </c>
      <c r="E496" s="80">
        <v>-18.145024887643174</v>
      </c>
    </row>
    <row r="497" spans="3:5" x14ac:dyDescent="0.3">
      <c r="C497" s="88">
        <v>494</v>
      </c>
      <c r="D497" s="79">
        <v>81.900542558919582</v>
      </c>
      <c r="E497" s="80">
        <v>-18.099457441080418</v>
      </c>
    </row>
    <row r="498" spans="3:5" x14ac:dyDescent="0.3">
      <c r="C498" s="88">
        <v>495</v>
      </c>
      <c r="D498" s="79">
        <v>81.926560627430518</v>
      </c>
      <c r="E498" s="80">
        <v>-18.073439372569482</v>
      </c>
    </row>
    <row r="499" spans="3:5" x14ac:dyDescent="0.3">
      <c r="C499" s="88">
        <v>496</v>
      </c>
      <c r="D499" s="79">
        <v>81.950064577279221</v>
      </c>
      <c r="E499" s="80">
        <v>-18.049935422720779</v>
      </c>
    </row>
    <row r="500" spans="3:5" x14ac:dyDescent="0.3">
      <c r="C500" s="88">
        <v>497</v>
      </c>
      <c r="D500" s="79">
        <v>81.950704972258492</v>
      </c>
      <c r="E500" s="80">
        <v>-18.049295027741508</v>
      </c>
    </row>
    <row r="501" spans="3:5" x14ac:dyDescent="0.3">
      <c r="C501" s="88">
        <v>498</v>
      </c>
      <c r="D501" s="79">
        <v>82.132819120975782</v>
      </c>
      <c r="E501" s="80">
        <v>-17.867180879024218</v>
      </c>
    </row>
    <row r="502" spans="3:5" x14ac:dyDescent="0.3">
      <c r="C502" s="88">
        <v>499</v>
      </c>
      <c r="D502" s="79">
        <v>82.154260874105802</v>
      </c>
      <c r="E502" s="80">
        <v>-17.845739125894198</v>
      </c>
    </row>
    <row r="503" spans="3:5" x14ac:dyDescent="0.3">
      <c r="C503" s="88">
        <v>500</v>
      </c>
      <c r="D503" s="79">
        <v>82.280529809671165</v>
      </c>
      <c r="E503" s="80">
        <v>-17.719470190328835</v>
      </c>
    </row>
    <row r="504" spans="3:5" x14ac:dyDescent="0.3">
      <c r="C504" s="88">
        <v>501</v>
      </c>
      <c r="D504" s="79">
        <v>82.310524331651607</v>
      </c>
      <c r="E504" s="80">
        <v>-17.689475668348393</v>
      </c>
    </row>
    <row r="505" spans="3:5" x14ac:dyDescent="0.3">
      <c r="C505" s="88">
        <v>502</v>
      </c>
      <c r="D505" s="79">
        <v>82.318735389342706</v>
      </c>
      <c r="E505" s="80">
        <v>-17.681264610657294</v>
      </c>
    </row>
    <row r="506" spans="3:5" x14ac:dyDescent="0.3">
      <c r="C506" s="88">
        <v>503</v>
      </c>
      <c r="D506" s="79">
        <v>82.37818600512901</v>
      </c>
      <c r="E506" s="80">
        <v>-17.62181399487099</v>
      </c>
    </row>
    <row r="507" spans="3:5" x14ac:dyDescent="0.3">
      <c r="C507" s="88">
        <v>504</v>
      </c>
      <c r="D507" s="79">
        <v>82.386850848801757</v>
      </c>
      <c r="E507" s="80">
        <v>-17.613149151198243</v>
      </c>
    </row>
    <row r="508" spans="3:5" x14ac:dyDescent="0.3">
      <c r="C508" s="88">
        <v>505</v>
      </c>
      <c r="D508" s="79">
        <v>82.421366052910955</v>
      </c>
      <c r="E508" s="80">
        <v>-17.578633947089045</v>
      </c>
    </row>
    <row r="509" spans="3:5" x14ac:dyDescent="0.3">
      <c r="C509" s="88">
        <v>506</v>
      </c>
      <c r="D509" s="79">
        <v>82.441446548010433</v>
      </c>
      <c r="E509" s="80">
        <v>-17.558553451989567</v>
      </c>
    </row>
    <row r="510" spans="3:5" x14ac:dyDescent="0.3">
      <c r="C510" s="88">
        <v>507</v>
      </c>
      <c r="D510" s="79">
        <v>82.494728488833459</v>
      </c>
      <c r="E510" s="80">
        <v>-17.505271511166541</v>
      </c>
    </row>
    <row r="511" spans="3:5" x14ac:dyDescent="0.3">
      <c r="C511" s="88">
        <v>508</v>
      </c>
      <c r="D511" s="79">
        <v>82.530544011498918</v>
      </c>
      <c r="E511" s="80">
        <v>-17.469455988501082</v>
      </c>
    </row>
    <row r="512" spans="3:5" x14ac:dyDescent="0.3">
      <c r="C512" s="88">
        <v>509</v>
      </c>
      <c r="D512" s="79">
        <v>82.533483891180609</v>
      </c>
      <c r="E512" s="80">
        <v>-17.466516108819391</v>
      </c>
    </row>
    <row r="513" spans="3:5" x14ac:dyDescent="0.3">
      <c r="C513" s="88">
        <v>510</v>
      </c>
      <c r="D513" s="79">
        <v>82.554120143121708</v>
      </c>
      <c r="E513" s="80">
        <v>-17.445879856878292</v>
      </c>
    </row>
    <row r="514" spans="3:5" x14ac:dyDescent="0.3">
      <c r="C514" s="88">
        <v>511</v>
      </c>
      <c r="D514" s="79">
        <v>82.557736797099253</v>
      </c>
      <c r="E514" s="80">
        <v>-17.442263202900747</v>
      </c>
    </row>
    <row r="515" spans="3:5" x14ac:dyDescent="0.3">
      <c r="C515" s="88">
        <v>512</v>
      </c>
      <c r="D515" s="79">
        <v>82.566281219414932</v>
      </c>
      <c r="E515" s="80">
        <v>-17.433718780585068</v>
      </c>
    </row>
    <row r="516" spans="3:5" x14ac:dyDescent="0.3">
      <c r="C516" s="88">
        <v>513</v>
      </c>
      <c r="D516" s="79">
        <v>82.572269576549218</v>
      </c>
      <c r="E516" s="80">
        <v>-17.427730423450782</v>
      </c>
    </row>
    <row r="517" spans="3:5" x14ac:dyDescent="0.3">
      <c r="C517" s="88">
        <v>514</v>
      </c>
      <c r="D517" s="79">
        <v>82.609911889284021</v>
      </c>
      <c r="E517" s="80">
        <v>-17.390088110715979</v>
      </c>
    </row>
    <row r="518" spans="3:5" x14ac:dyDescent="0.3">
      <c r="C518" s="88">
        <v>515</v>
      </c>
      <c r="D518" s="79">
        <v>82.710952117761011</v>
      </c>
      <c r="E518" s="80">
        <v>-17.289047882238989</v>
      </c>
    </row>
    <row r="519" spans="3:5" x14ac:dyDescent="0.3">
      <c r="C519" s="88">
        <v>516</v>
      </c>
      <c r="D519" s="79">
        <v>82.769537396412474</v>
      </c>
      <c r="E519" s="80">
        <v>-17.230462603587526</v>
      </c>
    </row>
    <row r="520" spans="3:5" x14ac:dyDescent="0.3">
      <c r="C520" s="88">
        <v>517</v>
      </c>
      <c r="D520" s="79">
        <v>82.847129739959342</v>
      </c>
      <c r="E520" s="80">
        <v>-17.152870260040658</v>
      </c>
    </row>
    <row r="521" spans="3:5" x14ac:dyDescent="0.3">
      <c r="C521" s="88">
        <v>518</v>
      </c>
      <c r="D521" s="79">
        <v>82.907726746042272</v>
      </c>
      <c r="E521" s="80">
        <v>-17.092273253957728</v>
      </c>
    </row>
    <row r="522" spans="3:5" x14ac:dyDescent="0.3">
      <c r="C522" s="88">
        <v>519</v>
      </c>
      <c r="D522" s="79">
        <v>82.908639735311382</v>
      </c>
      <c r="E522" s="80">
        <v>-17.091360264688618</v>
      </c>
    </row>
    <row r="523" spans="3:5" x14ac:dyDescent="0.3">
      <c r="C523" s="88">
        <v>520</v>
      </c>
      <c r="D523" s="79">
        <v>82.948651158576652</v>
      </c>
      <c r="E523" s="80">
        <v>-17.051348841423348</v>
      </c>
    </row>
    <row r="524" spans="3:5" x14ac:dyDescent="0.3">
      <c r="C524" s="88">
        <v>521</v>
      </c>
      <c r="D524" s="79">
        <v>82.980877976787284</v>
      </c>
      <c r="E524" s="80">
        <v>-17.019122023212716</v>
      </c>
    </row>
    <row r="525" spans="3:5" x14ac:dyDescent="0.3">
      <c r="C525" s="88">
        <v>522</v>
      </c>
      <c r="D525" s="79">
        <v>83.014291654097946</v>
      </c>
      <c r="E525" s="80">
        <v>-16.985708345902054</v>
      </c>
    </row>
    <row r="526" spans="3:5" x14ac:dyDescent="0.3">
      <c r="C526" s="88">
        <v>523</v>
      </c>
      <c r="D526" s="79">
        <v>83.016313226703659</v>
      </c>
      <c r="E526" s="80">
        <v>-16.983686773296341</v>
      </c>
    </row>
    <row r="527" spans="3:5" x14ac:dyDescent="0.3">
      <c r="C527" s="88">
        <v>524</v>
      </c>
      <c r="D527" s="79">
        <v>83.050481795332914</v>
      </c>
      <c r="E527" s="80">
        <v>-16.949518204667086</v>
      </c>
    </row>
    <row r="528" spans="3:5" x14ac:dyDescent="0.3">
      <c r="C528" s="88">
        <v>525</v>
      </c>
      <c r="D528" s="79">
        <v>83.204230357362846</v>
      </c>
      <c r="E528" s="80">
        <v>-16.795769642637154</v>
      </c>
    </row>
    <row r="529" spans="3:5" x14ac:dyDescent="0.3">
      <c r="C529" s="88">
        <v>526</v>
      </c>
      <c r="D529" s="79">
        <v>83.256365839249426</v>
      </c>
      <c r="E529" s="80">
        <v>-16.743634160750574</v>
      </c>
    </row>
    <row r="530" spans="3:5" x14ac:dyDescent="0.3">
      <c r="C530" s="88">
        <v>527</v>
      </c>
      <c r="D530" s="79">
        <v>83.340893324083467</v>
      </c>
      <c r="E530" s="80">
        <v>-16.659106675916533</v>
      </c>
    </row>
    <row r="531" spans="3:5" x14ac:dyDescent="0.3">
      <c r="C531" s="88">
        <v>528</v>
      </c>
      <c r="D531" s="79">
        <v>83.452678517151739</v>
      </c>
      <c r="E531" s="80">
        <v>-16.547321482848261</v>
      </c>
    </row>
    <row r="532" spans="3:5" x14ac:dyDescent="0.3">
      <c r="C532" s="88">
        <v>529</v>
      </c>
      <c r="D532" s="79">
        <v>83.464149315142365</v>
      </c>
      <c r="E532" s="80">
        <v>-16.535850684857635</v>
      </c>
    </row>
    <row r="533" spans="3:5" x14ac:dyDescent="0.3">
      <c r="C533" s="88">
        <v>530</v>
      </c>
      <c r="D533" s="79">
        <v>83.492041264061996</v>
      </c>
      <c r="E533" s="80">
        <v>-16.507958735938004</v>
      </c>
    </row>
    <row r="534" spans="3:5" x14ac:dyDescent="0.3">
      <c r="C534" s="88">
        <v>531</v>
      </c>
      <c r="D534" s="79">
        <v>83.543041384213296</v>
      </c>
      <c r="E534" s="80">
        <v>-16.456958615786704</v>
      </c>
    </row>
    <row r="535" spans="3:5" x14ac:dyDescent="0.3">
      <c r="C535" s="88">
        <v>532</v>
      </c>
      <c r="D535" s="79">
        <v>83.555392208984983</v>
      </c>
      <c r="E535" s="80">
        <v>-16.444607791015017</v>
      </c>
    </row>
    <row r="536" spans="3:5" x14ac:dyDescent="0.3">
      <c r="C536" s="88">
        <v>533</v>
      </c>
      <c r="D536" s="79">
        <v>83.567232650452453</v>
      </c>
      <c r="E536" s="80">
        <v>-16.432767349547547</v>
      </c>
    </row>
    <row r="537" spans="3:5" x14ac:dyDescent="0.3">
      <c r="C537" s="88">
        <v>534</v>
      </c>
      <c r="D537" s="79">
        <v>83.683415815774069</v>
      </c>
      <c r="E537" s="80">
        <v>-16.316584184225931</v>
      </c>
    </row>
    <row r="538" spans="3:5" x14ac:dyDescent="0.3">
      <c r="C538" s="88">
        <v>535</v>
      </c>
      <c r="D538" s="79">
        <v>83.806402056445791</v>
      </c>
      <c r="E538" s="80">
        <v>-16.193597943554209</v>
      </c>
    </row>
    <row r="539" spans="3:5" x14ac:dyDescent="0.3">
      <c r="C539" s="88">
        <v>536</v>
      </c>
      <c r="D539" s="79">
        <v>83.842231277020673</v>
      </c>
      <c r="E539" s="80">
        <v>-16.157768722979327</v>
      </c>
    </row>
    <row r="540" spans="3:5" x14ac:dyDescent="0.3">
      <c r="C540" s="88">
        <v>537</v>
      </c>
      <c r="D540" s="79">
        <v>83.849061674433216</v>
      </c>
      <c r="E540" s="80">
        <v>-16.150938325566784</v>
      </c>
    </row>
    <row r="541" spans="3:5" x14ac:dyDescent="0.3">
      <c r="C541" s="88">
        <v>538</v>
      </c>
      <c r="D541" s="79">
        <v>83.895603001413704</v>
      </c>
      <c r="E541" s="80">
        <v>-16.104396998586296</v>
      </c>
    </row>
    <row r="542" spans="3:5" x14ac:dyDescent="0.3">
      <c r="C542" s="88">
        <v>539</v>
      </c>
      <c r="D542" s="79">
        <v>83.896761516079039</v>
      </c>
      <c r="E542" s="80">
        <v>-16.103238483920961</v>
      </c>
    </row>
    <row r="543" spans="3:5" x14ac:dyDescent="0.3">
      <c r="C543" s="88">
        <v>540</v>
      </c>
      <c r="D543" s="79">
        <v>83.900208042211815</v>
      </c>
      <c r="E543" s="80">
        <v>-16.099791957788185</v>
      </c>
    </row>
    <row r="544" spans="3:5" x14ac:dyDescent="0.3">
      <c r="C544" s="88">
        <v>541</v>
      </c>
      <c r="D544" s="79">
        <v>83.927983656386957</v>
      </c>
      <c r="E544" s="80">
        <v>-16.072016343613043</v>
      </c>
    </row>
    <row r="545" spans="3:5" x14ac:dyDescent="0.3">
      <c r="C545" s="88">
        <v>542</v>
      </c>
      <c r="D545" s="79">
        <v>84.057145464639632</v>
      </c>
      <c r="E545" s="80">
        <v>-15.942854535360368</v>
      </c>
    </row>
    <row r="546" spans="3:5" x14ac:dyDescent="0.3">
      <c r="C546" s="88">
        <v>543</v>
      </c>
      <c r="D546" s="79">
        <v>84.150927710388075</v>
      </c>
      <c r="E546" s="80">
        <v>-15.849072289611925</v>
      </c>
    </row>
    <row r="547" spans="3:5" x14ac:dyDescent="0.3">
      <c r="C547" s="88">
        <v>544</v>
      </c>
      <c r="D547" s="79">
        <v>84.153793473502873</v>
      </c>
      <c r="E547" s="80">
        <v>-15.846206526497127</v>
      </c>
    </row>
    <row r="548" spans="3:5" x14ac:dyDescent="0.3">
      <c r="C548" s="88">
        <v>545</v>
      </c>
      <c r="D548" s="79">
        <v>84.214878545043632</v>
      </c>
      <c r="E548" s="80">
        <v>-15.785121454956368</v>
      </c>
    </row>
    <row r="549" spans="3:5" x14ac:dyDescent="0.3">
      <c r="C549" s="88">
        <v>546</v>
      </c>
      <c r="D549" s="79">
        <v>84.224920574536569</v>
      </c>
      <c r="E549" s="80">
        <v>-15.775079425463431</v>
      </c>
    </row>
    <row r="550" spans="3:5" x14ac:dyDescent="0.3">
      <c r="C550" s="88">
        <v>547</v>
      </c>
      <c r="D550" s="79">
        <v>84.283590322523253</v>
      </c>
      <c r="E550" s="80">
        <v>-15.716409677476747</v>
      </c>
    </row>
    <row r="551" spans="3:5" x14ac:dyDescent="0.3">
      <c r="C551" s="88">
        <v>548</v>
      </c>
      <c r="D551" s="79">
        <v>84.286849830097367</v>
      </c>
      <c r="E551" s="80">
        <v>-15.713150169902633</v>
      </c>
    </row>
    <row r="552" spans="3:5" x14ac:dyDescent="0.3">
      <c r="C552" s="88">
        <v>549</v>
      </c>
      <c r="D552" s="79">
        <v>84.388892552250169</v>
      </c>
      <c r="E552" s="80">
        <v>-15.611107447749831</v>
      </c>
    </row>
    <row r="553" spans="3:5" x14ac:dyDescent="0.3">
      <c r="C553" s="88">
        <v>550</v>
      </c>
      <c r="D553" s="79">
        <v>84.480239854720679</v>
      </c>
      <c r="E553" s="80">
        <v>-15.519760145279321</v>
      </c>
    </row>
    <row r="554" spans="3:5" x14ac:dyDescent="0.3">
      <c r="C554" s="88">
        <v>551</v>
      </c>
      <c r="D554" s="79">
        <v>84.509075742141434</v>
      </c>
      <c r="E554" s="80">
        <v>-15.490924257858566</v>
      </c>
    </row>
    <row r="555" spans="3:5" x14ac:dyDescent="0.3">
      <c r="C555" s="88">
        <v>552</v>
      </c>
      <c r="D555" s="79">
        <v>84.565557934311528</v>
      </c>
      <c r="E555" s="80">
        <v>-15.434442065688472</v>
      </c>
    </row>
    <row r="556" spans="3:5" x14ac:dyDescent="0.3">
      <c r="C556" s="88">
        <v>553</v>
      </c>
      <c r="D556" s="79">
        <v>84.572329752963455</v>
      </c>
      <c r="E556" s="80">
        <v>-15.427670247036545</v>
      </c>
    </row>
    <row r="557" spans="3:5" x14ac:dyDescent="0.3">
      <c r="C557" s="88">
        <v>554</v>
      </c>
      <c r="D557" s="79">
        <v>84.609908173676445</v>
      </c>
      <c r="E557" s="80">
        <v>-15.390091826323555</v>
      </c>
    </row>
    <row r="558" spans="3:5" x14ac:dyDescent="0.3">
      <c r="C558" s="88">
        <v>555</v>
      </c>
      <c r="D558" s="79">
        <v>84.687026787112956</v>
      </c>
      <c r="E558" s="80">
        <v>-15.312973212887044</v>
      </c>
    </row>
    <row r="559" spans="3:5" x14ac:dyDescent="0.3">
      <c r="C559" s="88">
        <v>556</v>
      </c>
      <c r="D559" s="79">
        <v>84.723039108670577</v>
      </c>
      <c r="E559" s="80">
        <v>-15.276960891329423</v>
      </c>
    </row>
    <row r="560" spans="3:5" x14ac:dyDescent="0.3">
      <c r="C560" s="88">
        <v>557</v>
      </c>
      <c r="D560" s="79">
        <v>84.786643243702699</v>
      </c>
      <c r="E560" s="80">
        <v>-15.213356756297301</v>
      </c>
    </row>
    <row r="561" spans="3:5" x14ac:dyDescent="0.3">
      <c r="C561" s="88">
        <v>558</v>
      </c>
      <c r="D561" s="79">
        <v>84.817662914222296</v>
      </c>
      <c r="E561" s="80">
        <v>-15.182337085777704</v>
      </c>
    </row>
    <row r="562" spans="3:5" x14ac:dyDescent="0.3">
      <c r="C562" s="88">
        <v>559</v>
      </c>
      <c r="D562" s="79">
        <v>84.825932325525528</v>
      </c>
      <c r="E562" s="80">
        <v>-15.174067674474472</v>
      </c>
    </row>
    <row r="563" spans="3:5" x14ac:dyDescent="0.3">
      <c r="C563" s="88">
        <v>560</v>
      </c>
      <c r="D563" s="79">
        <v>84.834038619392587</v>
      </c>
      <c r="E563" s="80">
        <v>-15.165961380607413</v>
      </c>
    </row>
    <row r="564" spans="3:5" x14ac:dyDescent="0.3">
      <c r="C564" s="88">
        <v>561</v>
      </c>
      <c r="D564" s="79">
        <v>84.865672004503935</v>
      </c>
      <c r="E564" s="80">
        <v>-15.134327995496065</v>
      </c>
    </row>
    <row r="565" spans="3:5" x14ac:dyDescent="0.3">
      <c r="C565" s="88">
        <v>562</v>
      </c>
      <c r="D565" s="79">
        <v>84.961479667500711</v>
      </c>
      <c r="E565" s="80">
        <v>-15.038520332499289</v>
      </c>
    </row>
    <row r="566" spans="3:5" x14ac:dyDescent="0.3">
      <c r="C566" s="88">
        <v>563</v>
      </c>
      <c r="D566" s="79">
        <v>84.971208498244522</v>
      </c>
      <c r="E566" s="80">
        <v>-15.028791501755478</v>
      </c>
    </row>
    <row r="567" spans="3:5" x14ac:dyDescent="0.3">
      <c r="C567" s="88">
        <v>564</v>
      </c>
      <c r="D567" s="79">
        <v>84.98618324917895</v>
      </c>
      <c r="E567" s="80">
        <v>-15.01381675082105</v>
      </c>
    </row>
    <row r="568" spans="3:5" x14ac:dyDescent="0.3">
      <c r="C568" s="88">
        <v>565</v>
      </c>
      <c r="D568" s="79">
        <v>84.991884031609771</v>
      </c>
      <c r="E568" s="80">
        <v>-15.008115968390229</v>
      </c>
    </row>
    <row r="569" spans="3:5" x14ac:dyDescent="0.3">
      <c r="C569" s="88">
        <v>566</v>
      </c>
      <c r="D569" s="79">
        <v>85.005940575750429</v>
      </c>
      <c r="E569" s="80">
        <v>-14.994059424249571</v>
      </c>
    </row>
    <row r="570" spans="3:5" x14ac:dyDescent="0.3">
      <c r="C570" s="88">
        <v>567</v>
      </c>
      <c r="D570" s="79">
        <v>85.115104685563068</v>
      </c>
      <c r="E570" s="80">
        <v>-14.884895314436932</v>
      </c>
    </row>
    <row r="571" spans="3:5" x14ac:dyDescent="0.3">
      <c r="C571" s="88">
        <v>568</v>
      </c>
      <c r="D571" s="79">
        <v>85.153709126065408</v>
      </c>
      <c r="E571" s="80">
        <v>-14.846290873934592</v>
      </c>
    </row>
    <row r="572" spans="3:5" x14ac:dyDescent="0.3">
      <c r="C572" s="88">
        <v>569</v>
      </c>
      <c r="D572" s="79">
        <v>85.243049393295578</v>
      </c>
      <c r="E572" s="80">
        <v>-14.756950606704422</v>
      </c>
    </row>
    <row r="573" spans="3:5" x14ac:dyDescent="0.3">
      <c r="C573" s="88">
        <v>570</v>
      </c>
      <c r="D573" s="79">
        <v>85.272433148596122</v>
      </c>
      <c r="E573" s="80">
        <v>-14.727566851403878</v>
      </c>
    </row>
    <row r="574" spans="3:5" x14ac:dyDescent="0.3">
      <c r="C574" s="88">
        <v>571</v>
      </c>
      <c r="D574" s="79">
        <v>85.328124896810877</v>
      </c>
      <c r="E574" s="80">
        <v>-14.671875103189123</v>
      </c>
    </row>
    <row r="575" spans="3:5" x14ac:dyDescent="0.3">
      <c r="C575" s="88">
        <v>572</v>
      </c>
      <c r="D575" s="79">
        <v>85.434554929120509</v>
      </c>
      <c r="E575" s="80">
        <v>-14.565445070879491</v>
      </c>
    </row>
    <row r="576" spans="3:5" x14ac:dyDescent="0.3">
      <c r="C576" s="88">
        <v>573</v>
      </c>
      <c r="D576" s="79">
        <v>85.455351724781778</v>
      </c>
      <c r="E576" s="80">
        <v>-14.544648275218222</v>
      </c>
    </row>
    <row r="577" spans="3:5" x14ac:dyDescent="0.3">
      <c r="C577" s="88">
        <v>574</v>
      </c>
      <c r="D577" s="79">
        <v>85.465573865362629</v>
      </c>
      <c r="E577" s="80">
        <v>-14.534426134637371</v>
      </c>
    </row>
    <row r="578" spans="3:5" x14ac:dyDescent="0.3">
      <c r="C578" s="88">
        <v>575</v>
      </c>
      <c r="D578" s="79">
        <v>85.474017443525852</v>
      </c>
      <c r="E578" s="80">
        <v>-14.525982556474148</v>
      </c>
    </row>
    <row r="579" spans="3:5" x14ac:dyDescent="0.3">
      <c r="C579" s="88">
        <v>576</v>
      </c>
      <c r="D579" s="79">
        <v>85.495382072814934</v>
      </c>
      <c r="E579" s="80">
        <v>-14.504617927185066</v>
      </c>
    </row>
    <row r="580" spans="3:5" x14ac:dyDescent="0.3">
      <c r="C580" s="88">
        <v>577</v>
      </c>
      <c r="D580" s="79">
        <v>85.536581461123859</v>
      </c>
      <c r="E580" s="80">
        <v>-14.463418538876141</v>
      </c>
    </row>
    <row r="581" spans="3:5" x14ac:dyDescent="0.3">
      <c r="C581" s="88">
        <v>578</v>
      </c>
      <c r="D581" s="79">
        <v>85.64950628965056</v>
      </c>
      <c r="E581" s="80">
        <v>-14.35049371034944</v>
      </c>
    </row>
    <row r="582" spans="3:5" x14ac:dyDescent="0.3">
      <c r="C582" s="88">
        <v>579</v>
      </c>
      <c r="D582" s="79">
        <v>85.67127693721983</v>
      </c>
      <c r="E582" s="80">
        <v>-14.32872306278017</v>
      </c>
    </row>
    <row r="583" spans="3:5" x14ac:dyDescent="0.3">
      <c r="C583" s="88">
        <v>580</v>
      </c>
      <c r="D583" s="79">
        <v>85.736643231062871</v>
      </c>
      <c r="E583" s="80">
        <v>-14.263356768937129</v>
      </c>
    </row>
    <row r="584" spans="3:5" x14ac:dyDescent="0.3">
      <c r="C584" s="88">
        <v>581</v>
      </c>
      <c r="D584" s="79">
        <v>85.749697244928853</v>
      </c>
      <c r="E584" s="80">
        <v>-14.250302755071147</v>
      </c>
    </row>
    <row r="585" spans="3:5" x14ac:dyDescent="0.3">
      <c r="C585" s="88">
        <v>582</v>
      </c>
      <c r="D585" s="79">
        <v>85.763080256905653</v>
      </c>
      <c r="E585" s="80">
        <v>-14.236919743094347</v>
      </c>
    </row>
    <row r="586" spans="3:5" x14ac:dyDescent="0.3">
      <c r="C586" s="88">
        <v>583</v>
      </c>
      <c r="D586" s="79">
        <v>85.764718009744584</v>
      </c>
      <c r="E586" s="80">
        <v>-14.235281990255416</v>
      </c>
    </row>
    <row r="587" spans="3:5" x14ac:dyDescent="0.3">
      <c r="C587" s="88">
        <v>584</v>
      </c>
      <c r="D587" s="79">
        <v>85.790873464230117</v>
      </c>
      <c r="E587" s="80">
        <v>-14.209126535769883</v>
      </c>
    </row>
    <row r="588" spans="3:5" x14ac:dyDescent="0.3">
      <c r="C588" s="88">
        <v>585</v>
      </c>
      <c r="D588" s="79">
        <v>85.810680352542491</v>
      </c>
      <c r="E588" s="80">
        <v>-14.189319647457509</v>
      </c>
    </row>
    <row r="589" spans="3:5" x14ac:dyDescent="0.3">
      <c r="C589" s="88">
        <v>586</v>
      </c>
      <c r="D589" s="79">
        <v>86.123255636613209</v>
      </c>
      <c r="E589" s="80">
        <v>-13.876744363386791</v>
      </c>
    </row>
    <row r="590" spans="3:5" x14ac:dyDescent="0.3">
      <c r="C590" s="88">
        <v>587</v>
      </c>
      <c r="D590" s="79">
        <v>86.125365175820363</v>
      </c>
      <c r="E590" s="80">
        <v>-13.874634824179637</v>
      </c>
    </row>
    <row r="591" spans="3:5" x14ac:dyDescent="0.3">
      <c r="C591" s="88">
        <v>588</v>
      </c>
      <c r="D591" s="79">
        <v>86.126299576434334</v>
      </c>
      <c r="E591" s="80">
        <v>-13.873700423565666</v>
      </c>
    </row>
    <row r="592" spans="3:5" x14ac:dyDescent="0.3">
      <c r="C592" s="88">
        <v>589</v>
      </c>
      <c r="D592" s="79">
        <v>86.187300163486171</v>
      </c>
      <c r="E592" s="80">
        <v>-13.812699836513829</v>
      </c>
    </row>
    <row r="593" spans="3:5" x14ac:dyDescent="0.3">
      <c r="C593" s="88">
        <v>590</v>
      </c>
      <c r="D593" s="79">
        <v>86.245417640306457</v>
      </c>
      <c r="E593" s="80">
        <v>-13.754582359693543</v>
      </c>
    </row>
    <row r="594" spans="3:5" x14ac:dyDescent="0.3">
      <c r="C594" s="88">
        <v>591</v>
      </c>
      <c r="D594" s="79">
        <v>86.248717219236113</v>
      </c>
      <c r="E594" s="80">
        <v>-13.751282780763887</v>
      </c>
    </row>
    <row r="595" spans="3:5" x14ac:dyDescent="0.3">
      <c r="C595" s="88">
        <v>592</v>
      </c>
      <c r="D595" s="79">
        <v>86.433404260405965</v>
      </c>
      <c r="E595" s="80">
        <v>-13.566595739594035</v>
      </c>
    </row>
    <row r="596" spans="3:5" x14ac:dyDescent="0.3">
      <c r="C596" s="88">
        <v>593</v>
      </c>
      <c r="D596" s="79">
        <v>86.445842775736509</v>
      </c>
      <c r="E596" s="80">
        <v>-13.554157224263491</v>
      </c>
    </row>
    <row r="597" spans="3:5" x14ac:dyDescent="0.3">
      <c r="C597" s="88">
        <v>594</v>
      </c>
      <c r="D597" s="79">
        <v>86.4650742152173</v>
      </c>
      <c r="E597" s="80">
        <v>-13.5349257847827</v>
      </c>
    </row>
    <row r="598" spans="3:5" x14ac:dyDescent="0.3">
      <c r="C598" s="88">
        <v>595</v>
      </c>
      <c r="D598" s="79">
        <v>86.483478443302218</v>
      </c>
      <c r="E598" s="80">
        <v>-13.516521556697782</v>
      </c>
    </row>
    <row r="599" spans="3:5" x14ac:dyDescent="0.3">
      <c r="C599" s="88">
        <v>596</v>
      </c>
      <c r="D599" s="79">
        <v>86.52075252836481</v>
      </c>
      <c r="E599" s="80">
        <v>-13.47924747163519</v>
      </c>
    </row>
    <row r="600" spans="3:5" x14ac:dyDescent="0.3">
      <c r="C600" s="88">
        <v>597</v>
      </c>
      <c r="D600" s="79">
        <v>86.580289972040475</v>
      </c>
      <c r="E600" s="80">
        <v>-13.419710027959525</v>
      </c>
    </row>
    <row r="601" spans="3:5" x14ac:dyDescent="0.3">
      <c r="C601" s="88">
        <v>598</v>
      </c>
      <c r="D601" s="79">
        <v>86.673740663968687</v>
      </c>
      <c r="E601" s="80">
        <v>-13.326259336031313</v>
      </c>
    </row>
    <row r="602" spans="3:5" x14ac:dyDescent="0.3">
      <c r="C602" s="88">
        <v>599</v>
      </c>
      <c r="D602" s="79">
        <v>86.713053324143857</v>
      </c>
      <c r="E602" s="80">
        <v>-13.286946675856143</v>
      </c>
    </row>
    <row r="603" spans="3:5" x14ac:dyDescent="0.3">
      <c r="C603" s="88">
        <v>600</v>
      </c>
      <c r="D603" s="79">
        <v>86.715323689206002</v>
      </c>
      <c r="E603" s="80">
        <v>-13.284676310793998</v>
      </c>
    </row>
    <row r="604" spans="3:5" x14ac:dyDescent="0.3">
      <c r="C604" s="88">
        <v>601</v>
      </c>
      <c r="D604" s="79">
        <v>86.751780867149975</v>
      </c>
      <c r="E604" s="80">
        <v>-13.248219132850025</v>
      </c>
    </row>
    <row r="605" spans="3:5" x14ac:dyDescent="0.3">
      <c r="C605" s="88">
        <v>602</v>
      </c>
      <c r="D605" s="79">
        <v>86.774445627307529</v>
      </c>
      <c r="E605" s="80">
        <v>-13.225554372692471</v>
      </c>
    </row>
    <row r="606" spans="3:5" x14ac:dyDescent="0.3">
      <c r="C606" s="88">
        <v>603</v>
      </c>
      <c r="D606" s="79">
        <v>86.782146820992551</v>
      </c>
      <c r="E606" s="80">
        <v>-13.217853179007449</v>
      </c>
    </row>
    <row r="607" spans="3:5" x14ac:dyDescent="0.3">
      <c r="C607" s="88">
        <v>604</v>
      </c>
      <c r="D607" s="79">
        <v>86.801348411313271</v>
      </c>
      <c r="E607" s="80">
        <v>-13.198651588686729</v>
      </c>
    </row>
    <row r="608" spans="3:5" x14ac:dyDescent="0.3">
      <c r="C608" s="88">
        <v>605</v>
      </c>
      <c r="D608" s="79">
        <v>86.851501687226033</v>
      </c>
      <c r="E608" s="80">
        <v>-13.148498312773967</v>
      </c>
    </row>
    <row r="609" spans="3:5" x14ac:dyDescent="0.3">
      <c r="C609" s="88">
        <v>606</v>
      </c>
      <c r="D609" s="79">
        <v>86.858828389972999</v>
      </c>
      <c r="E609" s="80">
        <v>-13.141171610027001</v>
      </c>
    </row>
    <row r="610" spans="3:5" x14ac:dyDescent="0.3">
      <c r="C610" s="88">
        <v>607</v>
      </c>
      <c r="D610" s="79">
        <v>86.949764506316157</v>
      </c>
      <c r="E610" s="80">
        <v>-13.050235493683843</v>
      </c>
    </row>
    <row r="611" spans="3:5" x14ac:dyDescent="0.3">
      <c r="C611" s="88">
        <v>608</v>
      </c>
      <c r="D611" s="79">
        <v>87.048555436710274</v>
      </c>
      <c r="E611" s="80">
        <v>-12.951444563289726</v>
      </c>
    </row>
    <row r="612" spans="3:5" x14ac:dyDescent="0.3">
      <c r="C612" s="88">
        <v>609</v>
      </c>
      <c r="D612" s="79">
        <v>87.142469723149873</v>
      </c>
      <c r="E612" s="80">
        <v>-12.857530276850127</v>
      </c>
    </row>
    <row r="613" spans="3:5" x14ac:dyDescent="0.3">
      <c r="C613" s="88">
        <v>610</v>
      </c>
      <c r="D613" s="79">
        <v>87.14998711425163</v>
      </c>
      <c r="E613" s="80">
        <v>-12.85001288574837</v>
      </c>
    </row>
    <row r="614" spans="3:5" x14ac:dyDescent="0.3">
      <c r="C614" s="88">
        <v>611</v>
      </c>
      <c r="D614" s="79">
        <v>87.182305117614703</v>
      </c>
      <c r="E614" s="80">
        <v>-12.817694882385297</v>
      </c>
    </row>
    <row r="615" spans="3:5" x14ac:dyDescent="0.3">
      <c r="C615" s="88">
        <v>612</v>
      </c>
      <c r="D615" s="79">
        <v>87.279280135404818</v>
      </c>
      <c r="E615" s="80">
        <v>-12.720719864595182</v>
      </c>
    </row>
    <row r="616" spans="3:5" x14ac:dyDescent="0.3">
      <c r="C616" s="88">
        <v>613</v>
      </c>
      <c r="D616" s="79">
        <v>87.366056281551693</v>
      </c>
      <c r="E616" s="80">
        <v>-12.633943718448307</v>
      </c>
    </row>
    <row r="617" spans="3:5" x14ac:dyDescent="0.3">
      <c r="C617" s="88">
        <v>614</v>
      </c>
      <c r="D617" s="79">
        <v>87.427991445245951</v>
      </c>
      <c r="E617" s="80">
        <v>-12.572008554754049</v>
      </c>
    </row>
    <row r="618" spans="3:5" x14ac:dyDescent="0.3">
      <c r="C618" s="88">
        <v>615</v>
      </c>
      <c r="D618" s="79">
        <v>87.563924741633699</v>
      </c>
      <c r="E618" s="80">
        <v>-12.436075258366301</v>
      </c>
    </row>
    <row r="619" spans="3:5" x14ac:dyDescent="0.3">
      <c r="C619" s="88">
        <v>616</v>
      </c>
      <c r="D619" s="79">
        <v>87.648777849084809</v>
      </c>
      <c r="E619" s="80">
        <v>-12.351222150915191</v>
      </c>
    </row>
    <row r="620" spans="3:5" x14ac:dyDescent="0.3">
      <c r="C620" s="88">
        <v>617</v>
      </c>
      <c r="D620" s="79">
        <v>87.751337176557527</v>
      </c>
      <c r="E620" s="80">
        <v>-12.248662823442473</v>
      </c>
    </row>
    <row r="621" spans="3:5" x14ac:dyDescent="0.3">
      <c r="C621" s="88">
        <v>618</v>
      </c>
      <c r="D621" s="79">
        <v>87.764103714428472</v>
      </c>
      <c r="E621" s="80">
        <v>-12.235896285571528</v>
      </c>
    </row>
    <row r="622" spans="3:5" x14ac:dyDescent="0.3">
      <c r="C622" s="88">
        <v>619</v>
      </c>
      <c r="D622" s="79">
        <v>87.864802302792114</v>
      </c>
      <c r="E622" s="80">
        <v>-12.135197697207886</v>
      </c>
    </row>
    <row r="623" spans="3:5" x14ac:dyDescent="0.3">
      <c r="C623" s="88">
        <v>620</v>
      </c>
      <c r="D623" s="79">
        <v>87.875107839073735</v>
      </c>
      <c r="E623" s="80">
        <v>-12.124892160926265</v>
      </c>
    </row>
    <row r="624" spans="3:5" x14ac:dyDescent="0.3">
      <c r="C624" s="88">
        <v>621</v>
      </c>
      <c r="D624" s="79">
        <v>87.878605759969915</v>
      </c>
      <c r="E624" s="80">
        <v>-12.121394240030085</v>
      </c>
    </row>
    <row r="625" spans="3:5" x14ac:dyDescent="0.3">
      <c r="C625" s="88">
        <v>622</v>
      </c>
      <c r="D625" s="79">
        <v>87.901348466481437</v>
      </c>
      <c r="E625" s="80">
        <v>-12.098651533518563</v>
      </c>
    </row>
    <row r="626" spans="3:5" x14ac:dyDescent="0.3">
      <c r="C626" s="88">
        <v>623</v>
      </c>
      <c r="D626" s="79">
        <v>87.913769281297419</v>
      </c>
      <c r="E626" s="80">
        <v>-12.086230718702581</v>
      </c>
    </row>
    <row r="627" spans="3:5" x14ac:dyDescent="0.3">
      <c r="C627" s="88">
        <v>624</v>
      </c>
      <c r="D627" s="79">
        <v>87.942600675613846</v>
      </c>
      <c r="E627" s="80">
        <v>-12.057399324386154</v>
      </c>
    </row>
    <row r="628" spans="3:5" x14ac:dyDescent="0.3">
      <c r="C628" s="88">
        <v>625</v>
      </c>
      <c r="D628" s="79">
        <v>87.960633631783097</v>
      </c>
      <c r="E628" s="80">
        <v>-12.039366368216903</v>
      </c>
    </row>
    <row r="629" spans="3:5" x14ac:dyDescent="0.3">
      <c r="C629" s="88">
        <v>626</v>
      </c>
      <c r="D629" s="79">
        <v>87.972419193923841</v>
      </c>
      <c r="E629" s="80">
        <v>-12.027580806076159</v>
      </c>
    </row>
    <row r="630" spans="3:5" x14ac:dyDescent="0.3">
      <c r="C630" s="88">
        <v>627</v>
      </c>
      <c r="D630" s="79">
        <v>87.974593763199209</v>
      </c>
      <c r="E630" s="80">
        <v>-12.025406236800791</v>
      </c>
    </row>
    <row r="631" spans="3:5" x14ac:dyDescent="0.3">
      <c r="C631" s="88">
        <v>628</v>
      </c>
      <c r="D631" s="79">
        <v>88.0745779515142</v>
      </c>
      <c r="E631" s="80">
        <v>-11.9254220484858</v>
      </c>
    </row>
    <row r="632" spans="3:5" x14ac:dyDescent="0.3">
      <c r="C632" s="88">
        <v>629</v>
      </c>
      <c r="D632" s="79">
        <v>88.111423071807636</v>
      </c>
      <c r="E632" s="80">
        <v>-11.888576928192364</v>
      </c>
    </row>
    <row r="633" spans="3:5" x14ac:dyDescent="0.3">
      <c r="C633" s="88">
        <v>630</v>
      </c>
      <c r="D633" s="79">
        <v>88.146954517537196</v>
      </c>
      <c r="E633" s="80">
        <v>-11.853045482462804</v>
      </c>
    </row>
    <row r="634" spans="3:5" x14ac:dyDescent="0.3">
      <c r="C634" s="88">
        <v>631</v>
      </c>
      <c r="D634" s="79">
        <v>88.181462282959373</v>
      </c>
      <c r="E634" s="80">
        <v>-11.818537717040627</v>
      </c>
    </row>
    <row r="635" spans="3:5" x14ac:dyDescent="0.3">
      <c r="C635" s="88">
        <v>632</v>
      </c>
      <c r="D635" s="79">
        <v>88.295371938516013</v>
      </c>
      <c r="E635" s="80">
        <v>-11.704628061483987</v>
      </c>
    </row>
    <row r="636" spans="3:5" x14ac:dyDescent="0.3">
      <c r="C636" s="88">
        <v>633</v>
      </c>
      <c r="D636" s="79">
        <v>88.301735376034458</v>
      </c>
      <c r="E636" s="80">
        <v>-11.698264623965542</v>
      </c>
    </row>
    <row r="637" spans="3:5" x14ac:dyDescent="0.3">
      <c r="C637" s="88">
        <v>634</v>
      </c>
      <c r="D637" s="79">
        <v>88.324366918585923</v>
      </c>
      <c r="E637" s="80">
        <v>-11.675633081414077</v>
      </c>
    </row>
    <row r="638" spans="3:5" x14ac:dyDescent="0.3">
      <c r="C638" s="88">
        <v>635</v>
      </c>
      <c r="D638" s="79">
        <v>88.428595759919489</v>
      </c>
      <c r="E638" s="80">
        <v>-11.571404240080511</v>
      </c>
    </row>
    <row r="639" spans="3:5" x14ac:dyDescent="0.3">
      <c r="C639" s="88">
        <v>636</v>
      </c>
      <c r="D639" s="79">
        <v>88.459236035895557</v>
      </c>
      <c r="E639" s="80">
        <v>-11.540763964104443</v>
      </c>
    </row>
    <row r="640" spans="3:5" x14ac:dyDescent="0.3">
      <c r="C640" s="88">
        <v>637</v>
      </c>
      <c r="D640" s="79">
        <v>88.521558402297558</v>
      </c>
      <c r="E640" s="80">
        <v>-11.478441597702442</v>
      </c>
    </row>
    <row r="641" spans="3:5" x14ac:dyDescent="0.3">
      <c r="C641" s="88">
        <v>638</v>
      </c>
      <c r="D641" s="79">
        <v>88.528623133165851</v>
      </c>
      <c r="E641" s="80">
        <v>-11.471376866834149</v>
      </c>
    </row>
    <row r="642" spans="3:5" x14ac:dyDescent="0.3">
      <c r="C642" s="88">
        <v>639</v>
      </c>
      <c r="D642" s="79">
        <v>88.541726282674972</v>
      </c>
      <c r="E642" s="80">
        <v>-11.458273717325028</v>
      </c>
    </row>
    <row r="643" spans="3:5" x14ac:dyDescent="0.3">
      <c r="C643" s="88">
        <v>640</v>
      </c>
      <c r="D643" s="79">
        <v>88.633535011541028</v>
      </c>
      <c r="E643" s="80">
        <v>-11.366464988458972</v>
      </c>
    </row>
    <row r="644" spans="3:5" x14ac:dyDescent="0.3">
      <c r="C644" s="88">
        <v>641</v>
      </c>
      <c r="D644" s="79">
        <v>88.638476425087092</v>
      </c>
      <c r="E644" s="80">
        <v>-11.361523574912908</v>
      </c>
    </row>
    <row r="645" spans="3:5" x14ac:dyDescent="0.3">
      <c r="C645" s="88">
        <v>642</v>
      </c>
      <c r="D645" s="79">
        <v>88.71783465047713</v>
      </c>
      <c r="E645" s="80">
        <v>-11.28216534952287</v>
      </c>
    </row>
    <row r="646" spans="3:5" x14ac:dyDescent="0.3">
      <c r="C646" s="88">
        <v>643</v>
      </c>
      <c r="D646" s="79">
        <v>88.811759161924115</v>
      </c>
      <c r="E646" s="80">
        <v>-11.188240838075885</v>
      </c>
    </row>
    <row r="647" spans="3:5" x14ac:dyDescent="0.3">
      <c r="C647" s="88">
        <v>644</v>
      </c>
      <c r="D647" s="79">
        <v>88.841652153412085</v>
      </c>
      <c r="E647" s="80">
        <v>-11.158347846587915</v>
      </c>
    </row>
    <row r="648" spans="3:5" x14ac:dyDescent="0.3">
      <c r="C648" s="88">
        <v>645</v>
      </c>
      <c r="D648" s="79">
        <v>88.846424274450115</v>
      </c>
      <c r="E648" s="80">
        <v>-11.153575725549885</v>
      </c>
    </row>
    <row r="649" spans="3:5" x14ac:dyDescent="0.3">
      <c r="C649" s="88">
        <v>646</v>
      </c>
      <c r="D649" s="79">
        <v>88.947838488912367</v>
      </c>
      <c r="E649" s="80">
        <v>-11.052161511087633</v>
      </c>
    </row>
    <row r="650" spans="3:5" x14ac:dyDescent="0.3">
      <c r="C650" s="88">
        <v>647</v>
      </c>
      <c r="D650" s="79">
        <v>88.974144640129126</v>
      </c>
      <c r="E650" s="80">
        <v>-11.025855359870874</v>
      </c>
    </row>
    <row r="651" spans="3:5" x14ac:dyDescent="0.3">
      <c r="C651" s="88">
        <v>648</v>
      </c>
      <c r="D651" s="79">
        <v>88.993284939769964</v>
      </c>
      <c r="E651" s="80">
        <v>-11.006715060230036</v>
      </c>
    </row>
    <row r="652" spans="3:5" x14ac:dyDescent="0.3">
      <c r="C652" s="88">
        <v>649</v>
      </c>
      <c r="D652" s="79">
        <v>88.998006862448278</v>
      </c>
      <c r="E652" s="80">
        <v>-11.001993137551722</v>
      </c>
    </row>
    <row r="653" spans="3:5" x14ac:dyDescent="0.3">
      <c r="C653" s="88">
        <v>650</v>
      </c>
      <c r="D653" s="79">
        <v>89.008925350005015</v>
      </c>
      <c r="E653" s="80">
        <v>-10.991074649994985</v>
      </c>
    </row>
    <row r="654" spans="3:5" x14ac:dyDescent="0.3">
      <c r="C654" s="88">
        <v>651</v>
      </c>
      <c r="D654" s="79">
        <v>89.047507941452892</v>
      </c>
      <c r="E654" s="80">
        <v>-10.952492058547108</v>
      </c>
    </row>
    <row r="655" spans="3:5" x14ac:dyDescent="0.3">
      <c r="C655" s="88">
        <v>652</v>
      </c>
      <c r="D655" s="79">
        <v>89.086064502951672</v>
      </c>
      <c r="E655" s="80">
        <v>-10.913935497048328</v>
      </c>
    </row>
    <row r="656" spans="3:5" x14ac:dyDescent="0.3">
      <c r="C656" s="88">
        <v>653</v>
      </c>
      <c r="D656" s="79">
        <v>89.09693032734684</v>
      </c>
      <c r="E656" s="80">
        <v>-10.90306967265316</v>
      </c>
    </row>
    <row r="657" spans="3:5" x14ac:dyDescent="0.3">
      <c r="C657" s="88">
        <v>654</v>
      </c>
      <c r="D657" s="79">
        <v>89.147800468247652</v>
      </c>
      <c r="E657" s="80">
        <v>-10.852199531752348</v>
      </c>
    </row>
    <row r="658" spans="3:5" x14ac:dyDescent="0.3">
      <c r="C658" s="88">
        <v>655</v>
      </c>
      <c r="D658" s="79">
        <v>89.210555159752289</v>
      </c>
      <c r="E658" s="80">
        <v>-10.789444840247711</v>
      </c>
    </row>
    <row r="659" spans="3:5" x14ac:dyDescent="0.3">
      <c r="C659" s="88">
        <v>656</v>
      </c>
      <c r="D659" s="79">
        <v>89.213750339193112</v>
      </c>
      <c r="E659" s="80">
        <v>-10.786249660806888</v>
      </c>
    </row>
    <row r="660" spans="3:5" x14ac:dyDescent="0.3">
      <c r="C660" s="88">
        <v>657</v>
      </c>
      <c r="D660" s="79">
        <v>89.23993185195927</v>
      </c>
      <c r="E660" s="80">
        <v>-10.76006814804073</v>
      </c>
    </row>
    <row r="661" spans="3:5" x14ac:dyDescent="0.3">
      <c r="C661" s="88">
        <v>658</v>
      </c>
      <c r="D661" s="79">
        <v>89.267639867474941</v>
      </c>
      <c r="E661" s="80">
        <v>-10.732360132525059</v>
      </c>
    </row>
    <row r="662" spans="3:5" x14ac:dyDescent="0.3">
      <c r="C662" s="88">
        <v>659</v>
      </c>
      <c r="D662" s="79">
        <v>89.287285118972932</v>
      </c>
      <c r="E662" s="80">
        <v>-10.712714881027068</v>
      </c>
    </row>
    <row r="663" spans="3:5" x14ac:dyDescent="0.3">
      <c r="C663" s="88">
        <v>660</v>
      </c>
      <c r="D663" s="79">
        <v>89.326879115766843</v>
      </c>
      <c r="E663" s="80">
        <v>-10.673120884233157</v>
      </c>
    </row>
    <row r="664" spans="3:5" x14ac:dyDescent="0.3">
      <c r="C664" s="88">
        <v>661</v>
      </c>
      <c r="D664" s="79">
        <v>89.334453990785718</v>
      </c>
      <c r="E664" s="80">
        <v>-10.665546009214282</v>
      </c>
    </row>
    <row r="665" spans="3:5" x14ac:dyDescent="0.3">
      <c r="C665" s="88">
        <v>662</v>
      </c>
      <c r="D665" s="79">
        <v>89.34423869793649</v>
      </c>
      <c r="E665" s="80">
        <v>-10.65576130206351</v>
      </c>
    </row>
    <row r="666" spans="3:5" x14ac:dyDescent="0.3">
      <c r="C666" s="88">
        <v>663</v>
      </c>
      <c r="D666" s="79">
        <v>89.375001235683371</v>
      </c>
      <c r="E666" s="80">
        <v>-10.624998764316629</v>
      </c>
    </row>
    <row r="667" spans="3:5" x14ac:dyDescent="0.3">
      <c r="C667" s="88">
        <v>664</v>
      </c>
      <c r="D667" s="79">
        <v>89.386860402097724</v>
      </c>
      <c r="E667" s="80">
        <v>-10.613139597902276</v>
      </c>
    </row>
    <row r="668" spans="3:5" x14ac:dyDescent="0.3">
      <c r="C668" s="88">
        <v>665</v>
      </c>
      <c r="D668" s="79">
        <v>89.388546019145252</v>
      </c>
      <c r="E668" s="80">
        <v>-10.611453980854748</v>
      </c>
    </row>
    <row r="669" spans="3:5" x14ac:dyDescent="0.3">
      <c r="C669" s="88">
        <v>666</v>
      </c>
      <c r="D669" s="79">
        <v>89.427149281753486</v>
      </c>
      <c r="E669" s="80">
        <v>-10.572850718246514</v>
      </c>
    </row>
    <row r="670" spans="3:5" x14ac:dyDescent="0.3">
      <c r="C670" s="88">
        <v>667</v>
      </c>
      <c r="D670" s="79">
        <v>89.525422473587497</v>
      </c>
      <c r="E670" s="80">
        <v>-10.474577526412503</v>
      </c>
    </row>
    <row r="671" spans="3:5" x14ac:dyDescent="0.3">
      <c r="C671" s="88">
        <v>668</v>
      </c>
      <c r="D671" s="79">
        <v>89.561916332817006</v>
      </c>
      <c r="E671" s="80">
        <v>-10.438083667182994</v>
      </c>
    </row>
    <row r="672" spans="3:5" x14ac:dyDescent="0.3">
      <c r="C672" s="88">
        <v>669</v>
      </c>
      <c r="D672" s="79">
        <v>89.587934265135047</v>
      </c>
      <c r="E672" s="80">
        <v>-10.412065734864953</v>
      </c>
    </row>
    <row r="673" spans="3:5" x14ac:dyDescent="0.3">
      <c r="C673" s="88">
        <v>670</v>
      </c>
      <c r="D673" s="79">
        <v>89.658754915209457</v>
      </c>
      <c r="E673" s="80">
        <v>-10.341245084790543</v>
      </c>
    </row>
    <row r="674" spans="3:5" x14ac:dyDescent="0.3">
      <c r="C674" s="88">
        <v>671</v>
      </c>
      <c r="D674" s="79">
        <v>89.684850553835744</v>
      </c>
      <c r="E674" s="80">
        <v>-10.315149446164256</v>
      </c>
    </row>
    <row r="675" spans="3:5" x14ac:dyDescent="0.3">
      <c r="C675" s="88">
        <v>672</v>
      </c>
      <c r="D675" s="79">
        <v>89.700166615723006</v>
      </c>
      <c r="E675" s="80">
        <v>-10.299833384276994</v>
      </c>
    </row>
    <row r="676" spans="3:5" x14ac:dyDescent="0.3">
      <c r="C676" s="88">
        <v>673</v>
      </c>
      <c r="D676" s="79">
        <v>89.749295186014194</v>
      </c>
      <c r="E676" s="80">
        <v>-10.250704813985806</v>
      </c>
    </row>
    <row r="677" spans="3:5" x14ac:dyDescent="0.3">
      <c r="C677" s="88">
        <v>674</v>
      </c>
      <c r="D677" s="79">
        <v>89.8004013668167</v>
      </c>
      <c r="E677" s="80">
        <v>-10.1995986331833</v>
      </c>
    </row>
    <row r="678" spans="3:5" x14ac:dyDescent="0.3">
      <c r="C678" s="88">
        <v>675</v>
      </c>
      <c r="D678" s="79">
        <v>89.845418014675033</v>
      </c>
      <c r="E678" s="80">
        <v>-10.154581985324967</v>
      </c>
    </row>
    <row r="679" spans="3:5" x14ac:dyDescent="0.3">
      <c r="C679" s="88">
        <v>676</v>
      </c>
      <c r="D679" s="79">
        <v>89.899872064272785</v>
      </c>
      <c r="E679" s="80">
        <v>-10.100127935727215</v>
      </c>
    </row>
    <row r="680" spans="3:5" x14ac:dyDescent="0.3">
      <c r="C680" s="88">
        <v>677</v>
      </c>
      <c r="D680" s="79">
        <v>89.908541248202951</v>
      </c>
      <c r="E680" s="80">
        <v>-10.091458751797049</v>
      </c>
    </row>
    <row r="681" spans="3:5" x14ac:dyDescent="0.3">
      <c r="C681" s="88">
        <v>678</v>
      </c>
      <c r="D681" s="79">
        <v>89.917551926430946</v>
      </c>
      <c r="E681" s="80">
        <v>-10.082448073569054</v>
      </c>
    </row>
    <row r="682" spans="3:5" x14ac:dyDescent="0.3">
      <c r="C682" s="88">
        <v>679</v>
      </c>
      <c r="D682" s="79">
        <v>89.935916843273787</v>
      </c>
      <c r="E682" s="80">
        <v>-10.064083156726213</v>
      </c>
    </row>
    <row r="683" spans="3:5" x14ac:dyDescent="0.3">
      <c r="C683" s="88">
        <v>680</v>
      </c>
      <c r="D683" s="79">
        <v>89.953203937509556</v>
      </c>
      <c r="E683" s="80">
        <v>-10.046796062490444</v>
      </c>
    </row>
    <row r="684" spans="3:5" x14ac:dyDescent="0.3">
      <c r="C684" s="88">
        <v>681</v>
      </c>
      <c r="D684" s="79">
        <v>89.954683546876112</v>
      </c>
      <c r="E684" s="80">
        <v>-10.045316453123888</v>
      </c>
    </row>
    <row r="685" spans="3:5" x14ac:dyDescent="0.3">
      <c r="C685" s="88">
        <v>682</v>
      </c>
      <c r="D685" s="79">
        <v>89.965798130645922</v>
      </c>
      <c r="E685" s="80">
        <v>-10.034201869354078</v>
      </c>
    </row>
    <row r="686" spans="3:5" x14ac:dyDescent="0.3">
      <c r="C686" s="88">
        <v>683</v>
      </c>
      <c r="D686" s="79">
        <v>89.976752959409438</v>
      </c>
      <c r="E686" s="80">
        <v>-10.023247040590562</v>
      </c>
    </row>
    <row r="687" spans="3:5" x14ac:dyDescent="0.3">
      <c r="C687" s="88">
        <v>684</v>
      </c>
      <c r="D687" s="79">
        <v>90.003034122205079</v>
      </c>
      <c r="E687" s="80">
        <v>-9.9969658777949206</v>
      </c>
    </row>
    <row r="688" spans="3:5" x14ac:dyDescent="0.3">
      <c r="C688" s="88">
        <v>685</v>
      </c>
      <c r="D688" s="79">
        <v>90.011411531955162</v>
      </c>
      <c r="E688" s="80">
        <v>-9.9885884680448385</v>
      </c>
    </row>
    <row r="689" spans="3:5" x14ac:dyDescent="0.3">
      <c r="C689" s="88">
        <v>686</v>
      </c>
      <c r="D689" s="79">
        <v>90.02918425750147</v>
      </c>
      <c r="E689" s="80">
        <v>-9.9708157424985302</v>
      </c>
    </row>
    <row r="690" spans="3:5" x14ac:dyDescent="0.3">
      <c r="C690" s="88">
        <v>687</v>
      </c>
      <c r="D690" s="79">
        <v>90.096099985996361</v>
      </c>
      <c r="E690" s="80">
        <v>-9.9039000140036393</v>
      </c>
    </row>
    <row r="691" spans="3:5" x14ac:dyDescent="0.3">
      <c r="C691" s="88">
        <v>688</v>
      </c>
      <c r="D691" s="79">
        <v>90.150852605386405</v>
      </c>
      <c r="E691" s="80">
        <v>-9.8491473946135955</v>
      </c>
    </row>
    <row r="692" spans="3:5" x14ac:dyDescent="0.3">
      <c r="C692" s="88">
        <v>689</v>
      </c>
      <c r="D692" s="79">
        <v>90.150943117558782</v>
      </c>
      <c r="E692" s="80">
        <v>-9.8490568824412179</v>
      </c>
    </row>
    <row r="693" spans="3:5" x14ac:dyDescent="0.3">
      <c r="C693" s="88">
        <v>690</v>
      </c>
      <c r="D693" s="79">
        <v>90.178139291393805</v>
      </c>
      <c r="E693" s="80">
        <v>-9.8218607086061951</v>
      </c>
    </row>
    <row r="694" spans="3:5" x14ac:dyDescent="0.3">
      <c r="C694" s="88">
        <v>691</v>
      </c>
      <c r="D694" s="79">
        <v>90.19764119974684</v>
      </c>
      <c r="E694" s="80">
        <v>-9.8023588002531596</v>
      </c>
    </row>
    <row r="695" spans="3:5" x14ac:dyDescent="0.3">
      <c r="C695" s="88">
        <v>692</v>
      </c>
      <c r="D695" s="79">
        <v>90.237363684840716</v>
      </c>
      <c r="E695" s="80">
        <v>-9.7626363151592841</v>
      </c>
    </row>
    <row r="696" spans="3:5" x14ac:dyDescent="0.3">
      <c r="C696" s="88">
        <v>693</v>
      </c>
      <c r="D696" s="79">
        <v>90.277036971187556</v>
      </c>
      <c r="E696" s="80">
        <v>-9.722963028812444</v>
      </c>
    </row>
    <row r="697" spans="3:5" x14ac:dyDescent="0.3">
      <c r="C697" s="88">
        <v>694</v>
      </c>
      <c r="D697" s="79">
        <v>90.287541427437787</v>
      </c>
      <c r="E697" s="80">
        <v>-9.7124585725622126</v>
      </c>
    </row>
    <row r="698" spans="3:5" x14ac:dyDescent="0.3">
      <c r="C698" s="88">
        <v>695</v>
      </c>
      <c r="D698" s="79">
        <v>90.292525564147311</v>
      </c>
      <c r="E698" s="80">
        <v>-9.7074744358526885</v>
      </c>
    </row>
    <row r="699" spans="3:5" x14ac:dyDescent="0.3">
      <c r="C699" s="88">
        <v>696</v>
      </c>
      <c r="D699" s="79">
        <v>90.320831073469904</v>
      </c>
      <c r="E699" s="80">
        <v>-9.679168926530096</v>
      </c>
    </row>
    <row r="700" spans="3:5" x14ac:dyDescent="0.3">
      <c r="C700" s="88">
        <v>697</v>
      </c>
      <c r="D700" s="79">
        <v>90.350237430673886</v>
      </c>
      <c r="E700" s="80">
        <v>-9.6497625693261142</v>
      </c>
    </row>
    <row r="701" spans="3:5" x14ac:dyDescent="0.3">
      <c r="C701" s="88">
        <v>698</v>
      </c>
      <c r="D701" s="79">
        <v>90.406393939534013</v>
      </c>
      <c r="E701" s="80">
        <v>-9.5936060604659872</v>
      </c>
    </row>
    <row r="702" spans="3:5" x14ac:dyDescent="0.3">
      <c r="C702" s="88">
        <v>699</v>
      </c>
      <c r="D702" s="79">
        <v>90.416716734145368</v>
      </c>
      <c r="E702" s="80">
        <v>-9.5832832658546323</v>
      </c>
    </row>
    <row r="703" spans="3:5" x14ac:dyDescent="0.3">
      <c r="C703" s="88">
        <v>700</v>
      </c>
      <c r="D703" s="79">
        <v>90.435108680856089</v>
      </c>
      <c r="E703" s="80">
        <v>-9.5648913191439107</v>
      </c>
    </row>
    <row r="704" spans="3:5" x14ac:dyDescent="0.3">
      <c r="C704" s="88">
        <v>701</v>
      </c>
      <c r="D704" s="79">
        <v>90.441938987294677</v>
      </c>
      <c r="E704" s="80">
        <v>-9.5580610127053234</v>
      </c>
    </row>
    <row r="705" spans="3:5" x14ac:dyDescent="0.3">
      <c r="C705" s="88">
        <v>702</v>
      </c>
      <c r="D705" s="79">
        <v>90.472429596748611</v>
      </c>
      <c r="E705" s="80">
        <v>-9.5275704032513886</v>
      </c>
    </row>
    <row r="706" spans="3:5" x14ac:dyDescent="0.3">
      <c r="C706" s="88">
        <v>703</v>
      </c>
      <c r="D706" s="79">
        <v>90.511898460222255</v>
      </c>
      <c r="E706" s="80">
        <v>-9.4881015397777446</v>
      </c>
    </row>
    <row r="707" spans="3:5" x14ac:dyDescent="0.3">
      <c r="C707" s="88">
        <v>704</v>
      </c>
      <c r="D707" s="79">
        <v>90.553601424828017</v>
      </c>
      <c r="E707" s="80">
        <v>-9.4463985751719832</v>
      </c>
    </row>
    <row r="708" spans="3:5" x14ac:dyDescent="0.3">
      <c r="C708" s="88">
        <v>705</v>
      </c>
      <c r="D708" s="79">
        <v>90.661596559320273</v>
      </c>
      <c r="E708" s="80">
        <v>-9.3384034406797269</v>
      </c>
    </row>
    <row r="709" spans="3:5" x14ac:dyDescent="0.3">
      <c r="C709" s="88">
        <v>706</v>
      </c>
      <c r="D709" s="79">
        <v>90.675029144428336</v>
      </c>
      <c r="E709" s="80">
        <v>-9.3249708555716637</v>
      </c>
    </row>
    <row r="710" spans="3:5" x14ac:dyDescent="0.3">
      <c r="C710" s="88">
        <v>707</v>
      </c>
      <c r="D710" s="79">
        <v>90.701148383881858</v>
      </c>
      <c r="E710" s="80">
        <v>-9.2988516161181423</v>
      </c>
    </row>
    <row r="711" spans="3:5" x14ac:dyDescent="0.3">
      <c r="C711" s="88">
        <v>708</v>
      </c>
      <c r="D711" s="79">
        <v>90.75142738000423</v>
      </c>
      <c r="E711" s="80">
        <v>-9.2485726199957696</v>
      </c>
    </row>
    <row r="712" spans="3:5" x14ac:dyDescent="0.3">
      <c r="C712" s="88">
        <v>709</v>
      </c>
      <c r="D712" s="79">
        <v>90.797534553604791</v>
      </c>
      <c r="E712" s="80">
        <v>-9.2024654463952089</v>
      </c>
    </row>
    <row r="713" spans="3:5" x14ac:dyDescent="0.3">
      <c r="C713" s="88">
        <v>710</v>
      </c>
      <c r="D713" s="79">
        <v>90.840480721603782</v>
      </c>
      <c r="E713" s="80">
        <v>-9.1595192783962176</v>
      </c>
    </row>
    <row r="714" spans="3:5" x14ac:dyDescent="0.3">
      <c r="C714" s="88">
        <v>711</v>
      </c>
      <c r="D714" s="79">
        <v>90.884607254421482</v>
      </c>
      <c r="E714" s="80">
        <v>-9.115392745578518</v>
      </c>
    </row>
    <row r="715" spans="3:5" x14ac:dyDescent="0.3">
      <c r="C715" s="88">
        <v>712</v>
      </c>
      <c r="D715" s="79">
        <v>90.887091198229967</v>
      </c>
      <c r="E715" s="80">
        <v>-9.1129088017700326</v>
      </c>
    </row>
    <row r="716" spans="3:5" x14ac:dyDescent="0.3">
      <c r="C716" s="88">
        <v>713</v>
      </c>
      <c r="D716" s="79">
        <v>90.939884575132851</v>
      </c>
      <c r="E716" s="80">
        <v>-9.0601154248671492</v>
      </c>
    </row>
    <row r="717" spans="3:5" x14ac:dyDescent="0.3">
      <c r="C717" s="88">
        <v>714</v>
      </c>
      <c r="D717" s="79">
        <v>90.975017704386516</v>
      </c>
      <c r="E717" s="80">
        <v>-9.0249822956134835</v>
      </c>
    </row>
    <row r="718" spans="3:5" x14ac:dyDescent="0.3">
      <c r="C718" s="88">
        <v>715</v>
      </c>
      <c r="D718" s="79">
        <v>90.985779853796103</v>
      </c>
      <c r="E718" s="80">
        <v>-9.0142201462038969</v>
      </c>
    </row>
    <row r="719" spans="3:5" x14ac:dyDescent="0.3">
      <c r="C719" s="88">
        <v>716</v>
      </c>
      <c r="D719" s="79">
        <v>90.999425617461227</v>
      </c>
      <c r="E719" s="80">
        <v>-9.0005743825387725</v>
      </c>
    </row>
    <row r="720" spans="3:5" x14ac:dyDescent="0.3">
      <c r="C720" s="88">
        <v>717</v>
      </c>
      <c r="D720" s="79">
        <v>91.149665916505299</v>
      </c>
      <c r="E720" s="80">
        <v>-8.8503340834947011</v>
      </c>
    </row>
    <row r="721" spans="3:5" x14ac:dyDescent="0.3">
      <c r="C721" s="88">
        <v>718</v>
      </c>
      <c r="D721" s="79">
        <v>91.151649734848078</v>
      </c>
      <c r="E721" s="80">
        <v>-8.8483502651519217</v>
      </c>
    </row>
    <row r="722" spans="3:5" x14ac:dyDescent="0.3">
      <c r="C722" s="88">
        <v>719</v>
      </c>
      <c r="D722" s="79">
        <v>91.262170859851324</v>
      </c>
      <c r="E722" s="80">
        <v>-8.7378291401486763</v>
      </c>
    </row>
    <row r="723" spans="3:5" x14ac:dyDescent="0.3">
      <c r="C723" s="88">
        <v>720</v>
      </c>
      <c r="D723" s="79">
        <v>91.287345126729932</v>
      </c>
      <c r="E723" s="80">
        <v>-8.7126548732700684</v>
      </c>
    </row>
    <row r="724" spans="3:5" x14ac:dyDescent="0.3">
      <c r="C724" s="88">
        <v>721</v>
      </c>
      <c r="D724" s="79">
        <v>91.321566022523868</v>
      </c>
      <c r="E724" s="80">
        <v>-8.6784339774761321</v>
      </c>
    </row>
    <row r="725" spans="3:5" x14ac:dyDescent="0.3">
      <c r="C725" s="88">
        <v>722</v>
      </c>
      <c r="D725" s="79">
        <v>91.333986102464621</v>
      </c>
      <c r="E725" s="80">
        <v>-8.6660138975353789</v>
      </c>
    </row>
    <row r="726" spans="3:5" x14ac:dyDescent="0.3">
      <c r="C726" s="88">
        <v>723</v>
      </c>
      <c r="D726" s="79">
        <v>91.360699332245375</v>
      </c>
      <c r="E726" s="80">
        <v>-8.6393006677546254</v>
      </c>
    </row>
    <row r="727" spans="3:5" x14ac:dyDescent="0.3">
      <c r="C727" s="88">
        <v>724</v>
      </c>
      <c r="D727" s="79">
        <v>91.395956705295646</v>
      </c>
      <c r="E727" s="80">
        <v>-8.6040432947043541</v>
      </c>
    </row>
    <row r="728" spans="3:5" x14ac:dyDescent="0.3">
      <c r="C728" s="88">
        <v>725</v>
      </c>
      <c r="D728" s="79">
        <v>91.398992278971974</v>
      </c>
      <c r="E728" s="80">
        <v>-8.6010077210280258</v>
      </c>
    </row>
    <row r="729" spans="3:5" x14ac:dyDescent="0.3">
      <c r="C729" s="88">
        <v>726</v>
      </c>
      <c r="D729" s="79">
        <v>91.445892669872322</v>
      </c>
      <c r="E729" s="80">
        <v>-8.5541073301276782</v>
      </c>
    </row>
    <row r="730" spans="3:5" x14ac:dyDescent="0.3">
      <c r="C730" s="88">
        <v>727</v>
      </c>
      <c r="D730" s="79">
        <v>91.453723668623567</v>
      </c>
      <c r="E730" s="80">
        <v>-8.5462763313764327</v>
      </c>
    </row>
    <row r="731" spans="3:5" x14ac:dyDescent="0.3">
      <c r="C731" s="88">
        <v>728</v>
      </c>
      <c r="D731" s="79">
        <v>91.538969894052229</v>
      </c>
      <c r="E731" s="80">
        <v>-8.4610301059477706</v>
      </c>
    </row>
    <row r="732" spans="3:5" x14ac:dyDescent="0.3">
      <c r="C732" s="88">
        <v>729</v>
      </c>
      <c r="D732" s="79">
        <v>91.592431992539574</v>
      </c>
      <c r="E732" s="80">
        <v>-8.4075680074604264</v>
      </c>
    </row>
    <row r="733" spans="3:5" x14ac:dyDescent="0.3">
      <c r="C733" s="88">
        <v>730</v>
      </c>
      <c r="D733" s="79">
        <v>91.603969321940653</v>
      </c>
      <c r="E733" s="80">
        <v>-8.396030678059347</v>
      </c>
    </row>
    <row r="734" spans="3:5" x14ac:dyDescent="0.3">
      <c r="C734" s="88">
        <v>731</v>
      </c>
      <c r="D734" s="79">
        <v>91.615104269968541</v>
      </c>
      <c r="E734" s="80">
        <v>-8.3848957300314595</v>
      </c>
    </row>
    <row r="735" spans="3:5" x14ac:dyDescent="0.3">
      <c r="C735" s="88">
        <v>732</v>
      </c>
      <c r="D735" s="79">
        <v>91.621885732009474</v>
      </c>
      <c r="E735" s="80">
        <v>-8.3781142679905258</v>
      </c>
    </row>
    <row r="736" spans="3:5" x14ac:dyDescent="0.3">
      <c r="C736" s="88">
        <v>733</v>
      </c>
      <c r="D736" s="79">
        <v>91.692260815095736</v>
      </c>
      <c r="E736" s="80">
        <v>-8.3077391849042641</v>
      </c>
    </row>
    <row r="737" spans="3:5" x14ac:dyDescent="0.3">
      <c r="C737" s="88">
        <v>734</v>
      </c>
      <c r="D737" s="79">
        <v>91.709935397954254</v>
      </c>
      <c r="E737" s="80">
        <v>-8.2900646020457458</v>
      </c>
    </row>
    <row r="738" spans="3:5" x14ac:dyDescent="0.3">
      <c r="C738" s="88">
        <v>735</v>
      </c>
      <c r="D738" s="79">
        <v>91.729559427796531</v>
      </c>
      <c r="E738" s="80">
        <v>-8.2704405722034693</v>
      </c>
    </row>
    <row r="739" spans="3:5" x14ac:dyDescent="0.3">
      <c r="C739" s="88">
        <v>736</v>
      </c>
      <c r="D739" s="79">
        <v>91.742299213061855</v>
      </c>
      <c r="E739" s="80">
        <v>-8.2577007869381447</v>
      </c>
    </row>
    <row r="740" spans="3:5" x14ac:dyDescent="0.3">
      <c r="C740" s="88">
        <v>737</v>
      </c>
      <c r="D740" s="79">
        <v>91.757949697371444</v>
      </c>
      <c r="E740" s="80">
        <v>-8.2420503026285559</v>
      </c>
    </row>
    <row r="741" spans="3:5" x14ac:dyDescent="0.3">
      <c r="C741" s="88">
        <v>738</v>
      </c>
      <c r="D741" s="79">
        <v>91.778924748871574</v>
      </c>
      <c r="E741" s="80">
        <v>-8.2210752511284255</v>
      </c>
    </row>
    <row r="742" spans="3:5" x14ac:dyDescent="0.3">
      <c r="C742" s="88">
        <v>739</v>
      </c>
      <c r="D742" s="79">
        <v>91.950878127709018</v>
      </c>
      <c r="E742" s="80">
        <v>-8.0491218722909821</v>
      </c>
    </row>
    <row r="743" spans="3:5" x14ac:dyDescent="0.3">
      <c r="C743" s="88">
        <v>740</v>
      </c>
      <c r="D743" s="79">
        <v>91.962278758840057</v>
      </c>
      <c r="E743" s="80">
        <v>-8.037721241159943</v>
      </c>
    </row>
    <row r="744" spans="3:5" x14ac:dyDescent="0.3">
      <c r="C744" s="88">
        <v>741</v>
      </c>
      <c r="D744" s="79">
        <v>91.994507430854426</v>
      </c>
      <c r="E744" s="80">
        <v>-8.0054925691455736</v>
      </c>
    </row>
    <row r="745" spans="3:5" x14ac:dyDescent="0.3">
      <c r="C745" s="88">
        <v>742</v>
      </c>
      <c r="D745" s="79">
        <v>92.054013298789641</v>
      </c>
      <c r="E745" s="80">
        <v>-7.9459867012103587</v>
      </c>
    </row>
    <row r="746" spans="3:5" x14ac:dyDescent="0.3">
      <c r="C746" s="88">
        <v>743</v>
      </c>
      <c r="D746" s="79">
        <v>92.059055387040985</v>
      </c>
      <c r="E746" s="80">
        <v>-7.9409446129590151</v>
      </c>
    </row>
    <row r="747" spans="3:5" x14ac:dyDescent="0.3">
      <c r="C747" s="88">
        <v>744</v>
      </c>
      <c r="D747" s="79">
        <v>92.078848524815797</v>
      </c>
      <c r="E747" s="80">
        <v>-7.9211514751842032</v>
      </c>
    </row>
    <row r="748" spans="3:5" x14ac:dyDescent="0.3">
      <c r="C748" s="88">
        <v>745</v>
      </c>
      <c r="D748" s="79">
        <v>92.261259882893924</v>
      </c>
      <c r="E748" s="80">
        <v>-7.7387401171060759</v>
      </c>
    </row>
    <row r="749" spans="3:5" x14ac:dyDescent="0.3">
      <c r="C749" s="88">
        <v>746</v>
      </c>
      <c r="D749" s="79">
        <v>92.263174754758253</v>
      </c>
      <c r="E749" s="80">
        <v>-7.7368252452417465</v>
      </c>
    </row>
    <row r="750" spans="3:5" x14ac:dyDescent="0.3">
      <c r="C750" s="88">
        <v>747</v>
      </c>
      <c r="D750" s="79">
        <v>92.340952410711481</v>
      </c>
      <c r="E750" s="80">
        <v>-7.6590475892885195</v>
      </c>
    </row>
    <row r="751" spans="3:5" x14ac:dyDescent="0.3">
      <c r="C751" s="88">
        <v>748</v>
      </c>
      <c r="D751" s="79">
        <v>92.370779126209712</v>
      </c>
      <c r="E751" s="80">
        <v>-7.6292208737902882</v>
      </c>
    </row>
    <row r="752" spans="3:5" x14ac:dyDescent="0.3">
      <c r="C752" s="88">
        <v>749</v>
      </c>
      <c r="D752" s="79">
        <v>92.432616212618811</v>
      </c>
      <c r="E752" s="80">
        <v>-7.5673837873811891</v>
      </c>
    </row>
    <row r="753" spans="3:5" x14ac:dyDescent="0.3">
      <c r="C753" s="88">
        <v>750</v>
      </c>
      <c r="D753" s="79">
        <v>92.440136573970079</v>
      </c>
      <c r="E753" s="80">
        <v>-7.5598634260299207</v>
      </c>
    </row>
    <row r="754" spans="3:5" x14ac:dyDescent="0.3">
      <c r="C754" s="88">
        <v>751</v>
      </c>
      <c r="D754" s="79">
        <v>92.440194036077315</v>
      </c>
      <c r="E754" s="80">
        <v>-7.5598059639226847</v>
      </c>
    </row>
    <row r="755" spans="3:5" x14ac:dyDescent="0.3">
      <c r="C755" s="88">
        <v>752</v>
      </c>
      <c r="D755" s="79">
        <v>92.456156413140562</v>
      </c>
      <c r="E755" s="80">
        <v>-7.5438435868594382</v>
      </c>
    </row>
    <row r="756" spans="3:5" x14ac:dyDescent="0.3">
      <c r="C756" s="88">
        <v>753</v>
      </c>
      <c r="D756" s="79">
        <v>92.530331188401988</v>
      </c>
      <c r="E756" s="80">
        <v>-7.4696688115980123</v>
      </c>
    </row>
    <row r="757" spans="3:5" x14ac:dyDescent="0.3">
      <c r="C757" s="88">
        <v>754</v>
      </c>
      <c r="D757" s="79">
        <v>92.673746760719951</v>
      </c>
      <c r="E757" s="80">
        <v>-7.3262532392800495</v>
      </c>
    </row>
    <row r="758" spans="3:5" x14ac:dyDescent="0.3">
      <c r="C758" s="88">
        <v>755</v>
      </c>
      <c r="D758" s="79">
        <v>92.68310080772055</v>
      </c>
      <c r="E758" s="80">
        <v>-7.3168991922794504</v>
      </c>
    </row>
    <row r="759" spans="3:5" x14ac:dyDescent="0.3">
      <c r="C759" s="88">
        <v>756</v>
      </c>
      <c r="D759" s="79">
        <v>92.703266780260705</v>
      </c>
      <c r="E759" s="80">
        <v>-7.2967332197392949</v>
      </c>
    </row>
    <row r="760" spans="3:5" x14ac:dyDescent="0.3">
      <c r="C760" s="88">
        <v>757</v>
      </c>
      <c r="D760" s="79">
        <v>92.739588861408436</v>
      </c>
      <c r="E760" s="80">
        <v>-7.2604111385915644</v>
      </c>
    </row>
    <row r="761" spans="3:5" x14ac:dyDescent="0.3">
      <c r="C761" s="88">
        <v>758</v>
      </c>
      <c r="D761" s="79">
        <v>92.75388407125233</v>
      </c>
      <c r="E761" s="80">
        <v>-7.2461159287476704</v>
      </c>
    </row>
    <row r="762" spans="3:5" x14ac:dyDescent="0.3">
      <c r="C762" s="88">
        <v>759</v>
      </c>
      <c r="D762" s="79">
        <v>92.851715138699561</v>
      </c>
      <c r="E762" s="80">
        <v>-7.1482848613004393</v>
      </c>
    </row>
    <row r="763" spans="3:5" x14ac:dyDescent="0.3">
      <c r="C763" s="88">
        <v>760</v>
      </c>
      <c r="D763" s="79">
        <v>92.874356250356428</v>
      </c>
      <c r="E763" s="80">
        <v>-7.1256437496435723</v>
      </c>
    </row>
    <row r="764" spans="3:5" x14ac:dyDescent="0.3">
      <c r="C764" s="88">
        <v>761</v>
      </c>
      <c r="D764" s="79">
        <v>92.88800694925925</v>
      </c>
      <c r="E764" s="80">
        <v>-7.1119930507407503</v>
      </c>
    </row>
    <row r="765" spans="3:5" x14ac:dyDescent="0.3">
      <c r="C765" s="88">
        <v>762</v>
      </c>
      <c r="D765" s="79">
        <v>92.932105701961063</v>
      </c>
      <c r="E765" s="80">
        <v>-7.0678942980389365</v>
      </c>
    </row>
    <row r="766" spans="3:5" x14ac:dyDescent="0.3">
      <c r="C766" s="88">
        <v>763</v>
      </c>
      <c r="D766" s="79">
        <v>92.977816985214972</v>
      </c>
      <c r="E766" s="80">
        <v>-7.0221830147850284</v>
      </c>
    </row>
    <row r="767" spans="3:5" x14ac:dyDescent="0.3">
      <c r="C767" s="88">
        <v>764</v>
      </c>
      <c r="D767" s="79">
        <v>93.001725967290767</v>
      </c>
      <c r="E767" s="80">
        <v>-6.998274032709233</v>
      </c>
    </row>
    <row r="768" spans="3:5" x14ac:dyDescent="0.3">
      <c r="C768" s="88">
        <v>765</v>
      </c>
      <c r="D768" s="79">
        <v>93.01497764588288</v>
      </c>
      <c r="E768" s="80">
        <v>-6.9850223541171204</v>
      </c>
    </row>
    <row r="769" spans="3:5" x14ac:dyDescent="0.3">
      <c r="C769" s="88">
        <v>766</v>
      </c>
      <c r="D769" s="79">
        <v>93.022304874360032</v>
      </c>
      <c r="E769" s="80">
        <v>-6.9776951256399684</v>
      </c>
    </row>
    <row r="770" spans="3:5" x14ac:dyDescent="0.3">
      <c r="C770" s="88">
        <v>767</v>
      </c>
      <c r="D770" s="79">
        <v>93.048782259148041</v>
      </c>
      <c r="E770" s="80">
        <v>-6.9512177408519591</v>
      </c>
    </row>
    <row r="771" spans="3:5" x14ac:dyDescent="0.3">
      <c r="C771" s="88">
        <v>768</v>
      </c>
      <c r="D771" s="79">
        <v>93.088069595027903</v>
      </c>
      <c r="E771" s="80">
        <v>-6.9119304049720967</v>
      </c>
    </row>
    <row r="772" spans="3:5" x14ac:dyDescent="0.3">
      <c r="C772" s="88">
        <v>769</v>
      </c>
      <c r="D772" s="79">
        <v>93.416645194537494</v>
      </c>
      <c r="E772" s="80">
        <v>-6.5833548054625055</v>
      </c>
    </row>
    <row r="773" spans="3:5" x14ac:dyDescent="0.3">
      <c r="C773" s="88">
        <v>770</v>
      </c>
      <c r="D773" s="79">
        <v>93.426795745623437</v>
      </c>
      <c r="E773" s="80">
        <v>-6.573204254376563</v>
      </c>
    </row>
    <row r="774" spans="3:5" x14ac:dyDescent="0.3">
      <c r="C774" s="88">
        <v>771</v>
      </c>
      <c r="D774" s="79">
        <v>93.45105477528773</v>
      </c>
      <c r="E774" s="80">
        <v>-6.5489452247122699</v>
      </c>
    </row>
    <row r="775" spans="3:5" x14ac:dyDescent="0.3">
      <c r="C775" s="88">
        <v>772</v>
      </c>
      <c r="D775" s="79">
        <v>93.471812338771301</v>
      </c>
      <c r="E775" s="80">
        <v>-6.5281876612286993</v>
      </c>
    </row>
    <row r="776" spans="3:5" x14ac:dyDescent="0.3">
      <c r="C776" s="88">
        <v>773</v>
      </c>
      <c r="D776" s="79">
        <v>93.478343167458604</v>
      </c>
      <c r="E776" s="80">
        <v>-6.5216568325413959</v>
      </c>
    </row>
    <row r="777" spans="3:5" x14ac:dyDescent="0.3">
      <c r="C777" s="88">
        <v>774</v>
      </c>
      <c r="D777" s="79">
        <v>93.481090442864001</v>
      </c>
      <c r="E777" s="80">
        <v>-6.5189095571359985</v>
      </c>
    </row>
    <row r="778" spans="3:5" x14ac:dyDescent="0.3">
      <c r="C778" s="88">
        <v>775</v>
      </c>
      <c r="D778" s="79">
        <v>93.493747054772172</v>
      </c>
      <c r="E778" s="80">
        <v>-6.5062529452278284</v>
      </c>
    </row>
    <row r="779" spans="3:5" x14ac:dyDescent="0.3">
      <c r="C779" s="88">
        <v>776</v>
      </c>
      <c r="D779" s="79">
        <v>93.549371709711153</v>
      </c>
      <c r="E779" s="80">
        <v>-6.4506282902888472</v>
      </c>
    </row>
    <row r="780" spans="3:5" x14ac:dyDescent="0.3">
      <c r="C780" s="88">
        <v>777</v>
      </c>
      <c r="D780" s="79">
        <v>93.550476080669497</v>
      </c>
      <c r="E780" s="80">
        <v>-6.4495239193305025</v>
      </c>
    </row>
    <row r="781" spans="3:5" x14ac:dyDescent="0.3">
      <c r="C781" s="88">
        <v>778</v>
      </c>
      <c r="D781" s="79">
        <v>93.587387930439718</v>
      </c>
      <c r="E781" s="80">
        <v>-6.4126120695602822</v>
      </c>
    </row>
    <row r="782" spans="3:5" x14ac:dyDescent="0.3">
      <c r="C782" s="88">
        <v>779</v>
      </c>
      <c r="D782" s="79">
        <v>93.591213118291165</v>
      </c>
      <c r="E782" s="80">
        <v>-6.4087868817088349</v>
      </c>
    </row>
    <row r="783" spans="3:5" x14ac:dyDescent="0.3">
      <c r="C783" s="88">
        <v>780</v>
      </c>
      <c r="D783" s="79">
        <v>93.59416136424376</v>
      </c>
      <c r="E783" s="80">
        <v>-6.4058386357562398</v>
      </c>
    </row>
    <row r="784" spans="3:5" x14ac:dyDescent="0.3">
      <c r="C784" s="88">
        <v>781</v>
      </c>
      <c r="D784" s="79">
        <v>93.761458273954119</v>
      </c>
      <c r="E784" s="80">
        <v>-6.2385417260458809</v>
      </c>
    </row>
    <row r="785" spans="3:5" x14ac:dyDescent="0.3">
      <c r="C785" s="88">
        <v>782</v>
      </c>
      <c r="D785" s="79">
        <v>93.827726534452907</v>
      </c>
      <c r="E785" s="80">
        <v>-6.172273465547093</v>
      </c>
    </row>
    <row r="786" spans="3:5" x14ac:dyDescent="0.3">
      <c r="C786" s="88">
        <v>783</v>
      </c>
      <c r="D786" s="79">
        <v>93.854794812956939</v>
      </c>
      <c r="E786" s="80">
        <v>-6.1452051870430608</v>
      </c>
    </row>
    <row r="787" spans="3:5" x14ac:dyDescent="0.3">
      <c r="C787" s="88">
        <v>784</v>
      </c>
      <c r="D787" s="79">
        <v>93.939321490903012</v>
      </c>
      <c r="E787" s="80">
        <v>-6.0606785090969879</v>
      </c>
    </row>
    <row r="788" spans="3:5" x14ac:dyDescent="0.3">
      <c r="C788" s="88">
        <v>785</v>
      </c>
      <c r="D788" s="79">
        <v>94.013606306761034</v>
      </c>
      <c r="E788" s="80">
        <v>-5.9863936932389663</v>
      </c>
    </row>
    <row r="789" spans="3:5" x14ac:dyDescent="0.3">
      <c r="C789" s="88">
        <v>786</v>
      </c>
      <c r="D789" s="79">
        <v>94.090826705436854</v>
      </c>
      <c r="E789" s="80">
        <v>-5.9091732945631463</v>
      </c>
    </row>
    <row r="790" spans="3:5" x14ac:dyDescent="0.3">
      <c r="C790" s="88">
        <v>787</v>
      </c>
      <c r="D790" s="79">
        <v>94.184231140748906</v>
      </c>
      <c r="E790" s="80">
        <v>-5.8157688592510937</v>
      </c>
    </row>
    <row r="791" spans="3:5" x14ac:dyDescent="0.3">
      <c r="C791" s="88">
        <v>788</v>
      </c>
      <c r="D791" s="79">
        <v>94.192536637190258</v>
      </c>
      <c r="E791" s="80">
        <v>-5.8074633628097416</v>
      </c>
    </row>
    <row r="792" spans="3:5" x14ac:dyDescent="0.3">
      <c r="C792" s="88">
        <v>789</v>
      </c>
      <c r="D792" s="79">
        <v>94.222003565781947</v>
      </c>
      <c r="E792" s="80">
        <v>-5.7779964342180534</v>
      </c>
    </row>
    <row r="793" spans="3:5" x14ac:dyDescent="0.3">
      <c r="C793" s="88">
        <v>790</v>
      </c>
      <c r="D793" s="79">
        <v>94.225947166127753</v>
      </c>
      <c r="E793" s="80">
        <v>-5.774052833872247</v>
      </c>
    </row>
    <row r="794" spans="3:5" x14ac:dyDescent="0.3">
      <c r="C794" s="88">
        <v>791</v>
      </c>
      <c r="D794" s="79">
        <v>94.246132102861509</v>
      </c>
      <c r="E794" s="80">
        <v>-5.7538678971384911</v>
      </c>
    </row>
    <row r="795" spans="3:5" x14ac:dyDescent="0.3">
      <c r="C795" s="88">
        <v>792</v>
      </c>
      <c r="D795" s="79">
        <v>94.294422362862008</v>
      </c>
      <c r="E795" s="80">
        <v>-5.705577637137992</v>
      </c>
    </row>
    <row r="796" spans="3:5" x14ac:dyDescent="0.3">
      <c r="C796" s="88">
        <v>793</v>
      </c>
      <c r="D796" s="79">
        <v>94.370526234879264</v>
      </c>
      <c r="E796" s="80">
        <v>-5.6294737651207356</v>
      </c>
    </row>
    <row r="797" spans="3:5" x14ac:dyDescent="0.3">
      <c r="C797" s="88">
        <v>794</v>
      </c>
      <c r="D797" s="79">
        <v>94.40680262350476</v>
      </c>
      <c r="E797" s="80">
        <v>-5.5931973764952403</v>
      </c>
    </row>
    <row r="798" spans="3:5" x14ac:dyDescent="0.3">
      <c r="C798" s="88">
        <v>795</v>
      </c>
      <c r="D798" s="79">
        <v>94.424596221049555</v>
      </c>
      <c r="E798" s="80">
        <v>-5.5754037789504451</v>
      </c>
    </row>
    <row r="799" spans="3:5" x14ac:dyDescent="0.3">
      <c r="C799" s="88">
        <v>796</v>
      </c>
      <c r="D799" s="79">
        <v>94.50619919241511</v>
      </c>
      <c r="E799" s="80">
        <v>-5.4938008075848899</v>
      </c>
    </row>
    <row r="800" spans="3:5" x14ac:dyDescent="0.3">
      <c r="C800" s="88">
        <v>797</v>
      </c>
      <c r="D800" s="79">
        <v>94.561842332240815</v>
      </c>
      <c r="E800" s="80">
        <v>-5.4381576677591852</v>
      </c>
    </row>
    <row r="801" spans="3:5" x14ac:dyDescent="0.3">
      <c r="C801" s="88">
        <v>798</v>
      </c>
      <c r="D801" s="79">
        <v>94.632774422405063</v>
      </c>
      <c r="E801" s="80">
        <v>-5.3672255775949367</v>
      </c>
    </row>
    <row r="802" spans="3:5" x14ac:dyDescent="0.3">
      <c r="C802" s="88">
        <v>799</v>
      </c>
      <c r="D802" s="79">
        <v>94.670740167564958</v>
      </c>
      <c r="E802" s="80">
        <v>-5.3292598324350422</v>
      </c>
    </row>
    <row r="803" spans="3:5" x14ac:dyDescent="0.3">
      <c r="C803" s="88">
        <v>800</v>
      </c>
      <c r="D803" s="79">
        <v>94.735900450153409</v>
      </c>
      <c r="E803" s="80">
        <v>-5.2640995498465912</v>
      </c>
    </row>
    <row r="804" spans="3:5" x14ac:dyDescent="0.3">
      <c r="C804" s="88">
        <v>801</v>
      </c>
      <c r="D804" s="79">
        <v>94.767573949974206</v>
      </c>
      <c r="E804" s="80">
        <v>-5.2324260500257935</v>
      </c>
    </row>
    <row r="805" spans="3:5" x14ac:dyDescent="0.3">
      <c r="C805" s="88">
        <v>802</v>
      </c>
      <c r="D805" s="79">
        <v>94.812498198483837</v>
      </c>
      <c r="E805" s="80">
        <v>-5.1875018015161629</v>
      </c>
    </row>
    <row r="806" spans="3:5" x14ac:dyDescent="0.3">
      <c r="C806" s="88">
        <v>803</v>
      </c>
      <c r="D806" s="79">
        <v>94.850165046893139</v>
      </c>
      <c r="E806" s="80">
        <v>-5.1498349531068612</v>
      </c>
    </row>
    <row r="807" spans="3:5" x14ac:dyDescent="0.3">
      <c r="C807" s="88">
        <v>804</v>
      </c>
      <c r="D807" s="79">
        <v>94.908654000879665</v>
      </c>
      <c r="E807" s="80">
        <v>-5.0913459991203354</v>
      </c>
    </row>
    <row r="808" spans="3:5" x14ac:dyDescent="0.3">
      <c r="C808" s="88">
        <v>805</v>
      </c>
      <c r="D808" s="79">
        <v>94.943860093501016</v>
      </c>
      <c r="E808" s="80">
        <v>-5.0561399064989843</v>
      </c>
    </row>
    <row r="809" spans="3:5" x14ac:dyDescent="0.3">
      <c r="C809" s="88">
        <v>806</v>
      </c>
      <c r="D809" s="79">
        <v>95.070138258149157</v>
      </c>
      <c r="E809" s="80">
        <v>-4.9298617418508428</v>
      </c>
    </row>
    <row r="810" spans="3:5" x14ac:dyDescent="0.3">
      <c r="C810" s="88">
        <v>807</v>
      </c>
      <c r="D810" s="79">
        <v>95.328256064977495</v>
      </c>
      <c r="E810" s="80">
        <v>-4.671743935022505</v>
      </c>
    </row>
    <row r="811" spans="3:5" x14ac:dyDescent="0.3">
      <c r="C811" s="88">
        <v>808</v>
      </c>
      <c r="D811" s="79">
        <v>95.349048272032974</v>
      </c>
      <c r="E811" s="80">
        <v>-4.6509517279670263</v>
      </c>
    </row>
    <row r="812" spans="3:5" x14ac:dyDescent="0.3">
      <c r="C812" s="88">
        <v>809</v>
      </c>
      <c r="D812" s="79">
        <v>95.53846132428238</v>
      </c>
      <c r="E812" s="80">
        <v>-4.4615386757176196</v>
      </c>
    </row>
    <row r="813" spans="3:5" x14ac:dyDescent="0.3">
      <c r="C813" s="88">
        <v>810</v>
      </c>
      <c r="D813" s="79">
        <v>95.604647569908508</v>
      </c>
      <c r="E813" s="80">
        <v>-4.3953524300914921</v>
      </c>
    </row>
    <row r="814" spans="3:5" x14ac:dyDescent="0.3">
      <c r="C814" s="88">
        <v>811</v>
      </c>
      <c r="D814" s="79">
        <v>95.607929815141404</v>
      </c>
      <c r="E814" s="80">
        <v>-4.3920701848585963</v>
      </c>
    </row>
    <row r="815" spans="3:5" x14ac:dyDescent="0.3">
      <c r="C815" s="88">
        <v>812</v>
      </c>
      <c r="D815" s="79">
        <v>95.609628740013591</v>
      </c>
      <c r="E815" s="80">
        <v>-4.3903712599864093</v>
      </c>
    </row>
    <row r="816" spans="3:5" x14ac:dyDescent="0.3">
      <c r="C816" s="88">
        <v>813</v>
      </c>
      <c r="D816" s="79">
        <v>95.636583924941675</v>
      </c>
      <c r="E816" s="80">
        <v>-4.3634160750583249</v>
      </c>
    </row>
    <row r="817" spans="3:5" x14ac:dyDescent="0.3">
      <c r="C817" s="88">
        <v>814</v>
      </c>
      <c r="D817" s="79">
        <v>95.640208440265724</v>
      </c>
      <c r="E817" s="80">
        <v>-4.3597915597342762</v>
      </c>
    </row>
    <row r="818" spans="3:5" x14ac:dyDescent="0.3">
      <c r="C818" s="88">
        <v>815</v>
      </c>
      <c r="D818" s="79">
        <v>95.684074379596225</v>
      </c>
      <c r="E818" s="80">
        <v>-4.3159256204037746</v>
      </c>
    </row>
    <row r="819" spans="3:5" x14ac:dyDescent="0.3">
      <c r="C819" s="88">
        <v>816</v>
      </c>
      <c r="D819" s="79">
        <v>95.708033159543575</v>
      </c>
      <c r="E819" s="80">
        <v>-4.2919668404564248</v>
      </c>
    </row>
    <row r="820" spans="3:5" x14ac:dyDescent="0.3">
      <c r="C820" s="88">
        <v>817</v>
      </c>
      <c r="D820" s="79">
        <v>95.728539420249263</v>
      </c>
      <c r="E820" s="80">
        <v>-4.2714605797507375</v>
      </c>
    </row>
    <row r="821" spans="3:5" x14ac:dyDescent="0.3">
      <c r="C821" s="88">
        <v>818</v>
      </c>
      <c r="D821" s="79">
        <v>95.77379361586388</v>
      </c>
      <c r="E821" s="80">
        <v>-4.2262063841361197</v>
      </c>
    </row>
    <row r="822" spans="3:5" x14ac:dyDescent="0.3">
      <c r="C822" s="88">
        <v>819</v>
      </c>
      <c r="D822" s="79">
        <v>95.832585154052936</v>
      </c>
      <c r="E822" s="80">
        <v>-4.1674148459470644</v>
      </c>
    </row>
    <row r="823" spans="3:5" x14ac:dyDescent="0.3">
      <c r="C823" s="88">
        <v>820</v>
      </c>
      <c r="D823" s="79">
        <v>95.875406977896048</v>
      </c>
      <c r="E823" s="80">
        <v>-4.1245930221039515</v>
      </c>
    </row>
    <row r="824" spans="3:5" x14ac:dyDescent="0.3">
      <c r="C824" s="88">
        <v>821</v>
      </c>
      <c r="D824" s="79">
        <v>95.880980043388405</v>
      </c>
      <c r="E824" s="80">
        <v>-4.119019956611595</v>
      </c>
    </row>
    <row r="825" spans="3:5" x14ac:dyDescent="0.3">
      <c r="C825" s="88">
        <v>822</v>
      </c>
      <c r="D825" s="79">
        <v>95.885436301364365</v>
      </c>
      <c r="E825" s="80">
        <v>-4.1145636986356351</v>
      </c>
    </row>
    <row r="826" spans="3:5" x14ac:dyDescent="0.3">
      <c r="C826" s="88">
        <v>823</v>
      </c>
      <c r="D826" s="79">
        <v>95.897923692579667</v>
      </c>
      <c r="E826" s="80">
        <v>-4.102076307420333</v>
      </c>
    </row>
    <row r="827" spans="3:5" x14ac:dyDescent="0.3">
      <c r="C827" s="88">
        <v>824</v>
      </c>
      <c r="D827" s="79">
        <v>95.955978085387841</v>
      </c>
      <c r="E827" s="80">
        <v>-4.0440219146121592</v>
      </c>
    </row>
    <row r="828" spans="3:5" x14ac:dyDescent="0.3">
      <c r="C828" s="88">
        <v>825</v>
      </c>
      <c r="D828" s="79">
        <v>95.960558820060555</v>
      </c>
      <c r="E828" s="80">
        <v>-4.0394411799394447</v>
      </c>
    </row>
    <row r="829" spans="3:5" x14ac:dyDescent="0.3">
      <c r="C829" s="88">
        <v>826</v>
      </c>
      <c r="D829" s="79">
        <v>95.980208069018019</v>
      </c>
      <c r="E829" s="80">
        <v>-4.019791930981981</v>
      </c>
    </row>
    <row r="830" spans="3:5" x14ac:dyDescent="0.3">
      <c r="C830" s="88">
        <v>827</v>
      </c>
      <c r="D830" s="79">
        <v>96.082323852215524</v>
      </c>
      <c r="E830" s="80">
        <v>-3.9176761477844764</v>
      </c>
    </row>
    <row r="831" spans="3:5" x14ac:dyDescent="0.3">
      <c r="C831" s="88">
        <v>828</v>
      </c>
      <c r="D831" s="79">
        <v>96.220355287052513</v>
      </c>
      <c r="E831" s="80">
        <v>-3.7796447129474871</v>
      </c>
    </row>
    <row r="832" spans="3:5" x14ac:dyDescent="0.3">
      <c r="C832" s="88">
        <v>829</v>
      </c>
      <c r="D832" s="79">
        <v>96.338154874904362</v>
      </c>
      <c r="E832" s="80">
        <v>-3.6618451250956383</v>
      </c>
    </row>
    <row r="833" spans="3:5" x14ac:dyDescent="0.3">
      <c r="C833" s="88">
        <v>830</v>
      </c>
      <c r="D833" s="79">
        <v>96.36881145420044</v>
      </c>
      <c r="E833" s="80">
        <v>-3.6311885457995601</v>
      </c>
    </row>
    <row r="834" spans="3:5" x14ac:dyDescent="0.3">
      <c r="C834" s="88">
        <v>831</v>
      </c>
      <c r="D834" s="79">
        <v>96.382184155516754</v>
      </c>
      <c r="E834" s="80">
        <v>-3.6178158444832462</v>
      </c>
    </row>
    <row r="835" spans="3:5" x14ac:dyDescent="0.3">
      <c r="C835" s="88">
        <v>832</v>
      </c>
      <c r="D835" s="79">
        <v>96.411098290150008</v>
      </c>
      <c r="E835" s="80">
        <v>-3.588901709849992</v>
      </c>
    </row>
    <row r="836" spans="3:5" x14ac:dyDescent="0.3">
      <c r="C836" s="88">
        <v>833</v>
      </c>
      <c r="D836" s="79">
        <v>96.495370989637735</v>
      </c>
      <c r="E836" s="80">
        <v>-3.5046290103622653</v>
      </c>
    </row>
    <row r="837" spans="3:5" x14ac:dyDescent="0.3">
      <c r="C837" s="88">
        <v>834</v>
      </c>
      <c r="D837" s="79">
        <v>96.500831099453308</v>
      </c>
      <c r="E837" s="80">
        <v>-3.4991689005466924</v>
      </c>
    </row>
    <row r="838" spans="3:5" x14ac:dyDescent="0.3">
      <c r="C838" s="88">
        <v>835</v>
      </c>
      <c r="D838" s="79">
        <v>96.509752080929388</v>
      </c>
      <c r="E838" s="80">
        <v>-3.4902479190706117</v>
      </c>
    </row>
    <row r="839" spans="3:5" x14ac:dyDescent="0.3">
      <c r="C839" s="88">
        <v>836</v>
      </c>
      <c r="D839" s="79">
        <v>96.533578468342569</v>
      </c>
      <c r="E839" s="80">
        <v>-3.4664215316574314</v>
      </c>
    </row>
    <row r="840" spans="3:5" x14ac:dyDescent="0.3">
      <c r="C840" s="88">
        <v>837</v>
      </c>
      <c r="D840" s="79">
        <v>96.535060929818059</v>
      </c>
      <c r="E840" s="80">
        <v>-3.4649390701819414</v>
      </c>
    </row>
    <row r="841" spans="3:5" x14ac:dyDescent="0.3">
      <c r="C841" s="88">
        <v>838</v>
      </c>
      <c r="D841" s="79">
        <v>96.590906937028649</v>
      </c>
      <c r="E841" s="80">
        <v>-3.4090930629713512</v>
      </c>
    </row>
    <row r="842" spans="3:5" x14ac:dyDescent="0.3">
      <c r="C842" s="88">
        <v>839</v>
      </c>
      <c r="D842" s="79">
        <v>96.702546868869533</v>
      </c>
      <c r="E842" s="80">
        <v>-3.2974531311304673</v>
      </c>
    </row>
    <row r="843" spans="3:5" x14ac:dyDescent="0.3">
      <c r="C843" s="88">
        <v>840</v>
      </c>
      <c r="D843" s="79">
        <v>96.746904883799999</v>
      </c>
      <c r="E843" s="80">
        <v>-3.2530951162000008</v>
      </c>
    </row>
    <row r="844" spans="3:5" x14ac:dyDescent="0.3">
      <c r="C844" s="88">
        <v>841</v>
      </c>
      <c r="D844" s="79">
        <v>96.803382936338707</v>
      </c>
      <c r="E844" s="80">
        <v>-3.1966170636612929</v>
      </c>
    </row>
    <row r="845" spans="3:5" x14ac:dyDescent="0.3">
      <c r="C845" s="88">
        <v>842</v>
      </c>
      <c r="D845" s="79">
        <v>96.840910378828639</v>
      </c>
      <c r="E845" s="80">
        <v>-3.1590896211713613</v>
      </c>
    </row>
    <row r="846" spans="3:5" x14ac:dyDescent="0.3">
      <c r="C846" s="88">
        <v>843</v>
      </c>
      <c r="D846" s="79">
        <v>96.877562088125785</v>
      </c>
      <c r="E846" s="80">
        <v>-3.1224379118742149</v>
      </c>
    </row>
    <row r="847" spans="3:5" x14ac:dyDescent="0.3">
      <c r="C847" s="88">
        <v>844</v>
      </c>
      <c r="D847" s="79">
        <v>96.885607876955731</v>
      </c>
      <c r="E847" s="80">
        <v>-3.1143921230442686</v>
      </c>
    </row>
    <row r="848" spans="3:5" x14ac:dyDescent="0.3">
      <c r="C848" s="88">
        <v>845</v>
      </c>
      <c r="D848" s="79">
        <v>96.967810170416755</v>
      </c>
      <c r="E848" s="80">
        <v>-3.0321898295832455</v>
      </c>
    </row>
    <row r="849" spans="3:5" x14ac:dyDescent="0.3">
      <c r="C849" s="88">
        <v>846</v>
      </c>
      <c r="D849" s="79">
        <v>97.020025979007229</v>
      </c>
      <c r="E849" s="80">
        <v>-2.9799740209927705</v>
      </c>
    </row>
    <row r="850" spans="3:5" x14ac:dyDescent="0.3">
      <c r="C850" s="88">
        <v>847</v>
      </c>
      <c r="D850" s="79">
        <v>97.05515699636203</v>
      </c>
      <c r="E850" s="80">
        <v>-2.9448430036379705</v>
      </c>
    </row>
    <row r="851" spans="3:5" x14ac:dyDescent="0.3">
      <c r="C851" s="88">
        <v>848</v>
      </c>
      <c r="D851" s="79">
        <v>97.060362463780265</v>
      </c>
      <c r="E851" s="80">
        <v>-2.9396375362197347</v>
      </c>
    </row>
    <row r="852" spans="3:5" x14ac:dyDescent="0.3">
      <c r="C852" s="88">
        <v>849</v>
      </c>
      <c r="D852" s="79">
        <v>97.178865978255885</v>
      </c>
      <c r="E852" s="80">
        <v>-2.8211340217441148</v>
      </c>
    </row>
    <row r="853" spans="3:5" x14ac:dyDescent="0.3">
      <c r="C853" s="88">
        <v>850</v>
      </c>
      <c r="D853" s="79">
        <v>97.19270938421775</v>
      </c>
      <c r="E853" s="80">
        <v>-2.8072906157822501</v>
      </c>
    </row>
    <row r="854" spans="3:5" x14ac:dyDescent="0.3">
      <c r="C854" s="88">
        <v>851</v>
      </c>
      <c r="D854" s="79">
        <v>97.237002661439874</v>
      </c>
      <c r="E854" s="80">
        <v>-2.7629973385601261</v>
      </c>
    </row>
    <row r="855" spans="3:5" x14ac:dyDescent="0.3">
      <c r="C855" s="88">
        <v>852</v>
      </c>
      <c r="D855" s="79">
        <v>97.244264274624811</v>
      </c>
      <c r="E855" s="80">
        <v>-2.7557357253751888</v>
      </c>
    </row>
    <row r="856" spans="3:5" x14ac:dyDescent="0.3">
      <c r="C856" s="88">
        <v>853</v>
      </c>
      <c r="D856" s="79">
        <v>97.278784664161435</v>
      </c>
      <c r="E856" s="80">
        <v>-2.7212153358385649</v>
      </c>
    </row>
    <row r="857" spans="3:5" x14ac:dyDescent="0.3">
      <c r="C857" s="88">
        <v>854</v>
      </c>
      <c r="D857" s="79">
        <v>97.399571479357022</v>
      </c>
      <c r="E857" s="80">
        <v>-2.6004285206429785</v>
      </c>
    </row>
    <row r="858" spans="3:5" x14ac:dyDescent="0.3">
      <c r="C858" s="88">
        <v>855</v>
      </c>
      <c r="D858" s="79">
        <v>97.45471677400468</v>
      </c>
      <c r="E858" s="80">
        <v>-2.5452832259953198</v>
      </c>
    </row>
    <row r="859" spans="3:5" x14ac:dyDescent="0.3">
      <c r="C859" s="88">
        <v>856</v>
      </c>
      <c r="D859" s="79">
        <v>97.464977472995074</v>
      </c>
      <c r="E859" s="80">
        <v>-2.5350225270049265</v>
      </c>
    </row>
    <row r="860" spans="3:5" x14ac:dyDescent="0.3">
      <c r="C860" s="88">
        <v>857</v>
      </c>
      <c r="D860" s="79">
        <v>97.477008509000399</v>
      </c>
      <c r="E860" s="80">
        <v>-2.5229914909996012</v>
      </c>
    </row>
    <row r="861" spans="3:5" x14ac:dyDescent="0.3">
      <c r="C861" s="88">
        <v>858</v>
      </c>
      <c r="D861" s="79">
        <v>97.515516197396295</v>
      </c>
      <c r="E861" s="80">
        <v>-2.4844838026037053</v>
      </c>
    </row>
    <row r="862" spans="3:5" x14ac:dyDescent="0.3">
      <c r="C862" s="88">
        <v>859</v>
      </c>
      <c r="D862" s="79">
        <v>97.546422071831358</v>
      </c>
      <c r="E862" s="80">
        <v>-2.4535779281686416</v>
      </c>
    </row>
    <row r="863" spans="3:5" x14ac:dyDescent="0.3">
      <c r="C863" s="88">
        <v>860</v>
      </c>
      <c r="D863" s="79">
        <v>97.563445742469028</v>
      </c>
      <c r="E863" s="80">
        <v>-2.4365542575309718</v>
      </c>
    </row>
    <row r="864" spans="3:5" x14ac:dyDescent="0.3">
      <c r="C864" s="88">
        <v>861</v>
      </c>
      <c r="D864" s="79">
        <v>97.734501175870548</v>
      </c>
      <c r="E864" s="80">
        <v>-2.2654988241294518</v>
      </c>
    </row>
    <row r="865" spans="3:5" x14ac:dyDescent="0.3">
      <c r="C865" s="88">
        <v>862</v>
      </c>
      <c r="D865" s="79">
        <v>97.833354881396943</v>
      </c>
      <c r="E865" s="80">
        <v>-2.1666451186030571</v>
      </c>
    </row>
    <row r="866" spans="3:5" x14ac:dyDescent="0.3">
      <c r="C866" s="88">
        <v>863</v>
      </c>
      <c r="D866" s="79">
        <v>97.974899413481424</v>
      </c>
      <c r="E866" s="80">
        <v>-2.0251005865185761</v>
      </c>
    </row>
    <row r="867" spans="3:5" x14ac:dyDescent="0.3">
      <c r="C867" s="88">
        <v>864</v>
      </c>
      <c r="D867" s="79">
        <v>98.119620380193254</v>
      </c>
      <c r="E867" s="80">
        <v>-1.8803796198067459</v>
      </c>
    </row>
    <row r="868" spans="3:5" x14ac:dyDescent="0.3">
      <c r="C868" s="88">
        <v>865</v>
      </c>
      <c r="D868" s="79">
        <v>98.171916862349946</v>
      </c>
      <c r="E868" s="80">
        <v>-1.8280831376500544</v>
      </c>
    </row>
    <row r="869" spans="3:5" x14ac:dyDescent="0.3">
      <c r="C869" s="88">
        <v>866</v>
      </c>
      <c r="D869" s="79">
        <v>98.188979276327899</v>
      </c>
      <c r="E869" s="80">
        <v>-1.811020723672101</v>
      </c>
    </row>
    <row r="870" spans="3:5" x14ac:dyDescent="0.3">
      <c r="C870" s="88">
        <v>867</v>
      </c>
      <c r="D870" s="79">
        <v>98.189365673363966</v>
      </c>
      <c r="E870" s="80">
        <v>-1.8106343266360341</v>
      </c>
    </row>
    <row r="871" spans="3:5" x14ac:dyDescent="0.3">
      <c r="C871" s="88">
        <v>868</v>
      </c>
      <c r="D871" s="79">
        <v>98.206719701067641</v>
      </c>
      <c r="E871" s="80">
        <v>-1.7932802989323591</v>
      </c>
    </row>
    <row r="872" spans="3:5" x14ac:dyDescent="0.3">
      <c r="C872" s="88">
        <v>869</v>
      </c>
      <c r="D872" s="79">
        <v>98.215110318480072</v>
      </c>
      <c r="E872" s="80">
        <v>-1.7848896815199282</v>
      </c>
    </row>
    <row r="873" spans="3:5" x14ac:dyDescent="0.3">
      <c r="C873" s="88">
        <v>870</v>
      </c>
      <c r="D873" s="79">
        <v>98.231270205688077</v>
      </c>
      <c r="E873" s="80">
        <v>-1.7687297943119233</v>
      </c>
    </row>
    <row r="874" spans="3:5" x14ac:dyDescent="0.3">
      <c r="C874" s="88">
        <v>871</v>
      </c>
      <c r="D874" s="79">
        <v>98.377516358431834</v>
      </c>
      <c r="E874" s="80">
        <v>-1.6224836415681665</v>
      </c>
    </row>
    <row r="875" spans="3:5" x14ac:dyDescent="0.3">
      <c r="C875" s="88">
        <v>872</v>
      </c>
      <c r="D875" s="79">
        <v>98.545143592847737</v>
      </c>
      <c r="E875" s="80">
        <v>-1.4548564071522634</v>
      </c>
    </row>
    <row r="876" spans="3:5" x14ac:dyDescent="0.3">
      <c r="C876" s="88">
        <v>873</v>
      </c>
      <c r="D876" s="79">
        <v>98.545761639066825</v>
      </c>
      <c r="E876" s="80">
        <v>-1.454238360933175</v>
      </c>
    </row>
    <row r="877" spans="3:5" x14ac:dyDescent="0.3">
      <c r="C877" s="88">
        <v>874</v>
      </c>
      <c r="D877" s="79">
        <v>98.564105744586655</v>
      </c>
      <c r="E877" s="80">
        <v>-1.4358942554133449</v>
      </c>
    </row>
    <row r="878" spans="3:5" x14ac:dyDescent="0.3">
      <c r="C878" s="88">
        <v>875</v>
      </c>
      <c r="D878" s="79">
        <v>98.620719393606009</v>
      </c>
      <c r="E878" s="80">
        <v>-1.3792806063939906</v>
      </c>
    </row>
    <row r="879" spans="3:5" x14ac:dyDescent="0.3">
      <c r="C879" s="88">
        <v>876</v>
      </c>
      <c r="D879" s="79">
        <v>98.635914057627204</v>
      </c>
      <c r="E879" s="80">
        <v>-1.364085942372796</v>
      </c>
    </row>
    <row r="880" spans="3:5" x14ac:dyDescent="0.3">
      <c r="C880" s="88">
        <v>877</v>
      </c>
      <c r="D880" s="79">
        <v>98.787361978201375</v>
      </c>
      <c r="E880" s="80">
        <v>-1.2126380217986252</v>
      </c>
    </row>
    <row r="881" spans="3:5" x14ac:dyDescent="0.3">
      <c r="C881" s="88">
        <v>878</v>
      </c>
      <c r="D881" s="79">
        <v>98.809984429920661</v>
      </c>
      <c r="E881" s="80">
        <v>-1.1900155700793391</v>
      </c>
    </row>
    <row r="882" spans="3:5" x14ac:dyDescent="0.3">
      <c r="C882" s="88">
        <v>879</v>
      </c>
      <c r="D882" s="79">
        <v>98.963098890386206</v>
      </c>
      <c r="E882" s="80">
        <v>-1.0369011096137939</v>
      </c>
    </row>
    <row r="883" spans="3:5" x14ac:dyDescent="0.3">
      <c r="C883" s="88">
        <v>880</v>
      </c>
      <c r="D883" s="79">
        <v>99.022135300915636</v>
      </c>
      <c r="E883" s="80">
        <v>-0.97786469908436402</v>
      </c>
    </row>
    <row r="884" spans="3:5" x14ac:dyDescent="0.3">
      <c r="C884" s="88">
        <v>881</v>
      </c>
      <c r="D884" s="79">
        <v>99.067171605169946</v>
      </c>
      <c r="E884" s="80">
        <v>-0.93282839483005375</v>
      </c>
    </row>
    <row r="885" spans="3:5" x14ac:dyDescent="0.3">
      <c r="C885" s="88">
        <v>882</v>
      </c>
      <c r="D885" s="79">
        <v>99.114489189162498</v>
      </c>
      <c r="E885" s="80">
        <v>-0.88551081083750205</v>
      </c>
    </row>
    <row r="886" spans="3:5" x14ac:dyDescent="0.3">
      <c r="C886" s="88">
        <v>883</v>
      </c>
      <c r="D886" s="79">
        <v>99.150855894595139</v>
      </c>
      <c r="E886" s="80">
        <v>-0.84914410540486074</v>
      </c>
    </row>
    <row r="887" spans="3:5" x14ac:dyDescent="0.3">
      <c r="C887" s="88">
        <v>884</v>
      </c>
      <c r="D887" s="79">
        <v>99.283236237481191</v>
      </c>
      <c r="E887" s="80">
        <v>-0.71676376251880924</v>
      </c>
    </row>
    <row r="888" spans="3:5" x14ac:dyDescent="0.3">
      <c r="C888" s="88">
        <v>885</v>
      </c>
      <c r="D888" s="79">
        <v>99.371039992574111</v>
      </c>
      <c r="E888" s="80">
        <v>-0.62896000742588853</v>
      </c>
    </row>
    <row r="889" spans="3:5" x14ac:dyDescent="0.3">
      <c r="C889" s="88">
        <v>886</v>
      </c>
      <c r="D889" s="79">
        <v>99.421271042140361</v>
      </c>
      <c r="E889" s="80">
        <v>-0.57872895785963863</v>
      </c>
    </row>
    <row r="890" spans="3:5" x14ac:dyDescent="0.3">
      <c r="C890" s="88">
        <v>887</v>
      </c>
      <c r="D890" s="79">
        <v>99.447544220541999</v>
      </c>
      <c r="E890" s="80">
        <v>-0.55245577945800051</v>
      </c>
    </row>
    <row r="891" spans="3:5" x14ac:dyDescent="0.3">
      <c r="C891" s="88">
        <v>888</v>
      </c>
      <c r="D891" s="79">
        <v>99.45186055332475</v>
      </c>
      <c r="E891" s="80">
        <v>-0.5481394466752505</v>
      </c>
    </row>
    <row r="892" spans="3:5" x14ac:dyDescent="0.3">
      <c r="C892" s="88">
        <v>889</v>
      </c>
      <c r="D892" s="79">
        <v>99.498287520152715</v>
      </c>
      <c r="E892" s="80">
        <v>-0.50171247984728495</v>
      </c>
    </row>
    <row r="893" spans="3:5" x14ac:dyDescent="0.3">
      <c r="C893" s="88">
        <v>890</v>
      </c>
      <c r="D893" s="79">
        <v>99.543766759948198</v>
      </c>
      <c r="E893" s="80">
        <v>-0.45623324005180166</v>
      </c>
    </row>
    <row r="894" spans="3:5" x14ac:dyDescent="0.3">
      <c r="C894" s="88">
        <v>891</v>
      </c>
      <c r="D894" s="79">
        <v>99.544711037104321</v>
      </c>
      <c r="E894" s="80">
        <v>-0.45528896289567911</v>
      </c>
    </row>
    <row r="895" spans="3:5" x14ac:dyDescent="0.3">
      <c r="C895" s="88">
        <v>892</v>
      </c>
      <c r="D895" s="79">
        <v>99.66715380852412</v>
      </c>
      <c r="E895" s="80">
        <v>-0.33284619147588046</v>
      </c>
    </row>
    <row r="896" spans="3:5" x14ac:dyDescent="0.3">
      <c r="C896" s="88">
        <v>893</v>
      </c>
      <c r="D896" s="79">
        <v>99.669970664059022</v>
      </c>
      <c r="E896" s="80">
        <v>-0.33002933594097783</v>
      </c>
    </row>
    <row r="897" spans="3:5" x14ac:dyDescent="0.3">
      <c r="C897" s="88">
        <v>894</v>
      </c>
      <c r="D897" s="79">
        <v>99.674236847355715</v>
      </c>
      <c r="E897" s="80">
        <v>-0.32576315264428501</v>
      </c>
    </row>
    <row r="898" spans="3:5" x14ac:dyDescent="0.3">
      <c r="C898" s="88">
        <v>895</v>
      </c>
      <c r="D898" s="79">
        <v>99.685966940599315</v>
      </c>
      <c r="E898" s="80">
        <v>-0.31403305940068549</v>
      </c>
    </row>
    <row r="899" spans="3:5" x14ac:dyDescent="0.3">
      <c r="C899" s="88">
        <v>896</v>
      </c>
      <c r="D899" s="79">
        <v>99.775382857398924</v>
      </c>
      <c r="E899" s="80">
        <v>-0.22461714260107613</v>
      </c>
    </row>
    <row r="900" spans="3:5" x14ac:dyDescent="0.3">
      <c r="C900" s="88">
        <v>897</v>
      </c>
      <c r="D900" s="79">
        <v>99.924064580650722</v>
      </c>
      <c r="E900" s="80">
        <v>-7.5935419349278277E-2</v>
      </c>
    </row>
    <row r="901" spans="3:5" x14ac:dyDescent="0.3">
      <c r="C901" s="88">
        <v>898</v>
      </c>
      <c r="D901" s="79">
        <v>99.928191068516909</v>
      </c>
      <c r="E901" s="80">
        <v>-7.1808931483090532E-2</v>
      </c>
    </row>
    <row r="902" spans="3:5" x14ac:dyDescent="0.3">
      <c r="C902" s="88">
        <v>899</v>
      </c>
      <c r="D902" s="79">
        <v>100.0128924248596</v>
      </c>
      <c r="E902" s="80">
        <v>1.2892424859600737E-2</v>
      </c>
    </row>
    <row r="903" spans="3:5" x14ac:dyDescent="0.3">
      <c r="C903" s="88">
        <v>900</v>
      </c>
      <c r="D903" s="79">
        <v>100.06313616423432</v>
      </c>
      <c r="E903" s="80">
        <v>6.3136164234322223E-2</v>
      </c>
    </row>
    <row r="904" spans="3:5" x14ac:dyDescent="0.3">
      <c r="C904" s="88">
        <v>901</v>
      </c>
      <c r="D904" s="79">
        <v>100.13416553026329</v>
      </c>
      <c r="E904" s="80">
        <v>0.1341655302632887</v>
      </c>
    </row>
    <row r="905" spans="3:5" x14ac:dyDescent="0.3">
      <c r="C905" s="88">
        <v>902</v>
      </c>
      <c r="D905" s="79">
        <v>100.22265068695779</v>
      </c>
      <c r="E905" s="80">
        <v>0.22265068695779178</v>
      </c>
    </row>
    <row r="906" spans="3:5" x14ac:dyDescent="0.3">
      <c r="C906" s="88">
        <v>903</v>
      </c>
      <c r="D906" s="79">
        <v>100.31761479052832</v>
      </c>
      <c r="E906" s="80">
        <v>0.31761479052832442</v>
      </c>
    </row>
    <row r="907" spans="3:5" x14ac:dyDescent="0.3">
      <c r="C907" s="88">
        <v>904</v>
      </c>
      <c r="D907" s="79">
        <v>100.34615241842681</v>
      </c>
      <c r="E907" s="80">
        <v>0.34615241842681144</v>
      </c>
    </row>
    <row r="908" spans="3:5" x14ac:dyDescent="0.3">
      <c r="C908" s="88">
        <v>905</v>
      </c>
      <c r="D908" s="79">
        <v>100.38068090558485</v>
      </c>
      <c r="E908" s="80">
        <v>0.38068090558485324</v>
      </c>
    </row>
    <row r="909" spans="3:5" x14ac:dyDescent="0.3">
      <c r="C909" s="88">
        <v>906</v>
      </c>
      <c r="D909" s="79">
        <v>100.44126501705996</v>
      </c>
      <c r="E909" s="80">
        <v>0.44126501705996191</v>
      </c>
    </row>
    <row r="910" spans="3:5" x14ac:dyDescent="0.3">
      <c r="C910" s="88">
        <v>907</v>
      </c>
      <c r="D910" s="79">
        <v>100.48516342557545</v>
      </c>
      <c r="E910" s="80">
        <v>0.48516342557545045</v>
      </c>
    </row>
    <row r="911" spans="3:5" x14ac:dyDescent="0.3">
      <c r="C911" s="88">
        <v>908</v>
      </c>
      <c r="D911" s="79">
        <v>100.50004281465137</v>
      </c>
      <c r="E911" s="80">
        <v>0.50004281465136557</v>
      </c>
    </row>
    <row r="912" spans="3:5" x14ac:dyDescent="0.3">
      <c r="C912" s="88">
        <v>909</v>
      </c>
      <c r="D912" s="79">
        <v>100.52362560869715</v>
      </c>
      <c r="E912" s="80">
        <v>0.52362560869714514</v>
      </c>
    </row>
    <row r="913" spans="3:5" x14ac:dyDescent="0.3">
      <c r="C913" s="88">
        <v>910</v>
      </c>
      <c r="D913" s="79">
        <v>100.53356897968435</v>
      </c>
      <c r="E913" s="80">
        <v>0.5335689796843468</v>
      </c>
    </row>
    <row r="914" spans="3:5" x14ac:dyDescent="0.3">
      <c r="C914" s="88">
        <v>911</v>
      </c>
      <c r="D914" s="79">
        <v>100.54783486444325</v>
      </c>
      <c r="E914" s="80">
        <v>0.54783486444324581</v>
      </c>
    </row>
    <row r="915" spans="3:5" x14ac:dyDescent="0.3">
      <c r="C915" s="88">
        <v>912</v>
      </c>
      <c r="D915" s="79">
        <v>100.66746673778408</v>
      </c>
      <c r="E915" s="80">
        <v>0.66746673778408194</v>
      </c>
    </row>
    <row r="916" spans="3:5" x14ac:dyDescent="0.3">
      <c r="C916" s="88">
        <v>913</v>
      </c>
      <c r="D916" s="79">
        <v>100.67713878004032</v>
      </c>
      <c r="E916" s="80">
        <v>0.67713878004032324</v>
      </c>
    </row>
    <row r="917" spans="3:5" x14ac:dyDescent="0.3">
      <c r="C917" s="88">
        <v>914</v>
      </c>
      <c r="D917" s="79">
        <v>100.72350723421235</v>
      </c>
      <c r="E917" s="80">
        <v>0.72350723421234875</v>
      </c>
    </row>
    <row r="918" spans="3:5" x14ac:dyDescent="0.3">
      <c r="C918" s="88">
        <v>915</v>
      </c>
      <c r="D918" s="79">
        <v>100.74176462267363</v>
      </c>
      <c r="E918" s="80">
        <v>0.74176462267362808</v>
      </c>
    </row>
    <row r="919" spans="3:5" x14ac:dyDescent="0.3">
      <c r="C919" s="88">
        <v>916</v>
      </c>
      <c r="D919" s="79">
        <v>100.77669902912621</v>
      </c>
      <c r="E919" s="80">
        <v>0.77669902912620614</v>
      </c>
    </row>
    <row r="920" spans="3:5" x14ac:dyDescent="0.3">
      <c r="C920" s="88">
        <v>917</v>
      </c>
      <c r="D920" s="79">
        <v>100.77917959636684</v>
      </c>
      <c r="E920" s="80">
        <v>0.77917959636684486</v>
      </c>
    </row>
    <row r="921" spans="3:5" x14ac:dyDescent="0.3">
      <c r="C921" s="88">
        <v>918</v>
      </c>
      <c r="D921" s="79">
        <v>100.96598882784704</v>
      </c>
      <c r="E921" s="80">
        <v>0.96598882784704188</v>
      </c>
    </row>
    <row r="922" spans="3:5" x14ac:dyDescent="0.3">
      <c r="C922" s="88">
        <v>919</v>
      </c>
      <c r="D922" s="79">
        <v>101.09923098155123</v>
      </c>
      <c r="E922" s="80">
        <v>1.09923098155123</v>
      </c>
    </row>
    <row r="923" spans="3:5" x14ac:dyDescent="0.3">
      <c r="C923" s="88">
        <v>920</v>
      </c>
      <c r="D923" s="79">
        <v>101.1411868163423</v>
      </c>
      <c r="E923" s="80">
        <v>1.141186816342298</v>
      </c>
    </row>
    <row r="924" spans="3:5" x14ac:dyDescent="0.3">
      <c r="C924" s="88">
        <v>921</v>
      </c>
      <c r="D924" s="79">
        <v>101.16717463244147</v>
      </c>
      <c r="E924" s="80">
        <v>1.1671746324414727</v>
      </c>
    </row>
    <row r="925" spans="3:5" x14ac:dyDescent="0.3">
      <c r="C925" s="88">
        <v>922</v>
      </c>
      <c r="D925" s="79">
        <v>101.17199615843109</v>
      </c>
      <c r="E925" s="80">
        <v>1.1719961584310852</v>
      </c>
    </row>
    <row r="926" spans="3:5" x14ac:dyDescent="0.3">
      <c r="C926" s="88">
        <v>923</v>
      </c>
      <c r="D926" s="79">
        <v>101.20222181609316</v>
      </c>
      <c r="E926" s="80">
        <v>1.2022218160931573</v>
      </c>
    </row>
    <row r="927" spans="3:5" x14ac:dyDescent="0.3">
      <c r="C927" s="88">
        <v>924</v>
      </c>
      <c r="D927" s="79">
        <v>101.24907835455249</v>
      </c>
      <c r="E927" s="80">
        <v>1.2490783545524948</v>
      </c>
    </row>
    <row r="928" spans="3:5" x14ac:dyDescent="0.3">
      <c r="C928" s="88">
        <v>925</v>
      </c>
      <c r="D928" s="79">
        <v>101.25704112236164</v>
      </c>
      <c r="E928" s="80">
        <v>1.2570411223616418</v>
      </c>
    </row>
    <row r="929" spans="3:5" x14ac:dyDescent="0.3">
      <c r="C929" s="88">
        <v>926</v>
      </c>
      <c r="D929" s="79">
        <v>101.33598526613127</v>
      </c>
      <c r="E929" s="80">
        <v>1.3359852661312743</v>
      </c>
    </row>
    <row r="930" spans="3:5" x14ac:dyDescent="0.3">
      <c r="C930" s="88">
        <v>927</v>
      </c>
      <c r="D930" s="79">
        <v>101.36767375744742</v>
      </c>
      <c r="E930" s="80">
        <v>1.3676737574474203</v>
      </c>
    </row>
    <row r="931" spans="3:5" x14ac:dyDescent="0.3">
      <c r="C931" s="88">
        <v>928</v>
      </c>
      <c r="D931" s="79">
        <v>101.39572908284613</v>
      </c>
      <c r="E931" s="80">
        <v>1.3957290828461311</v>
      </c>
    </row>
    <row r="932" spans="3:5" x14ac:dyDescent="0.3">
      <c r="C932" s="88">
        <v>929</v>
      </c>
      <c r="D932" s="79">
        <v>101.46309688258029</v>
      </c>
      <c r="E932" s="80">
        <v>1.4630968825802881</v>
      </c>
    </row>
    <row r="933" spans="3:5" x14ac:dyDescent="0.3">
      <c r="C933" s="88">
        <v>930</v>
      </c>
      <c r="D933" s="79">
        <v>101.48667537905823</v>
      </c>
      <c r="E933" s="80">
        <v>1.4866753790582266</v>
      </c>
    </row>
    <row r="934" spans="3:5" x14ac:dyDescent="0.3">
      <c r="C934" s="88">
        <v>931</v>
      </c>
      <c r="D934" s="79">
        <v>101.58871824516451</v>
      </c>
      <c r="E934" s="80">
        <v>1.5887182451645145</v>
      </c>
    </row>
    <row r="935" spans="3:5" x14ac:dyDescent="0.3">
      <c r="C935" s="88">
        <v>932</v>
      </c>
      <c r="D935" s="79">
        <v>101.73833112199063</v>
      </c>
      <c r="E935" s="80">
        <v>1.7383311219906261</v>
      </c>
    </row>
    <row r="936" spans="3:5" x14ac:dyDescent="0.3">
      <c r="C936" s="88">
        <v>933</v>
      </c>
      <c r="D936" s="79">
        <v>101.74980292101516</v>
      </c>
      <c r="E936" s="80">
        <v>1.74980292101516</v>
      </c>
    </row>
    <row r="937" spans="3:5" x14ac:dyDescent="0.3">
      <c r="C937" s="88">
        <v>934</v>
      </c>
      <c r="D937" s="79">
        <v>101.84386577819457</v>
      </c>
      <c r="E937" s="80">
        <v>1.8438657781945693</v>
      </c>
    </row>
    <row r="938" spans="3:5" x14ac:dyDescent="0.3">
      <c r="C938" s="88">
        <v>935</v>
      </c>
      <c r="D938" s="79">
        <v>101.97918993614088</v>
      </c>
      <c r="E938" s="80">
        <v>1.9791899361408838</v>
      </c>
    </row>
    <row r="939" spans="3:5" x14ac:dyDescent="0.3">
      <c r="C939" s="88">
        <v>936</v>
      </c>
      <c r="D939" s="79">
        <v>102.18115859879833</v>
      </c>
      <c r="E939" s="80">
        <v>2.1811585987983335</v>
      </c>
    </row>
    <row r="940" spans="3:5" x14ac:dyDescent="0.3">
      <c r="C940" s="88">
        <v>937</v>
      </c>
      <c r="D940" s="79">
        <v>102.18734310373682</v>
      </c>
      <c r="E940" s="80">
        <v>2.1873431037368221</v>
      </c>
    </row>
    <row r="941" spans="3:5" x14ac:dyDescent="0.3">
      <c r="C941" s="88">
        <v>938</v>
      </c>
      <c r="D941" s="79">
        <v>102.27531611099934</v>
      </c>
      <c r="E941" s="80">
        <v>2.2753161109993414</v>
      </c>
    </row>
    <row r="942" spans="3:5" x14ac:dyDescent="0.3">
      <c r="C942" s="88">
        <v>939</v>
      </c>
      <c r="D942" s="79">
        <v>102.29215761495041</v>
      </c>
      <c r="E942" s="80">
        <v>2.2921576149504119</v>
      </c>
    </row>
    <row r="943" spans="3:5" x14ac:dyDescent="0.3">
      <c r="C943" s="88">
        <v>940</v>
      </c>
      <c r="D943" s="79">
        <v>102.29757459548556</v>
      </c>
      <c r="E943" s="80">
        <v>2.2975745954855569</v>
      </c>
    </row>
    <row r="944" spans="3:5" x14ac:dyDescent="0.3">
      <c r="C944" s="88">
        <v>941</v>
      </c>
      <c r="D944" s="79">
        <v>102.31152204836415</v>
      </c>
      <c r="E944" s="80">
        <v>2.3115220483641536</v>
      </c>
    </row>
    <row r="945" spans="3:5" x14ac:dyDescent="0.3">
      <c r="C945" s="88">
        <v>942</v>
      </c>
      <c r="D945" s="79">
        <v>102.412324442376</v>
      </c>
      <c r="E945" s="80">
        <v>2.4123244423760042</v>
      </c>
    </row>
    <row r="946" spans="3:5" x14ac:dyDescent="0.3">
      <c r="C946" s="88">
        <v>943</v>
      </c>
      <c r="D946" s="79">
        <v>102.44138488767507</v>
      </c>
      <c r="E946" s="80">
        <v>2.4413848876750706</v>
      </c>
    </row>
    <row r="947" spans="3:5" x14ac:dyDescent="0.3">
      <c r="C947" s="88">
        <v>944</v>
      </c>
      <c r="D947" s="79">
        <v>102.58167591971204</v>
      </c>
      <c r="E947" s="80">
        <v>2.5816759197120405</v>
      </c>
    </row>
    <row r="948" spans="3:5" x14ac:dyDescent="0.3">
      <c r="C948" s="88">
        <v>945</v>
      </c>
      <c r="D948" s="79">
        <v>102.58429907199238</v>
      </c>
      <c r="E948" s="80">
        <v>2.5842990719923762</v>
      </c>
    </row>
    <row r="949" spans="3:5" x14ac:dyDescent="0.3">
      <c r="C949" s="88">
        <v>946</v>
      </c>
      <c r="D949" s="79">
        <v>102.60698111918711</v>
      </c>
      <c r="E949" s="80">
        <v>2.6069811191871111</v>
      </c>
    </row>
    <row r="950" spans="3:5" x14ac:dyDescent="0.3">
      <c r="C950" s="88">
        <v>947</v>
      </c>
      <c r="D950" s="79">
        <v>102.66062840984927</v>
      </c>
      <c r="E950" s="80">
        <v>2.6606284098492665</v>
      </c>
    </row>
    <row r="951" spans="3:5" x14ac:dyDescent="0.3">
      <c r="C951" s="88">
        <v>948</v>
      </c>
      <c r="D951" s="79">
        <v>102.72509326372629</v>
      </c>
      <c r="E951" s="80">
        <v>2.7250932637262935</v>
      </c>
    </row>
    <row r="952" spans="3:5" x14ac:dyDescent="0.3">
      <c r="C952" s="88">
        <v>949</v>
      </c>
      <c r="D952" s="79">
        <v>102.81158805485889</v>
      </c>
      <c r="E952" s="80">
        <v>2.8115880548588876</v>
      </c>
    </row>
    <row r="953" spans="3:5" x14ac:dyDescent="0.3">
      <c r="C953" s="88">
        <v>950</v>
      </c>
      <c r="D953" s="79">
        <v>102.82386487139644</v>
      </c>
      <c r="E953" s="80">
        <v>2.823864871396438</v>
      </c>
    </row>
    <row r="954" spans="3:5" x14ac:dyDescent="0.3">
      <c r="C954" s="88">
        <v>951</v>
      </c>
      <c r="D954" s="79">
        <v>102.83804042370204</v>
      </c>
      <c r="E954" s="80">
        <v>2.83804042370204</v>
      </c>
    </row>
    <row r="955" spans="3:5" x14ac:dyDescent="0.3">
      <c r="C955" s="88">
        <v>952</v>
      </c>
      <c r="D955" s="79">
        <v>102.87993714302984</v>
      </c>
      <c r="E955" s="80">
        <v>2.8799371430298351</v>
      </c>
    </row>
    <row r="956" spans="3:5" x14ac:dyDescent="0.3">
      <c r="C956" s="88">
        <v>953</v>
      </c>
      <c r="D956" s="79">
        <v>102.95134128856608</v>
      </c>
      <c r="E956" s="80">
        <v>2.9513412885660841</v>
      </c>
    </row>
    <row r="957" spans="3:5" x14ac:dyDescent="0.3">
      <c r="C957" s="88">
        <v>954</v>
      </c>
      <c r="D957" s="79">
        <v>103.0040404523394</v>
      </c>
      <c r="E957" s="80">
        <v>3.004040452339396</v>
      </c>
    </row>
    <row r="958" spans="3:5" x14ac:dyDescent="0.3">
      <c r="C958" s="88">
        <v>955</v>
      </c>
      <c r="D958" s="79">
        <v>103.05980444843709</v>
      </c>
      <c r="E958" s="80">
        <v>3.0598044484370917</v>
      </c>
    </row>
    <row r="959" spans="3:5" x14ac:dyDescent="0.3">
      <c r="C959" s="88">
        <v>956</v>
      </c>
      <c r="D959" s="79">
        <v>103.14396870814466</v>
      </c>
      <c r="E959" s="80">
        <v>3.143968708144655</v>
      </c>
    </row>
    <row r="960" spans="3:5" x14ac:dyDescent="0.3">
      <c r="C960" s="88">
        <v>957</v>
      </c>
      <c r="D960" s="79">
        <v>103.20251967543166</v>
      </c>
      <c r="E960" s="80">
        <v>3.2025196754316596</v>
      </c>
    </row>
    <row r="961" spans="3:5" x14ac:dyDescent="0.3">
      <c r="C961" s="88">
        <v>958</v>
      </c>
      <c r="D961" s="79">
        <v>103.28999057196732</v>
      </c>
      <c r="E961" s="80">
        <v>3.2899905719673228</v>
      </c>
    </row>
    <row r="962" spans="3:5" x14ac:dyDescent="0.3">
      <c r="C962" s="88">
        <v>959</v>
      </c>
      <c r="D962" s="79">
        <v>103.32156911115797</v>
      </c>
      <c r="E962" s="80">
        <v>3.3215691111579702</v>
      </c>
    </row>
    <row r="963" spans="3:5" x14ac:dyDescent="0.3">
      <c r="C963" s="88">
        <v>960</v>
      </c>
      <c r="D963" s="79">
        <v>103.36114630900298</v>
      </c>
      <c r="E963" s="80">
        <v>3.3611463090029758</v>
      </c>
    </row>
    <row r="964" spans="3:5" x14ac:dyDescent="0.3">
      <c r="C964" s="88">
        <v>961</v>
      </c>
      <c r="D964" s="79">
        <v>103.42903392212321</v>
      </c>
      <c r="E964" s="80">
        <v>3.4290339221232102</v>
      </c>
    </row>
    <row r="965" spans="3:5" x14ac:dyDescent="0.3">
      <c r="C965" s="88">
        <v>962</v>
      </c>
      <c r="D965" s="79">
        <v>103.44007515511946</v>
      </c>
      <c r="E965" s="80">
        <v>3.4400751551194588</v>
      </c>
    </row>
    <row r="966" spans="3:5" x14ac:dyDescent="0.3">
      <c r="C966" s="88">
        <v>963</v>
      </c>
      <c r="D966" s="79">
        <v>103.59620848841769</v>
      </c>
      <c r="E966" s="80">
        <v>3.5962084884176875</v>
      </c>
    </row>
    <row r="967" spans="3:5" x14ac:dyDescent="0.3">
      <c r="C967" s="88">
        <v>964</v>
      </c>
      <c r="D967" s="79">
        <v>103.62409248978098</v>
      </c>
      <c r="E967" s="80">
        <v>3.6240924897809776</v>
      </c>
    </row>
    <row r="968" spans="3:5" x14ac:dyDescent="0.3">
      <c r="C968" s="88">
        <v>965</v>
      </c>
      <c r="D968" s="79">
        <v>103.89541088580576</v>
      </c>
      <c r="E968" s="80">
        <v>3.8954108858057594</v>
      </c>
    </row>
    <row r="969" spans="3:5" x14ac:dyDescent="0.3">
      <c r="C969" s="88">
        <v>966</v>
      </c>
      <c r="D969" s="79">
        <v>104.05735711515136</v>
      </c>
      <c r="E969" s="80">
        <v>4.0573571151513619</v>
      </c>
    </row>
    <row r="970" spans="3:5" x14ac:dyDescent="0.3">
      <c r="C970" s="88">
        <v>967</v>
      </c>
      <c r="D970" s="79">
        <v>104.09273051505299</v>
      </c>
      <c r="E970" s="80">
        <v>4.0927305150529918</v>
      </c>
    </row>
    <row r="971" spans="3:5" x14ac:dyDescent="0.3">
      <c r="C971" s="88">
        <v>968</v>
      </c>
      <c r="D971" s="79">
        <v>104.11641474774858</v>
      </c>
      <c r="E971" s="80">
        <v>4.1164147477485784</v>
      </c>
    </row>
    <row r="972" spans="3:5" x14ac:dyDescent="0.3">
      <c r="C972" s="88">
        <v>969</v>
      </c>
      <c r="D972" s="79">
        <v>104.16538088075396</v>
      </c>
      <c r="E972" s="80">
        <v>4.1653808807539576</v>
      </c>
    </row>
    <row r="973" spans="3:5" x14ac:dyDescent="0.3">
      <c r="C973" s="88">
        <v>970</v>
      </c>
      <c r="D973" s="79">
        <v>104.17344371606949</v>
      </c>
      <c r="E973" s="80">
        <v>4.1734437160694853</v>
      </c>
    </row>
    <row r="974" spans="3:5" x14ac:dyDescent="0.3">
      <c r="C974" s="88">
        <v>971</v>
      </c>
      <c r="D974" s="79">
        <v>104.33632998413538</v>
      </c>
      <c r="E974" s="80">
        <v>4.3363299841353751</v>
      </c>
    </row>
    <row r="975" spans="3:5" x14ac:dyDescent="0.3">
      <c r="C975" s="88">
        <v>972</v>
      </c>
      <c r="D975" s="79">
        <v>104.38684519884166</v>
      </c>
      <c r="E975" s="80">
        <v>4.3868451988416552</v>
      </c>
    </row>
    <row r="976" spans="3:5" x14ac:dyDescent="0.3">
      <c r="C976" s="88">
        <v>973</v>
      </c>
      <c r="D976" s="79">
        <v>104.44816684666236</v>
      </c>
      <c r="E976" s="80">
        <v>4.4481668466623603</v>
      </c>
    </row>
    <row r="977" spans="3:5" x14ac:dyDescent="0.3">
      <c r="C977" s="88">
        <v>974</v>
      </c>
      <c r="D977" s="79">
        <v>104.50372796621126</v>
      </c>
      <c r="E977" s="80">
        <v>4.5037279662112581</v>
      </c>
    </row>
    <row r="978" spans="3:5" x14ac:dyDescent="0.3">
      <c r="C978" s="88">
        <v>975</v>
      </c>
      <c r="D978" s="79">
        <v>104.72823601158714</v>
      </c>
      <c r="E978" s="80">
        <v>4.7282360115871427</v>
      </c>
    </row>
    <row r="979" spans="3:5" x14ac:dyDescent="0.3">
      <c r="C979" s="88">
        <v>976</v>
      </c>
      <c r="D979" s="79">
        <v>104.78375944637641</v>
      </c>
      <c r="E979" s="80">
        <v>4.7837594463764077</v>
      </c>
    </row>
    <row r="980" spans="3:5" x14ac:dyDescent="0.3">
      <c r="C980" s="88">
        <v>977</v>
      </c>
      <c r="D980" s="79">
        <v>104.80003448043864</v>
      </c>
      <c r="E980" s="80">
        <v>4.8000344804386401</v>
      </c>
    </row>
    <row r="981" spans="3:5" x14ac:dyDescent="0.3">
      <c r="C981" s="88">
        <v>978</v>
      </c>
      <c r="D981" s="79">
        <v>104.87667852809528</v>
      </c>
      <c r="E981" s="80">
        <v>4.8766785280952831</v>
      </c>
    </row>
    <row r="982" spans="3:5" x14ac:dyDescent="0.3">
      <c r="C982" s="88">
        <v>979</v>
      </c>
      <c r="D982" s="79">
        <v>104.88062784983438</v>
      </c>
      <c r="E982" s="80">
        <v>4.8806278498343829</v>
      </c>
    </row>
    <row r="983" spans="3:5" x14ac:dyDescent="0.3">
      <c r="C983" s="88">
        <v>980</v>
      </c>
      <c r="D983" s="79">
        <v>105.00311279189425</v>
      </c>
      <c r="E983" s="80">
        <v>5.0031127918942531</v>
      </c>
    </row>
    <row r="984" spans="3:5" x14ac:dyDescent="0.3">
      <c r="C984" s="88">
        <v>981</v>
      </c>
      <c r="D984" s="79">
        <v>105.02395924348646</v>
      </c>
      <c r="E984" s="80">
        <v>5.0239592434864591</v>
      </c>
    </row>
    <row r="985" spans="3:5" x14ac:dyDescent="0.3">
      <c r="C985" s="88">
        <v>982</v>
      </c>
      <c r="D985" s="79">
        <v>105.04827322374891</v>
      </c>
      <c r="E985" s="80">
        <v>5.0482732237489074</v>
      </c>
    </row>
    <row r="986" spans="3:5" x14ac:dyDescent="0.3">
      <c r="C986" s="88">
        <v>983</v>
      </c>
      <c r="D986" s="79">
        <v>105.1175068119891</v>
      </c>
      <c r="E986" s="80">
        <v>5.1175068119891023</v>
      </c>
    </row>
    <row r="987" spans="3:5" x14ac:dyDescent="0.3">
      <c r="C987" s="88">
        <v>984</v>
      </c>
      <c r="D987" s="79">
        <v>105.12033974007488</v>
      </c>
      <c r="E987" s="80">
        <v>5.1203397400748827</v>
      </c>
    </row>
    <row r="988" spans="3:5" x14ac:dyDescent="0.3">
      <c r="C988" s="88">
        <v>985</v>
      </c>
      <c r="D988" s="79">
        <v>105.42272513964237</v>
      </c>
      <c r="E988" s="80">
        <v>5.4227251396423668</v>
      </c>
    </row>
    <row r="989" spans="3:5" x14ac:dyDescent="0.3">
      <c r="C989" s="88">
        <v>986</v>
      </c>
      <c r="D989" s="79">
        <v>105.44218559161638</v>
      </c>
      <c r="E989" s="80">
        <v>5.4421855916163793</v>
      </c>
    </row>
    <row r="990" spans="3:5" x14ac:dyDescent="0.3">
      <c r="C990" s="88">
        <v>987</v>
      </c>
      <c r="D990" s="79">
        <v>105.50988347263743</v>
      </c>
      <c r="E990" s="80">
        <v>5.5098834726374264</v>
      </c>
    </row>
    <row r="991" spans="3:5" x14ac:dyDescent="0.3">
      <c r="C991" s="88">
        <v>988</v>
      </c>
      <c r="D991" s="79">
        <v>105.57927563539511</v>
      </c>
      <c r="E991" s="80">
        <v>5.5792756353951063</v>
      </c>
    </row>
    <row r="992" spans="3:5" x14ac:dyDescent="0.3">
      <c r="C992" s="88">
        <v>989</v>
      </c>
      <c r="D992" s="79">
        <v>105.68624602580631</v>
      </c>
      <c r="E992" s="80">
        <v>5.6862460258063123</v>
      </c>
    </row>
    <row r="993" spans="3:5" x14ac:dyDescent="0.3">
      <c r="C993" s="88">
        <v>990</v>
      </c>
      <c r="D993" s="79">
        <v>105.72924660754477</v>
      </c>
      <c r="E993" s="80">
        <v>5.7292466075447663</v>
      </c>
    </row>
    <row r="994" spans="3:5" x14ac:dyDescent="0.3">
      <c r="C994" s="88">
        <v>991</v>
      </c>
      <c r="D994" s="79">
        <v>105.85471519983219</v>
      </c>
      <c r="E994" s="80">
        <v>5.8547151998321851</v>
      </c>
    </row>
    <row r="995" spans="3:5" x14ac:dyDescent="0.3">
      <c r="C995" s="88">
        <v>992</v>
      </c>
      <c r="D995" s="79">
        <v>105.85633875852534</v>
      </c>
      <c r="E995" s="80">
        <v>5.8563387585253395</v>
      </c>
    </row>
    <row r="996" spans="3:5" x14ac:dyDescent="0.3">
      <c r="C996" s="88">
        <v>993</v>
      </c>
      <c r="D996" s="79">
        <v>105.86709069769043</v>
      </c>
      <c r="E996" s="80">
        <v>5.8670906976904291</v>
      </c>
    </row>
    <row r="997" spans="3:5" x14ac:dyDescent="0.3">
      <c r="C997" s="88">
        <v>994</v>
      </c>
      <c r="D997" s="79">
        <v>105.88371667378442</v>
      </c>
      <c r="E997" s="80">
        <v>5.88371667378442</v>
      </c>
    </row>
    <row r="998" spans="3:5" x14ac:dyDescent="0.3">
      <c r="C998" s="88">
        <v>995</v>
      </c>
      <c r="D998" s="79">
        <v>105.89338003288475</v>
      </c>
      <c r="E998" s="80">
        <v>5.8933800328847497</v>
      </c>
    </row>
    <row r="999" spans="3:5" x14ac:dyDescent="0.3">
      <c r="C999" s="88">
        <v>996</v>
      </c>
      <c r="D999" s="79">
        <v>105.90200195619208</v>
      </c>
      <c r="E999" s="80">
        <v>5.9020019561920805</v>
      </c>
    </row>
    <row r="1000" spans="3:5" x14ac:dyDescent="0.3">
      <c r="C1000" s="88">
        <v>997</v>
      </c>
      <c r="D1000" s="79">
        <v>106.12903966182748</v>
      </c>
      <c r="E1000" s="80">
        <v>6.1290396618274769</v>
      </c>
    </row>
    <row r="1001" spans="3:5" x14ac:dyDescent="0.3">
      <c r="C1001" s="88">
        <v>998</v>
      </c>
      <c r="D1001" s="79">
        <v>106.22859915260263</v>
      </c>
      <c r="E1001" s="80">
        <v>6.2285991526026265</v>
      </c>
    </row>
    <row r="1002" spans="3:5" x14ac:dyDescent="0.3">
      <c r="C1002" s="88">
        <v>999</v>
      </c>
      <c r="D1002" s="79">
        <v>106.39330951934835</v>
      </c>
      <c r="E1002" s="80">
        <v>6.3933095193483496</v>
      </c>
    </row>
    <row r="1003" spans="3:5" x14ac:dyDescent="0.3">
      <c r="C1003" s="88">
        <v>1000</v>
      </c>
      <c r="D1003" s="79">
        <v>106.40806262006481</v>
      </c>
      <c r="E1003" s="80">
        <v>6.4080626200648112</v>
      </c>
    </row>
    <row r="1004" spans="3:5" x14ac:dyDescent="0.3">
      <c r="C1004" s="88">
        <v>1001</v>
      </c>
      <c r="D1004" s="79">
        <v>106.45897280922634</v>
      </c>
      <c r="E1004" s="80">
        <v>6.4589728092263385</v>
      </c>
    </row>
    <row r="1005" spans="3:5" x14ac:dyDescent="0.3">
      <c r="C1005" s="88">
        <v>1002</v>
      </c>
      <c r="D1005" s="79">
        <v>106.50674704560259</v>
      </c>
      <c r="E1005" s="80">
        <v>6.5067470456025944</v>
      </c>
    </row>
    <row r="1006" spans="3:5" x14ac:dyDescent="0.3">
      <c r="C1006" s="88">
        <v>1003</v>
      </c>
      <c r="D1006" s="79">
        <v>106.57132485850593</v>
      </c>
      <c r="E1006" s="80">
        <v>6.5713248585059318</v>
      </c>
    </row>
    <row r="1007" spans="3:5" x14ac:dyDescent="0.3">
      <c r="C1007" s="88">
        <v>1004</v>
      </c>
      <c r="D1007" s="79">
        <v>106.67568884938498</v>
      </c>
      <c r="E1007" s="80">
        <v>6.6756888493849829</v>
      </c>
    </row>
    <row r="1008" spans="3:5" x14ac:dyDescent="0.3">
      <c r="C1008" s="88">
        <v>1005</v>
      </c>
      <c r="D1008" s="79">
        <v>106.70634799585139</v>
      </c>
      <c r="E1008" s="80">
        <v>6.7063479958513881</v>
      </c>
    </row>
    <row r="1009" spans="3:5" x14ac:dyDescent="0.3">
      <c r="C1009" s="88">
        <v>1006</v>
      </c>
      <c r="D1009" s="79">
        <v>106.71447606706705</v>
      </c>
      <c r="E1009" s="80">
        <v>6.7144760670670536</v>
      </c>
    </row>
    <row r="1010" spans="3:5" x14ac:dyDescent="0.3">
      <c r="C1010" s="88">
        <v>1007</v>
      </c>
      <c r="D1010" s="79">
        <v>106.72551293596351</v>
      </c>
      <c r="E1010" s="80">
        <v>6.7255129359635077</v>
      </c>
    </row>
    <row r="1011" spans="3:5" x14ac:dyDescent="0.3">
      <c r="C1011" s="88">
        <v>1008</v>
      </c>
      <c r="D1011" s="79">
        <v>106.94707433248229</v>
      </c>
      <c r="E1011" s="80">
        <v>6.9470743324822877</v>
      </c>
    </row>
    <row r="1012" spans="3:5" x14ac:dyDescent="0.3">
      <c r="C1012" s="88">
        <v>1009</v>
      </c>
      <c r="D1012" s="79">
        <v>106.96868596929743</v>
      </c>
      <c r="E1012" s="80">
        <v>6.9686859692974252</v>
      </c>
    </row>
    <row r="1013" spans="3:5" x14ac:dyDescent="0.3">
      <c r="C1013" s="88">
        <v>1010</v>
      </c>
      <c r="D1013" s="79">
        <v>107.06261803056523</v>
      </c>
      <c r="E1013" s="80">
        <v>7.0626180305652326</v>
      </c>
    </row>
    <row r="1014" spans="3:5" x14ac:dyDescent="0.3">
      <c r="C1014" s="88">
        <v>1011</v>
      </c>
      <c r="D1014" s="79">
        <v>107.10022634863195</v>
      </c>
      <c r="E1014" s="80">
        <v>7.1002263486319492</v>
      </c>
    </row>
    <row r="1015" spans="3:5" x14ac:dyDescent="0.3">
      <c r="C1015" s="88">
        <v>1012</v>
      </c>
      <c r="D1015" s="79">
        <v>107.10051049031739</v>
      </c>
      <c r="E1015" s="80">
        <v>7.1005104903173901</v>
      </c>
    </row>
    <row r="1016" spans="3:5" x14ac:dyDescent="0.3">
      <c r="C1016" s="88">
        <v>1013</v>
      </c>
      <c r="D1016" s="79">
        <v>107.14546092367763</v>
      </c>
      <c r="E1016" s="80">
        <v>7.1454609236776321</v>
      </c>
    </row>
    <row r="1017" spans="3:5" x14ac:dyDescent="0.3">
      <c r="C1017" s="88">
        <v>1014</v>
      </c>
      <c r="D1017" s="79">
        <v>107.15069680967409</v>
      </c>
      <c r="E1017" s="80">
        <v>7.1506968096740877</v>
      </c>
    </row>
    <row r="1018" spans="3:5" x14ac:dyDescent="0.3">
      <c r="C1018" s="88">
        <v>1015</v>
      </c>
      <c r="D1018" s="79">
        <v>107.22524828859359</v>
      </c>
      <c r="E1018" s="80">
        <v>7.2252482885935905</v>
      </c>
    </row>
    <row r="1019" spans="3:5" x14ac:dyDescent="0.3">
      <c r="C1019" s="88">
        <v>1016</v>
      </c>
      <c r="D1019" s="79">
        <v>107.26136351800352</v>
      </c>
      <c r="E1019" s="80">
        <v>7.2613635180035203</v>
      </c>
    </row>
    <row r="1020" spans="3:5" x14ac:dyDescent="0.3">
      <c r="C1020" s="88">
        <v>1017</v>
      </c>
      <c r="D1020" s="79">
        <v>107.83428500275718</v>
      </c>
      <c r="E1020" s="80">
        <v>7.8342850027571842</v>
      </c>
    </row>
    <row r="1021" spans="3:5" x14ac:dyDescent="0.3">
      <c r="C1021" s="88">
        <v>1018</v>
      </c>
      <c r="D1021" s="79">
        <v>107.95971506458899</v>
      </c>
      <c r="E1021" s="80">
        <v>7.9597150645889911</v>
      </c>
    </row>
    <row r="1022" spans="3:5" x14ac:dyDescent="0.3">
      <c r="C1022" s="88">
        <v>1019</v>
      </c>
      <c r="D1022" s="79">
        <v>107.97178390351456</v>
      </c>
      <c r="E1022" s="80">
        <v>7.971783903514563</v>
      </c>
    </row>
    <row r="1023" spans="3:5" x14ac:dyDescent="0.3">
      <c r="C1023" s="88">
        <v>1020</v>
      </c>
      <c r="D1023" s="79">
        <v>108.04374699853372</v>
      </c>
      <c r="E1023" s="80">
        <v>8.0437469985337202</v>
      </c>
    </row>
    <row r="1024" spans="3:5" x14ac:dyDescent="0.3">
      <c r="C1024" s="88">
        <v>1021</v>
      </c>
      <c r="D1024" s="79">
        <v>108.09407601732659</v>
      </c>
      <c r="E1024" s="80">
        <v>8.0940760173265858</v>
      </c>
    </row>
    <row r="1025" spans="3:5" x14ac:dyDescent="0.3">
      <c r="C1025" s="88">
        <v>1022</v>
      </c>
      <c r="D1025" s="79">
        <v>108.12160636934904</v>
      </c>
      <c r="E1025" s="80">
        <v>8.1216063693490383</v>
      </c>
    </row>
    <row r="1026" spans="3:5" x14ac:dyDescent="0.3">
      <c r="C1026" s="88">
        <v>1023</v>
      </c>
      <c r="D1026" s="79">
        <v>108.20495995167121</v>
      </c>
      <c r="E1026" s="80">
        <v>8.2049599516712135</v>
      </c>
    </row>
    <row r="1027" spans="3:5" x14ac:dyDescent="0.3">
      <c r="C1027" s="88">
        <v>1024</v>
      </c>
      <c r="D1027" s="79">
        <v>108.23269347425999</v>
      </c>
      <c r="E1027" s="80">
        <v>8.2326934742599889</v>
      </c>
    </row>
    <row r="1028" spans="3:5" x14ac:dyDescent="0.3">
      <c r="C1028" s="88">
        <v>1025</v>
      </c>
      <c r="D1028" s="79">
        <v>108.27818958573366</v>
      </c>
      <c r="E1028" s="80">
        <v>8.2781895857336565</v>
      </c>
    </row>
    <row r="1029" spans="3:5" x14ac:dyDescent="0.3">
      <c r="C1029" s="88">
        <v>1026</v>
      </c>
      <c r="D1029" s="79">
        <v>108.4500773087195</v>
      </c>
      <c r="E1029" s="80">
        <v>8.4500773087195</v>
      </c>
    </row>
    <row r="1030" spans="3:5" x14ac:dyDescent="0.3">
      <c r="C1030" s="88">
        <v>1027</v>
      </c>
      <c r="D1030" s="79">
        <v>108.45457176104074</v>
      </c>
      <c r="E1030" s="80">
        <v>8.4545717610407394</v>
      </c>
    </row>
    <row r="1031" spans="3:5" x14ac:dyDescent="0.3">
      <c r="C1031" s="88">
        <v>1028</v>
      </c>
      <c r="D1031" s="79">
        <v>108.55484717222865</v>
      </c>
      <c r="E1031" s="80">
        <v>8.5548471722286479</v>
      </c>
    </row>
    <row r="1032" spans="3:5" x14ac:dyDescent="0.3">
      <c r="C1032" s="88">
        <v>1029</v>
      </c>
      <c r="D1032" s="79">
        <v>108.68266121652125</v>
      </c>
      <c r="E1032" s="80">
        <v>8.6826612165212538</v>
      </c>
    </row>
    <row r="1033" spans="3:5" x14ac:dyDescent="0.3">
      <c r="C1033" s="88">
        <v>1030</v>
      </c>
      <c r="D1033" s="79">
        <v>108.70843755719604</v>
      </c>
      <c r="E1033" s="80">
        <v>8.7084375571960351</v>
      </c>
    </row>
    <row r="1034" spans="3:5" x14ac:dyDescent="0.3">
      <c r="C1034" s="88">
        <v>1031</v>
      </c>
      <c r="D1034" s="79">
        <v>108.73250461769442</v>
      </c>
      <c r="E1034" s="80">
        <v>8.732504617694417</v>
      </c>
    </row>
    <row r="1035" spans="3:5" x14ac:dyDescent="0.3">
      <c r="C1035" s="88">
        <v>1032</v>
      </c>
      <c r="D1035" s="79">
        <v>108.80054213667469</v>
      </c>
      <c r="E1035" s="80">
        <v>8.800542136674693</v>
      </c>
    </row>
    <row r="1036" spans="3:5" x14ac:dyDescent="0.3">
      <c r="C1036" s="88">
        <v>1033</v>
      </c>
      <c r="D1036" s="79">
        <v>108.82018540295486</v>
      </c>
      <c r="E1036" s="80">
        <v>8.8201854029548628</v>
      </c>
    </row>
    <row r="1037" spans="3:5" x14ac:dyDescent="0.3">
      <c r="C1037" s="88">
        <v>1034</v>
      </c>
      <c r="D1037" s="79">
        <v>108.96332026867637</v>
      </c>
      <c r="E1037" s="80">
        <v>8.9633202686763696</v>
      </c>
    </row>
    <row r="1038" spans="3:5" x14ac:dyDescent="0.3">
      <c r="C1038" s="88">
        <v>1035</v>
      </c>
      <c r="D1038" s="79">
        <v>108.98695881892723</v>
      </c>
      <c r="E1038" s="80">
        <v>8.9869588189272349</v>
      </c>
    </row>
    <row r="1039" spans="3:5" x14ac:dyDescent="0.3">
      <c r="C1039" s="88">
        <v>1036</v>
      </c>
      <c r="D1039" s="79">
        <v>109.10095857469426</v>
      </c>
      <c r="E1039" s="80">
        <v>9.1009585746942605</v>
      </c>
    </row>
    <row r="1040" spans="3:5" x14ac:dyDescent="0.3">
      <c r="C1040" s="88">
        <v>1037</v>
      </c>
      <c r="D1040" s="79">
        <v>109.13513321225223</v>
      </c>
      <c r="E1040" s="80">
        <v>9.135133212252228</v>
      </c>
    </row>
    <row r="1041" spans="3:5" x14ac:dyDescent="0.3">
      <c r="C1041" s="88">
        <v>1038</v>
      </c>
      <c r="D1041" s="79">
        <v>109.1940820598102</v>
      </c>
      <c r="E1041" s="80">
        <v>9.1940820598101993</v>
      </c>
    </row>
    <row r="1042" spans="3:5" x14ac:dyDescent="0.3">
      <c r="C1042" s="88">
        <v>1039</v>
      </c>
      <c r="D1042" s="79">
        <v>109.29188652293658</v>
      </c>
      <c r="E1042" s="80">
        <v>9.2918865229365792</v>
      </c>
    </row>
    <row r="1043" spans="3:5" x14ac:dyDescent="0.3">
      <c r="C1043" s="88">
        <v>1040</v>
      </c>
      <c r="D1043" s="79">
        <v>109.36972774488073</v>
      </c>
      <c r="E1043" s="80">
        <v>9.3697277448807341</v>
      </c>
    </row>
    <row r="1044" spans="3:5" x14ac:dyDescent="0.3">
      <c r="C1044" s="88">
        <v>1041</v>
      </c>
      <c r="D1044" s="79">
        <v>109.4430912244861</v>
      </c>
      <c r="E1044" s="80">
        <v>9.4430912244860963</v>
      </c>
    </row>
    <row r="1045" spans="3:5" x14ac:dyDescent="0.3">
      <c r="C1045" s="88">
        <v>1042</v>
      </c>
      <c r="D1045" s="79">
        <v>109.55403841147877</v>
      </c>
      <c r="E1045" s="80">
        <v>9.5540384114787713</v>
      </c>
    </row>
    <row r="1046" spans="3:5" x14ac:dyDescent="0.3">
      <c r="C1046" s="88">
        <v>1043</v>
      </c>
      <c r="D1046" s="79">
        <v>109.57634136170766</v>
      </c>
      <c r="E1046" s="80">
        <v>9.5763413617076623</v>
      </c>
    </row>
    <row r="1047" spans="3:5" x14ac:dyDescent="0.3">
      <c r="C1047" s="88">
        <v>1044</v>
      </c>
      <c r="D1047" s="79">
        <v>109.63044959128065</v>
      </c>
      <c r="E1047" s="80">
        <v>9.6304495912806516</v>
      </c>
    </row>
    <row r="1048" spans="3:5" x14ac:dyDescent="0.3">
      <c r="C1048" s="88">
        <v>1045</v>
      </c>
      <c r="D1048" s="79">
        <v>109.68613210107432</v>
      </c>
      <c r="E1048" s="80">
        <v>9.6861321010743211</v>
      </c>
    </row>
    <row r="1049" spans="3:5" x14ac:dyDescent="0.3">
      <c r="C1049" s="88">
        <v>1046</v>
      </c>
      <c r="D1049" s="79">
        <v>109.69017836595125</v>
      </c>
      <c r="E1049" s="80">
        <v>9.6901783659512546</v>
      </c>
    </row>
    <row r="1050" spans="3:5" x14ac:dyDescent="0.3">
      <c r="C1050" s="88">
        <v>1047</v>
      </c>
      <c r="D1050" s="79">
        <v>109.99150319941258</v>
      </c>
      <c r="E1050" s="80">
        <v>9.9915031994125769</v>
      </c>
    </row>
    <row r="1051" spans="3:5" x14ac:dyDescent="0.3">
      <c r="C1051" s="88">
        <v>1048</v>
      </c>
      <c r="D1051" s="79">
        <v>110.12769046281967</v>
      </c>
      <c r="E1051" s="80">
        <v>10.127690462819672</v>
      </c>
    </row>
    <row r="1052" spans="3:5" x14ac:dyDescent="0.3">
      <c r="C1052" s="88">
        <v>1049</v>
      </c>
      <c r="D1052" s="79">
        <v>110.26592027623423</v>
      </c>
      <c r="E1052" s="80">
        <v>10.265920276234226</v>
      </c>
    </row>
    <row r="1053" spans="3:5" x14ac:dyDescent="0.3">
      <c r="C1053" s="88">
        <v>1050</v>
      </c>
      <c r="D1053" s="79">
        <v>110.52409612407585</v>
      </c>
      <c r="E1053" s="80">
        <v>10.524096124075854</v>
      </c>
    </row>
    <row r="1054" spans="3:5" x14ac:dyDescent="0.3">
      <c r="C1054" s="88">
        <v>1051</v>
      </c>
      <c r="D1054" s="79">
        <v>110.5944859276278</v>
      </c>
      <c r="E1054" s="80">
        <v>10.594485927627801</v>
      </c>
    </row>
    <row r="1055" spans="3:5" x14ac:dyDescent="0.3">
      <c r="C1055" s="88">
        <v>1052</v>
      </c>
      <c r="D1055" s="79">
        <v>110.61972996072365</v>
      </c>
      <c r="E1055" s="80">
        <v>10.619729960723646</v>
      </c>
    </row>
    <row r="1056" spans="3:5" x14ac:dyDescent="0.3">
      <c r="C1056" s="88">
        <v>1053</v>
      </c>
      <c r="D1056" s="79">
        <v>110.68086906866827</v>
      </c>
      <c r="E1056" s="80">
        <v>10.680869068668272</v>
      </c>
    </row>
    <row r="1057" spans="3:5" x14ac:dyDescent="0.3">
      <c r="C1057" s="88">
        <v>1054</v>
      </c>
      <c r="D1057" s="79">
        <v>110.79386286256086</v>
      </c>
      <c r="E1057" s="80">
        <v>10.793862862560857</v>
      </c>
    </row>
    <row r="1058" spans="3:5" x14ac:dyDescent="0.3">
      <c r="C1058" s="88">
        <v>1055</v>
      </c>
      <c r="D1058" s="79">
        <v>110.8537880928034</v>
      </c>
      <c r="E1058" s="80">
        <v>10.853788092803399</v>
      </c>
    </row>
    <row r="1059" spans="3:5" x14ac:dyDescent="0.3">
      <c r="C1059" s="88">
        <v>1056</v>
      </c>
      <c r="D1059" s="79">
        <v>111.29405661474614</v>
      </c>
      <c r="E1059" s="80">
        <v>11.29405661474614</v>
      </c>
    </row>
    <row r="1060" spans="3:5" x14ac:dyDescent="0.3">
      <c r="C1060" s="88">
        <v>1057</v>
      </c>
      <c r="D1060" s="79">
        <v>111.41306461116945</v>
      </c>
      <c r="E1060" s="80">
        <v>11.413064611169446</v>
      </c>
    </row>
    <row r="1061" spans="3:5" x14ac:dyDescent="0.3">
      <c r="C1061" s="88">
        <v>1058</v>
      </c>
      <c r="D1061" s="79">
        <v>111.51998077460519</v>
      </c>
      <c r="E1061" s="80">
        <v>11.519980774605187</v>
      </c>
    </row>
    <row r="1062" spans="3:5" x14ac:dyDescent="0.3">
      <c r="C1062" s="88">
        <v>1059</v>
      </c>
      <c r="D1062" s="79">
        <v>111.7413812373627</v>
      </c>
      <c r="E1062" s="80">
        <v>11.741381237362702</v>
      </c>
    </row>
    <row r="1063" spans="3:5" x14ac:dyDescent="0.3">
      <c r="C1063" s="88">
        <v>1060</v>
      </c>
      <c r="D1063" s="79">
        <v>111.75981331108065</v>
      </c>
      <c r="E1063" s="80">
        <v>11.759813311080649</v>
      </c>
    </row>
    <row r="1064" spans="3:5" x14ac:dyDescent="0.3">
      <c r="C1064" s="88">
        <v>1061</v>
      </c>
      <c r="D1064" s="79">
        <v>111.84693490909683</v>
      </c>
      <c r="E1064" s="80">
        <v>11.846934909096831</v>
      </c>
    </row>
    <row r="1065" spans="3:5" x14ac:dyDescent="0.3">
      <c r="C1065" s="88">
        <v>1062</v>
      </c>
      <c r="D1065" s="79">
        <v>111.92591159551357</v>
      </c>
      <c r="E1065" s="80">
        <v>11.925911595513568</v>
      </c>
    </row>
    <row r="1066" spans="3:5" x14ac:dyDescent="0.3">
      <c r="C1066" s="88">
        <v>1063</v>
      </c>
      <c r="D1066" s="79">
        <v>111.97681737123675</v>
      </c>
      <c r="E1066" s="80">
        <v>11.976817371236748</v>
      </c>
    </row>
    <row r="1067" spans="3:5" x14ac:dyDescent="0.3">
      <c r="C1067" s="88">
        <v>1064</v>
      </c>
      <c r="D1067" s="79">
        <v>112.08188967577397</v>
      </c>
      <c r="E1067" s="80">
        <v>12.081889675773965</v>
      </c>
    </row>
    <row r="1068" spans="3:5" x14ac:dyDescent="0.3">
      <c r="C1068" s="88">
        <v>1065</v>
      </c>
      <c r="D1068" s="79">
        <v>112.11751742862921</v>
      </c>
      <c r="E1068" s="80">
        <v>12.117517428629213</v>
      </c>
    </row>
    <row r="1069" spans="3:5" x14ac:dyDescent="0.3">
      <c r="C1069" s="88">
        <v>1066</v>
      </c>
      <c r="D1069" s="79">
        <v>112.18645588673128</v>
      </c>
      <c r="E1069" s="80">
        <v>12.186455886731281</v>
      </c>
    </row>
    <row r="1070" spans="3:5" x14ac:dyDescent="0.3">
      <c r="C1070" s="88">
        <v>1067</v>
      </c>
      <c r="D1070" s="79">
        <v>112.32618816985907</v>
      </c>
      <c r="E1070" s="80">
        <v>12.326188169859066</v>
      </c>
    </row>
    <row r="1071" spans="3:5" x14ac:dyDescent="0.3">
      <c r="C1071" s="88">
        <v>1068</v>
      </c>
      <c r="D1071" s="79">
        <v>112.41184401576436</v>
      </c>
      <c r="E1071" s="80">
        <v>12.411844015764359</v>
      </c>
    </row>
    <row r="1072" spans="3:5" x14ac:dyDescent="0.3">
      <c r="C1072" s="88">
        <v>1069</v>
      </c>
      <c r="D1072" s="79">
        <v>112.4259907992645</v>
      </c>
      <c r="E1072" s="80">
        <v>12.425990799264497</v>
      </c>
    </row>
    <row r="1073" spans="3:5" x14ac:dyDescent="0.3">
      <c r="C1073" s="88">
        <v>1070</v>
      </c>
      <c r="D1073" s="79">
        <v>112.44303579110104</v>
      </c>
      <c r="E1073" s="80">
        <v>12.443035791101039</v>
      </c>
    </row>
    <row r="1074" spans="3:5" x14ac:dyDescent="0.3">
      <c r="C1074" s="88">
        <v>1071</v>
      </c>
      <c r="D1074" s="79">
        <v>112.4840075250018</v>
      </c>
      <c r="E1074" s="80">
        <v>12.4840075250018</v>
      </c>
    </row>
    <row r="1075" spans="3:5" x14ac:dyDescent="0.3">
      <c r="C1075" s="88">
        <v>1072</v>
      </c>
      <c r="D1075" s="79">
        <v>112.71263119797324</v>
      </c>
      <c r="E1075" s="80">
        <v>12.712631197973238</v>
      </c>
    </row>
    <row r="1076" spans="3:5" x14ac:dyDescent="0.3">
      <c r="C1076" s="88">
        <v>1073</v>
      </c>
      <c r="D1076" s="79">
        <v>112.73226948349375</v>
      </c>
      <c r="E1076" s="80">
        <v>12.732269483493752</v>
      </c>
    </row>
    <row r="1077" spans="3:5" x14ac:dyDescent="0.3">
      <c r="C1077" s="88">
        <v>1074</v>
      </c>
      <c r="D1077" s="79">
        <v>112.77223503853332</v>
      </c>
      <c r="E1077" s="80">
        <v>12.772235038533324</v>
      </c>
    </row>
    <row r="1078" spans="3:5" x14ac:dyDescent="0.3">
      <c r="C1078" s="88">
        <v>1075</v>
      </c>
      <c r="D1078" s="79">
        <v>112.82675047596022</v>
      </c>
      <c r="E1078" s="80">
        <v>12.826750475960225</v>
      </c>
    </row>
    <row r="1079" spans="3:5" x14ac:dyDescent="0.3">
      <c r="C1079" s="88">
        <v>1076</v>
      </c>
      <c r="D1079" s="79">
        <v>113.08211899169672</v>
      </c>
      <c r="E1079" s="80">
        <v>13.082118991696717</v>
      </c>
    </row>
    <row r="1080" spans="3:5" x14ac:dyDescent="0.3">
      <c r="C1080" s="88">
        <v>1077</v>
      </c>
      <c r="D1080" s="79">
        <v>113.1068958906871</v>
      </c>
      <c r="E1080" s="80">
        <v>13.106895890687099</v>
      </c>
    </row>
    <row r="1081" spans="3:5" x14ac:dyDescent="0.3">
      <c r="C1081" s="88">
        <v>1078</v>
      </c>
      <c r="D1081" s="79">
        <v>113.13061144631291</v>
      </c>
      <c r="E1081" s="80">
        <v>13.130611446312912</v>
      </c>
    </row>
    <row r="1082" spans="3:5" x14ac:dyDescent="0.3">
      <c r="C1082" s="88">
        <v>1079</v>
      </c>
      <c r="D1082" s="79">
        <v>113.19533449425457</v>
      </c>
      <c r="E1082" s="80">
        <v>13.195334494254567</v>
      </c>
    </row>
    <row r="1083" spans="3:5" x14ac:dyDescent="0.3">
      <c r="C1083" s="88">
        <v>1080</v>
      </c>
      <c r="D1083" s="79">
        <v>113.23652575503331</v>
      </c>
      <c r="E1083" s="80">
        <v>13.236525755033313</v>
      </c>
    </row>
    <row r="1084" spans="3:5" x14ac:dyDescent="0.3">
      <c r="C1084" s="88">
        <v>1081</v>
      </c>
      <c r="D1084" s="79">
        <v>113.51899252373549</v>
      </c>
      <c r="E1084" s="80">
        <v>13.518992523735491</v>
      </c>
    </row>
    <row r="1085" spans="3:5" x14ac:dyDescent="0.3">
      <c r="C1085" s="88">
        <v>1082</v>
      </c>
      <c r="D1085" s="79">
        <v>113.52428966970159</v>
      </c>
      <c r="E1085" s="80">
        <v>13.524289669701588</v>
      </c>
    </row>
    <row r="1086" spans="3:5" x14ac:dyDescent="0.3">
      <c r="C1086" s="88">
        <v>1083</v>
      </c>
      <c r="D1086" s="79">
        <v>113.60657629303657</v>
      </c>
      <c r="E1086" s="80">
        <v>13.606576293036568</v>
      </c>
    </row>
    <row r="1087" spans="3:5" x14ac:dyDescent="0.3">
      <c r="C1087" s="88">
        <v>1084</v>
      </c>
      <c r="D1087" s="79">
        <v>113.66715716153286</v>
      </c>
      <c r="E1087" s="80">
        <v>13.667157161532856</v>
      </c>
    </row>
    <row r="1088" spans="3:5" x14ac:dyDescent="0.3">
      <c r="C1088" s="88">
        <v>1085</v>
      </c>
      <c r="D1088" s="79">
        <v>113.7427259105946</v>
      </c>
      <c r="E1088" s="80">
        <v>13.742725910594601</v>
      </c>
    </row>
    <row r="1089" spans="3:5" x14ac:dyDescent="0.3">
      <c r="C1089" s="88">
        <v>1086</v>
      </c>
      <c r="D1089" s="79">
        <v>113.74415263331601</v>
      </c>
      <c r="E1089" s="80">
        <v>13.744152633316006</v>
      </c>
    </row>
    <row r="1090" spans="3:5" x14ac:dyDescent="0.3">
      <c r="C1090" s="88">
        <v>1087</v>
      </c>
      <c r="D1090" s="79">
        <v>113.91581778791573</v>
      </c>
      <c r="E1090" s="80">
        <v>13.915817787915728</v>
      </c>
    </row>
    <row r="1091" spans="3:5" x14ac:dyDescent="0.3">
      <c r="C1091" s="88">
        <v>1088</v>
      </c>
      <c r="D1091" s="79">
        <v>113.98870145281425</v>
      </c>
      <c r="E1091" s="80">
        <v>13.988701452814254</v>
      </c>
    </row>
    <row r="1092" spans="3:5" x14ac:dyDescent="0.3">
      <c r="C1092" s="88">
        <v>1089</v>
      </c>
      <c r="D1092" s="79">
        <v>114.0589820833994</v>
      </c>
      <c r="E1092" s="80">
        <v>14.0589820833994</v>
      </c>
    </row>
    <row r="1093" spans="3:5" x14ac:dyDescent="0.3">
      <c r="C1093" s="88">
        <v>1090</v>
      </c>
      <c r="D1093" s="79">
        <v>114.05943539594203</v>
      </c>
      <c r="E1093" s="80">
        <v>14.059435395942032</v>
      </c>
    </row>
    <row r="1094" spans="3:5" x14ac:dyDescent="0.3">
      <c r="C1094" s="88">
        <v>1091</v>
      </c>
      <c r="D1094" s="79">
        <v>114.22755470882238</v>
      </c>
      <c r="E1094" s="80">
        <v>14.227554708822382</v>
      </c>
    </row>
    <row r="1095" spans="3:5" x14ac:dyDescent="0.3">
      <c r="C1095" s="88">
        <v>1092</v>
      </c>
      <c r="D1095" s="79">
        <v>114.60710496889068</v>
      </c>
      <c r="E1095" s="80">
        <v>14.607104968890681</v>
      </c>
    </row>
    <row r="1096" spans="3:5" x14ac:dyDescent="0.3">
      <c r="C1096" s="88">
        <v>1093</v>
      </c>
      <c r="D1096" s="79">
        <v>114.77695902743929</v>
      </c>
      <c r="E1096" s="80">
        <v>14.77695902743929</v>
      </c>
    </row>
    <row r="1097" spans="3:5" x14ac:dyDescent="0.3">
      <c r="C1097" s="88">
        <v>1094</v>
      </c>
      <c r="D1097" s="79">
        <v>114.99700499981662</v>
      </c>
      <c r="E1097" s="80">
        <v>14.997004999816625</v>
      </c>
    </row>
    <row r="1098" spans="3:5" x14ac:dyDescent="0.3">
      <c r="C1098" s="88">
        <v>1095</v>
      </c>
      <c r="D1098" s="79">
        <v>115.06783810796222</v>
      </c>
      <c r="E1098" s="80">
        <v>15.067838107962217</v>
      </c>
    </row>
    <row r="1099" spans="3:5" x14ac:dyDescent="0.3">
      <c r="C1099" s="88">
        <v>1096</v>
      </c>
      <c r="D1099" s="79">
        <v>115.2555712265617</v>
      </c>
      <c r="E1099" s="80">
        <v>15.255571226561699</v>
      </c>
    </row>
    <row r="1100" spans="3:5" x14ac:dyDescent="0.3">
      <c r="C1100" s="88">
        <v>1097</v>
      </c>
      <c r="D1100" s="79">
        <v>115.31080958568796</v>
      </c>
      <c r="E1100" s="80">
        <v>15.310809585687963</v>
      </c>
    </row>
    <row r="1101" spans="3:5" x14ac:dyDescent="0.3">
      <c r="C1101" s="88">
        <v>1098</v>
      </c>
      <c r="D1101" s="79">
        <v>115.33398419358217</v>
      </c>
      <c r="E1101" s="80">
        <v>15.333984193582168</v>
      </c>
    </row>
    <row r="1102" spans="3:5" x14ac:dyDescent="0.3">
      <c r="C1102" s="88">
        <v>1099</v>
      </c>
      <c r="D1102" s="79">
        <v>115.40228228451615</v>
      </c>
      <c r="E1102" s="80">
        <v>15.402282284516147</v>
      </c>
    </row>
    <row r="1103" spans="3:5" x14ac:dyDescent="0.3">
      <c r="C1103" s="88">
        <v>1100</v>
      </c>
      <c r="D1103" s="79">
        <v>115.834877673864</v>
      </c>
      <c r="E1103" s="80">
        <v>15.834877673864</v>
      </c>
    </row>
    <row r="1104" spans="3:5" x14ac:dyDescent="0.3">
      <c r="C1104" s="88">
        <v>1101</v>
      </c>
      <c r="D1104" s="79">
        <v>115.98113566442821</v>
      </c>
      <c r="E1104" s="80">
        <v>15.981135664428209</v>
      </c>
    </row>
    <row r="1105" spans="3:5" x14ac:dyDescent="0.3">
      <c r="C1105" s="88">
        <v>1102</v>
      </c>
      <c r="D1105" s="79">
        <v>116.1518120017202</v>
      </c>
      <c r="E1105" s="80">
        <v>16.151812001720202</v>
      </c>
    </row>
    <row r="1106" spans="3:5" x14ac:dyDescent="0.3">
      <c r="C1106" s="88">
        <v>1103</v>
      </c>
      <c r="D1106" s="79">
        <v>116.32048073682245</v>
      </c>
      <c r="E1106" s="80">
        <v>16.320480736822446</v>
      </c>
    </row>
    <row r="1107" spans="3:5" x14ac:dyDescent="0.3">
      <c r="C1107" s="88">
        <v>1104</v>
      </c>
      <c r="D1107" s="79">
        <v>116.32625520814963</v>
      </c>
      <c r="E1107" s="80">
        <v>16.326255208149632</v>
      </c>
    </row>
    <row r="1108" spans="3:5" x14ac:dyDescent="0.3">
      <c r="C1108" s="88">
        <v>1105</v>
      </c>
      <c r="D1108" s="79">
        <v>116.44710544578855</v>
      </c>
      <c r="E1108" s="80">
        <v>16.447105445788551</v>
      </c>
    </row>
    <row r="1109" spans="3:5" x14ac:dyDescent="0.3">
      <c r="C1109" s="88">
        <v>1106</v>
      </c>
      <c r="D1109" s="79">
        <v>116.83053021229979</v>
      </c>
      <c r="E1109" s="80">
        <v>16.830530212299792</v>
      </c>
    </row>
    <row r="1110" spans="3:5" x14ac:dyDescent="0.3">
      <c r="C1110" s="88">
        <v>1107</v>
      </c>
      <c r="D1110" s="79">
        <v>117.67916281276378</v>
      </c>
      <c r="E1110" s="80">
        <v>17.679162812763778</v>
      </c>
    </row>
    <row r="1111" spans="3:5" x14ac:dyDescent="0.3">
      <c r="C1111" s="88">
        <v>1108</v>
      </c>
      <c r="D1111" s="79">
        <v>117.73544423028144</v>
      </c>
      <c r="E1111" s="80">
        <v>17.735444230281445</v>
      </c>
    </row>
    <row r="1112" spans="3:5" x14ac:dyDescent="0.3">
      <c r="C1112" s="88">
        <v>1109</v>
      </c>
      <c r="D1112" s="79">
        <v>117.74507047418798</v>
      </c>
      <c r="E1112" s="80">
        <v>17.745070474187983</v>
      </c>
    </row>
    <row r="1113" spans="3:5" x14ac:dyDescent="0.3">
      <c r="C1113" s="88">
        <v>1110</v>
      </c>
      <c r="D1113" s="79">
        <v>117.9453091402296</v>
      </c>
      <c r="E1113" s="80">
        <v>17.945309140229597</v>
      </c>
    </row>
    <row r="1114" spans="3:5" x14ac:dyDescent="0.3">
      <c r="C1114" s="88">
        <v>1111</v>
      </c>
      <c r="D1114" s="79">
        <v>118.37866627667752</v>
      </c>
      <c r="E1114" s="80">
        <v>18.378666276677521</v>
      </c>
    </row>
    <row r="1115" spans="3:5" x14ac:dyDescent="0.3">
      <c r="C1115" s="88">
        <v>1112</v>
      </c>
      <c r="D1115" s="79">
        <v>118.68344402266011</v>
      </c>
      <c r="E1115" s="80">
        <v>18.683444022660112</v>
      </c>
    </row>
    <row r="1116" spans="3:5" x14ac:dyDescent="0.3">
      <c r="C1116" s="88">
        <v>1113</v>
      </c>
      <c r="D1116" s="79">
        <v>118.8304608321078</v>
      </c>
      <c r="E1116" s="80">
        <v>18.830460832107804</v>
      </c>
    </row>
    <row r="1117" spans="3:5" x14ac:dyDescent="0.3">
      <c r="C1117" s="88">
        <v>1114</v>
      </c>
      <c r="D1117" s="79">
        <v>119.21549751976264</v>
      </c>
      <c r="E1117" s="80">
        <v>19.215497519762636</v>
      </c>
    </row>
    <row r="1118" spans="3:5" x14ac:dyDescent="0.3">
      <c r="C1118" s="88">
        <v>1115</v>
      </c>
      <c r="D1118" s="79">
        <v>119.22995809045496</v>
      </c>
      <c r="E1118" s="80">
        <v>19.229958090454957</v>
      </c>
    </row>
    <row r="1119" spans="3:5" x14ac:dyDescent="0.3">
      <c r="C1119" s="88">
        <v>1116</v>
      </c>
      <c r="D1119" s="79">
        <v>119.23365820922169</v>
      </c>
      <c r="E1119" s="80">
        <v>19.233658209221687</v>
      </c>
    </row>
    <row r="1120" spans="3:5" x14ac:dyDescent="0.3">
      <c r="C1120" s="88">
        <v>1117</v>
      </c>
      <c r="D1120" s="79">
        <v>119.28354138256584</v>
      </c>
      <c r="E1120" s="80">
        <v>19.283541382565843</v>
      </c>
    </row>
    <row r="1121" spans="3:5" x14ac:dyDescent="0.3">
      <c r="C1121" s="88">
        <v>1118</v>
      </c>
      <c r="D1121" s="79">
        <v>119.29258273817858</v>
      </c>
      <c r="E1121" s="80">
        <v>19.292582738178581</v>
      </c>
    </row>
    <row r="1122" spans="3:5" x14ac:dyDescent="0.3">
      <c r="C1122" s="88">
        <v>1119</v>
      </c>
      <c r="D1122" s="79">
        <v>119.69580121737407</v>
      </c>
      <c r="E1122" s="80">
        <v>19.695801217374068</v>
      </c>
    </row>
    <row r="1123" spans="3:5" x14ac:dyDescent="0.3">
      <c r="C1123" s="88">
        <v>1120</v>
      </c>
      <c r="D1123" s="79">
        <v>120.46825231058432</v>
      </c>
      <c r="E1123" s="80">
        <v>20.468252310584319</v>
      </c>
    </row>
    <row r="1124" spans="3:5" x14ac:dyDescent="0.3">
      <c r="C1124" s="88">
        <v>1121</v>
      </c>
      <c r="D1124" s="79">
        <v>120.5715939495517</v>
      </c>
      <c r="E1124" s="80">
        <v>20.571593949551698</v>
      </c>
    </row>
    <row r="1125" spans="3:5" x14ac:dyDescent="0.3">
      <c r="C1125" s="88">
        <v>1122</v>
      </c>
      <c r="D1125" s="79">
        <v>120.68107922126332</v>
      </c>
      <c r="E1125" s="80">
        <v>20.681079221263317</v>
      </c>
    </row>
    <row r="1126" spans="3:5" x14ac:dyDescent="0.3">
      <c r="C1126" s="88">
        <v>1123</v>
      </c>
      <c r="D1126" s="79">
        <v>120.80943372277864</v>
      </c>
      <c r="E1126" s="80">
        <v>20.809433722778635</v>
      </c>
    </row>
    <row r="1127" spans="3:5" x14ac:dyDescent="0.3">
      <c r="C1127" s="88">
        <v>1124</v>
      </c>
      <c r="D1127" s="79">
        <v>120.97023967051506</v>
      </c>
      <c r="E1127" s="80">
        <v>20.970239670515056</v>
      </c>
    </row>
    <row r="1128" spans="3:5" x14ac:dyDescent="0.3">
      <c r="C1128" s="88">
        <v>1125</v>
      </c>
      <c r="D1128" s="79">
        <v>121.06905665728308</v>
      </c>
      <c r="E1128" s="80">
        <v>21.069056657283085</v>
      </c>
    </row>
    <row r="1129" spans="3:5" x14ac:dyDescent="0.3">
      <c r="C1129" s="88">
        <v>1126</v>
      </c>
      <c r="D1129" s="79">
        <v>121.37244841129993</v>
      </c>
      <c r="E1129" s="80">
        <v>21.372448411299928</v>
      </c>
    </row>
    <row r="1130" spans="3:5" x14ac:dyDescent="0.3">
      <c r="C1130" s="88">
        <v>1127</v>
      </c>
      <c r="D1130" s="79">
        <v>121.43622597824648</v>
      </c>
      <c r="E1130" s="80">
        <v>21.436225978246483</v>
      </c>
    </row>
    <row r="1131" spans="3:5" x14ac:dyDescent="0.3">
      <c r="C1131" s="88">
        <v>1128</v>
      </c>
      <c r="D1131" s="79">
        <v>121.59113591582557</v>
      </c>
      <c r="E1131" s="80">
        <v>21.591135915825575</v>
      </c>
    </row>
    <row r="1132" spans="3:5" x14ac:dyDescent="0.3">
      <c r="C1132" s="88">
        <v>1129</v>
      </c>
      <c r="D1132" s="79">
        <v>121.76376575473884</v>
      </c>
      <c r="E1132" s="80">
        <v>21.763765754738841</v>
      </c>
    </row>
    <row r="1133" spans="3:5" x14ac:dyDescent="0.3">
      <c r="C1133" s="88">
        <v>1130</v>
      </c>
      <c r="D1133" s="79">
        <v>122.15682441307578</v>
      </c>
      <c r="E1133" s="80">
        <v>22.156824413075782</v>
      </c>
    </row>
    <row r="1134" spans="3:5" x14ac:dyDescent="0.3">
      <c r="C1134" s="88">
        <v>1131</v>
      </c>
      <c r="D1134" s="79">
        <v>122.48485472939346</v>
      </c>
      <c r="E1134" s="80">
        <v>22.484854729393462</v>
      </c>
    </row>
    <row r="1135" spans="3:5" x14ac:dyDescent="0.3">
      <c r="C1135" s="88">
        <v>1132</v>
      </c>
      <c r="D1135" s="79">
        <v>122.83790335362727</v>
      </c>
      <c r="E1135" s="80">
        <v>22.837903353627269</v>
      </c>
    </row>
    <row r="1136" spans="3:5" x14ac:dyDescent="0.3">
      <c r="C1136" s="88">
        <v>1133</v>
      </c>
      <c r="D1136" s="79">
        <v>123.77549290416488</v>
      </c>
      <c r="E1136" s="80">
        <v>23.775492904164878</v>
      </c>
    </row>
    <row r="1137" spans="3:5" x14ac:dyDescent="0.3">
      <c r="C1137" s="88">
        <v>1134</v>
      </c>
      <c r="D1137" s="79">
        <v>123.78605757018464</v>
      </c>
      <c r="E1137" s="80">
        <v>23.786057570184639</v>
      </c>
    </row>
    <row r="1138" spans="3:5" x14ac:dyDescent="0.3">
      <c r="C1138" s="88">
        <v>1135</v>
      </c>
      <c r="D1138" s="79">
        <v>124.31752706117085</v>
      </c>
      <c r="E1138" s="80">
        <v>24.31752706117085</v>
      </c>
    </row>
    <row r="1139" spans="3:5" x14ac:dyDescent="0.3">
      <c r="C1139" s="88">
        <v>1136</v>
      </c>
      <c r="D1139" s="79">
        <v>124.31754229275896</v>
      </c>
      <c r="E1139" s="80">
        <v>24.317542292758958</v>
      </c>
    </row>
    <row r="1140" spans="3:5" x14ac:dyDescent="0.3">
      <c r="C1140" s="88">
        <v>1137</v>
      </c>
      <c r="D1140" s="79">
        <v>124.33511265989823</v>
      </c>
      <c r="E1140" s="80">
        <v>24.335112659898229</v>
      </c>
    </row>
    <row r="1141" spans="3:5" x14ac:dyDescent="0.3">
      <c r="C1141" s="88">
        <v>1138</v>
      </c>
      <c r="D1141" s="79">
        <v>125.19265776387701</v>
      </c>
      <c r="E1141" s="80">
        <v>25.192657763877008</v>
      </c>
    </row>
    <row r="1142" spans="3:5" x14ac:dyDescent="0.3">
      <c r="C1142" s="88">
        <v>1139</v>
      </c>
      <c r="D1142" s="79">
        <v>125.24346553638107</v>
      </c>
      <c r="E1142" s="80">
        <v>25.243465536381066</v>
      </c>
    </row>
    <row r="1143" spans="3:5" x14ac:dyDescent="0.3">
      <c r="C1143" s="88">
        <v>1140</v>
      </c>
      <c r="D1143" s="79">
        <v>125.38878689004082</v>
      </c>
      <c r="E1143" s="80">
        <v>25.388786890040819</v>
      </c>
    </row>
    <row r="1144" spans="3:5" x14ac:dyDescent="0.3">
      <c r="C1144" s="88">
        <v>1141</v>
      </c>
      <c r="D1144" s="79">
        <v>125.89489436098023</v>
      </c>
      <c r="E1144" s="80">
        <v>25.894894360980231</v>
      </c>
    </row>
    <row r="1145" spans="3:5" x14ac:dyDescent="0.3">
      <c r="C1145" s="88">
        <v>1142</v>
      </c>
      <c r="D1145" s="79">
        <v>126.71224255759532</v>
      </c>
      <c r="E1145" s="80">
        <v>26.712242557595317</v>
      </c>
    </row>
    <row r="1146" spans="3:5" x14ac:dyDescent="0.3">
      <c r="C1146" s="88">
        <v>1143</v>
      </c>
      <c r="D1146" s="79">
        <v>127.91183639033841</v>
      </c>
      <c r="E1146" s="80">
        <v>27.911836390338408</v>
      </c>
    </row>
    <row r="1147" spans="3:5" x14ac:dyDescent="0.3">
      <c r="C1147" s="88">
        <v>1144</v>
      </c>
      <c r="D1147" s="79">
        <v>127.92472155359947</v>
      </c>
      <c r="E1147" s="80">
        <v>27.924721553599468</v>
      </c>
    </row>
    <row r="1148" spans="3:5" x14ac:dyDescent="0.3">
      <c r="C1148" s="88">
        <v>1145</v>
      </c>
      <c r="D1148" s="79">
        <v>129.02421287188713</v>
      </c>
      <c r="E1148" s="80">
        <v>29.02421287188713</v>
      </c>
    </row>
    <row r="1149" spans="3:5" x14ac:dyDescent="0.3">
      <c r="C1149" s="88">
        <v>1146</v>
      </c>
      <c r="D1149" s="79">
        <v>129.06849073293068</v>
      </c>
      <c r="E1149" s="80">
        <v>29.068490732930684</v>
      </c>
    </row>
    <row r="1150" spans="3:5" x14ac:dyDescent="0.3">
      <c r="C1150" s="88">
        <v>1147</v>
      </c>
      <c r="D1150" s="79">
        <v>129.64343081897704</v>
      </c>
      <c r="E1150" s="80">
        <v>29.643430818977038</v>
      </c>
    </row>
    <row r="1151" spans="3:5" x14ac:dyDescent="0.3">
      <c r="C1151" s="88">
        <v>1148</v>
      </c>
      <c r="D1151" s="79">
        <v>130.63102652943027</v>
      </c>
      <c r="E1151" s="80">
        <v>30.631026529430272</v>
      </c>
    </row>
    <row r="1152" spans="3:5" x14ac:dyDescent="0.3">
      <c r="C1152" s="88">
        <v>1149</v>
      </c>
      <c r="D1152" s="79">
        <v>131.08561678958017</v>
      </c>
      <c r="E1152" s="80">
        <v>31.085616789580172</v>
      </c>
    </row>
    <row r="1153" spans="3:5" x14ac:dyDescent="0.3">
      <c r="C1153" s="88">
        <v>1150</v>
      </c>
      <c r="D1153" s="79">
        <v>131.60198997056952</v>
      </c>
      <c r="E1153" s="80">
        <v>31.60198997056952</v>
      </c>
    </row>
    <row r="1154" spans="3:5" x14ac:dyDescent="0.3">
      <c r="C1154" s="88">
        <v>1151</v>
      </c>
      <c r="D1154" s="79">
        <v>132.27785935489734</v>
      </c>
      <c r="E1154" s="80">
        <v>32.277859354897345</v>
      </c>
    </row>
    <row r="1155" spans="3:5" x14ac:dyDescent="0.3">
      <c r="C1155" s="88">
        <v>1152</v>
      </c>
      <c r="D1155" s="79">
        <v>133.28129203727406</v>
      </c>
      <c r="E1155" s="80">
        <v>33.281292037274056</v>
      </c>
    </row>
    <row r="1156" spans="3:5" x14ac:dyDescent="0.3">
      <c r="C1156" s="88">
        <v>1153</v>
      </c>
      <c r="D1156" s="79">
        <v>134.79887379754425</v>
      </c>
      <c r="E1156" s="80">
        <v>34.798873797544246</v>
      </c>
    </row>
    <row r="1157" spans="3:5" x14ac:dyDescent="0.3">
      <c r="C1157" s="88">
        <v>1154</v>
      </c>
      <c r="D1157" s="79">
        <v>138.83802455783771</v>
      </c>
      <c r="E1157" s="80">
        <v>38.838024557837713</v>
      </c>
    </row>
    <row r="1158" spans="3:5" x14ac:dyDescent="0.3">
      <c r="C1158" s="88">
        <v>1155</v>
      </c>
      <c r="D1158" s="79">
        <v>146.0725317265975</v>
      </c>
      <c r="E1158" s="80">
        <v>46.072531726597504</v>
      </c>
    </row>
    <row r="1159" spans="3:5" x14ac:dyDescent="0.3">
      <c r="C1159" s="88">
        <v>1156</v>
      </c>
      <c r="D1159" s="79">
        <v>146.28222192869265</v>
      </c>
      <c r="E1159" s="80">
        <v>46.28222192869265</v>
      </c>
    </row>
    <row r="1160" spans="3:5" x14ac:dyDescent="0.3">
      <c r="C1160" s="88">
        <v>1157</v>
      </c>
      <c r="D1160" s="79">
        <v>152.30913238297487</v>
      </c>
      <c r="E1160" s="80">
        <v>52.309132382974866</v>
      </c>
    </row>
    <row r="1161" spans="3:5" x14ac:dyDescent="0.3">
      <c r="C1161" s="88">
        <v>1158</v>
      </c>
      <c r="D1161" s="79">
        <v>158.19675009884747</v>
      </c>
      <c r="E1161" s="80">
        <v>58.196750098847474</v>
      </c>
    </row>
    <row r="1162" spans="3:5" x14ac:dyDescent="0.3">
      <c r="C1162" s="88">
        <v>1159</v>
      </c>
      <c r="D1162" s="79">
        <v>158.73216351846327</v>
      </c>
      <c r="E1162" s="80">
        <v>58.732163518463267</v>
      </c>
    </row>
    <row r="1163" spans="3:5" x14ac:dyDescent="0.3">
      <c r="C1163" s="88">
        <v>1160</v>
      </c>
      <c r="D1163" s="79">
        <v>167.65928118084966</v>
      </c>
      <c r="E1163" s="80">
        <v>67.659281180849661</v>
      </c>
    </row>
    <row r="1164" spans="3:5" x14ac:dyDescent="0.3">
      <c r="C1164" s="88">
        <v>1161</v>
      </c>
      <c r="D1164" s="79">
        <v>173.90618327130741</v>
      </c>
      <c r="E1164" s="80">
        <v>73.906183271307412</v>
      </c>
    </row>
    <row r="1165" spans="3:5" x14ac:dyDescent="0.3">
      <c r="C1165" s="88">
        <v>1162</v>
      </c>
      <c r="D1165" s="79">
        <v>208.34037122709725</v>
      </c>
      <c r="E1165" s="80">
        <v>108.34037122709725</v>
      </c>
    </row>
    <row r="1166" spans="3:5" x14ac:dyDescent="0.3">
      <c r="C1166" s="81">
        <v>1163</v>
      </c>
      <c r="D1166" s="122">
        <v>235.77548210730663</v>
      </c>
      <c r="E1166" s="123">
        <v>135.77548210730663</v>
      </c>
    </row>
  </sheetData>
  <mergeCells count="1">
    <mergeCell ref="C2:D2"/>
  </mergeCells>
  <phoneticPr fontId="5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5"/>
  <sheetViews>
    <sheetView workbookViewId="0">
      <selection activeCell="K26" sqref="K26"/>
    </sheetView>
  </sheetViews>
  <sheetFormatPr defaultRowHeight="16.5" x14ac:dyDescent="0.3"/>
  <cols>
    <col min="1" max="1" width="9" style="57"/>
    <col min="2" max="2" width="14.5" style="57" customWidth="1"/>
    <col min="3" max="3" width="13.5" style="57" customWidth="1"/>
    <col min="4" max="4" width="12.625" style="57" customWidth="1"/>
    <col min="5" max="5" width="13.625" style="57" customWidth="1"/>
    <col min="6" max="11" width="9" style="57"/>
  </cols>
  <sheetData>
    <row r="2" spans="1:6" x14ac:dyDescent="0.3">
      <c r="A2" s="91" t="s">
        <v>227</v>
      </c>
      <c r="C2" s="165" t="s">
        <v>478</v>
      </c>
      <c r="D2" s="165"/>
    </row>
    <row r="3" spans="1:6" ht="42.75" x14ac:dyDescent="0.3">
      <c r="B3" s="108" t="s">
        <v>476</v>
      </c>
      <c r="C3" s="111" t="s">
        <v>479</v>
      </c>
      <c r="D3" s="108" t="s">
        <v>225</v>
      </c>
      <c r="E3" s="110" t="s">
        <v>226</v>
      </c>
      <c r="F3" s="110" t="s">
        <v>477</v>
      </c>
    </row>
    <row r="4" spans="1:6" x14ac:dyDescent="0.3">
      <c r="B4" s="157">
        <v>1</v>
      </c>
      <c r="C4" s="112">
        <v>50</v>
      </c>
      <c r="D4" s="112">
        <v>66.700309359243533</v>
      </c>
      <c r="E4" s="112">
        <v>-33.299690640756467</v>
      </c>
      <c r="F4" s="112">
        <v>116.3052905464007</v>
      </c>
    </row>
    <row r="5" spans="1:6" x14ac:dyDescent="0.3">
      <c r="B5" s="164"/>
      <c r="C5" s="113">
        <v>100</v>
      </c>
      <c r="D5" s="113">
        <v>76.888896396606313</v>
      </c>
      <c r="E5" s="113">
        <v>-23.111103603393687</v>
      </c>
      <c r="F5" s="113">
        <v>91.760624457935819</v>
      </c>
    </row>
    <row r="6" spans="1:6" x14ac:dyDescent="0.3">
      <c r="B6" s="164">
        <v>2</v>
      </c>
      <c r="C6" s="112">
        <v>50</v>
      </c>
      <c r="D6" s="112">
        <v>72.913107995469829</v>
      </c>
      <c r="E6" s="112">
        <v>-27.086892004530171</v>
      </c>
      <c r="F6" s="112">
        <v>91.587163920208155</v>
      </c>
    </row>
    <row r="7" spans="1:6" x14ac:dyDescent="0.3">
      <c r="B7" s="164"/>
      <c r="C7" s="113">
        <v>100</v>
      </c>
      <c r="D7" s="113">
        <v>118.01419606113501</v>
      </c>
      <c r="E7" s="113">
        <v>18.01419606113501</v>
      </c>
      <c r="F7" s="113">
        <v>87.510841283607988</v>
      </c>
    </row>
    <row r="8" spans="1:6" x14ac:dyDescent="0.3">
      <c r="B8" s="164">
        <v>3</v>
      </c>
      <c r="C8" s="112">
        <v>50</v>
      </c>
      <c r="D8" s="112">
        <v>92.61322648286793</v>
      </c>
      <c r="E8" s="112">
        <v>-7.3867735171320703</v>
      </c>
      <c r="F8" s="112">
        <v>92.627927146574166</v>
      </c>
    </row>
    <row r="9" spans="1:6" x14ac:dyDescent="0.3">
      <c r="B9" s="164"/>
      <c r="C9" s="113">
        <v>100</v>
      </c>
      <c r="D9" s="113">
        <v>102.78641618605138</v>
      </c>
      <c r="E9" s="113">
        <v>2.7864161860513832</v>
      </c>
      <c r="F9" s="113">
        <v>80.832610581092808</v>
      </c>
    </row>
    <row r="10" spans="1:6" x14ac:dyDescent="0.3">
      <c r="B10" s="166" t="s">
        <v>108</v>
      </c>
      <c r="C10" s="114">
        <v>50</v>
      </c>
      <c r="D10" s="114">
        <v>64.071780189056554</v>
      </c>
      <c r="E10" s="114">
        <v>-35.928219810943446</v>
      </c>
      <c r="F10" s="114">
        <v>95.836947094535986</v>
      </c>
    </row>
    <row r="11" spans="1:6" x14ac:dyDescent="0.3">
      <c r="B11" s="166"/>
      <c r="C11" s="115">
        <v>100</v>
      </c>
      <c r="D11" s="115">
        <v>56.840124243568233</v>
      </c>
      <c r="E11" s="115">
        <v>-43.159875756431767</v>
      </c>
      <c r="F11" s="115">
        <v>97.658282740676498</v>
      </c>
    </row>
    <row r="12" spans="1:6" x14ac:dyDescent="0.3">
      <c r="B12" s="164">
        <v>5</v>
      </c>
      <c r="C12" s="116">
        <v>50</v>
      </c>
      <c r="D12" s="116">
        <v>69.536310593969475</v>
      </c>
      <c r="E12" s="116">
        <v>-30.463689406030525</v>
      </c>
      <c r="F12" s="116">
        <v>88.985255854293143</v>
      </c>
    </row>
    <row r="13" spans="1:6" x14ac:dyDescent="0.3">
      <c r="B13" s="164"/>
      <c r="C13" s="116">
        <v>100</v>
      </c>
      <c r="D13" s="116">
        <v>65.966831004077903</v>
      </c>
      <c r="E13" s="116">
        <v>-34.033168995922097</v>
      </c>
      <c r="F13" s="116">
        <v>96.964440589765829</v>
      </c>
    </row>
    <row r="14" spans="1:6" x14ac:dyDescent="0.3">
      <c r="B14" s="164">
        <v>6</v>
      </c>
      <c r="C14" s="112">
        <v>50</v>
      </c>
      <c r="D14" s="112">
        <v>73.435087968483089</v>
      </c>
      <c r="E14" s="112">
        <v>-26.564912031516911</v>
      </c>
      <c r="F14" s="112">
        <v>118.03989592367735</v>
      </c>
    </row>
    <row r="15" spans="1:6" x14ac:dyDescent="0.3">
      <c r="B15" s="164"/>
      <c r="C15" s="113">
        <v>100</v>
      </c>
      <c r="D15" s="113">
        <v>109.71372398042902</v>
      </c>
      <c r="E15" s="113">
        <v>9.7137239804290232</v>
      </c>
      <c r="F15" s="113">
        <v>73.460537727666946</v>
      </c>
    </row>
    <row r="16" spans="1:6" x14ac:dyDescent="0.3">
      <c r="B16" s="164">
        <v>7</v>
      </c>
      <c r="C16" s="116">
        <v>50</v>
      </c>
      <c r="D16" s="116">
        <v>78.669651901218145</v>
      </c>
      <c r="E16" s="116">
        <v>-21.330348098781855</v>
      </c>
      <c r="F16" s="116">
        <v>107.97918473547269</v>
      </c>
    </row>
    <row r="17" spans="2:6" x14ac:dyDescent="0.3">
      <c r="B17" s="164"/>
      <c r="C17" s="116">
        <v>100</v>
      </c>
      <c r="D17" s="116">
        <v>134.60757123260535</v>
      </c>
      <c r="E17" s="116">
        <v>34.607571232605352</v>
      </c>
      <c r="F17" s="116">
        <v>89.245446660884653</v>
      </c>
    </row>
    <row r="18" spans="2:6" x14ac:dyDescent="0.3">
      <c r="B18" s="164">
        <v>8</v>
      </c>
      <c r="C18" s="112">
        <v>50</v>
      </c>
      <c r="D18" s="112">
        <v>72.233558907628776</v>
      </c>
      <c r="E18" s="112">
        <v>-27.766441092371224</v>
      </c>
      <c r="F18" s="112">
        <v>103.08464849354377</v>
      </c>
    </row>
    <row r="19" spans="2:6" x14ac:dyDescent="0.3">
      <c r="B19" s="164"/>
      <c r="C19" s="113">
        <v>100</v>
      </c>
      <c r="D19" s="113">
        <v>102.16702010232687</v>
      </c>
      <c r="E19" s="113">
        <v>2.1670201023268731</v>
      </c>
      <c r="F19" s="113">
        <v>80.200860832137735</v>
      </c>
    </row>
    <row r="20" spans="2:6" x14ac:dyDescent="0.3">
      <c r="B20" s="164">
        <v>9</v>
      </c>
      <c r="C20" s="116">
        <v>50</v>
      </c>
      <c r="D20" s="116">
        <v>77.063198029872609</v>
      </c>
      <c r="E20" s="116">
        <v>-22.936801970127391</v>
      </c>
      <c r="F20" s="116">
        <v>98.350071736011472</v>
      </c>
    </row>
    <row r="21" spans="2:6" x14ac:dyDescent="0.3">
      <c r="B21" s="164"/>
      <c r="C21" s="116">
        <v>100</v>
      </c>
      <c r="D21" s="116">
        <v>93.768408686082765</v>
      </c>
      <c r="E21" s="116">
        <v>-6.2315913139172352</v>
      </c>
      <c r="F21" s="116">
        <v>86.872309899569601</v>
      </c>
    </row>
    <row r="22" spans="2:6" x14ac:dyDescent="0.3">
      <c r="B22" s="164">
        <v>10</v>
      </c>
      <c r="C22" s="112">
        <v>50</v>
      </c>
      <c r="D22" s="112">
        <v>102.39630044375872</v>
      </c>
      <c r="E22" s="112">
        <v>2.3963004437587188</v>
      </c>
      <c r="F22" s="112">
        <v>100.57388809182211</v>
      </c>
    </row>
    <row r="23" spans="2:6" x14ac:dyDescent="0.3">
      <c r="B23" s="164"/>
      <c r="C23" s="113">
        <v>100</v>
      </c>
      <c r="D23" s="113">
        <v>83.810090868691617</v>
      </c>
      <c r="E23" s="113">
        <v>-16.189909131308383</v>
      </c>
      <c r="F23" s="113">
        <v>59.89956958393114</v>
      </c>
    </row>
    <row r="24" spans="2:6" x14ac:dyDescent="0.3">
      <c r="B24" s="164">
        <v>11</v>
      </c>
      <c r="C24" s="116">
        <v>50</v>
      </c>
      <c r="D24" s="116">
        <v>74.296748603065126</v>
      </c>
      <c r="E24" s="116">
        <v>-25.703251396934874</v>
      </c>
      <c r="F24" s="116">
        <v>76.398852223816363</v>
      </c>
    </row>
    <row r="25" spans="2:6" x14ac:dyDescent="0.3">
      <c r="B25" s="164"/>
      <c r="C25" s="116">
        <v>100</v>
      </c>
      <c r="D25" s="116">
        <v>103.98334379582896</v>
      </c>
      <c r="E25" s="116">
        <v>3.9833437958289579</v>
      </c>
      <c r="F25" s="116">
        <v>95.121951219512212</v>
      </c>
    </row>
    <row r="26" spans="2:6" x14ac:dyDescent="0.3">
      <c r="B26" s="164">
        <v>12</v>
      </c>
      <c r="C26" s="112">
        <v>50</v>
      </c>
      <c r="D26" s="112">
        <v>72.919066289772331</v>
      </c>
      <c r="E26" s="112">
        <v>-27.080933710227669</v>
      </c>
      <c r="F26" s="112">
        <v>94.548063127690099</v>
      </c>
    </row>
    <row r="27" spans="2:6" x14ac:dyDescent="0.3">
      <c r="B27" s="164"/>
      <c r="C27" s="113">
        <v>100</v>
      </c>
      <c r="D27" s="113">
        <v>83.623316152170801</v>
      </c>
      <c r="E27" s="113">
        <v>-16.376683847829199</v>
      </c>
      <c r="F27" s="113">
        <v>85.796269727403143</v>
      </c>
    </row>
    <row r="28" spans="2:6" x14ac:dyDescent="0.3">
      <c r="B28" s="164">
        <v>13</v>
      </c>
      <c r="C28" s="116">
        <v>50</v>
      </c>
      <c r="D28" s="116">
        <v>79.931994333916862</v>
      </c>
      <c r="E28" s="116">
        <v>-20.068005666083138</v>
      </c>
      <c r="F28" s="116">
        <v>99.928263988522247</v>
      </c>
    </row>
    <row r="29" spans="2:6" x14ac:dyDescent="0.3">
      <c r="B29" s="164"/>
      <c r="C29" s="116">
        <v>100</v>
      </c>
      <c r="D29" s="116">
        <v>107.23360724735906</v>
      </c>
      <c r="E29" s="116">
        <v>7.2336072473590605</v>
      </c>
      <c r="F29" s="116">
        <v>72.381635581061701</v>
      </c>
    </row>
    <row r="30" spans="2:6" x14ac:dyDescent="0.3">
      <c r="B30" s="164">
        <v>14</v>
      </c>
      <c r="C30" s="112">
        <v>50</v>
      </c>
      <c r="D30" s="112">
        <v>79.138222624794011</v>
      </c>
      <c r="E30" s="112">
        <v>-20.861777375205989</v>
      </c>
      <c r="F30" s="112">
        <v>85.509325681492101</v>
      </c>
    </row>
    <row r="31" spans="2:6" x14ac:dyDescent="0.3">
      <c r="B31" s="164"/>
      <c r="C31" s="113">
        <v>100</v>
      </c>
      <c r="D31" s="113">
        <v>118.13655007012594</v>
      </c>
      <c r="E31" s="113">
        <v>18.136550070125935</v>
      </c>
      <c r="F31" s="113">
        <v>88.593974175035868</v>
      </c>
    </row>
    <row r="32" spans="2:6" x14ac:dyDescent="0.3">
      <c r="B32" s="164">
        <v>15</v>
      </c>
      <c r="C32" s="116">
        <v>50</v>
      </c>
      <c r="D32" s="116">
        <v>76.59335409604131</v>
      </c>
      <c r="E32" s="116">
        <v>-23.40664590395869</v>
      </c>
      <c r="F32" s="116">
        <v>96.395563770794809</v>
      </c>
    </row>
    <row r="33" spans="2:6" x14ac:dyDescent="0.3">
      <c r="B33" s="164"/>
      <c r="C33" s="116">
        <v>100</v>
      </c>
      <c r="D33" s="116">
        <v>108.13521483890527</v>
      </c>
      <c r="E33" s="116">
        <v>8.1352148389052701</v>
      </c>
      <c r="F33" s="116">
        <v>75.78558225508317</v>
      </c>
    </row>
    <row r="34" spans="2:6" x14ac:dyDescent="0.3">
      <c r="B34" s="164">
        <v>16</v>
      </c>
      <c r="C34" s="112">
        <v>50</v>
      </c>
      <c r="D34" s="112">
        <v>78.779318137970961</v>
      </c>
      <c r="E34" s="112">
        <v>-21.220681862029039</v>
      </c>
      <c r="F34" s="112">
        <v>111.27541589648797</v>
      </c>
    </row>
    <row r="35" spans="2:6" x14ac:dyDescent="0.3">
      <c r="B35" s="164"/>
      <c r="C35" s="113">
        <v>100</v>
      </c>
      <c r="D35" s="113">
        <v>88.185376071438412</v>
      </c>
      <c r="E35" s="113">
        <v>-11.814623928561588</v>
      </c>
      <c r="F35" s="113">
        <v>97.134935304990762</v>
      </c>
    </row>
    <row r="36" spans="2:6" x14ac:dyDescent="0.3">
      <c r="B36" s="164">
        <v>17</v>
      </c>
      <c r="C36" s="116">
        <v>50</v>
      </c>
      <c r="D36" s="116">
        <v>74.464992788174442</v>
      </c>
      <c r="E36" s="116">
        <v>-25.535007211825558</v>
      </c>
      <c r="F36" s="116">
        <v>107.02402957486136</v>
      </c>
    </row>
    <row r="37" spans="2:6" x14ac:dyDescent="0.3">
      <c r="B37" s="164"/>
      <c r="C37" s="116">
        <v>100</v>
      </c>
      <c r="D37" s="116">
        <v>90.395869507299111</v>
      </c>
      <c r="E37" s="116">
        <v>-9.6041304927008895</v>
      </c>
      <c r="F37" s="116">
        <v>80.406654343807759</v>
      </c>
    </row>
    <row r="38" spans="2:6" x14ac:dyDescent="0.3">
      <c r="B38" s="164">
        <v>18</v>
      </c>
      <c r="C38" s="112">
        <v>50</v>
      </c>
      <c r="D38" s="112">
        <v>77.904803902654123</v>
      </c>
      <c r="E38" s="112">
        <v>-22.095196097345877</v>
      </c>
      <c r="F38" s="112">
        <v>94.824399260628468</v>
      </c>
    </row>
    <row r="39" spans="2:6" x14ac:dyDescent="0.3">
      <c r="B39" s="164"/>
      <c r="C39" s="113">
        <v>100</v>
      </c>
      <c r="D39" s="113">
        <v>68.558186111034559</v>
      </c>
      <c r="E39" s="113">
        <v>-31.441813888965441</v>
      </c>
      <c r="F39" s="113">
        <v>97.966728280961178</v>
      </c>
    </row>
    <row r="40" spans="2:6" x14ac:dyDescent="0.3">
      <c r="B40" s="164">
        <v>19</v>
      </c>
      <c r="C40" s="116">
        <v>50</v>
      </c>
      <c r="D40" s="116">
        <v>76.777646096886514</v>
      </c>
      <c r="E40" s="116">
        <v>-23.222353903113486</v>
      </c>
      <c r="F40" s="116">
        <v>86.506469500924197</v>
      </c>
    </row>
    <row r="41" spans="2:6" x14ac:dyDescent="0.3">
      <c r="B41" s="164"/>
      <c r="C41" s="116">
        <v>100</v>
      </c>
      <c r="D41" s="116">
        <v>102.07296346314621</v>
      </c>
      <c r="E41" s="116">
        <v>2.0729634631462091</v>
      </c>
      <c r="F41" s="116">
        <v>75.231053604436227</v>
      </c>
    </row>
    <row r="42" spans="2:6" x14ac:dyDescent="0.3">
      <c r="B42" s="164">
        <v>20</v>
      </c>
      <c r="C42" s="112">
        <v>50</v>
      </c>
      <c r="D42" s="112">
        <v>73.718729616257377</v>
      </c>
      <c r="E42" s="112">
        <v>-26.281270383742623</v>
      </c>
      <c r="F42" s="112">
        <v>98.24399260628465</v>
      </c>
    </row>
    <row r="43" spans="2:6" x14ac:dyDescent="0.3">
      <c r="B43" s="164"/>
      <c r="C43" s="113">
        <v>100</v>
      </c>
      <c r="D43" s="113">
        <v>95.088608990436285</v>
      </c>
      <c r="E43" s="113">
        <v>-4.9113910095637152</v>
      </c>
      <c r="F43" s="113">
        <v>82.162661737523109</v>
      </c>
    </row>
    <row r="44" spans="2:6" x14ac:dyDescent="0.3">
      <c r="B44" s="164">
        <v>21</v>
      </c>
      <c r="C44" s="116">
        <v>50</v>
      </c>
      <c r="D44" s="116">
        <v>74.484377440307213</v>
      </c>
      <c r="E44" s="116">
        <v>-25.515622559692787</v>
      </c>
      <c r="F44" s="116">
        <v>99.16820702402957</v>
      </c>
    </row>
    <row r="45" spans="2:6" x14ac:dyDescent="0.3">
      <c r="B45" s="164"/>
      <c r="C45" s="116">
        <v>100</v>
      </c>
      <c r="D45" s="116">
        <v>116.70543597093221</v>
      </c>
      <c r="E45" s="116">
        <v>16.705435970932214</v>
      </c>
      <c r="F45" s="116">
        <v>75.323475046210717</v>
      </c>
    </row>
    <row r="46" spans="2:6" x14ac:dyDescent="0.3">
      <c r="B46" s="164">
        <v>22</v>
      </c>
      <c r="C46" s="112">
        <v>50</v>
      </c>
      <c r="D46" s="112">
        <v>98.277989514626128</v>
      </c>
      <c r="E46" s="112">
        <v>-1.7220104853738718</v>
      </c>
      <c r="F46" s="112">
        <v>69.51702296120348</v>
      </c>
    </row>
    <row r="47" spans="2:6" x14ac:dyDescent="0.3">
      <c r="B47" s="164"/>
      <c r="C47" s="113">
        <v>100</v>
      </c>
      <c r="D47" s="113">
        <v>102.77269891802361</v>
      </c>
      <c r="E47" s="113">
        <v>2.7726989180236075</v>
      </c>
      <c r="F47" s="113">
        <v>51.781472684085514</v>
      </c>
    </row>
    <row r="48" spans="2:6" x14ac:dyDescent="0.3">
      <c r="B48" s="164">
        <v>23</v>
      </c>
      <c r="C48" s="116">
        <v>50</v>
      </c>
      <c r="D48" s="116">
        <v>81.382399355468252</v>
      </c>
      <c r="E48" s="116">
        <v>-18.617600644531748</v>
      </c>
      <c r="F48" s="116">
        <v>87.965162311955666</v>
      </c>
    </row>
    <row r="49" spans="2:6" x14ac:dyDescent="0.3">
      <c r="B49" s="164"/>
      <c r="C49" s="116">
        <v>100</v>
      </c>
      <c r="D49" s="116">
        <v>100.56083648331278</v>
      </c>
      <c r="E49" s="116">
        <v>0.56083648331278368</v>
      </c>
      <c r="F49" s="116">
        <v>82.818685669041969</v>
      </c>
    </row>
    <row r="50" spans="2:6" x14ac:dyDescent="0.3">
      <c r="B50" s="164">
        <v>24</v>
      </c>
      <c r="C50" s="112">
        <v>50</v>
      </c>
      <c r="D50" s="112">
        <v>78.97107624677588</v>
      </c>
      <c r="E50" s="112">
        <v>-21.02892375322412</v>
      </c>
      <c r="F50" s="112">
        <v>82.818685669041969</v>
      </c>
    </row>
    <row r="51" spans="2:6" x14ac:dyDescent="0.3">
      <c r="B51" s="164"/>
      <c r="C51" s="113">
        <v>100</v>
      </c>
      <c r="D51" s="113">
        <v>90.321757444087453</v>
      </c>
      <c r="E51" s="113">
        <v>-9.6782425559125471</v>
      </c>
      <c r="F51" s="113">
        <v>80.918448139350744</v>
      </c>
    </row>
    <row r="52" spans="2:6" x14ac:dyDescent="0.3">
      <c r="B52" s="164">
        <v>25</v>
      </c>
      <c r="C52" s="116">
        <v>50</v>
      </c>
      <c r="D52" s="116">
        <v>85.286059849935171</v>
      </c>
      <c r="E52" s="116">
        <v>-14.713940150064829</v>
      </c>
      <c r="F52" s="116">
        <v>103.64212193190816</v>
      </c>
    </row>
    <row r="53" spans="2:6" x14ac:dyDescent="0.3">
      <c r="B53" s="164"/>
      <c r="C53" s="116">
        <v>100</v>
      </c>
      <c r="D53" s="116">
        <v>107.76547335733378</v>
      </c>
      <c r="E53" s="116">
        <v>7.7654733573337751</v>
      </c>
      <c r="F53" s="116">
        <v>60.96595407759304</v>
      </c>
    </row>
    <row r="54" spans="2:6" x14ac:dyDescent="0.3">
      <c r="B54" s="164">
        <v>26</v>
      </c>
      <c r="C54" s="112">
        <v>50</v>
      </c>
      <c r="D54" s="112">
        <v>79.899937228552602</v>
      </c>
      <c r="E54" s="112">
        <v>-20.100062771447398</v>
      </c>
      <c r="F54" s="112">
        <v>94.140934283452111</v>
      </c>
    </row>
    <row r="55" spans="2:6" x14ac:dyDescent="0.3">
      <c r="B55" s="164"/>
      <c r="C55" s="113">
        <v>100</v>
      </c>
      <c r="D55" s="113">
        <v>74.135230425965887</v>
      </c>
      <c r="E55" s="113">
        <v>-25.864769574034113</v>
      </c>
      <c r="F55" s="113">
        <v>93.111638954869363</v>
      </c>
    </row>
  </sheetData>
  <mergeCells count="27">
    <mergeCell ref="B14:B15"/>
    <mergeCell ref="B4:B5"/>
    <mergeCell ref="B6:B7"/>
    <mergeCell ref="B8:B9"/>
    <mergeCell ref="B10:B11"/>
    <mergeCell ref="B12:B13"/>
    <mergeCell ref="B18:B19"/>
    <mergeCell ref="B20:B21"/>
    <mergeCell ref="B22:B23"/>
    <mergeCell ref="B24:B25"/>
    <mergeCell ref="B26:B27"/>
    <mergeCell ref="B52:B53"/>
    <mergeCell ref="B54:B55"/>
    <mergeCell ref="C2:D2"/>
    <mergeCell ref="B40:B41"/>
    <mergeCell ref="B42:B43"/>
    <mergeCell ref="B44:B45"/>
    <mergeCell ref="B46:B47"/>
    <mergeCell ref="B48:B49"/>
    <mergeCell ref="B50:B51"/>
    <mergeCell ref="B28:B29"/>
    <mergeCell ref="B30:B31"/>
    <mergeCell ref="B32:B33"/>
    <mergeCell ref="B34:B35"/>
    <mergeCell ref="B36:B37"/>
    <mergeCell ref="B38:B39"/>
    <mergeCell ref="B16:B17"/>
  </mergeCells>
  <phoneticPr fontId="5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I15" sqref="I15"/>
    </sheetView>
  </sheetViews>
  <sheetFormatPr defaultRowHeight="16.5" x14ac:dyDescent="0.3"/>
  <cols>
    <col min="1" max="4" width="9" style="60"/>
    <col min="5" max="5" width="10.125" style="60" customWidth="1"/>
    <col min="6" max="6" width="11" style="60" customWidth="1"/>
    <col min="7" max="9" width="9" style="60"/>
    <col min="10" max="10" width="11" style="60" customWidth="1"/>
    <col min="11" max="11" width="11.25" style="60" customWidth="1"/>
    <col min="12" max="13" width="9" style="60"/>
    <col min="14" max="15" width="12" style="60" customWidth="1"/>
    <col min="16" max="16" width="12.125" style="60" customWidth="1"/>
    <col min="17" max="17" width="9" style="60"/>
  </cols>
  <sheetData>
    <row r="2" spans="1:16" x14ac:dyDescent="0.3">
      <c r="A2" s="99" t="s">
        <v>485</v>
      </c>
      <c r="D2" s="141" t="s">
        <v>481</v>
      </c>
      <c r="E2" s="141"/>
      <c r="F2" s="141"/>
    </row>
    <row r="4" spans="1:16" x14ac:dyDescent="0.3">
      <c r="C4" s="140" t="s">
        <v>419</v>
      </c>
      <c r="D4" s="140"/>
      <c r="E4" s="140"/>
      <c r="F4" s="140"/>
      <c r="H4" s="140" t="s">
        <v>424</v>
      </c>
      <c r="I4" s="140"/>
      <c r="J4" s="140"/>
      <c r="K4" s="140"/>
      <c r="M4" s="140" t="s">
        <v>425</v>
      </c>
      <c r="N4" s="140"/>
      <c r="O4" s="140"/>
      <c r="P4" s="140"/>
    </row>
    <row r="5" spans="1:16" x14ac:dyDescent="0.3">
      <c r="C5" s="30" t="s">
        <v>420</v>
      </c>
      <c r="D5" s="30" t="s">
        <v>421</v>
      </c>
      <c r="E5" s="30" t="s">
        <v>422</v>
      </c>
      <c r="F5" s="30" t="s">
        <v>423</v>
      </c>
      <c r="G5" s="30"/>
      <c r="H5" s="30" t="s">
        <v>420</v>
      </c>
      <c r="I5" s="30" t="s">
        <v>421</v>
      </c>
      <c r="J5" s="30" t="s">
        <v>422</v>
      </c>
      <c r="K5" s="30" t="s">
        <v>423</v>
      </c>
      <c r="L5" s="30"/>
      <c r="M5" s="30" t="s">
        <v>420</v>
      </c>
      <c r="N5" s="30" t="s">
        <v>421</v>
      </c>
      <c r="O5" s="30" t="s">
        <v>422</v>
      </c>
      <c r="P5" s="30" t="s">
        <v>423</v>
      </c>
    </row>
    <row r="6" spans="1:16" x14ac:dyDescent="0.3">
      <c r="C6" s="30">
        <v>8.0433299999999992</v>
      </c>
      <c r="D6" s="30">
        <v>3.3766699999999998</v>
      </c>
      <c r="E6" s="30">
        <v>3.8433299999999999</v>
      </c>
      <c r="F6" s="30">
        <v>3.0933299999999999</v>
      </c>
      <c r="G6" s="30"/>
      <c r="H6" s="30">
        <v>4.3600000000000003</v>
      </c>
      <c r="I6" s="30">
        <v>3.6266699999999998</v>
      </c>
      <c r="J6" s="30">
        <v>1.74333</v>
      </c>
      <c r="K6" s="30">
        <v>2.0933299999999999</v>
      </c>
      <c r="L6" s="30"/>
      <c r="M6" s="30">
        <v>0</v>
      </c>
      <c r="N6" s="30">
        <v>0.184</v>
      </c>
      <c r="O6" s="30">
        <v>0.46200000000000002</v>
      </c>
      <c r="P6" s="30">
        <v>0.371</v>
      </c>
    </row>
    <row r="7" spans="1:16" x14ac:dyDescent="0.3">
      <c r="C7" s="30">
        <v>5.5057099999999997</v>
      </c>
      <c r="D7" s="30">
        <v>2.42</v>
      </c>
      <c r="E7" s="30">
        <v>3.5342899999999999</v>
      </c>
      <c r="F7" s="30">
        <v>3.84857</v>
      </c>
      <c r="G7" s="30"/>
      <c r="H7" s="30">
        <v>5.31</v>
      </c>
      <c r="I7" s="30">
        <v>3.77</v>
      </c>
      <c r="J7" s="30">
        <v>2.94</v>
      </c>
      <c r="K7" s="30">
        <v>2.41</v>
      </c>
      <c r="L7" s="30"/>
      <c r="M7" s="30">
        <v>0.53800000000000003</v>
      </c>
      <c r="N7" s="30">
        <v>0.13300000000000001</v>
      </c>
      <c r="O7" s="30">
        <v>0.65500000000000003</v>
      </c>
      <c r="P7" s="30">
        <v>0.38700000000000001</v>
      </c>
    </row>
    <row r="8" spans="1:16" x14ac:dyDescent="0.3">
      <c r="C8" s="30">
        <v>6.6</v>
      </c>
      <c r="D8" s="30">
        <v>4.3</v>
      </c>
      <c r="E8" s="30">
        <v>4.5</v>
      </c>
      <c r="F8" s="30">
        <v>2.9</v>
      </c>
      <c r="G8" s="30"/>
      <c r="H8" s="30">
        <v>3.55</v>
      </c>
      <c r="I8" s="30">
        <v>3.5</v>
      </c>
      <c r="J8" s="30">
        <v>2.35</v>
      </c>
      <c r="K8" s="30">
        <v>1.55</v>
      </c>
      <c r="L8" s="30"/>
      <c r="M8" s="30">
        <v>0.433</v>
      </c>
      <c r="N8" s="30">
        <v>0.19400000000000001</v>
      </c>
      <c r="O8" s="30">
        <v>0.432</v>
      </c>
      <c r="P8" s="30">
        <v>0.187</v>
      </c>
    </row>
  </sheetData>
  <mergeCells count="4">
    <mergeCell ref="C4:F4"/>
    <mergeCell ref="H4:K4"/>
    <mergeCell ref="M4:P4"/>
    <mergeCell ref="D2:F2"/>
  </mergeCells>
  <phoneticPr fontId="5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L20" sqref="L20"/>
    </sheetView>
  </sheetViews>
  <sheetFormatPr defaultRowHeight="16.5" x14ac:dyDescent="0.3"/>
  <cols>
    <col min="1" max="2" width="9" style="57"/>
    <col min="3" max="3" width="16.25" style="57" customWidth="1"/>
    <col min="4" max="6" width="9.875" style="57" bestFit="1" customWidth="1"/>
    <col min="7" max="7" width="12.25" style="57" customWidth="1"/>
    <col min="8" max="8" width="9" style="57"/>
    <col min="9" max="10" width="9" style="17"/>
  </cols>
  <sheetData>
    <row r="3" spans="1:8" x14ac:dyDescent="0.3">
      <c r="A3" s="91" t="s">
        <v>486</v>
      </c>
      <c r="D3" s="56" t="s">
        <v>484</v>
      </c>
    </row>
    <row r="5" spans="1:8" x14ac:dyDescent="0.3">
      <c r="B5" s="125"/>
      <c r="C5" s="125"/>
      <c r="D5" s="125"/>
      <c r="E5" s="125"/>
      <c r="F5" s="125"/>
      <c r="G5" s="125"/>
      <c r="H5" s="125"/>
    </row>
    <row r="6" spans="1:8" x14ac:dyDescent="0.3">
      <c r="B6" s="167" t="s">
        <v>426</v>
      </c>
      <c r="C6" s="168" t="s">
        <v>482</v>
      </c>
      <c r="D6" s="58" t="s">
        <v>420</v>
      </c>
      <c r="E6" s="58" t="s">
        <v>421</v>
      </c>
      <c r="F6" s="58" t="s">
        <v>422</v>
      </c>
      <c r="G6" s="58" t="s">
        <v>423</v>
      </c>
      <c r="H6" s="125"/>
    </row>
    <row r="7" spans="1:8" x14ac:dyDescent="0.3">
      <c r="B7" s="167"/>
      <c r="C7" s="168"/>
      <c r="D7" s="69">
        <v>42000000</v>
      </c>
      <c r="E7" s="69">
        <v>45000000</v>
      </c>
      <c r="F7" s="69">
        <v>43900000</v>
      </c>
      <c r="G7" s="69">
        <v>40200000</v>
      </c>
      <c r="H7" s="125"/>
    </row>
    <row r="8" spans="1:8" x14ac:dyDescent="0.3">
      <c r="B8" s="167"/>
      <c r="C8" s="168"/>
      <c r="D8" s="69">
        <v>41950000</v>
      </c>
      <c r="E8" s="69">
        <v>43600000</v>
      </c>
      <c r="F8" s="69">
        <v>41270000</v>
      </c>
      <c r="G8" s="69">
        <v>40500000</v>
      </c>
      <c r="H8" s="125"/>
    </row>
    <row r="9" spans="1:8" x14ac:dyDescent="0.3">
      <c r="B9" s="125"/>
      <c r="C9" s="125"/>
      <c r="D9" s="125"/>
      <c r="E9" s="125"/>
      <c r="F9" s="125"/>
      <c r="G9" s="125"/>
      <c r="H9" s="125"/>
    </row>
    <row r="10" spans="1:8" x14ac:dyDescent="0.3">
      <c r="B10" s="125"/>
      <c r="C10" s="125"/>
      <c r="D10" s="125"/>
      <c r="E10" s="125"/>
      <c r="F10" s="125"/>
      <c r="G10" s="125"/>
      <c r="H10" s="125"/>
    </row>
    <row r="11" spans="1:8" x14ac:dyDescent="0.3">
      <c r="B11" s="167" t="s">
        <v>427</v>
      </c>
      <c r="C11" s="168" t="s">
        <v>483</v>
      </c>
      <c r="D11" s="58" t="s">
        <v>420</v>
      </c>
      <c r="E11" s="58" t="s">
        <v>421</v>
      </c>
      <c r="F11" s="58" t="s">
        <v>422</v>
      </c>
      <c r="G11" s="58" t="s">
        <v>423</v>
      </c>
      <c r="H11" s="125"/>
    </row>
    <row r="12" spans="1:8" x14ac:dyDescent="0.3">
      <c r="B12" s="167"/>
      <c r="C12" s="168"/>
      <c r="D12" s="69">
        <v>5095.2380000000003</v>
      </c>
      <c r="E12" s="69">
        <v>3100</v>
      </c>
      <c r="F12" s="69">
        <v>1492.027</v>
      </c>
      <c r="G12" s="69">
        <v>1256.2190000000001</v>
      </c>
      <c r="H12" s="125"/>
    </row>
    <row r="13" spans="1:8" x14ac:dyDescent="0.3">
      <c r="B13" s="167"/>
      <c r="C13" s="168"/>
      <c r="D13" s="69">
        <v>5268.1760000000004</v>
      </c>
      <c r="E13" s="69">
        <v>2213.3029999999999</v>
      </c>
      <c r="F13" s="69">
        <v>1562.5329999999999</v>
      </c>
      <c r="G13" s="69">
        <v>1432.0989999999999</v>
      </c>
      <c r="H13" s="125"/>
    </row>
    <row r="14" spans="1:8" x14ac:dyDescent="0.3">
      <c r="B14" s="125"/>
      <c r="C14" s="125"/>
      <c r="D14" s="125"/>
      <c r="E14" s="125"/>
      <c r="F14" s="125"/>
      <c r="G14" s="125"/>
      <c r="H14" s="125"/>
    </row>
  </sheetData>
  <mergeCells count="4">
    <mergeCell ref="B6:B8"/>
    <mergeCell ref="B11:B13"/>
    <mergeCell ref="C6:C8"/>
    <mergeCell ref="C11:C1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7" sqref="E7"/>
    </sheetView>
  </sheetViews>
  <sheetFormatPr defaultRowHeight="16.5" x14ac:dyDescent="0.3"/>
  <cols>
    <col min="1" max="10" width="9" style="17"/>
  </cols>
  <sheetData>
    <row r="1" spans="1:11" x14ac:dyDescent="0.3">
      <c r="K1" s="15"/>
    </row>
    <row r="2" spans="1:11" x14ac:dyDescent="0.3">
      <c r="A2" s="16" t="s">
        <v>32</v>
      </c>
      <c r="B2" s="16" t="s">
        <v>355</v>
      </c>
      <c r="K2" s="15"/>
    </row>
    <row r="3" spans="1:11" x14ac:dyDescent="0.3">
      <c r="K3" s="15"/>
    </row>
    <row r="4" spans="1:11" x14ac:dyDescent="0.3">
      <c r="K4" s="15"/>
    </row>
    <row r="5" spans="1:11" x14ac:dyDescent="0.3">
      <c r="B5" s="28"/>
      <c r="C5" s="29" t="s">
        <v>37</v>
      </c>
      <c r="D5" s="29" t="s">
        <v>38</v>
      </c>
      <c r="E5" s="29" t="s">
        <v>39</v>
      </c>
      <c r="F5" s="29" t="s">
        <v>40</v>
      </c>
      <c r="G5" s="29" t="s">
        <v>41</v>
      </c>
      <c r="H5" s="29" t="s">
        <v>42</v>
      </c>
      <c r="I5" s="29" t="s">
        <v>43</v>
      </c>
      <c r="K5" s="15"/>
    </row>
    <row r="6" spans="1:11" x14ac:dyDescent="0.3">
      <c r="B6" s="136" t="s">
        <v>33</v>
      </c>
      <c r="C6" s="30">
        <v>1.1666700000000001</v>
      </c>
      <c r="D6" s="30">
        <v>1.1666669999999999</v>
      </c>
      <c r="E6" s="30">
        <v>43.192979999999999</v>
      </c>
      <c r="F6" s="30">
        <v>0.34981899999999999</v>
      </c>
      <c r="G6" s="30">
        <v>5.1317830000000004</v>
      </c>
      <c r="H6" s="30">
        <v>6.0289859999999997</v>
      </c>
      <c r="I6" s="30">
        <v>42.644440000000003</v>
      </c>
      <c r="K6" s="15"/>
    </row>
    <row r="7" spans="1:11" x14ac:dyDescent="0.3">
      <c r="B7" s="136"/>
      <c r="C7" s="30">
        <v>7.9444439999999998</v>
      </c>
      <c r="D7" s="30">
        <v>7.9444439999999998</v>
      </c>
      <c r="E7" s="30">
        <v>46.526319999999998</v>
      </c>
      <c r="F7" s="30">
        <v>0.34800700000000001</v>
      </c>
      <c r="G7" s="30">
        <v>3.2713179999999999</v>
      </c>
      <c r="H7" s="30">
        <v>3.1304349999999999</v>
      </c>
      <c r="I7" s="30">
        <v>38.200000000000003</v>
      </c>
      <c r="K7" s="15"/>
    </row>
    <row r="8" spans="1:11" x14ac:dyDescent="0.3">
      <c r="B8" s="137"/>
      <c r="C8" s="30">
        <v>0</v>
      </c>
      <c r="D8" s="30">
        <v>0</v>
      </c>
      <c r="E8" s="30">
        <v>36</v>
      </c>
      <c r="F8" s="30">
        <v>0.358877</v>
      </c>
      <c r="G8" s="30">
        <v>2.9612400000000001</v>
      </c>
      <c r="H8" s="30">
        <v>7.768116</v>
      </c>
      <c r="I8" s="30">
        <v>40.866669999999999</v>
      </c>
      <c r="K8" s="15"/>
    </row>
    <row r="9" spans="1:11" x14ac:dyDescent="0.3">
      <c r="B9" s="138" t="s">
        <v>36</v>
      </c>
      <c r="C9" s="31">
        <v>0.33333299999999999</v>
      </c>
      <c r="D9" s="31">
        <v>0</v>
      </c>
      <c r="E9" s="31">
        <v>44.596490000000003</v>
      </c>
      <c r="F9" s="31">
        <v>0.34257199999999999</v>
      </c>
      <c r="G9" s="31">
        <v>3.503876</v>
      </c>
      <c r="H9" s="31">
        <v>2.9855070000000001</v>
      </c>
      <c r="I9" s="31">
        <v>36.200000000000003</v>
      </c>
      <c r="K9" s="15"/>
    </row>
    <row r="10" spans="1:11" x14ac:dyDescent="0.3">
      <c r="B10" s="136"/>
      <c r="C10" s="32">
        <v>1.2222219999999999</v>
      </c>
      <c r="D10" s="32">
        <v>0.33333299999999999</v>
      </c>
      <c r="E10" s="32">
        <v>37.754390000000001</v>
      </c>
      <c r="F10" s="32">
        <v>0.34981899999999999</v>
      </c>
      <c r="G10" s="32">
        <v>3.5813950000000001</v>
      </c>
      <c r="H10" s="32">
        <v>2.8405800000000001</v>
      </c>
      <c r="I10" s="32">
        <v>37.977780000000003</v>
      </c>
      <c r="K10" s="15"/>
    </row>
    <row r="11" spans="1:11" x14ac:dyDescent="0.3">
      <c r="B11" s="136"/>
      <c r="C11" s="32">
        <v>0</v>
      </c>
      <c r="D11" s="32">
        <v>1.2222219999999999</v>
      </c>
      <c r="E11" s="32">
        <v>45.298250000000003</v>
      </c>
      <c r="F11" s="32">
        <v>0.34076099999999998</v>
      </c>
      <c r="G11" s="32">
        <v>3.6589149999999999</v>
      </c>
      <c r="H11" s="32">
        <v>4.4347830000000004</v>
      </c>
      <c r="I11" s="32">
        <v>41.088889999999999</v>
      </c>
      <c r="K11" s="15"/>
    </row>
    <row r="12" spans="1:11" x14ac:dyDescent="0.3">
      <c r="K12" s="15"/>
    </row>
    <row r="13" spans="1:11" x14ac:dyDescent="0.3">
      <c r="K13" s="15"/>
    </row>
    <row r="14" spans="1:11" x14ac:dyDescent="0.3">
      <c r="K14" s="15"/>
    </row>
    <row r="15" spans="1:11" x14ac:dyDescent="0.3">
      <c r="K15" s="15"/>
    </row>
    <row r="16" spans="1:11" x14ac:dyDescent="0.3">
      <c r="K16" s="15"/>
    </row>
  </sheetData>
  <mergeCells count="2">
    <mergeCell ref="B6:B8"/>
    <mergeCell ref="B9:B11"/>
  </mergeCells>
  <phoneticPr fontId="5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L19" sqref="L19"/>
    </sheetView>
  </sheetViews>
  <sheetFormatPr defaultRowHeight="16.5" x14ac:dyDescent="0.3"/>
  <cols>
    <col min="1" max="1" width="9" style="57"/>
    <col min="2" max="2" width="13.625" style="57" customWidth="1"/>
    <col min="3" max="3" width="12" style="57" customWidth="1"/>
    <col min="4" max="4" width="12.375" style="57" customWidth="1"/>
    <col min="5" max="5" width="14.125" style="57" customWidth="1"/>
    <col min="6" max="6" width="15.75" style="57" customWidth="1"/>
    <col min="7" max="7" width="13.875" style="57" customWidth="1"/>
    <col min="8" max="9" width="9" style="57"/>
  </cols>
  <sheetData>
    <row r="2" spans="1:7" x14ac:dyDescent="0.3">
      <c r="A2" s="91" t="s">
        <v>359</v>
      </c>
      <c r="C2" s="142" t="s">
        <v>480</v>
      </c>
      <c r="D2" s="142"/>
    </row>
    <row r="4" spans="1:7" x14ac:dyDescent="0.3">
      <c r="B4" s="134" t="s">
        <v>228</v>
      </c>
      <c r="C4" s="134"/>
      <c r="D4" s="134"/>
      <c r="E4" s="134"/>
      <c r="F4" s="134"/>
      <c r="G4" s="134"/>
    </row>
    <row r="5" spans="1:7" x14ac:dyDescent="0.3">
      <c r="B5" s="59"/>
      <c r="C5" s="34" t="s">
        <v>231</v>
      </c>
      <c r="D5" s="34" t="s">
        <v>232</v>
      </c>
      <c r="E5" s="34" t="s">
        <v>233</v>
      </c>
      <c r="F5" s="34" t="s">
        <v>234</v>
      </c>
      <c r="G5" s="34" t="s">
        <v>235</v>
      </c>
    </row>
    <row r="6" spans="1:7" x14ac:dyDescent="0.3">
      <c r="B6" s="138" t="s">
        <v>6</v>
      </c>
      <c r="C6" s="124">
        <v>100</v>
      </c>
      <c r="D6" s="124">
        <v>100</v>
      </c>
      <c r="E6" s="124">
        <v>100</v>
      </c>
      <c r="F6" s="124">
        <v>100</v>
      </c>
      <c r="G6" s="124">
        <v>100</v>
      </c>
    </row>
    <row r="7" spans="1:7" x14ac:dyDescent="0.3">
      <c r="B7" s="136"/>
      <c r="C7" s="66">
        <v>100</v>
      </c>
      <c r="D7" s="66">
        <v>100</v>
      </c>
      <c r="E7" s="66">
        <v>100</v>
      </c>
      <c r="F7" s="66">
        <v>100</v>
      </c>
      <c r="G7" s="66">
        <v>100</v>
      </c>
    </row>
    <row r="8" spans="1:7" x14ac:dyDescent="0.3">
      <c r="B8" s="137"/>
      <c r="C8" s="34">
        <v>100</v>
      </c>
      <c r="D8" s="34">
        <v>100</v>
      </c>
      <c r="E8" s="34">
        <v>100</v>
      </c>
      <c r="F8" s="34">
        <v>100</v>
      </c>
      <c r="G8" s="34">
        <v>100</v>
      </c>
    </row>
    <row r="9" spans="1:7" x14ac:dyDescent="0.3">
      <c r="B9" s="160" t="s">
        <v>229</v>
      </c>
      <c r="C9" s="71">
        <v>96.809150000000002</v>
      </c>
      <c r="D9" s="71">
        <v>101.9384</v>
      </c>
      <c r="E9" s="71">
        <v>91.906980000000004</v>
      </c>
      <c r="F9" s="71">
        <v>99.022350000000003</v>
      </c>
      <c r="G9" s="124">
        <v>94.383619999999993</v>
      </c>
    </row>
    <row r="10" spans="1:7" x14ac:dyDescent="0.3">
      <c r="B10" s="161"/>
      <c r="C10" s="72">
        <v>97.531610000000001</v>
      </c>
      <c r="D10" s="72">
        <v>91.904219999999995</v>
      </c>
      <c r="E10" s="72">
        <v>104.2791</v>
      </c>
      <c r="F10" s="72">
        <v>94.413409999999999</v>
      </c>
      <c r="G10" s="66">
        <v>83.128050000000002</v>
      </c>
    </row>
    <row r="11" spans="1:7" x14ac:dyDescent="0.3">
      <c r="B11" s="161"/>
      <c r="C11" s="72">
        <v>95.845879999999994</v>
      </c>
      <c r="D11" s="72">
        <v>99.657920000000004</v>
      </c>
      <c r="E11" s="72">
        <v>98.046509999999998</v>
      </c>
      <c r="F11" s="72">
        <v>96.927369999999996</v>
      </c>
      <c r="G11" s="66">
        <v>112.39490000000001</v>
      </c>
    </row>
    <row r="12" spans="1:7" x14ac:dyDescent="0.3">
      <c r="B12" s="162"/>
      <c r="C12" s="45">
        <v>95.605059999999995</v>
      </c>
      <c r="D12" s="45"/>
      <c r="E12" s="45"/>
      <c r="F12" s="45"/>
      <c r="G12" s="34"/>
    </row>
    <row r="13" spans="1:7" x14ac:dyDescent="0.3">
      <c r="B13" s="160" t="s">
        <v>230</v>
      </c>
      <c r="C13" s="71">
        <v>93.196870000000004</v>
      </c>
      <c r="D13" s="71">
        <v>92.930440000000004</v>
      </c>
      <c r="E13" s="71">
        <v>88.465119999999999</v>
      </c>
      <c r="F13" s="71">
        <v>97.206699999999998</v>
      </c>
      <c r="G13" s="71">
        <v>95.235200000000006</v>
      </c>
    </row>
    <row r="14" spans="1:7" x14ac:dyDescent="0.3">
      <c r="B14" s="161"/>
      <c r="C14" s="72">
        <v>92.715230000000005</v>
      </c>
      <c r="D14" s="72">
        <v>100.114</v>
      </c>
      <c r="E14" s="72">
        <v>110.8837</v>
      </c>
      <c r="F14" s="72">
        <v>95.670389999999998</v>
      </c>
      <c r="G14" s="72">
        <v>102.0723</v>
      </c>
    </row>
    <row r="15" spans="1:7" x14ac:dyDescent="0.3">
      <c r="B15" s="161"/>
      <c r="C15" s="72">
        <v>93.437690000000003</v>
      </c>
      <c r="D15" s="72">
        <v>101.3683</v>
      </c>
      <c r="E15" s="72">
        <v>101.1163</v>
      </c>
      <c r="F15" s="72">
        <v>103.49160000000001</v>
      </c>
      <c r="G15" s="72">
        <v>96.734290000000001</v>
      </c>
    </row>
    <row r="16" spans="1:7" x14ac:dyDescent="0.3">
      <c r="B16" s="162"/>
      <c r="C16" s="45">
        <v>92.233590000000007</v>
      </c>
      <c r="D16" s="45"/>
      <c r="E16" s="45"/>
      <c r="F16" s="45"/>
      <c r="G16" s="45"/>
    </row>
    <row r="17" spans="2:7" x14ac:dyDescent="0.3">
      <c r="B17" s="136" t="s">
        <v>101</v>
      </c>
      <c r="C17" s="58">
        <v>98.254059999999996</v>
      </c>
      <c r="D17" s="58">
        <v>101.2543</v>
      </c>
      <c r="E17" s="58">
        <v>101.67440000000001</v>
      </c>
      <c r="F17" s="58">
        <v>94.413409999999999</v>
      </c>
      <c r="G17" s="58">
        <v>106.5896</v>
      </c>
    </row>
    <row r="18" spans="2:7" x14ac:dyDescent="0.3">
      <c r="B18" s="136"/>
      <c r="C18" s="58">
        <v>93.437690000000003</v>
      </c>
      <c r="D18" s="58">
        <v>91.220070000000007</v>
      </c>
      <c r="E18" s="58">
        <v>98.139529999999993</v>
      </c>
      <c r="F18" s="58">
        <v>95.670389999999998</v>
      </c>
      <c r="G18" s="58">
        <v>91.652000000000001</v>
      </c>
    </row>
    <row r="19" spans="2:7" x14ac:dyDescent="0.3">
      <c r="B19" s="136"/>
      <c r="C19" s="58">
        <v>94.400959999999998</v>
      </c>
      <c r="D19" s="58">
        <v>97.719499999999996</v>
      </c>
      <c r="E19" s="58">
        <v>103.7209</v>
      </c>
      <c r="F19" s="58">
        <v>109.49720000000001</v>
      </c>
      <c r="G19" s="58">
        <v>94.631370000000004</v>
      </c>
    </row>
    <row r="20" spans="2:7" x14ac:dyDescent="0.3">
      <c r="B20" s="136"/>
      <c r="C20" s="58">
        <v>96.568330000000003</v>
      </c>
      <c r="D20" s="58"/>
      <c r="E20" s="58"/>
      <c r="F20" s="58"/>
      <c r="G20" s="58"/>
    </row>
  </sheetData>
  <mergeCells count="6">
    <mergeCell ref="B17:B20"/>
    <mergeCell ref="C2:D2"/>
    <mergeCell ref="B4:G4"/>
    <mergeCell ref="B6:B8"/>
    <mergeCell ref="B9:B12"/>
    <mergeCell ref="B13:B16"/>
  </mergeCells>
  <phoneticPr fontId="5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>
      <selection activeCell="P26" sqref="P26"/>
    </sheetView>
  </sheetViews>
  <sheetFormatPr defaultRowHeight="16.5" x14ac:dyDescent="0.3"/>
  <cols>
    <col min="1" max="2" width="9" style="57"/>
    <col min="3" max="3" width="9.875" style="57" bestFit="1" customWidth="1"/>
    <col min="4" max="4" width="12.5" style="57" customWidth="1"/>
    <col min="5" max="5" width="9" style="57"/>
    <col min="6" max="6" width="9.875" style="57" bestFit="1" customWidth="1"/>
    <col min="7" max="7" width="12.75" style="57" customWidth="1"/>
    <col min="8" max="13" width="9" style="57"/>
    <col min="14" max="14" width="9" style="17"/>
    <col min="15" max="18" width="9" style="15"/>
  </cols>
  <sheetData>
    <row r="3" spans="1:11" x14ac:dyDescent="0.3">
      <c r="A3" s="91" t="s">
        <v>487</v>
      </c>
      <c r="D3" s="91" t="s">
        <v>489</v>
      </c>
    </row>
    <row r="6" spans="1:11" x14ac:dyDescent="0.3">
      <c r="C6" s="134" t="s">
        <v>488</v>
      </c>
      <c r="D6" s="134"/>
      <c r="E6" s="134"/>
      <c r="F6" s="134"/>
      <c r="G6" s="134"/>
    </row>
    <row r="7" spans="1:11" x14ac:dyDescent="0.3">
      <c r="C7" s="134" t="s">
        <v>236</v>
      </c>
      <c r="D7" s="134"/>
      <c r="F7" s="134" t="s">
        <v>237</v>
      </c>
      <c r="G7" s="134"/>
    </row>
    <row r="8" spans="1:11" x14ac:dyDescent="0.3">
      <c r="C8" s="58" t="s">
        <v>84</v>
      </c>
      <c r="D8" s="58" t="s">
        <v>4</v>
      </c>
      <c r="E8" s="58"/>
      <c r="F8" s="58" t="s">
        <v>84</v>
      </c>
      <c r="G8" s="58" t="s">
        <v>4</v>
      </c>
    </row>
    <row r="9" spans="1:11" x14ac:dyDescent="0.3">
      <c r="C9" s="69">
        <v>11833.33</v>
      </c>
      <c r="D9" s="69">
        <v>4460</v>
      </c>
      <c r="E9" s="69"/>
      <c r="F9" s="69">
        <v>342.47899999999998</v>
      </c>
      <c r="G9" s="69">
        <v>178.16399999999999</v>
      </c>
    </row>
    <row r="10" spans="1:11" x14ac:dyDescent="0.3">
      <c r="C10" s="69">
        <v>11766.67</v>
      </c>
      <c r="D10" s="69">
        <v>3913.3330000000001</v>
      </c>
      <c r="E10" s="69"/>
      <c r="F10" s="69">
        <v>124.55</v>
      </c>
      <c r="G10" s="69">
        <v>475.37</v>
      </c>
    </row>
    <row r="11" spans="1:11" x14ac:dyDescent="0.3">
      <c r="C11" s="69">
        <v>8766.6669999999995</v>
      </c>
      <c r="D11" s="69">
        <v>3606.6669999999999</v>
      </c>
      <c r="E11" s="69"/>
      <c r="F11" s="69">
        <v>1328.002</v>
      </c>
      <c r="G11" s="69">
        <v>420.08499999999998</v>
      </c>
    </row>
    <row r="16" spans="1:11" x14ac:dyDescent="0.3">
      <c r="B16" s="21"/>
      <c r="C16" s="131"/>
      <c r="D16" s="131"/>
      <c r="E16" s="131"/>
      <c r="F16" s="131"/>
      <c r="G16" s="131"/>
      <c r="H16" s="131"/>
      <c r="I16" s="131"/>
      <c r="J16" s="131"/>
      <c r="K16" s="131"/>
    </row>
    <row r="17" spans="2:11" x14ac:dyDescent="0.3">
      <c r="B17" s="21"/>
      <c r="C17" s="131"/>
      <c r="D17" s="131"/>
      <c r="E17" s="131"/>
      <c r="F17" s="131"/>
      <c r="G17" s="131"/>
      <c r="H17" s="21"/>
      <c r="I17" s="131"/>
      <c r="J17" s="131"/>
      <c r="K17" s="131"/>
    </row>
    <row r="18" spans="2:11" x14ac:dyDescent="0.3">
      <c r="B18" s="21"/>
      <c r="C18" s="131"/>
      <c r="D18" s="131"/>
      <c r="E18" s="131"/>
      <c r="F18" s="131"/>
      <c r="G18" s="131"/>
      <c r="H18" s="21"/>
      <c r="I18" s="131"/>
      <c r="J18" s="131"/>
      <c r="K18" s="131"/>
    </row>
    <row r="19" spans="2:11" x14ac:dyDescent="0.3">
      <c r="B19" s="21"/>
      <c r="C19" s="131"/>
      <c r="D19" s="131"/>
      <c r="E19" s="131"/>
      <c r="F19" s="131"/>
      <c r="G19" s="131"/>
      <c r="H19" s="21"/>
      <c r="I19" s="131"/>
      <c r="J19" s="131"/>
      <c r="K19" s="131"/>
    </row>
    <row r="20" spans="2:11" x14ac:dyDescent="0.3">
      <c r="B20" s="21"/>
      <c r="C20" s="131"/>
      <c r="D20" s="131"/>
      <c r="E20" s="131"/>
      <c r="F20" s="131"/>
      <c r="G20" s="131"/>
      <c r="H20" s="21"/>
      <c r="I20" s="131"/>
      <c r="J20" s="131"/>
      <c r="K20" s="131"/>
    </row>
    <row r="21" spans="2:11" x14ac:dyDescent="0.3">
      <c r="B21" s="21"/>
      <c r="C21" s="131"/>
      <c r="D21" s="131"/>
      <c r="E21" s="131"/>
      <c r="F21" s="131"/>
      <c r="G21" s="131"/>
      <c r="H21" s="21"/>
      <c r="I21" s="131"/>
      <c r="J21" s="131"/>
      <c r="K21" s="131"/>
    </row>
    <row r="22" spans="2:11" x14ac:dyDescent="0.3">
      <c r="B22" s="21"/>
      <c r="C22" s="131"/>
      <c r="D22" s="131"/>
      <c r="E22" s="131"/>
      <c r="F22" s="131"/>
      <c r="G22" s="131"/>
      <c r="H22" s="21"/>
      <c r="I22" s="131"/>
      <c r="J22" s="131"/>
      <c r="K22" s="131"/>
    </row>
    <row r="23" spans="2:11" x14ac:dyDescent="0.3">
      <c r="B23" s="21"/>
      <c r="C23" s="131"/>
      <c r="D23" s="131"/>
      <c r="E23" s="131"/>
      <c r="F23" s="131"/>
      <c r="G23" s="131"/>
      <c r="H23" s="21"/>
      <c r="I23" s="131"/>
      <c r="J23" s="131"/>
      <c r="K23" s="131"/>
    </row>
    <row r="24" spans="2:11" x14ac:dyDescent="0.3">
      <c r="B24" s="21"/>
      <c r="C24" s="131"/>
      <c r="D24" s="131"/>
      <c r="E24" s="131"/>
      <c r="F24" s="131"/>
      <c r="G24" s="131"/>
      <c r="H24" s="21"/>
      <c r="I24" s="131"/>
      <c r="J24" s="131"/>
      <c r="K24" s="131"/>
    </row>
    <row r="25" spans="2:11" x14ac:dyDescent="0.3">
      <c r="B25" s="21"/>
      <c r="C25" s="131"/>
      <c r="D25" s="131"/>
      <c r="E25" s="131"/>
      <c r="F25" s="131"/>
      <c r="G25" s="131"/>
      <c r="H25" s="21"/>
      <c r="I25" s="131"/>
      <c r="J25" s="131"/>
      <c r="K25" s="131"/>
    </row>
    <row r="26" spans="2:11" x14ac:dyDescent="0.3">
      <c r="B26" s="21"/>
      <c r="C26" s="131"/>
      <c r="D26" s="131"/>
      <c r="E26" s="131"/>
      <c r="F26" s="131"/>
      <c r="G26" s="131"/>
      <c r="H26" s="21"/>
      <c r="I26" s="131"/>
      <c r="J26" s="131"/>
      <c r="K26" s="131"/>
    </row>
    <row r="27" spans="2:11" x14ac:dyDescent="0.3">
      <c r="B27" s="21"/>
      <c r="C27" s="131"/>
      <c r="D27" s="131"/>
      <c r="E27" s="131"/>
      <c r="F27" s="131"/>
      <c r="G27" s="131"/>
      <c r="H27" s="131"/>
      <c r="I27" s="131"/>
      <c r="J27" s="131"/>
      <c r="K27" s="131"/>
    </row>
    <row r="28" spans="2:11" x14ac:dyDescent="0.3">
      <c r="B28" s="21"/>
      <c r="C28" s="131"/>
      <c r="D28" s="131"/>
      <c r="E28" s="131"/>
      <c r="F28" s="131"/>
      <c r="G28" s="131"/>
      <c r="H28" s="131"/>
      <c r="I28" s="131"/>
      <c r="J28" s="131"/>
      <c r="K28" s="131"/>
    </row>
    <row r="29" spans="2:11" x14ac:dyDescent="0.3">
      <c r="B29" s="21"/>
      <c r="C29" s="131"/>
      <c r="D29" s="131"/>
      <c r="E29" s="131"/>
      <c r="F29" s="131"/>
      <c r="G29" s="131"/>
      <c r="H29" s="131"/>
      <c r="I29" s="131"/>
      <c r="J29" s="131"/>
      <c r="K29" s="131"/>
    </row>
  </sheetData>
  <mergeCells count="3">
    <mergeCell ref="C7:D7"/>
    <mergeCell ref="F7:G7"/>
    <mergeCell ref="C6:G6"/>
  </mergeCells>
  <phoneticPr fontId="5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1"/>
  <sheetViews>
    <sheetView workbookViewId="0">
      <selection activeCell="M20" sqref="M20"/>
    </sheetView>
  </sheetViews>
  <sheetFormatPr defaultRowHeight="16.5" x14ac:dyDescent="0.3"/>
  <cols>
    <col min="1" max="3" width="9" style="57"/>
    <col min="4" max="4" width="10.625" style="57" customWidth="1"/>
    <col min="5" max="5" width="11.625" style="57" customWidth="1"/>
    <col min="6" max="6" width="10.5" style="57" customWidth="1"/>
    <col min="7" max="20" width="9" style="57"/>
  </cols>
  <sheetData>
    <row r="3" spans="1:9" x14ac:dyDescent="0.3">
      <c r="A3" s="91" t="s">
        <v>490</v>
      </c>
      <c r="D3" s="91" t="s">
        <v>493</v>
      </c>
    </row>
    <row r="6" spans="1:9" x14ac:dyDescent="0.3">
      <c r="C6" s="126" t="s">
        <v>239</v>
      </c>
    </row>
    <row r="8" spans="1:9" x14ac:dyDescent="0.3">
      <c r="C8" s="45" t="s">
        <v>2</v>
      </c>
      <c r="D8" s="84" t="s">
        <v>491</v>
      </c>
      <c r="E8" s="45" t="s">
        <v>492</v>
      </c>
      <c r="F8" s="96" t="s">
        <v>238</v>
      </c>
    </row>
    <row r="9" spans="1:9" x14ac:dyDescent="0.3">
      <c r="C9" s="58">
        <v>3189.79</v>
      </c>
      <c r="D9" s="85">
        <v>3175.2</v>
      </c>
      <c r="E9" s="58">
        <v>3009</v>
      </c>
      <c r="F9" s="94">
        <v>1227.2919999999999</v>
      </c>
    </row>
    <row r="10" spans="1:9" x14ac:dyDescent="0.3">
      <c r="C10" s="58">
        <v>2950.21</v>
      </c>
      <c r="D10" s="85">
        <v>2727.3</v>
      </c>
      <c r="E10" s="58">
        <v>3173</v>
      </c>
      <c r="F10" s="94">
        <v>1971.0419999999999</v>
      </c>
    </row>
    <row r="11" spans="1:9" x14ac:dyDescent="0.3">
      <c r="C11" s="58">
        <v>2962.71</v>
      </c>
      <c r="D11" s="85">
        <v>2612.6999999999998</v>
      </c>
      <c r="E11" s="58">
        <v>2775.2</v>
      </c>
      <c r="F11" s="94">
        <v>1333.5</v>
      </c>
    </row>
    <row r="16" spans="1:9" x14ac:dyDescent="0.3">
      <c r="B16" s="133"/>
      <c r="C16" s="131"/>
      <c r="D16" s="131"/>
      <c r="E16" s="131"/>
      <c r="F16" s="131"/>
      <c r="G16" s="131"/>
      <c r="H16" s="133"/>
      <c r="I16" s="131"/>
    </row>
    <row r="17" spans="2:9" x14ac:dyDescent="0.3">
      <c r="B17" s="133"/>
      <c r="C17" s="131"/>
      <c r="D17" s="131"/>
      <c r="E17" s="131"/>
      <c r="F17" s="131"/>
      <c r="G17" s="131"/>
      <c r="H17" s="133"/>
      <c r="I17" s="131"/>
    </row>
    <row r="18" spans="2:9" x14ac:dyDescent="0.3">
      <c r="B18" s="133"/>
      <c r="C18" s="131"/>
      <c r="D18" s="131"/>
      <c r="E18" s="131"/>
      <c r="F18" s="131"/>
      <c r="G18" s="131"/>
      <c r="H18" s="133"/>
      <c r="I18" s="131"/>
    </row>
    <row r="19" spans="2:9" x14ac:dyDescent="0.3">
      <c r="B19" s="133"/>
      <c r="C19" s="131"/>
      <c r="D19" s="131"/>
      <c r="E19" s="131"/>
      <c r="F19" s="131"/>
      <c r="G19" s="131"/>
      <c r="H19" s="133"/>
      <c r="I19" s="131"/>
    </row>
    <row r="20" spans="2:9" x14ac:dyDescent="0.3">
      <c r="B20" s="133"/>
      <c r="C20" s="131"/>
      <c r="D20" s="131"/>
      <c r="E20" s="131"/>
      <c r="F20" s="131"/>
      <c r="G20" s="131"/>
      <c r="H20" s="133"/>
      <c r="I20" s="131"/>
    </row>
    <row r="21" spans="2:9" x14ac:dyDescent="0.3">
      <c r="B21" s="133"/>
      <c r="C21" s="131"/>
      <c r="D21" s="131"/>
      <c r="E21" s="131"/>
      <c r="F21" s="131"/>
      <c r="G21" s="131"/>
      <c r="H21" s="133"/>
      <c r="I21" s="131"/>
    </row>
    <row r="22" spans="2:9" x14ac:dyDescent="0.3">
      <c r="B22" s="133"/>
      <c r="C22" s="131"/>
      <c r="D22" s="131"/>
      <c r="E22" s="131"/>
      <c r="F22" s="131"/>
      <c r="G22" s="131"/>
      <c r="H22" s="133"/>
      <c r="I22" s="131"/>
    </row>
    <row r="23" spans="2:9" x14ac:dyDescent="0.3">
      <c r="B23" s="133"/>
      <c r="C23" s="131"/>
      <c r="D23" s="131"/>
      <c r="E23" s="131"/>
      <c r="F23" s="131"/>
      <c r="G23" s="131"/>
      <c r="H23" s="133"/>
      <c r="I23" s="131"/>
    </row>
    <row r="24" spans="2:9" x14ac:dyDescent="0.3">
      <c r="B24" s="133"/>
      <c r="C24" s="131"/>
      <c r="D24" s="131"/>
      <c r="E24" s="131"/>
      <c r="F24" s="131"/>
      <c r="G24" s="131"/>
      <c r="H24" s="133"/>
      <c r="I24" s="131"/>
    </row>
    <row r="25" spans="2:9" x14ac:dyDescent="0.3">
      <c r="B25" s="133"/>
      <c r="C25" s="131"/>
      <c r="D25" s="131"/>
      <c r="E25" s="131"/>
      <c r="F25" s="131"/>
      <c r="G25" s="131"/>
      <c r="H25" s="133"/>
      <c r="I25" s="131"/>
    </row>
    <row r="26" spans="2:9" x14ac:dyDescent="0.3">
      <c r="B26" s="133"/>
      <c r="C26" s="131"/>
      <c r="D26" s="131"/>
      <c r="E26" s="131"/>
      <c r="F26" s="131"/>
      <c r="G26" s="131"/>
      <c r="H26" s="133"/>
      <c r="I26" s="131"/>
    </row>
    <row r="27" spans="2:9" x14ac:dyDescent="0.3">
      <c r="B27" s="133"/>
      <c r="C27" s="131"/>
      <c r="D27" s="131"/>
      <c r="E27" s="131"/>
      <c r="F27" s="131"/>
      <c r="G27" s="131"/>
      <c r="H27" s="133"/>
      <c r="I27" s="131"/>
    </row>
    <row r="28" spans="2:9" x14ac:dyDescent="0.3">
      <c r="B28" s="133"/>
      <c r="C28" s="131"/>
      <c r="D28" s="131"/>
      <c r="E28" s="131"/>
      <c r="F28" s="131"/>
      <c r="G28" s="131"/>
      <c r="H28" s="133"/>
      <c r="I28" s="131"/>
    </row>
    <row r="29" spans="2:9" x14ac:dyDescent="0.3">
      <c r="B29" s="133"/>
      <c r="C29" s="131"/>
      <c r="D29" s="131"/>
      <c r="E29" s="131"/>
      <c r="F29" s="131"/>
      <c r="G29" s="131"/>
      <c r="H29" s="133"/>
      <c r="I29" s="131"/>
    </row>
    <row r="30" spans="2:9" x14ac:dyDescent="0.3">
      <c r="B30" s="133"/>
      <c r="C30" s="131"/>
      <c r="D30" s="131"/>
      <c r="E30" s="131"/>
      <c r="F30" s="131"/>
      <c r="G30" s="131"/>
      <c r="H30" s="133"/>
      <c r="I30" s="131"/>
    </row>
    <row r="31" spans="2:9" x14ac:dyDescent="0.3">
      <c r="B31" s="133"/>
      <c r="C31" s="131"/>
      <c r="D31" s="131"/>
      <c r="E31" s="131"/>
      <c r="F31" s="131"/>
      <c r="G31" s="131"/>
      <c r="H31" s="133"/>
      <c r="I31" s="131"/>
    </row>
  </sheetData>
  <phoneticPr fontId="5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M14" sqref="M14"/>
    </sheetView>
  </sheetViews>
  <sheetFormatPr defaultRowHeight="16.5" x14ac:dyDescent="0.3"/>
  <cols>
    <col min="1" max="8" width="9" style="17"/>
  </cols>
  <sheetData>
    <row r="2" spans="1:7" x14ac:dyDescent="0.3">
      <c r="A2" s="16" t="s">
        <v>247</v>
      </c>
      <c r="D2" s="16" t="s">
        <v>494</v>
      </c>
    </row>
    <row r="4" spans="1:7" x14ac:dyDescent="0.3">
      <c r="C4" s="60"/>
      <c r="D4" s="60" t="s">
        <v>240</v>
      </c>
      <c r="E4" s="60" t="s">
        <v>65</v>
      </c>
      <c r="F4" s="60" t="s">
        <v>241</v>
      </c>
      <c r="G4" s="60" t="s">
        <v>242</v>
      </c>
    </row>
    <row r="5" spans="1:7" x14ac:dyDescent="0.3">
      <c r="C5" s="134" t="s">
        <v>243</v>
      </c>
      <c r="D5" s="30">
        <v>100</v>
      </c>
      <c r="E5" s="30">
        <v>164.07929999999999</v>
      </c>
      <c r="F5" s="30">
        <v>198.76140000000001</v>
      </c>
      <c r="G5" s="30">
        <v>281.4203</v>
      </c>
    </row>
    <row r="6" spans="1:7" x14ac:dyDescent="0.3">
      <c r="C6" s="134"/>
      <c r="D6" s="30">
        <v>100</v>
      </c>
      <c r="E6" s="30">
        <v>178.2765</v>
      </c>
      <c r="F6" s="30">
        <v>216.33750000000001</v>
      </c>
      <c r="G6" s="30">
        <v>305.02690000000001</v>
      </c>
    </row>
    <row r="7" spans="1:7" x14ac:dyDescent="0.3">
      <c r="C7" s="134"/>
      <c r="D7" s="30">
        <v>100</v>
      </c>
      <c r="E7" s="30">
        <v>254.6497</v>
      </c>
      <c r="F7" s="30">
        <v>360.12740000000002</v>
      </c>
      <c r="G7" s="30">
        <v>436.3057</v>
      </c>
    </row>
    <row r="8" spans="1:7" x14ac:dyDescent="0.3">
      <c r="C8" s="60"/>
      <c r="D8" s="60"/>
      <c r="E8" s="60"/>
      <c r="F8" s="60"/>
      <c r="G8" s="60"/>
    </row>
    <row r="9" spans="1:7" x14ac:dyDescent="0.3">
      <c r="C9" s="139" t="s">
        <v>244</v>
      </c>
      <c r="D9" s="30">
        <v>100</v>
      </c>
      <c r="E9" s="30">
        <v>175.9325</v>
      </c>
      <c r="F9" s="30">
        <v>179.84010000000001</v>
      </c>
      <c r="G9" s="30">
        <v>276.0213</v>
      </c>
    </row>
    <row r="10" spans="1:7" x14ac:dyDescent="0.3">
      <c r="C10" s="139"/>
      <c r="D10" s="30">
        <v>100</v>
      </c>
      <c r="E10" s="30">
        <v>174.31110000000001</v>
      </c>
      <c r="F10" s="30">
        <v>189.0667</v>
      </c>
      <c r="G10" s="30">
        <v>280.71109999999999</v>
      </c>
    </row>
    <row r="11" spans="1:7" x14ac:dyDescent="0.3">
      <c r="C11" s="139"/>
      <c r="D11" s="30">
        <v>100</v>
      </c>
      <c r="E11" s="30">
        <v>251.3475</v>
      </c>
      <c r="F11" s="30">
        <v>279.92910000000001</v>
      </c>
      <c r="G11" s="30">
        <v>468.93619999999999</v>
      </c>
    </row>
    <row r="12" spans="1:7" x14ac:dyDescent="0.3">
      <c r="C12" s="60"/>
      <c r="D12" s="60"/>
      <c r="E12" s="60"/>
      <c r="F12" s="60"/>
      <c r="G12" s="60"/>
    </row>
    <row r="13" spans="1:7" x14ac:dyDescent="0.3">
      <c r="C13" s="139" t="s">
        <v>245</v>
      </c>
      <c r="D13" s="30">
        <v>100</v>
      </c>
      <c r="E13" s="30">
        <v>161.52529999999999</v>
      </c>
      <c r="F13" s="30">
        <v>166.75239999999999</v>
      </c>
      <c r="G13" s="30">
        <v>173.52189999999999</v>
      </c>
    </row>
    <row r="14" spans="1:7" x14ac:dyDescent="0.3">
      <c r="C14" s="139"/>
      <c r="D14" s="30">
        <v>100</v>
      </c>
      <c r="E14" s="30">
        <v>161.66380000000001</v>
      </c>
      <c r="F14" s="30">
        <v>167.0669</v>
      </c>
      <c r="G14" s="30">
        <v>179.41679999999999</v>
      </c>
    </row>
    <row r="15" spans="1:7" x14ac:dyDescent="0.3">
      <c r="C15" s="139"/>
      <c r="D15" s="30">
        <v>100</v>
      </c>
      <c r="E15" s="30">
        <v>255.83330000000001</v>
      </c>
      <c r="F15" s="30">
        <v>275.97219999999999</v>
      </c>
      <c r="G15" s="30">
        <v>269.30560000000003</v>
      </c>
    </row>
    <row r="16" spans="1:7" x14ac:dyDescent="0.3">
      <c r="C16" s="60"/>
      <c r="D16" s="60"/>
      <c r="E16" s="60"/>
      <c r="F16" s="60"/>
      <c r="G16" s="60"/>
    </row>
    <row r="17" spans="3:7" x14ac:dyDescent="0.3">
      <c r="C17" s="139" t="s">
        <v>4</v>
      </c>
      <c r="D17" s="30">
        <v>100</v>
      </c>
      <c r="E17" s="30">
        <v>131.95269999999999</v>
      </c>
      <c r="F17" s="30">
        <v>150.21129999999999</v>
      </c>
      <c r="G17" s="30">
        <v>144.8014</v>
      </c>
    </row>
    <row r="18" spans="3:7" x14ac:dyDescent="0.3">
      <c r="C18" s="139"/>
      <c r="D18" s="30">
        <v>100</v>
      </c>
      <c r="E18" s="30">
        <v>108.09610000000001</v>
      </c>
      <c r="F18" s="30">
        <v>103.7367</v>
      </c>
      <c r="G18" s="30">
        <v>146.8861</v>
      </c>
    </row>
    <row r="19" spans="3:7" x14ac:dyDescent="0.3">
      <c r="C19" s="139"/>
      <c r="D19" s="30">
        <v>100</v>
      </c>
      <c r="E19" s="30">
        <v>183.42859999999999</v>
      </c>
      <c r="F19" s="30">
        <v>172.42859999999999</v>
      </c>
      <c r="G19" s="30">
        <v>208.71430000000001</v>
      </c>
    </row>
    <row r="20" spans="3:7" x14ac:dyDescent="0.3">
      <c r="C20" s="60"/>
      <c r="D20" s="60"/>
      <c r="E20" s="60"/>
      <c r="F20" s="60"/>
      <c r="G20" s="60"/>
    </row>
    <row r="21" spans="3:7" x14ac:dyDescent="0.3">
      <c r="C21" s="139" t="s">
        <v>246</v>
      </c>
      <c r="D21" s="30">
        <v>100</v>
      </c>
      <c r="E21" s="30">
        <v>49.23903</v>
      </c>
      <c r="F21" s="30">
        <v>36.884509999999999</v>
      </c>
      <c r="G21" s="30">
        <v>29.274840000000001</v>
      </c>
    </row>
    <row r="22" spans="3:7" x14ac:dyDescent="0.3">
      <c r="C22" s="139"/>
      <c r="D22" s="30">
        <v>100</v>
      </c>
      <c r="E22" s="30">
        <v>41.732280000000003</v>
      </c>
      <c r="F22" s="30">
        <v>29.571300000000001</v>
      </c>
      <c r="G22" s="30">
        <v>23.359580000000001</v>
      </c>
    </row>
    <row r="23" spans="3:7" x14ac:dyDescent="0.3">
      <c r="C23" s="139"/>
      <c r="D23" s="30">
        <v>100</v>
      </c>
      <c r="E23" s="30">
        <v>63.636360000000003</v>
      </c>
      <c r="F23" s="30">
        <v>52.77778</v>
      </c>
      <c r="G23" s="30">
        <v>42.297980000000003</v>
      </c>
    </row>
  </sheetData>
  <mergeCells count="5">
    <mergeCell ref="C5:C7"/>
    <mergeCell ref="C9:C11"/>
    <mergeCell ref="C13:C15"/>
    <mergeCell ref="C17:C19"/>
    <mergeCell ref="C21:C23"/>
  </mergeCells>
  <phoneticPr fontId="5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1"/>
  <sheetViews>
    <sheetView zoomScale="85" zoomScaleNormal="85" workbookViewId="0">
      <selection activeCell="Y35" sqref="Y35"/>
    </sheetView>
  </sheetViews>
  <sheetFormatPr defaultRowHeight="16.5" x14ac:dyDescent="0.3"/>
  <cols>
    <col min="1" max="4" width="9" style="17"/>
    <col min="5" max="5" width="10.75" style="17" customWidth="1"/>
    <col min="6" max="6" width="13.125" style="17" customWidth="1"/>
    <col min="7" max="7" width="12.5" style="17" customWidth="1"/>
    <col min="8" max="8" width="12.875" style="17" customWidth="1"/>
    <col min="9" max="35" width="9" style="17"/>
  </cols>
  <sheetData>
    <row r="2" spans="1:8" x14ac:dyDescent="0.3">
      <c r="A2" s="16" t="s">
        <v>248</v>
      </c>
      <c r="D2" s="16" t="s">
        <v>495</v>
      </c>
    </row>
    <row r="5" spans="1:8" x14ac:dyDescent="0.3">
      <c r="D5" s="140" t="s">
        <v>250</v>
      </c>
      <c r="E5" s="140"/>
      <c r="F5" s="140"/>
      <c r="G5" s="140"/>
      <c r="H5" s="140"/>
    </row>
    <row r="6" spans="1:8" x14ac:dyDescent="0.3">
      <c r="D6" s="58" t="s">
        <v>2</v>
      </c>
      <c r="E6" s="58" t="s">
        <v>61</v>
      </c>
      <c r="F6" s="58" t="s">
        <v>249</v>
      </c>
      <c r="G6" s="58" t="s">
        <v>21</v>
      </c>
      <c r="H6" s="58" t="s">
        <v>4</v>
      </c>
    </row>
    <row r="7" spans="1:8" x14ac:dyDescent="0.3">
      <c r="D7" s="58">
        <v>0.53149999999999997</v>
      </c>
      <c r="E7" s="58">
        <v>0.189</v>
      </c>
      <c r="F7" s="58">
        <v>0.54249999999999998</v>
      </c>
      <c r="G7" s="58">
        <v>0.38550000000000001</v>
      </c>
      <c r="H7" s="58">
        <v>0.35899999999999999</v>
      </c>
    </row>
    <row r="8" spans="1:8" x14ac:dyDescent="0.3">
      <c r="D8" s="58">
        <v>0.69299999999999995</v>
      </c>
      <c r="E8" s="58">
        <v>0.19400000000000001</v>
      </c>
      <c r="F8" s="58">
        <v>0.23350000000000001</v>
      </c>
      <c r="G8" s="58">
        <v>0.21199999999999999</v>
      </c>
      <c r="H8" s="58">
        <v>0.17</v>
      </c>
    </row>
    <row r="9" spans="1:8" x14ac:dyDescent="0.3">
      <c r="D9" s="58">
        <v>0.82450000000000001</v>
      </c>
      <c r="E9" s="58">
        <v>0.17599999999999999</v>
      </c>
      <c r="F9" s="58">
        <v>0.33450000000000002</v>
      </c>
      <c r="G9" s="58">
        <v>0.25950000000000001</v>
      </c>
      <c r="H9" s="58">
        <v>0.19900000000000001</v>
      </c>
    </row>
    <row r="10" spans="1:8" x14ac:dyDescent="0.3">
      <c r="D10" s="58">
        <v>0.71099999999999997</v>
      </c>
      <c r="E10" s="58">
        <v>0.17599999999999999</v>
      </c>
      <c r="F10" s="58">
        <v>0.3175</v>
      </c>
      <c r="G10" s="58">
        <v>0.26050000000000001</v>
      </c>
      <c r="H10" s="58">
        <v>0.20649999999999999</v>
      </c>
    </row>
    <row r="11" spans="1:8" x14ac:dyDescent="0.3">
      <c r="D11" s="70"/>
      <c r="E11" s="70"/>
      <c r="F11" s="70"/>
      <c r="G11" s="70"/>
      <c r="H11" s="70"/>
    </row>
  </sheetData>
  <mergeCells count="1">
    <mergeCell ref="D5:H5"/>
  </mergeCells>
  <phoneticPr fontId="5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G22" sqref="G22"/>
    </sheetView>
  </sheetViews>
  <sheetFormatPr defaultRowHeight="16.5" x14ac:dyDescent="0.3"/>
  <cols>
    <col min="1" max="4" width="9" style="17"/>
    <col min="5" max="5" width="10.125" style="17" customWidth="1"/>
    <col min="6" max="6" width="11.625" style="17" customWidth="1"/>
    <col min="7" max="10" width="9" style="17"/>
  </cols>
  <sheetData>
    <row r="2" spans="1:6" x14ac:dyDescent="0.3">
      <c r="A2" s="16" t="s">
        <v>251</v>
      </c>
      <c r="D2" s="16" t="s">
        <v>496</v>
      </c>
    </row>
    <row r="6" spans="1:6" x14ac:dyDescent="0.3">
      <c r="C6" s="134" t="s">
        <v>252</v>
      </c>
      <c r="D6" s="134"/>
      <c r="E6" s="134"/>
      <c r="F6" s="134"/>
    </row>
    <row r="7" spans="1:6" x14ac:dyDescent="0.3">
      <c r="C7" s="58" t="s">
        <v>59</v>
      </c>
      <c r="D7" s="58" t="s">
        <v>253</v>
      </c>
      <c r="E7" s="58" t="s">
        <v>21</v>
      </c>
      <c r="F7" s="58" t="s">
        <v>254</v>
      </c>
    </row>
    <row r="8" spans="1:6" x14ac:dyDescent="0.3">
      <c r="C8" s="58">
        <v>1</v>
      </c>
      <c r="D8" s="58">
        <v>0.63287000000000004</v>
      </c>
      <c r="E8" s="58">
        <v>0.51894799999999996</v>
      </c>
      <c r="F8" s="58">
        <v>0.50129400000000002</v>
      </c>
    </row>
    <row r="9" spans="1:6" x14ac:dyDescent="0.3">
      <c r="C9" s="58">
        <v>1</v>
      </c>
      <c r="D9" s="58">
        <v>0.86935700000000005</v>
      </c>
      <c r="E9" s="58">
        <v>0.85787800000000003</v>
      </c>
      <c r="F9" s="58">
        <v>0.684249</v>
      </c>
    </row>
    <row r="10" spans="1:6" x14ac:dyDescent="0.3">
      <c r="C10" s="58">
        <v>1</v>
      </c>
      <c r="D10" s="58">
        <v>0.71155900000000005</v>
      </c>
      <c r="E10" s="58">
        <v>0.65846000000000005</v>
      </c>
      <c r="F10" s="58">
        <v>0.56882200000000005</v>
      </c>
    </row>
    <row r="11" spans="1:6" x14ac:dyDescent="0.3">
      <c r="C11" s="70"/>
      <c r="D11" s="70"/>
      <c r="E11" s="70"/>
      <c r="F11" s="70"/>
    </row>
  </sheetData>
  <mergeCells count="1">
    <mergeCell ref="C6:F6"/>
  </mergeCells>
  <phoneticPr fontId="5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"/>
  <sheetViews>
    <sheetView zoomScale="70" zoomScaleNormal="70" workbookViewId="0">
      <selection activeCell="N8" sqref="N8"/>
    </sheetView>
  </sheetViews>
  <sheetFormatPr defaultRowHeight="16.5" x14ac:dyDescent="0.3"/>
  <cols>
    <col min="1" max="11" width="9" style="57"/>
  </cols>
  <sheetData>
    <row r="2" spans="1:10" x14ac:dyDescent="0.3">
      <c r="A2" s="91" t="s">
        <v>273</v>
      </c>
      <c r="D2" s="91" t="s">
        <v>497</v>
      </c>
    </row>
    <row r="3" spans="1:10" x14ac:dyDescent="0.3">
      <c r="A3" s="56"/>
    </row>
    <row r="4" spans="1:10" x14ac:dyDescent="0.3">
      <c r="B4" s="127" t="s">
        <v>272</v>
      </c>
    </row>
    <row r="5" spans="1:10" x14ac:dyDescent="0.3">
      <c r="C5" s="135" t="s">
        <v>255</v>
      </c>
      <c r="D5" s="135"/>
      <c r="E5" s="135" t="s">
        <v>274</v>
      </c>
      <c r="F5" s="135"/>
      <c r="G5" s="135" t="s">
        <v>275</v>
      </c>
      <c r="H5" s="135"/>
      <c r="I5" s="135" t="s">
        <v>276</v>
      </c>
      <c r="J5" s="135"/>
    </row>
    <row r="6" spans="1:10" x14ac:dyDescent="0.3">
      <c r="C6" s="57" t="s">
        <v>270</v>
      </c>
      <c r="D6" s="57" t="s">
        <v>271</v>
      </c>
      <c r="E6" s="57" t="s">
        <v>270</v>
      </c>
      <c r="F6" s="57" t="s">
        <v>271</v>
      </c>
      <c r="G6" s="57" t="s">
        <v>270</v>
      </c>
      <c r="H6" s="57" t="s">
        <v>271</v>
      </c>
      <c r="I6" s="57" t="s">
        <v>270</v>
      </c>
      <c r="J6" s="57" t="s">
        <v>271</v>
      </c>
    </row>
    <row r="7" spans="1:10" x14ac:dyDescent="0.3">
      <c r="B7" s="57" t="s">
        <v>256</v>
      </c>
      <c r="C7" s="58">
        <v>31.75</v>
      </c>
      <c r="D7" s="58">
        <v>0.59</v>
      </c>
      <c r="E7" s="58">
        <v>31.58</v>
      </c>
      <c r="F7" s="58">
        <v>1.02</v>
      </c>
      <c r="G7" s="58">
        <v>32.5</v>
      </c>
      <c r="H7" s="58">
        <v>0.43</v>
      </c>
      <c r="I7" s="58">
        <v>31.83</v>
      </c>
      <c r="J7" s="58">
        <v>0.61</v>
      </c>
    </row>
    <row r="8" spans="1:10" x14ac:dyDescent="0.3">
      <c r="B8" s="57" t="s">
        <v>257</v>
      </c>
      <c r="C8" s="58">
        <v>35.5</v>
      </c>
      <c r="D8" s="58">
        <v>0.41</v>
      </c>
      <c r="E8" s="58">
        <v>36.33</v>
      </c>
      <c r="F8" s="58">
        <v>1.28</v>
      </c>
      <c r="G8" s="58">
        <v>36.58</v>
      </c>
      <c r="H8" s="58">
        <v>0.57999999999999996</v>
      </c>
      <c r="I8" s="58">
        <v>35.5</v>
      </c>
      <c r="J8" s="58">
        <v>0.7</v>
      </c>
    </row>
    <row r="9" spans="1:10" x14ac:dyDescent="0.3">
      <c r="B9" s="57" t="s">
        <v>258</v>
      </c>
      <c r="C9" s="58">
        <v>34.83</v>
      </c>
      <c r="D9" s="58">
        <v>0.46</v>
      </c>
      <c r="E9" s="58">
        <v>35.58</v>
      </c>
      <c r="F9" s="58">
        <v>1.04</v>
      </c>
      <c r="G9" s="58">
        <v>36.17</v>
      </c>
      <c r="H9" s="58">
        <v>0.51</v>
      </c>
      <c r="I9" s="58">
        <v>35</v>
      </c>
      <c r="J9" s="58">
        <v>0.45</v>
      </c>
    </row>
    <row r="10" spans="1:10" x14ac:dyDescent="0.3">
      <c r="B10" s="57" t="s">
        <v>259</v>
      </c>
      <c r="C10" s="58">
        <v>36.08</v>
      </c>
      <c r="D10" s="58">
        <v>0.56999999999999995</v>
      </c>
      <c r="E10" s="58">
        <v>35.5</v>
      </c>
      <c r="F10" s="58">
        <v>1.1299999999999999</v>
      </c>
      <c r="G10" s="58">
        <v>35.83</v>
      </c>
      <c r="H10" s="58">
        <v>0.48</v>
      </c>
      <c r="I10" s="58">
        <v>35.17</v>
      </c>
      <c r="J10" s="58">
        <v>0.38</v>
      </c>
    </row>
    <row r="11" spans="1:10" x14ac:dyDescent="0.3">
      <c r="B11" s="57" t="s">
        <v>260</v>
      </c>
      <c r="C11" s="58">
        <v>36.17</v>
      </c>
      <c r="D11" s="58">
        <v>0.49</v>
      </c>
      <c r="E11" s="58">
        <v>35.92</v>
      </c>
      <c r="F11" s="58">
        <v>1</v>
      </c>
      <c r="G11" s="58">
        <v>35.83</v>
      </c>
      <c r="H11" s="58">
        <v>0.49</v>
      </c>
      <c r="I11" s="58">
        <v>35.08</v>
      </c>
      <c r="J11" s="58">
        <v>0.44</v>
      </c>
    </row>
    <row r="12" spans="1:10" x14ac:dyDescent="0.3">
      <c r="B12" s="57" t="s">
        <v>261</v>
      </c>
      <c r="C12" s="58">
        <v>35.75</v>
      </c>
      <c r="D12" s="58">
        <v>0.5</v>
      </c>
      <c r="E12" s="58">
        <v>36.9</v>
      </c>
      <c r="F12" s="58">
        <v>0.95</v>
      </c>
      <c r="G12" s="58">
        <v>36.42</v>
      </c>
      <c r="H12" s="58">
        <v>0.52</v>
      </c>
      <c r="I12" s="58">
        <v>35.08</v>
      </c>
      <c r="J12" s="58">
        <v>0.37</v>
      </c>
    </row>
    <row r="13" spans="1:10" x14ac:dyDescent="0.3">
      <c r="B13" s="57" t="s">
        <v>262</v>
      </c>
      <c r="C13" s="58">
        <v>36.5</v>
      </c>
      <c r="D13" s="58">
        <v>0.47</v>
      </c>
      <c r="E13" s="58">
        <v>36.299999999999997</v>
      </c>
      <c r="F13" s="58">
        <v>1.19</v>
      </c>
      <c r="G13" s="58">
        <v>36</v>
      </c>
      <c r="H13" s="58">
        <v>0.74</v>
      </c>
      <c r="I13" s="58">
        <v>35.25</v>
      </c>
      <c r="J13" s="58">
        <v>0.48</v>
      </c>
    </row>
    <row r="14" spans="1:10" x14ac:dyDescent="0.3">
      <c r="B14" s="57" t="s">
        <v>263</v>
      </c>
      <c r="C14" s="58">
        <v>37.17</v>
      </c>
      <c r="D14" s="58">
        <v>0.6</v>
      </c>
      <c r="E14" s="58">
        <v>37.200000000000003</v>
      </c>
      <c r="F14" s="58">
        <v>1.1200000000000001</v>
      </c>
      <c r="G14" s="58">
        <v>36.75</v>
      </c>
      <c r="H14" s="58">
        <v>0.66</v>
      </c>
      <c r="I14" s="58">
        <v>36.17</v>
      </c>
      <c r="J14" s="58">
        <v>0.51</v>
      </c>
    </row>
    <row r="15" spans="1:10" x14ac:dyDescent="0.3">
      <c r="B15" s="57" t="s">
        <v>264</v>
      </c>
      <c r="C15" s="58">
        <v>37.799999999999997</v>
      </c>
      <c r="D15" s="58">
        <v>0.72</v>
      </c>
      <c r="E15" s="58">
        <v>36.799999999999997</v>
      </c>
      <c r="F15" s="58">
        <v>1.18</v>
      </c>
      <c r="G15" s="58">
        <v>37.08</v>
      </c>
      <c r="H15" s="58">
        <v>0.75</v>
      </c>
      <c r="I15" s="58">
        <v>36.25</v>
      </c>
      <c r="J15" s="58">
        <v>0.67</v>
      </c>
    </row>
    <row r="16" spans="1:10" x14ac:dyDescent="0.3">
      <c r="B16" s="57" t="s">
        <v>265</v>
      </c>
      <c r="C16" s="58">
        <v>38.5</v>
      </c>
      <c r="D16" s="58">
        <v>0.85</v>
      </c>
      <c r="E16" s="58">
        <v>36.6</v>
      </c>
      <c r="F16" s="58">
        <v>1.17</v>
      </c>
      <c r="G16" s="58">
        <v>37.25</v>
      </c>
      <c r="H16" s="58">
        <v>0.77</v>
      </c>
      <c r="I16" s="58">
        <v>37</v>
      </c>
      <c r="J16" s="58">
        <v>0.85</v>
      </c>
    </row>
    <row r="17" spans="2:14" x14ac:dyDescent="0.3">
      <c r="B17" s="57" t="s">
        <v>266</v>
      </c>
      <c r="C17" s="58">
        <v>38.299999999999997</v>
      </c>
      <c r="D17" s="58">
        <v>0.75</v>
      </c>
      <c r="E17" s="58">
        <v>36.9</v>
      </c>
      <c r="F17" s="58">
        <v>1.36</v>
      </c>
      <c r="G17" s="58">
        <v>37.5</v>
      </c>
      <c r="H17" s="58">
        <v>0.8</v>
      </c>
      <c r="I17" s="58">
        <v>37.58</v>
      </c>
      <c r="J17" s="58">
        <v>1</v>
      </c>
    </row>
    <row r="18" spans="2:14" x14ac:dyDescent="0.3">
      <c r="B18" s="57" t="s">
        <v>267</v>
      </c>
      <c r="C18" s="58">
        <v>38.4</v>
      </c>
      <c r="D18" s="58">
        <v>0.83</v>
      </c>
      <c r="E18" s="58">
        <v>36.700000000000003</v>
      </c>
      <c r="F18" s="58">
        <v>1.33</v>
      </c>
      <c r="G18" s="58">
        <v>37.83</v>
      </c>
      <c r="H18" s="58">
        <v>0.81</v>
      </c>
      <c r="I18" s="58">
        <v>37.58</v>
      </c>
      <c r="J18" s="58">
        <v>0.93</v>
      </c>
    </row>
    <row r="19" spans="2:14" x14ac:dyDescent="0.3">
      <c r="B19" s="57" t="s">
        <v>268</v>
      </c>
      <c r="C19" s="58">
        <v>38.6</v>
      </c>
      <c r="D19" s="58">
        <v>0.81</v>
      </c>
      <c r="E19" s="58">
        <v>36.9</v>
      </c>
      <c r="F19" s="58">
        <v>1.24</v>
      </c>
      <c r="G19" s="58">
        <v>37.75</v>
      </c>
      <c r="H19" s="58">
        <v>0.84</v>
      </c>
      <c r="I19" s="58">
        <v>37.67</v>
      </c>
      <c r="J19" s="58">
        <v>0.87</v>
      </c>
    </row>
    <row r="20" spans="2:14" x14ac:dyDescent="0.3">
      <c r="B20" s="57" t="s">
        <v>269</v>
      </c>
      <c r="C20" s="58">
        <v>39.4</v>
      </c>
      <c r="D20" s="58">
        <v>0.8</v>
      </c>
      <c r="E20" s="58">
        <v>37.1</v>
      </c>
      <c r="F20" s="58">
        <v>1.07</v>
      </c>
      <c r="G20" s="58">
        <v>38.58</v>
      </c>
      <c r="H20" s="58">
        <v>0.82</v>
      </c>
      <c r="I20" s="58">
        <v>38.33</v>
      </c>
      <c r="J20" s="58">
        <v>0.98</v>
      </c>
    </row>
    <row r="22" spans="2:14" x14ac:dyDescent="0.3">
      <c r="B22" s="127" t="s">
        <v>277</v>
      </c>
    </row>
    <row r="23" spans="2:14" x14ac:dyDescent="0.3">
      <c r="C23" s="135" t="s">
        <v>255</v>
      </c>
      <c r="D23" s="135"/>
      <c r="E23" s="135" t="s">
        <v>274</v>
      </c>
      <c r="F23" s="135"/>
      <c r="G23" s="135" t="s">
        <v>275</v>
      </c>
      <c r="H23" s="135"/>
      <c r="I23" s="135" t="s">
        <v>276</v>
      </c>
      <c r="J23" s="135"/>
      <c r="K23" s="58"/>
      <c r="M23" s="14"/>
      <c r="N23" s="14"/>
    </row>
    <row r="24" spans="2:14" x14ac:dyDescent="0.3">
      <c r="C24" s="57" t="s">
        <v>270</v>
      </c>
      <c r="D24" s="57" t="s">
        <v>271</v>
      </c>
      <c r="E24" s="57" t="s">
        <v>270</v>
      </c>
      <c r="F24" s="57" t="s">
        <v>271</v>
      </c>
      <c r="G24" s="57" t="s">
        <v>270</v>
      </c>
      <c r="H24" s="57" t="s">
        <v>271</v>
      </c>
      <c r="I24" s="57" t="s">
        <v>270</v>
      </c>
      <c r="J24" s="57" t="s">
        <v>271</v>
      </c>
      <c r="N24" s="7"/>
    </row>
    <row r="25" spans="2:14" x14ac:dyDescent="0.3">
      <c r="B25" s="57" t="s">
        <v>256</v>
      </c>
      <c r="C25" s="58">
        <v>28.1</v>
      </c>
      <c r="D25" s="58">
        <v>0.2</v>
      </c>
      <c r="E25" s="58">
        <v>27.9</v>
      </c>
      <c r="F25" s="58">
        <v>0.3</v>
      </c>
      <c r="G25" s="58">
        <v>28.1</v>
      </c>
      <c r="H25" s="58">
        <v>0.2</v>
      </c>
      <c r="I25" s="58">
        <v>27.8</v>
      </c>
      <c r="J25" s="58">
        <v>0.4</v>
      </c>
      <c r="K25" s="58"/>
      <c r="N25" s="7"/>
    </row>
    <row r="26" spans="2:14" x14ac:dyDescent="0.3">
      <c r="B26" s="57" t="s">
        <v>257</v>
      </c>
      <c r="C26" s="58">
        <v>28.3</v>
      </c>
      <c r="D26" s="58">
        <v>0.3</v>
      </c>
      <c r="E26" s="58">
        <v>27.8</v>
      </c>
      <c r="F26" s="58">
        <v>0.3</v>
      </c>
      <c r="G26" s="58">
        <v>28.1</v>
      </c>
      <c r="H26" s="58">
        <v>0.3</v>
      </c>
      <c r="I26" s="58">
        <v>27.9</v>
      </c>
      <c r="J26" s="58">
        <v>0.5</v>
      </c>
      <c r="K26" s="58"/>
      <c r="N26" s="7"/>
    </row>
    <row r="27" spans="2:14" x14ac:dyDescent="0.3">
      <c r="B27" s="57" t="s">
        <v>258</v>
      </c>
      <c r="C27" s="58">
        <v>28.3</v>
      </c>
      <c r="D27" s="58">
        <v>0.2</v>
      </c>
      <c r="E27" s="58">
        <v>28</v>
      </c>
      <c r="F27" s="58">
        <v>0.3</v>
      </c>
      <c r="G27" s="58">
        <v>28.2</v>
      </c>
      <c r="H27" s="58">
        <v>0.4</v>
      </c>
      <c r="I27" s="58">
        <v>28</v>
      </c>
      <c r="J27" s="58">
        <v>0.5</v>
      </c>
      <c r="K27" s="58"/>
      <c r="N27" s="7"/>
    </row>
    <row r="28" spans="2:14" x14ac:dyDescent="0.3">
      <c r="B28" s="57" t="s">
        <v>259</v>
      </c>
      <c r="C28" s="58">
        <v>28.5</v>
      </c>
      <c r="D28" s="58">
        <v>0.3</v>
      </c>
      <c r="E28" s="58">
        <v>28.2</v>
      </c>
      <c r="F28" s="58">
        <v>0.2</v>
      </c>
      <c r="G28" s="58">
        <v>28.4</v>
      </c>
      <c r="H28" s="58">
        <v>0.4</v>
      </c>
      <c r="I28" s="58">
        <v>28.2</v>
      </c>
      <c r="J28" s="58">
        <v>0.5</v>
      </c>
      <c r="K28" s="58"/>
      <c r="N28" s="7"/>
    </row>
    <row r="29" spans="2:14" x14ac:dyDescent="0.3">
      <c r="B29" s="57" t="s">
        <v>260</v>
      </c>
      <c r="C29" s="58">
        <v>28.5</v>
      </c>
      <c r="D29" s="58">
        <v>0.4</v>
      </c>
      <c r="E29" s="58">
        <v>28.3</v>
      </c>
      <c r="F29" s="58">
        <v>0.3</v>
      </c>
      <c r="G29" s="58">
        <v>28.6</v>
      </c>
      <c r="H29" s="58">
        <v>0.4</v>
      </c>
      <c r="I29" s="58">
        <v>28.2</v>
      </c>
      <c r="J29" s="58">
        <v>0.5</v>
      </c>
      <c r="K29" s="58"/>
      <c r="N29" s="7"/>
    </row>
    <row r="30" spans="2:14" x14ac:dyDescent="0.3">
      <c r="B30" s="57" t="s">
        <v>261</v>
      </c>
      <c r="C30" s="58">
        <v>28.4</v>
      </c>
      <c r="D30" s="58">
        <v>0.2</v>
      </c>
      <c r="E30" s="58">
        <v>28.6</v>
      </c>
      <c r="F30" s="58">
        <v>0.4</v>
      </c>
      <c r="G30" s="58">
        <v>28.6</v>
      </c>
      <c r="H30" s="58">
        <v>0.5</v>
      </c>
      <c r="I30" s="58">
        <v>28.3</v>
      </c>
      <c r="J30" s="58">
        <v>0.5</v>
      </c>
      <c r="K30" s="58"/>
      <c r="N30" s="7"/>
    </row>
    <row r="31" spans="2:14" x14ac:dyDescent="0.3">
      <c r="B31" s="57" t="s">
        <v>262</v>
      </c>
      <c r="C31" s="58">
        <v>28.5</v>
      </c>
      <c r="D31" s="58">
        <v>0.3</v>
      </c>
      <c r="E31" s="58">
        <v>28.7</v>
      </c>
      <c r="F31" s="58">
        <v>0.4</v>
      </c>
      <c r="G31" s="58">
        <v>28.7</v>
      </c>
      <c r="H31" s="58">
        <v>0.3</v>
      </c>
      <c r="I31" s="58">
        <v>28.5</v>
      </c>
      <c r="J31" s="58">
        <v>0.4</v>
      </c>
      <c r="K31" s="58"/>
      <c r="N31" s="7"/>
    </row>
    <row r="32" spans="2:14" x14ac:dyDescent="0.3">
      <c r="B32" s="57" t="s">
        <v>263</v>
      </c>
      <c r="C32" s="58">
        <v>28.6</v>
      </c>
      <c r="D32" s="58">
        <v>0.2</v>
      </c>
      <c r="E32" s="58">
        <v>28.9</v>
      </c>
      <c r="F32" s="58">
        <v>0.4</v>
      </c>
      <c r="G32" s="58">
        <v>28.9</v>
      </c>
      <c r="H32" s="58">
        <v>0.4</v>
      </c>
      <c r="I32" s="58">
        <v>28.6</v>
      </c>
      <c r="J32" s="58">
        <v>0.5</v>
      </c>
      <c r="K32" s="58"/>
      <c r="N32" s="7"/>
    </row>
    <row r="33" spans="2:14" x14ac:dyDescent="0.3">
      <c r="B33" s="57" t="s">
        <v>264</v>
      </c>
      <c r="C33" s="58">
        <v>29</v>
      </c>
      <c r="D33" s="58">
        <v>0.4</v>
      </c>
      <c r="E33" s="58">
        <v>29</v>
      </c>
      <c r="F33" s="58">
        <v>0.4</v>
      </c>
      <c r="G33" s="58">
        <v>29.2</v>
      </c>
      <c r="H33" s="58">
        <v>0.3</v>
      </c>
      <c r="I33" s="58">
        <v>28.7</v>
      </c>
      <c r="J33" s="58">
        <v>0.3</v>
      </c>
      <c r="K33" s="58"/>
      <c r="N33" s="7"/>
    </row>
    <row r="34" spans="2:14" x14ac:dyDescent="0.3">
      <c r="B34" s="57" t="s">
        <v>265</v>
      </c>
      <c r="C34" s="58">
        <v>29.3</v>
      </c>
      <c r="D34" s="58">
        <v>0.3</v>
      </c>
      <c r="E34" s="58">
        <v>29.2</v>
      </c>
      <c r="F34" s="58">
        <v>0.5</v>
      </c>
      <c r="G34" s="58">
        <v>29.4</v>
      </c>
      <c r="H34" s="58">
        <v>0.5</v>
      </c>
      <c r="I34" s="58">
        <v>28.9</v>
      </c>
      <c r="J34" s="58">
        <v>0.4</v>
      </c>
      <c r="K34" s="58"/>
      <c r="N34" s="7"/>
    </row>
    <row r="35" spans="2:14" x14ac:dyDescent="0.3">
      <c r="B35" s="57" t="s">
        <v>266</v>
      </c>
      <c r="C35" s="58">
        <v>29.4</v>
      </c>
      <c r="D35" s="58">
        <v>0.4</v>
      </c>
      <c r="E35" s="58">
        <v>29.3</v>
      </c>
      <c r="F35" s="58">
        <v>0.5</v>
      </c>
      <c r="G35" s="58">
        <v>29.4</v>
      </c>
      <c r="H35" s="58">
        <v>0.5</v>
      </c>
      <c r="I35" s="58">
        <v>29</v>
      </c>
      <c r="J35" s="58">
        <v>0.3</v>
      </c>
      <c r="K35" s="58"/>
      <c r="N35" s="7"/>
    </row>
    <row r="36" spans="2:14" x14ac:dyDescent="0.3">
      <c r="B36" s="57" t="s">
        <v>267</v>
      </c>
      <c r="C36" s="58">
        <v>29.6</v>
      </c>
      <c r="D36" s="58">
        <v>0.3</v>
      </c>
      <c r="E36" s="58">
        <v>29.4</v>
      </c>
      <c r="F36" s="58">
        <v>0.5</v>
      </c>
      <c r="G36" s="58">
        <v>29.4</v>
      </c>
      <c r="H36" s="58">
        <v>0.4</v>
      </c>
      <c r="I36" s="58">
        <v>29.1</v>
      </c>
      <c r="J36" s="58">
        <v>0.2</v>
      </c>
      <c r="K36" s="58"/>
      <c r="N36" s="7"/>
    </row>
    <row r="37" spans="2:14" x14ac:dyDescent="0.3">
      <c r="B37" s="57" t="s">
        <v>268</v>
      </c>
      <c r="C37" s="58">
        <v>29.5</v>
      </c>
      <c r="D37" s="58">
        <v>0.3</v>
      </c>
      <c r="E37" s="58">
        <v>29.6</v>
      </c>
      <c r="F37" s="58">
        <v>0.4</v>
      </c>
      <c r="G37" s="58">
        <v>29.7</v>
      </c>
      <c r="H37" s="58">
        <v>0.4</v>
      </c>
      <c r="I37" s="58">
        <v>29.2</v>
      </c>
      <c r="J37" s="58">
        <v>0.2</v>
      </c>
      <c r="K37" s="58"/>
      <c r="N37" s="7"/>
    </row>
    <row r="38" spans="2:14" x14ac:dyDescent="0.3">
      <c r="B38" s="57" t="s">
        <v>269</v>
      </c>
      <c r="C38" s="58">
        <v>29.6</v>
      </c>
      <c r="D38" s="58">
        <v>0.3</v>
      </c>
      <c r="E38" s="58">
        <v>29.8</v>
      </c>
      <c r="F38" s="58">
        <v>0.4</v>
      </c>
      <c r="G38" s="58">
        <v>29.8</v>
      </c>
      <c r="H38" s="58">
        <v>0.4</v>
      </c>
      <c r="I38" s="58">
        <v>29.4</v>
      </c>
      <c r="J38" s="58">
        <v>0.3</v>
      </c>
      <c r="K38" s="58"/>
    </row>
  </sheetData>
  <mergeCells count="8">
    <mergeCell ref="C23:D23"/>
    <mergeCell ref="I23:J23"/>
    <mergeCell ref="E23:F23"/>
    <mergeCell ref="G23:H23"/>
    <mergeCell ref="C5:D5"/>
    <mergeCell ref="E5:F5"/>
    <mergeCell ref="G5:H5"/>
    <mergeCell ref="I5:J5"/>
  </mergeCells>
  <phoneticPr fontId="5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32"/>
  <sheetViews>
    <sheetView workbookViewId="0">
      <selection activeCell="F26" sqref="F26"/>
    </sheetView>
  </sheetViews>
  <sheetFormatPr defaultRowHeight="16.5" x14ac:dyDescent="0.3"/>
  <cols>
    <col min="1" max="1" width="25.25" style="17" customWidth="1"/>
    <col min="2" max="2" width="11.625" style="17" customWidth="1"/>
    <col min="3" max="30" width="9" style="17"/>
  </cols>
  <sheetData>
    <row r="2" spans="1:32" x14ac:dyDescent="0.3">
      <c r="A2" s="16" t="s">
        <v>278</v>
      </c>
      <c r="B2" s="16" t="s">
        <v>498</v>
      </c>
    </row>
    <row r="5" spans="1:32" x14ac:dyDescent="0.3">
      <c r="A5" s="129" t="s">
        <v>279</v>
      </c>
      <c r="C5" s="169" t="s">
        <v>60</v>
      </c>
      <c r="D5" s="169"/>
      <c r="E5" s="169"/>
      <c r="F5" s="169"/>
      <c r="G5" s="169"/>
      <c r="H5" s="169"/>
      <c r="I5" s="169"/>
      <c r="J5" s="169"/>
      <c r="K5" s="128"/>
      <c r="L5" s="169" t="s">
        <v>499</v>
      </c>
      <c r="M5" s="169"/>
      <c r="N5" s="169"/>
      <c r="O5" s="169"/>
      <c r="P5" s="169"/>
      <c r="Q5" s="169"/>
      <c r="R5" s="169"/>
      <c r="S5" s="169"/>
      <c r="T5" s="169"/>
      <c r="U5" s="128"/>
      <c r="V5" s="135" t="s">
        <v>500</v>
      </c>
      <c r="W5" s="135"/>
      <c r="X5" s="135"/>
      <c r="Y5" s="135"/>
      <c r="Z5" s="135"/>
      <c r="AA5" s="135"/>
      <c r="AB5" s="135"/>
      <c r="AC5" s="135"/>
      <c r="AD5" s="128"/>
      <c r="AE5" s="14"/>
      <c r="AF5" s="14"/>
    </row>
    <row r="6" spans="1:32" x14ac:dyDescent="0.3">
      <c r="B6" s="30" t="s">
        <v>281</v>
      </c>
      <c r="C6" s="70">
        <v>88.337590000000006</v>
      </c>
      <c r="D6" s="70">
        <v>87.150490000000005</v>
      </c>
      <c r="E6" s="70">
        <v>106.2127</v>
      </c>
      <c r="F6" s="70">
        <v>94.060500000000005</v>
      </c>
      <c r="G6" s="70">
        <v>102.29</v>
      </c>
      <c r="H6" s="70">
        <v>116.74890000000001</v>
      </c>
      <c r="I6" s="70">
        <v>84.474689999999995</v>
      </c>
      <c r="J6" s="70">
        <v>123.15089999999999</v>
      </c>
      <c r="K6" s="70"/>
      <c r="L6" s="70">
        <v>128.2807</v>
      </c>
      <c r="M6" s="70">
        <v>97.453469999999996</v>
      </c>
      <c r="N6" s="70">
        <v>110.3447</v>
      </c>
      <c r="O6" s="70">
        <v>107.28149999999999</v>
      </c>
      <c r="P6" s="70">
        <v>93.143590000000003</v>
      </c>
      <c r="Q6" s="70">
        <v>120.1848</v>
      </c>
      <c r="R6" s="70">
        <v>112.4936</v>
      </c>
      <c r="S6" s="70">
        <v>97.65607</v>
      </c>
      <c r="T6" s="70">
        <v>102.08369999999999</v>
      </c>
      <c r="V6" s="70">
        <v>96.527649999999994</v>
      </c>
      <c r="W6" s="70">
        <v>129.5504</v>
      </c>
      <c r="X6" s="70">
        <v>113.3511</v>
      </c>
      <c r="Y6" s="70">
        <v>95.172250000000005</v>
      </c>
      <c r="Z6" s="70">
        <v>100.8336</v>
      </c>
      <c r="AA6" s="70">
        <v>108.6035</v>
      </c>
      <c r="AB6" s="70">
        <v>110.8858</v>
      </c>
      <c r="AC6" s="70">
        <v>92.767229999999998</v>
      </c>
      <c r="AE6" s="7"/>
      <c r="AF6" s="7"/>
    </row>
    <row r="7" spans="1:32" x14ac:dyDescent="0.3">
      <c r="B7" s="30" t="s">
        <v>282</v>
      </c>
      <c r="C7" s="70">
        <v>133.4939</v>
      </c>
      <c r="D7" s="70">
        <v>107.2559</v>
      </c>
      <c r="E7" s="70">
        <v>124.1835</v>
      </c>
      <c r="F7" s="70">
        <v>122.0446</v>
      </c>
      <c r="G7" s="70">
        <v>124.62820000000001</v>
      </c>
      <c r="H7" s="70">
        <v>133.25030000000001</v>
      </c>
      <c r="I7" s="70">
        <v>107.7505</v>
      </c>
      <c r="J7" s="70">
        <v>132.71199999999999</v>
      </c>
      <c r="K7" s="70"/>
      <c r="L7" s="70">
        <v>166.8306</v>
      </c>
      <c r="M7" s="70">
        <v>128.34370000000001</v>
      </c>
      <c r="N7" s="70">
        <v>157.1233</v>
      </c>
      <c r="O7" s="70">
        <v>126.1712</v>
      </c>
      <c r="P7" s="70">
        <v>128.77930000000001</v>
      </c>
      <c r="Q7" s="70">
        <v>166.785</v>
      </c>
      <c r="R7" s="70">
        <v>126.4716</v>
      </c>
      <c r="S7" s="70">
        <v>117.4708</v>
      </c>
      <c r="T7" s="70">
        <v>111.3836</v>
      </c>
      <c r="U7" s="70"/>
      <c r="V7" s="70">
        <v>108.3603</v>
      </c>
      <c r="W7" s="70">
        <v>205.36930000000001</v>
      </c>
      <c r="X7" s="70">
        <v>122.31140000000001</v>
      </c>
      <c r="Y7" s="70">
        <v>110.57210000000001</v>
      </c>
      <c r="Z7" s="70">
        <v>116.071</v>
      </c>
      <c r="AA7" s="70">
        <v>140.84800000000001</v>
      </c>
      <c r="AB7" s="70">
        <v>110.3447</v>
      </c>
      <c r="AC7" s="70">
        <v>122.3048</v>
      </c>
      <c r="AD7" s="70"/>
      <c r="AE7" s="7"/>
      <c r="AF7" s="7"/>
    </row>
    <row r="8" spans="1:32" x14ac:dyDescent="0.3">
      <c r="B8" s="60" t="s">
        <v>283</v>
      </c>
      <c r="C8" s="70">
        <v>268.40480000000002</v>
      </c>
      <c r="D8" s="70">
        <v>438.12240000000003</v>
      </c>
      <c r="E8" s="70">
        <v>260.61169999999998</v>
      </c>
      <c r="F8" s="70">
        <v>311.80090000000001</v>
      </c>
      <c r="G8" s="70">
        <v>454.26209999999998</v>
      </c>
      <c r="H8" s="70">
        <v>744.90549999999996</v>
      </c>
      <c r="I8" s="70">
        <v>237.67439999999999</v>
      </c>
      <c r="J8" s="70">
        <v>273.9513</v>
      </c>
      <c r="K8" s="70"/>
      <c r="L8" s="70">
        <v>401.72070000000002</v>
      </c>
      <c r="M8" s="70">
        <v>240.66059999999999</v>
      </c>
      <c r="N8" s="70">
        <v>193.9812</v>
      </c>
      <c r="O8" s="70">
        <v>160.7054</v>
      </c>
      <c r="P8" s="70">
        <v>123.5171</v>
      </c>
      <c r="Q8" s="70">
        <v>172.72219999999999</v>
      </c>
      <c r="R8" s="70">
        <v>159.83619999999999</v>
      </c>
      <c r="S8" s="70">
        <v>134.3631</v>
      </c>
      <c r="T8" s="70">
        <v>204.4845</v>
      </c>
      <c r="V8" s="70">
        <v>163.03049999999999</v>
      </c>
      <c r="W8" s="70">
        <v>220.96780000000001</v>
      </c>
      <c r="X8" s="70">
        <v>155.61940000000001</v>
      </c>
      <c r="Y8" s="70">
        <v>165.42169999999999</v>
      </c>
      <c r="Z8" s="70">
        <v>160.7456</v>
      </c>
      <c r="AA8" s="70">
        <v>128.21889999999999</v>
      </c>
      <c r="AB8" s="70">
        <v>161.2013</v>
      </c>
      <c r="AC8" s="70">
        <v>204.85489999999999</v>
      </c>
      <c r="AE8" s="7"/>
      <c r="AF8" s="7"/>
    </row>
    <row r="9" spans="1:32" x14ac:dyDescent="0.3">
      <c r="B9" s="30" t="s">
        <v>284</v>
      </c>
      <c r="C9" s="70">
        <v>277.80759999999998</v>
      </c>
      <c r="D9" s="70">
        <v>460.83780000000002</v>
      </c>
      <c r="E9" s="70">
        <v>415.2636</v>
      </c>
      <c r="F9" s="70">
        <v>341.4649</v>
      </c>
      <c r="G9" s="70">
        <v>607.69619999999998</v>
      </c>
      <c r="H9" s="70">
        <v>854.12450000000001</v>
      </c>
      <c r="I9" s="70">
        <v>332.40989999999999</v>
      </c>
      <c r="J9" s="70">
        <v>231.6345</v>
      </c>
      <c r="K9" s="70"/>
      <c r="L9" s="70">
        <v>356.76350000000002</v>
      </c>
      <c r="M9" s="70">
        <v>283.11090000000002</v>
      </c>
      <c r="N9" s="70">
        <v>210.39959999999999</v>
      </c>
      <c r="O9" s="70">
        <v>178.71809999999999</v>
      </c>
      <c r="P9" s="70">
        <v>199.59219999999999</v>
      </c>
      <c r="Q9" s="70">
        <v>208.58840000000001</v>
      </c>
      <c r="R9" s="70">
        <v>187.09379999999999</v>
      </c>
      <c r="S9" s="70">
        <v>187.51390000000001</v>
      </c>
      <c r="T9" s="70">
        <v>215.7226</v>
      </c>
      <c r="U9" s="70"/>
      <c r="V9" s="70">
        <v>232.83320000000001</v>
      </c>
      <c r="W9" s="70">
        <v>258.88959999999997</v>
      </c>
      <c r="X9" s="70">
        <v>204.52670000000001</v>
      </c>
      <c r="Y9" s="70">
        <v>273.76889999999997</v>
      </c>
      <c r="Z9" s="70">
        <v>254.20920000000001</v>
      </c>
      <c r="AA9" s="70">
        <v>193.4932</v>
      </c>
      <c r="AB9" s="70">
        <v>214.8117</v>
      </c>
      <c r="AC9" s="70">
        <v>255.97800000000001</v>
      </c>
      <c r="AD9" s="70"/>
      <c r="AE9" s="7"/>
      <c r="AF9" s="7"/>
    </row>
    <row r="10" spans="1:32" x14ac:dyDescent="0.3">
      <c r="B10" s="30" t="s">
        <v>285</v>
      </c>
      <c r="C10" s="70">
        <v>345.13650000000001</v>
      </c>
      <c r="D10" s="70">
        <v>566.54539999999997</v>
      </c>
      <c r="E10" s="70">
        <v>418.9273</v>
      </c>
      <c r="F10" s="70">
        <v>465.09570000000002</v>
      </c>
      <c r="G10" s="70">
        <v>550.85990000000004</v>
      </c>
      <c r="H10" s="70">
        <v>943.67150000000004</v>
      </c>
      <c r="I10" s="70">
        <v>471.6771</v>
      </c>
      <c r="J10" s="70">
        <v>251.33680000000001</v>
      </c>
      <c r="K10" s="70"/>
      <c r="L10" s="70">
        <v>822.8854</v>
      </c>
      <c r="M10" s="70">
        <v>423.65140000000002</v>
      </c>
      <c r="N10" s="70">
        <v>418.57979999999998</v>
      </c>
      <c r="O10" s="70">
        <v>339.09289999999999</v>
      </c>
      <c r="P10" s="70">
        <v>815.28210000000001</v>
      </c>
      <c r="Q10" s="70">
        <v>179.655</v>
      </c>
      <c r="R10" s="70">
        <v>166.06360000000001</v>
      </c>
      <c r="S10" s="70">
        <v>241.11320000000001</v>
      </c>
      <c r="T10" s="70">
        <v>213.16540000000001</v>
      </c>
      <c r="U10" s="70"/>
      <c r="V10" s="70">
        <v>217.8425</v>
      </c>
      <c r="W10" s="70">
        <v>223.59790000000001</v>
      </c>
      <c r="X10" s="70">
        <v>399.66059999999999</v>
      </c>
      <c r="Y10" s="70">
        <v>308.67009999999999</v>
      </c>
      <c r="Z10" s="70">
        <v>373.29599999999999</v>
      </c>
      <c r="AA10" s="70">
        <v>289.47449999999998</v>
      </c>
      <c r="AB10" s="70">
        <v>285.96699999999998</v>
      </c>
      <c r="AC10" s="70">
        <v>241.98939999999999</v>
      </c>
      <c r="AD10" s="70"/>
      <c r="AE10" s="7"/>
      <c r="AF10" s="7"/>
    </row>
    <row r="11" spans="1:32" x14ac:dyDescent="0.3">
      <c r="B11" s="30" t="s">
        <v>286</v>
      </c>
      <c r="C11" s="70">
        <v>398.90069999999997</v>
      </c>
      <c r="D11" s="70">
        <v>611.90830000000005</v>
      </c>
      <c r="E11" s="70">
        <v>448.10239999999999</v>
      </c>
      <c r="F11" s="70">
        <v>532.62260000000003</v>
      </c>
      <c r="G11" s="70">
        <v>667.67949999999996</v>
      </c>
      <c r="H11" s="70">
        <v>909.49019999999996</v>
      </c>
      <c r="I11" s="70">
        <v>484.85910000000001</v>
      </c>
      <c r="J11" s="70">
        <v>598.06500000000005</v>
      </c>
      <c r="K11" s="70"/>
      <c r="L11" s="70">
        <v>844.67679999999996</v>
      </c>
      <c r="M11" s="70">
        <v>473.04599999999999</v>
      </c>
      <c r="N11" s="70">
        <v>595.47149999999999</v>
      </c>
      <c r="O11" s="70">
        <v>586.76160000000004</v>
      </c>
      <c r="P11" s="70">
        <v>806.65170000000001</v>
      </c>
      <c r="Q11" s="70">
        <v>362.38729999999998</v>
      </c>
      <c r="R11" s="70">
        <v>374.24439999999998</v>
      </c>
      <c r="S11" s="70">
        <v>386.95530000000002</v>
      </c>
      <c r="T11" s="70">
        <v>472.32150000000001</v>
      </c>
      <c r="V11" s="70">
        <v>451.27109999999999</v>
      </c>
      <c r="W11" s="70">
        <v>532.31619999999998</v>
      </c>
      <c r="X11" s="70">
        <v>502.82600000000002</v>
      </c>
      <c r="Y11" s="70">
        <v>765.78549999999996</v>
      </c>
      <c r="Z11" s="70">
        <v>407.81900000000002</v>
      </c>
      <c r="AA11" s="70">
        <v>471.49779999999998</v>
      </c>
      <c r="AB11" s="70">
        <v>408.45769999999999</v>
      </c>
      <c r="AC11" s="70">
        <v>271.2047</v>
      </c>
      <c r="AE11" s="7"/>
      <c r="AF11" s="7"/>
    </row>
    <row r="12" spans="1:32" x14ac:dyDescent="0.3">
      <c r="B12" s="3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"/>
      <c r="AF12" s="7"/>
    </row>
    <row r="13" spans="1:32" x14ac:dyDescent="0.3">
      <c r="B13" s="30"/>
      <c r="C13" s="169" t="s">
        <v>34</v>
      </c>
      <c r="D13" s="169"/>
      <c r="E13" s="169"/>
      <c r="F13" s="169"/>
      <c r="G13" s="169"/>
      <c r="H13" s="169"/>
      <c r="I13" s="169"/>
      <c r="J13" s="169"/>
      <c r="K13" s="128"/>
      <c r="L13" s="169" t="s">
        <v>501</v>
      </c>
      <c r="M13" s="169"/>
      <c r="N13" s="169"/>
      <c r="O13" s="169"/>
      <c r="P13" s="169"/>
      <c r="Q13" s="169"/>
      <c r="R13" s="169"/>
      <c r="S13" s="169"/>
      <c r="T13" s="128"/>
      <c r="U13" s="128"/>
      <c r="V13" s="70"/>
      <c r="W13" s="70"/>
      <c r="X13" s="70"/>
      <c r="Y13" s="70"/>
      <c r="Z13" s="70"/>
      <c r="AA13" s="70"/>
      <c r="AB13" s="70"/>
      <c r="AC13" s="70"/>
      <c r="AD13" s="70"/>
      <c r="AE13" s="7"/>
      <c r="AF13" s="7"/>
    </row>
    <row r="14" spans="1:32" x14ac:dyDescent="0.3">
      <c r="B14" s="30" t="s">
        <v>281</v>
      </c>
      <c r="C14" s="70">
        <v>123.1606</v>
      </c>
      <c r="D14" s="70">
        <v>118.4071</v>
      </c>
      <c r="E14" s="70">
        <v>92.211860000000001</v>
      </c>
      <c r="F14" s="70">
        <v>82.771619999999999</v>
      </c>
      <c r="G14" s="70">
        <v>91.600089999999994</v>
      </c>
      <c r="H14" s="70">
        <v>132.30860000000001</v>
      </c>
      <c r="I14" s="70">
        <v>98.737750000000005</v>
      </c>
      <c r="J14" s="70">
        <v>109.3366</v>
      </c>
      <c r="K14" s="70"/>
      <c r="L14" s="70">
        <v>99.804689999999994</v>
      </c>
      <c r="M14" s="70">
        <v>122.52500000000001</v>
      </c>
      <c r="N14" s="70">
        <v>105.0274</v>
      </c>
      <c r="O14" s="70">
        <v>107.18429999999999</v>
      </c>
      <c r="P14" s="70">
        <v>104.95740000000001</v>
      </c>
      <c r="Q14" s="70">
        <v>154.91249999999999</v>
      </c>
      <c r="R14" s="70">
        <v>81.632409999999993</v>
      </c>
      <c r="S14" s="70">
        <v>98.71875</v>
      </c>
      <c r="V14" s="70"/>
      <c r="AE14" s="7"/>
      <c r="AF14" s="7"/>
    </row>
    <row r="15" spans="1:32" x14ac:dyDescent="0.3">
      <c r="B15" s="30" t="s">
        <v>282</v>
      </c>
      <c r="C15" s="70">
        <v>118.44289999999999</v>
      </c>
      <c r="D15" s="70">
        <v>123.82380000000001</v>
      </c>
      <c r="E15" s="70">
        <v>109.20659999999999</v>
      </c>
      <c r="F15" s="70">
        <v>92.689059999999998</v>
      </c>
      <c r="G15" s="70">
        <v>98.427269999999993</v>
      </c>
      <c r="H15" s="70">
        <v>116.0513</v>
      </c>
      <c r="I15" s="70">
        <v>93.900660000000002</v>
      </c>
      <c r="J15" s="70">
        <v>99.959580000000003</v>
      </c>
      <c r="K15" s="70"/>
      <c r="L15" s="70">
        <v>193.202</v>
      </c>
      <c r="M15" s="70">
        <v>193.0112</v>
      </c>
      <c r="N15" s="70">
        <v>166.3887</v>
      </c>
      <c r="O15" s="70">
        <v>156.5171</v>
      </c>
      <c r="P15" s="70">
        <v>160.12469999999999</v>
      </c>
      <c r="Q15" s="70">
        <v>196.7724</v>
      </c>
      <c r="R15" s="70">
        <v>117.4303</v>
      </c>
      <c r="S15" s="70">
        <v>150.0685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"/>
      <c r="AF15" s="7"/>
    </row>
    <row r="16" spans="1:32" x14ac:dyDescent="0.3">
      <c r="B16" s="60" t="s">
        <v>283</v>
      </c>
      <c r="C16" s="70">
        <v>133.10339999999999</v>
      </c>
      <c r="D16" s="70">
        <v>164.15430000000001</v>
      </c>
      <c r="E16" s="70">
        <v>198.90260000000001</v>
      </c>
      <c r="F16" s="70">
        <v>163.14510000000001</v>
      </c>
      <c r="G16" s="70">
        <v>108.3603</v>
      </c>
      <c r="H16" s="70">
        <v>166.09350000000001</v>
      </c>
      <c r="I16" s="70">
        <v>104.5677</v>
      </c>
      <c r="J16" s="70">
        <v>117.44280000000001</v>
      </c>
      <c r="K16" s="70"/>
      <c r="L16" s="70">
        <v>184.48339999999999</v>
      </c>
      <c r="M16" s="70">
        <v>245.78440000000001</v>
      </c>
      <c r="N16" s="70">
        <v>160.93709999999999</v>
      </c>
      <c r="O16" s="70">
        <v>215.14109999999999</v>
      </c>
      <c r="P16" s="70">
        <v>163.12090000000001</v>
      </c>
      <c r="Q16" s="70">
        <v>203.1405</v>
      </c>
      <c r="R16" s="70">
        <v>145.11449999999999</v>
      </c>
      <c r="S16" s="70">
        <v>167.1917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"/>
      <c r="AF16" s="7"/>
    </row>
    <row r="17" spans="2:52" x14ac:dyDescent="0.3">
      <c r="B17" s="30" t="s">
        <v>284</v>
      </c>
      <c r="C17" s="70">
        <v>196.47890000000001</v>
      </c>
      <c r="D17" s="70">
        <v>207.2371</v>
      </c>
      <c r="E17" s="70">
        <v>247.86240000000001</v>
      </c>
      <c r="F17" s="70">
        <v>315.90530000000001</v>
      </c>
      <c r="G17" s="70">
        <v>169.56010000000001</v>
      </c>
      <c r="H17" s="70">
        <v>150.73339999999999</v>
      </c>
      <c r="I17" s="70">
        <v>107.1024</v>
      </c>
      <c r="J17" s="70">
        <v>178.41130000000001</v>
      </c>
      <c r="L17" s="70">
        <v>180.51499999999999</v>
      </c>
      <c r="M17" s="70">
        <v>170.76499999999999</v>
      </c>
      <c r="N17" s="70">
        <v>286.50060000000002</v>
      </c>
      <c r="O17" s="70">
        <v>288.45229999999998</v>
      </c>
      <c r="P17" s="70">
        <v>249.19470000000001</v>
      </c>
      <c r="Q17" s="70">
        <v>263.47519999999997</v>
      </c>
      <c r="R17" s="70">
        <v>206.91630000000001</v>
      </c>
      <c r="S17" s="70">
        <v>247.6028</v>
      </c>
      <c r="AE17" s="7"/>
      <c r="AF17" s="7"/>
    </row>
    <row r="18" spans="2:52" x14ac:dyDescent="0.3">
      <c r="B18" s="30" t="s">
        <v>285</v>
      </c>
      <c r="C18" s="70">
        <v>234.13929999999999</v>
      </c>
      <c r="D18" s="70">
        <v>288.00319999999999</v>
      </c>
      <c r="E18" s="70">
        <v>288.46609999999998</v>
      </c>
      <c r="F18" s="70">
        <v>299.17649999999998</v>
      </c>
      <c r="G18" s="70">
        <v>168.131</v>
      </c>
      <c r="H18" s="70">
        <v>127.25709999999999</v>
      </c>
      <c r="I18" s="70">
        <v>157.85409999999999</v>
      </c>
      <c r="J18" s="70">
        <v>139.92590000000001</v>
      </c>
      <c r="L18" s="70">
        <v>153.06270000000001</v>
      </c>
      <c r="M18" s="70">
        <v>210.87479999999999</v>
      </c>
      <c r="N18" s="70">
        <v>259.84879999999998</v>
      </c>
      <c r="O18" s="70">
        <v>174.70179999999999</v>
      </c>
      <c r="P18" s="70">
        <v>215.8766</v>
      </c>
      <c r="Q18" s="70">
        <v>222.63550000000001</v>
      </c>
      <c r="R18" s="70">
        <v>213.06</v>
      </c>
      <c r="S18" s="70">
        <v>201.39940000000001</v>
      </c>
      <c r="V18" s="70"/>
      <c r="W18" s="70"/>
      <c r="X18" s="70"/>
      <c r="Y18" s="70"/>
      <c r="Z18" s="70"/>
      <c r="AA18" s="70"/>
      <c r="AB18" s="70"/>
      <c r="AC18" s="70"/>
      <c r="AD18" s="70"/>
      <c r="AE18" s="7"/>
      <c r="AF18" s="7"/>
    </row>
    <row r="19" spans="2:52" x14ac:dyDescent="0.3">
      <c r="B19" s="30" t="s">
        <v>286</v>
      </c>
      <c r="C19" s="70">
        <v>199.4359</v>
      </c>
      <c r="D19" s="70">
        <v>213.28559999999999</v>
      </c>
      <c r="E19" s="70">
        <v>437.6515</v>
      </c>
      <c r="F19" s="70">
        <v>324.95699999999999</v>
      </c>
      <c r="G19" s="70">
        <v>277.85340000000002</v>
      </c>
      <c r="H19" s="70">
        <v>299.44209999999998</v>
      </c>
      <c r="I19" s="70">
        <v>249.19470000000001</v>
      </c>
      <c r="J19" s="70">
        <v>218.9194</v>
      </c>
      <c r="K19" s="70"/>
      <c r="L19" s="70">
        <v>240.59270000000001</v>
      </c>
      <c r="M19" s="70">
        <v>168.74</v>
      </c>
      <c r="N19" s="70">
        <v>183.1353</v>
      </c>
      <c r="O19" s="70">
        <v>160.46129999999999</v>
      </c>
      <c r="P19" s="70">
        <v>237.53809999999999</v>
      </c>
      <c r="Q19" s="70">
        <v>244.67689999999999</v>
      </c>
      <c r="R19" s="70">
        <v>223.5558</v>
      </c>
      <c r="S19" s="70">
        <v>234.69040000000001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"/>
      <c r="AF19" s="7"/>
    </row>
    <row r="20" spans="2:52" x14ac:dyDescent="0.3">
      <c r="B20" s="70"/>
      <c r="L20" s="70"/>
      <c r="M20" s="70"/>
      <c r="V20" s="70"/>
      <c r="W20" s="70"/>
      <c r="AE20" s="7"/>
      <c r="AF20" s="7"/>
    </row>
    <row r="21" spans="2:52" x14ac:dyDescent="0.3"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2:52" x14ac:dyDescent="0.3"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2:52" x14ac:dyDescent="0.3">
      <c r="L23" s="70"/>
      <c r="M23" s="70"/>
      <c r="V23" s="70"/>
      <c r="W23" s="70"/>
    </row>
    <row r="24" spans="2:52" x14ac:dyDescent="0.3"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2:52" x14ac:dyDescent="0.3"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2:52" x14ac:dyDescent="0.3">
      <c r="L26" s="70"/>
      <c r="M26" s="70"/>
      <c r="V26" s="70"/>
      <c r="W26" s="70"/>
    </row>
    <row r="27" spans="2:52" x14ac:dyDescent="0.3"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2:52" x14ac:dyDescent="0.3"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2:52" x14ac:dyDescent="0.3">
      <c r="L29" s="70"/>
      <c r="M29" s="70"/>
      <c r="V29" s="70"/>
      <c r="W29" s="70"/>
    </row>
    <row r="30" spans="2:52" x14ac:dyDescent="0.3"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2:52" x14ac:dyDescent="0.3"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2:52" x14ac:dyDescent="0.3">
      <c r="L32" s="70"/>
      <c r="M32" s="70"/>
      <c r="V32" s="70"/>
      <c r="W32" s="70"/>
    </row>
  </sheetData>
  <mergeCells count="5">
    <mergeCell ref="C5:J5"/>
    <mergeCell ref="L5:T5"/>
    <mergeCell ref="C13:J13"/>
    <mergeCell ref="L13:S13"/>
    <mergeCell ref="V5:AC5"/>
  </mergeCells>
  <phoneticPr fontId="5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Z33"/>
  <sheetViews>
    <sheetView zoomScaleNormal="100" workbookViewId="0">
      <selection activeCell="C3" sqref="C3"/>
    </sheetView>
  </sheetViews>
  <sheetFormatPr defaultRowHeight="14.25" x14ac:dyDescent="0.3"/>
  <cols>
    <col min="1" max="1" width="23.125" style="57" customWidth="1"/>
    <col min="2" max="16384" width="9" style="57"/>
  </cols>
  <sheetData>
    <row r="3" spans="1:33" ht="15" x14ac:dyDescent="0.3">
      <c r="A3" s="56" t="s">
        <v>287</v>
      </c>
      <c r="B3" s="56"/>
      <c r="C3" s="56"/>
      <c r="D3" s="57" t="s">
        <v>502</v>
      </c>
    </row>
    <row r="6" spans="1:33" x14ac:dyDescent="0.3">
      <c r="A6" s="58" t="s">
        <v>503</v>
      </c>
      <c r="C6" s="135" t="s">
        <v>280</v>
      </c>
      <c r="D6" s="135"/>
      <c r="E6" s="135"/>
      <c r="F6" s="135"/>
      <c r="G6" s="135"/>
      <c r="H6" s="135"/>
      <c r="I6" s="135"/>
      <c r="J6" s="135"/>
      <c r="K6" s="135"/>
      <c r="L6" s="135"/>
      <c r="M6" s="135" t="s">
        <v>504</v>
      </c>
      <c r="N6" s="135"/>
      <c r="O6" s="135"/>
      <c r="P6" s="135"/>
      <c r="Q6" s="135"/>
      <c r="R6" s="135"/>
      <c r="S6" s="135"/>
      <c r="T6" s="135"/>
      <c r="U6" s="135"/>
      <c r="V6" s="135"/>
      <c r="W6" s="135" t="s">
        <v>506</v>
      </c>
      <c r="X6" s="135"/>
      <c r="Y6" s="135"/>
      <c r="Z6" s="135"/>
      <c r="AA6" s="135"/>
      <c r="AB6" s="135"/>
      <c r="AC6" s="135"/>
      <c r="AD6" s="135"/>
      <c r="AE6" s="135"/>
      <c r="AF6" s="135"/>
    </row>
    <row r="7" spans="1:33" x14ac:dyDescent="0.3">
      <c r="B7" s="58" t="s">
        <v>289</v>
      </c>
      <c r="C7" s="58">
        <v>301.62900000000002</v>
      </c>
      <c r="D7" s="58">
        <v>165.292</v>
      </c>
      <c r="E7" s="58">
        <v>142.22800000000001</v>
      </c>
      <c r="F7" s="58">
        <v>102.752</v>
      </c>
      <c r="G7" s="58">
        <v>135.68899999999999</v>
      </c>
      <c r="H7" s="58">
        <v>113.724</v>
      </c>
      <c r="I7" s="58">
        <v>156.32499999999999</v>
      </c>
      <c r="J7" s="58">
        <v>138.38399999999999</v>
      </c>
      <c r="K7" s="58">
        <v>145.40799999999999</v>
      </c>
      <c r="L7" s="58">
        <v>121.086</v>
      </c>
      <c r="M7" s="58">
        <v>146.97999999999999</v>
      </c>
      <c r="N7" s="58">
        <v>127.008</v>
      </c>
      <c r="O7" s="58">
        <v>147.45599999999999</v>
      </c>
      <c r="P7" s="58">
        <v>146.97999999999999</v>
      </c>
      <c r="Q7" s="58">
        <v>164.15199999999999</v>
      </c>
      <c r="R7" s="58">
        <v>105.456</v>
      </c>
      <c r="S7" s="58">
        <v>151.55199999999999</v>
      </c>
      <c r="T7" s="58">
        <v>159.36000000000001</v>
      </c>
      <c r="U7" s="58">
        <v>132.87799999999999</v>
      </c>
      <c r="V7" s="58">
        <v>132.61799999999999</v>
      </c>
      <c r="W7" s="58">
        <v>163.35</v>
      </c>
      <c r="X7" s="58">
        <v>150.28</v>
      </c>
      <c r="Y7" s="58">
        <v>146.97999999999999</v>
      </c>
      <c r="Z7" s="58">
        <v>199.584</v>
      </c>
      <c r="AA7" s="58">
        <v>149.916</v>
      </c>
      <c r="AB7" s="58">
        <v>194.50899999999999</v>
      </c>
      <c r="AC7" s="58">
        <v>94.885499999999993</v>
      </c>
      <c r="AD7" s="58">
        <v>151.83799999999999</v>
      </c>
      <c r="AE7" s="58">
        <v>197.136</v>
      </c>
      <c r="AF7" s="58">
        <v>72.575999999999993</v>
      </c>
    </row>
    <row r="8" spans="1:33" x14ac:dyDescent="0.3">
      <c r="B8" s="58" t="s">
        <v>288</v>
      </c>
      <c r="C8" s="58">
        <v>204.72300000000001</v>
      </c>
      <c r="D8" s="58">
        <v>327.73399999999998</v>
      </c>
      <c r="E8" s="58">
        <v>402.19200000000001</v>
      </c>
      <c r="F8" s="58">
        <v>300.93799999999999</v>
      </c>
      <c r="G8" s="58">
        <v>618.19200000000001</v>
      </c>
      <c r="H8" s="58">
        <v>537.82399999999996</v>
      </c>
      <c r="I8" s="58">
        <v>238.464</v>
      </c>
      <c r="J8" s="58">
        <v>233.28899999999999</v>
      </c>
      <c r="K8" s="58">
        <v>321.41199999999998</v>
      </c>
      <c r="L8" s="58">
        <v>355.00799999999998</v>
      </c>
      <c r="M8" s="58">
        <v>344.45299999999997</v>
      </c>
      <c r="N8" s="58">
        <v>257.09100000000001</v>
      </c>
      <c r="O8" s="58">
        <v>362.404</v>
      </c>
      <c r="P8" s="58">
        <v>310.28399999999999</v>
      </c>
      <c r="Q8" s="58">
        <v>354.02499999999998</v>
      </c>
      <c r="R8" s="58">
        <v>382.92500000000001</v>
      </c>
      <c r="S8" s="58">
        <v>388.29</v>
      </c>
      <c r="T8" s="58">
        <v>343.18799999999999</v>
      </c>
      <c r="U8" s="58">
        <v>268.584</v>
      </c>
      <c r="V8" s="58">
        <v>338.68799999999999</v>
      </c>
      <c r="W8" s="58">
        <v>230.625</v>
      </c>
      <c r="X8" s="58">
        <v>196.59899999999999</v>
      </c>
      <c r="Y8" s="58">
        <v>263.84100000000001</v>
      </c>
      <c r="Z8" s="58">
        <v>282.90600000000001</v>
      </c>
      <c r="AA8" s="58">
        <v>236.25</v>
      </c>
      <c r="AB8" s="58">
        <v>246.40199999999999</v>
      </c>
      <c r="AC8" s="58">
        <v>147.59100000000001</v>
      </c>
      <c r="AD8" s="58">
        <v>243.68199999999999</v>
      </c>
      <c r="AE8" s="58">
        <v>231.81200000000001</v>
      </c>
      <c r="AF8" s="58">
        <v>130.53800000000001</v>
      </c>
    </row>
    <row r="9" spans="1:33" x14ac:dyDescent="0.3">
      <c r="B9" s="58" t="s">
        <v>290</v>
      </c>
      <c r="C9" s="58">
        <v>526.23400000000004</v>
      </c>
      <c r="D9" s="58">
        <v>646.19000000000005</v>
      </c>
      <c r="E9" s="58">
        <v>688.69</v>
      </c>
      <c r="F9" s="58">
        <v>483.28100000000001</v>
      </c>
      <c r="G9" s="58">
        <v>829.72500000000002</v>
      </c>
      <c r="H9" s="58">
        <v>671.05799999999999</v>
      </c>
      <c r="I9" s="58">
        <v>745.97799999999995</v>
      </c>
      <c r="J9" s="58">
        <v>476.33199999999999</v>
      </c>
      <c r="K9" s="58">
        <v>557.99199999999996</v>
      </c>
      <c r="L9" s="58">
        <v>517.49300000000005</v>
      </c>
      <c r="M9" s="58">
        <v>530.69299999999998</v>
      </c>
      <c r="N9" s="58">
        <v>444.52800000000002</v>
      </c>
      <c r="O9" s="58">
        <v>583.17600000000004</v>
      </c>
      <c r="P9" s="58">
        <v>455.17500000000001</v>
      </c>
      <c r="Q9" s="58">
        <v>536.23800000000006</v>
      </c>
      <c r="R9" s="58">
        <v>557.03200000000004</v>
      </c>
      <c r="S9" s="58">
        <v>545.72199999999998</v>
      </c>
      <c r="T9" s="58">
        <v>510.291</v>
      </c>
      <c r="U9" s="58">
        <v>383.26799999999997</v>
      </c>
      <c r="V9" s="58">
        <v>651.68799999999999</v>
      </c>
      <c r="W9" s="58">
        <v>590.64599999999996</v>
      </c>
      <c r="X9" s="58">
        <v>484</v>
      </c>
      <c r="Y9" s="58">
        <v>318.291</v>
      </c>
      <c r="Z9" s="58">
        <v>490.39800000000002</v>
      </c>
      <c r="AA9" s="58">
        <v>435.89600000000002</v>
      </c>
      <c r="AB9" s="58">
        <v>566.63599999999997</v>
      </c>
      <c r="AC9" s="58">
        <v>251.89599999999999</v>
      </c>
      <c r="AD9" s="58">
        <v>370.44</v>
      </c>
      <c r="AE9" s="58">
        <v>486.68</v>
      </c>
      <c r="AF9" s="58">
        <v>564.06299999999999</v>
      </c>
    </row>
    <row r="10" spans="1:33" x14ac:dyDescent="0.3">
      <c r="B10" s="58" t="s">
        <v>291</v>
      </c>
      <c r="C10" s="58">
        <v>966.30600000000004</v>
      </c>
      <c r="D10" s="58">
        <v>1168.58</v>
      </c>
      <c r="E10" s="58">
        <v>1130.1400000000001</v>
      </c>
      <c r="F10" s="58">
        <v>789.98099999999999</v>
      </c>
      <c r="G10" s="58">
        <v>888.096</v>
      </c>
      <c r="H10" s="58">
        <v>928.46400000000006</v>
      </c>
      <c r="I10" s="58">
        <v>1103.3800000000001</v>
      </c>
      <c r="J10" s="58">
        <v>863.82100000000003</v>
      </c>
      <c r="K10" s="58">
        <v>918.98400000000004</v>
      </c>
      <c r="L10" s="58">
        <v>723.16800000000001</v>
      </c>
      <c r="M10" s="58">
        <v>781.48800000000006</v>
      </c>
      <c r="N10" s="58">
        <v>834.17600000000004</v>
      </c>
      <c r="O10" s="58">
        <v>1158.95</v>
      </c>
      <c r="P10" s="58">
        <v>807.90800000000002</v>
      </c>
      <c r="Q10" s="58">
        <v>1081.3399999999999</v>
      </c>
      <c r="R10" s="58">
        <v>915.00800000000004</v>
      </c>
      <c r="S10" s="58">
        <v>922.86900000000003</v>
      </c>
      <c r="T10" s="58">
        <v>697.06799999999998</v>
      </c>
      <c r="U10" s="58">
        <v>849.36400000000003</v>
      </c>
      <c r="V10" s="58">
        <v>709.83799999999997</v>
      </c>
      <c r="W10" s="58">
        <v>899.3</v>
      </c>
      <c r="X10" s="58">
        <v>735.95799999999997</v>
      </c>
      <c r="Y10" s="58">
        <v>686.81600000000003</v>
      </c>
      <c r="Z10" s="58">
        <v>833.17499999999995</v>
      </c>
      <c r="AA10" s="58">
        <v>877.98199999999997</v>
      </c>
      <c r="AB10" s="58">
        <v>732.73599999999999</v>
      </c>
      <c r="AC10" s="58">
        <v>459.47199999999998</v>
      </c>
      <c r="AD10" s="58">
        <v>587.82600000000002</v>
      </c>
      <c r="AE10" s="58">
        <v>817.21600000000001</v>
      </c>
      <c r="AF10" s="58">
        <v>1080.6400000000001</v>
      </c>
    </row>
    <row r="11" spans="1:33" x14ac:dyDescent="0.3">
      <c r="B11" s="58" t="s">
        <v>292</v>
      </c>
      <c r="C11" s="58">
        <v>1439.78</v>
      </c>
      <c r="D11" s="58">
        <v>1808.15</v>
      </c>
      <c r="E11" s="58">
        <v>1411.34</v>
      </c>
      <c r="F11" s="58">
        <v>1524.09</v>
      </c>
      <c r="G11" s="58">
        <v>1790.54</v>
      </c>
      <c r="H11" s="58">
        <v>1122.45</v>
      </c>
      <c r="I11" s="58">
        <v>1790.54</v>
      </c>
      <c r="J11" s="58">
        <v>1293.98</v>
      </c>
      <c r="K11" s="58">
        <v>1592.96</v>
      </c>
      <c r="L11" s="58">
        <v>1385.1</v>
      </c>
      <c r="M11" s="58">
        <v>1005.43</v>
      </c>
      <c r="N11" s="58">
        <v>1265.6300000000001</v>
      </c>
      <c r="O11" s="58">
        <v>1324.22</v>
      </c>
      <c r="P11" s="58">
        <v>1099.3800000000001</v>
      </c>
      <c r="Q11" s="58">
        <v>1448.89</v>
      </c>
      <c r="R11" s="58">
        <v>1171.46</v>
      </c>
      <c r="S11" s="58">
        <v>1228.3900000000001</v>
      </c>
      <c r="T11" s="58">
        <v>1238.33</v>
      </c>
      <c r="U11" s="58">
        <v>1163.26</v>
      </c>
      <c r="V11" s="58">
        <v>1158.95</v>
      </c>
      <c r="W11" s="58">
        <v>1114.76</v>
      </c>
      <c r="X11" s="58">
        <v>1555.85</v>
      </c>
      <c r="Y11" s="58">
        <v>922.71600000000001</v>
      </c>
      <c r="Z11" s="58">
        <v>1122.45</v>
      </c>
      <c r="AA11" s="58">
        <v>1292.83</v>
      </c>
      <c r="AB11" s="58">
        <v>1045.57</v>
      </c>
      <c r="AC11" s="58">
        <v>915.00800000000004</v>
      </c>
      <c r="AD11" s="58">
        <v>1095.44</v>
      </c>
      <c r="AE11" s="58">
        <v>775.28399999999999</v>
      </c>
      <c r="AF11" s="58">
        <v>1330.43</v>
      </c>
    </row>
    <row r="12" spans="1:33" x14ac:dyDescent="0.3">
      <c r="B12" s="58" t="s">
        <v>293</v>
      </c>
      <c r="C12" s="58">
        <v>1627.65</v>
      </c>
      <c r="D12" s="58">
        <v>1961.07</v>
      </c>
      <c r="E12" s="58">
        <v>1411.34</v>
      </c>
      <c r="F12" s="58">
        <v>1553.66</v>
      </c>
      <c r="G12" s="58">
        <v>2169.11</v>
      </c>
      <c r="H12" s="58">
        <v>1564.35</v>
      </c>
      <c r="I12" s="58">
        <v>1905.65</v>
      </c>
      <c r="J12" s="58">
        <v>1753.88</v>
      </c>
      <c r="K12" s="58">
        <v>1833.18</v>
      </c>
      <c r="L12" s="58">
        <v>2056.2600000000002</v>
      </c>
      <c r="M12" s="58">
        <v>1439.78</v>
      </c>
      <c r="N12" s="58">
        <v>1754.27</v>
      </c>
      <c r="O12" s="58">
        <v>1769.23</v>
      </c>
      <c r="P12" s="58">
        <v>1382.61</v>
      </c>
      <c r="Q12" s="58">
        <v>1540.01</v>
      </c>
      <c r="R12" s="58">
        <v>1418.52</v>
      </c>
      <c r="S12" s="58">
        <v>1157.3699999999999</v>
      </c>
      <c r="T12" s="58">
        <v>1428.77</v>
      </c>
      <c r="U12" s="58">
        <v>1703.03</v>
      </c>
      <c r="V12" s="58">
        <v>1504.48</v>
      </c>
      <c r="W12" s="58">
        <v>1214.7</v>
      </c>
      <c r="X12" s="58">
        <v>1544.22</v>
      </c>
      <c r="Y12" s="58">
        <v>1168.58</v>
      </c>
      <c r="Z12" s="58">
        <v>1373.63</v>
      </c>
      <c r="AA12" s="58">
        <v>1214.7</v>
      </c>
      <c r="AB12" s="58">
        <v>1040.3599999999999</v>
      </c>
      <c r="AC12" s="58">
        <v>1254.2</v>
      </c>
      <c r="AD12" s="58">
        <v>942.21</v>
      </c>
      <c r="AE12" s="58">
        <v>1179.6500000000001</v>
      </c>
      <c r="AF12" s="58">
        <v>1883.74</v>
      </c>
    </row>
    <row r="13" spans="1:33" x14ac:dyDescent="0.3">
      <c r="B13" s="58" t="s">
        <v>294</v>
      </c>
      <c r="C13" s="58">
        <v>1724.05</v>
      </c>
      <c r="D13" s="58">
        <v>2528.2199999999998</v>
      </c>
      <c r="E13" s="58">
        <v>2036.58</v>
      </c>
      <c r="F13" s="58">
        <v>1871.42</v>
      </c>
      <c r="G13" s="58">
        <v>2388.1999999999998</v>
      </c>
      <c r="H13" s="58">
        <v>1808.15</v>
      </c>
      <c r="I13" s="58">
        <v>1692.51</v>
      </c>
      <c r="J13" s="58">
        <v>1869.68</v>
      </c>
      <c r="K13" s="58">
        <v>2083.4</v>
      </c>
      <c r="L13" s="58">
        <v>2286.14</v>
      </c>
      <c r="M13" s="58">
        <v>1475.85</v>
      </c>
      <c r="N13" s="58">
        <v>1634</v>
      </c>
      <c r="O13" s="58">
        <v>1719.71</v>
      </c>
      <c r="P13" s="58">
        <v>1411.34</v>
      </c>
      <c r="Q13" s="58">
        <v>1871.23</v>
      </c>
      <c r="R13" s="58">
        <v>1724.05</v>
      </c>
      <c r="S13" s="58">
        <v>1610.36</v>
      </c>
      <c r="T13" s="58">
        <v>1897.12</v>
      </c>
      <c r="U13" s="58">
        <v>1818.66</v>
      </c>
      <c r="V13" s="58">
        <v>1820.48</v>
      </c>
      <c r="W13" s="58">
        <v>1472.39</v>
      </c>
      <c r="X13" s="58">
        <v>1871.23</v>
      </c>
      <c r="Y13" s="58">
        <v>1237.77</v>
      </c>
      <c r="Z13" s="58">
        <v>1592.96</v>
      </c>
      <c r="AA13" s="58">
        <v>1421.55</v>
      </c>
      <c r="AB13" s="58">
        <v>1454.44</v>
      </c>
      <c r="AC13" s="58">
        <v>1454.44</v>
      </c>
      <c r="AD13" s="58">
        <v>1221.01</v>
      </c>
      <c r="AE13" s="58">
        <v>1730.42</v>
      </c>
      <c r="AF13" s="58">
        <v>2056.2600000000002</v>
      </c>
    </row>
    <row r="14" spans="1:33" x14ac:dyDescent="0.3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x14ac:dyDescent="0.3">
      <c r="B15" s="58"/>
      <c r="M15" s="58"/>
      <c r="N15" s="58"/>
      <c r="O15" s="58"/>
      <c r="P15" s="58"/>
      <c r="Q15" s="58"/>
      <c r="R15" s="58"/>
      <c r="S15" s="58"/>
      <c r="T15" s="58"/>
      <c r="U15" s="58"/>
      <c r="V15" s="58"/>
    </row>
    <row r="16" spans="1:33" x14ac:dyDescent="0.3">
      <c r="A16" s="58" t="s">
        <v>279</v>
      </c>
      <c r="C16" s="135" t="s">
        <v>34</v>
      </c>
      <c r="D16" s="135"/>
      <c r="E16" s="135"/>
      <c r="F16" s="135"/>
      <c r="G16" s="135"/>
      <c r="H16" s="135"/>
      <c r="I16" s="135"/>
      <c r="J16" s="135"/>
      <c r="K16" s="135"/>
      <c r="L16" s="135"/>
      <c r="M16" s="135" t="s">
        <v>505</v>
      </c>
      <c r="N16" s="135"/>
      <c r="O16" s="135"/>
      <c r="P16" s="135"/>
      <c r="Q16" s="135"/>
      <c r="R16" s="135"/>
      <c r="S16" s="135"/>
      <c r="T16" s="135"/>
      <c r="U16" s="135"/>
      <c r="V16" s="135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2:52" x14ac:dyDescent="0.3">
      <c r="B17" s="58" t="s">
        <v>289</v>
      </c>
      <c r="C17" s="58">
        <v>160.55000000000001</v>
      </c>
      <c r="D17" s="58">
        <v>121.83499999999999</v>
      </c>
      <c r="E17" s="58">
        <v>171.08799999999999</v>
      </c>
      <c r="F17" s="58">
        <v>163.833</v>
      </c>
      <c r="G17" s="58">
        <v>197.173</v>
      </c>
      <c r="H17" s="58">
        <v>174.375</v>
      </c>
      <c r="I17" s="58">
        <v>180.33600000000001</v>
      </c>
      <c r="J17" s="58">
        <v>116.736</v>
      </c>
      <c r="K17" s="58">
        <v>147.59100000000001</v>
      </c>
      <c r="L17" s="58">
        <v>114.464</v>
      </c>
      <c r="M17" s="58">
        <v>129.024</v>
      </c>
      <c r="N17" s="58">
        <v>191.80799999999999</v>
      </c>
      <c r="O17" s="58">
        <v>143.25899999999999</v>
      </c>
      <c r="P17" s="58">
        <v>162.535</v>
      </c>
      <c r="Q17" s="58">
        <v>161.172</v>
      </c>
      <c r="R17" s="58">
        <v>183.99700000000001</v>
      </c>
      <c r="S17" s="58">
        <v>163.833</v>
      </c>
      <c r="T17" s="58">
        <v>128.33600000000001</v>
      </c>
      <c r="U17" s="58">
        <v>145.119</v>
      </c>
      <c r="V17" s="58">
        <v>98.695999999999998</v>
      </c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2:52" x14ac:dyDescent="0.3">
      <c r="B18" s="58" t="s">
        <v>288</v>
      </c>
      <c r="C18" s="58">
        <v>247.00899999999999</v>
      </c>
      <c r="D18" s="58">
        <v>168.77600000000001</v>
      </c>
      <c r="E18" s="58">
        <v>236.816</v>
      </c>
      <c r="F18" s="58">
        <v>234.476</v>
      </c>
      <c r="G18" s="58">
        <v>282.12299999999999</v>
      </c>
      <c r="H18" s="58">
        <v>274.36</v>
      </c>
      <c r="I18" s="58">
        <v>367.09699999999998</v>
      </c>
      <c r="J18" s="58">
        <v>127.008</v>
      </c>
      <c r="K18" s="58">
        <v>328.10399999999998</v>
      </c>
      <c r="L18" s="58">
        <v>190.78299999999999</v>
      </c>
      <c r="M18" s="58">
        <v>375.584</v>
      </c>
      <c r="N18" s="58">
        <v>207.02500000000001</v>
      </c>
      <c r="O18" s="58">
        <v>196.99199999999999</v>
      </c>
      <c r="P18" s="58">
        <v>150.822</v>
      </c>
      <c r="Q18" s="58">
        <v>244.68799999999999</v>
      </c>
      <c r="R18" s="58">
        <v>233.928</v>
      </c>
      <c r="S18" s="58">
        <v>202.34299999999999</v>
      </c>
      <c r="T18" s="58">
        <v>199.68799999999999</v>
      </c>
      <c r="U18" s="58">
        <v>209.952</v>
      </c>
      <c r="V18" s="58">
        <v>196.52</v>
      </c>
    </row>
    <row r="19" spans="2:52" x14ac:dyDescent="0.3">
      <c r="B19" s="58" t="s">
        <v>290</v>
      </c>
      <c r="C19" s="58">
        <v>345.74400000000003</v>
      </c>
      <c r="D19" s="58">
        <v>307.06299999999999</v>
      </c>
      <c r="E19" s="58">
        <v>339.57499999999999</v>
      </c>
      <c r="F19" s="58">
        <v>356.08300000000003</v>
      </c>
      <c r="G19" s="58">
        <v>236.816</v>
      </c>
      <c r="H19" s="58">
        <v>233.28899999999999</v>
      </c>
      <c r="I19" s="58">
        <v>363.25799999999998</v>
      </c>
      <c r="J19" s="58">
        <v>318.209</v>
      </c>
      <c r="K19" s="58">
        <v>308.36700000000002</v>
      </c>
      <c r="L19" s="58">
        <v>169.30600000000001</v>
      </c>
      <c r="M19" s="58">
        <v>296.44799999999998</v>
      </c>
      <c r="N19" s="58">
        <v>277.24799999999999</v>
      </c>
      <c r="O19" s="58">
        <v>215.82499999999999</v>
      </c>
      <c r="P19" s="58">
        <v>241.875</v>
      </c>
      <c r="Q19" s="58">
        <v>271.47199999999998</v>
      </c>
      <c r="R19" s="58">
        <v>319.39</v>
      </c>
      <c r="S19" s="58">
        <v>235.87200000000001</v>
      </c>
      <c r="T19" s="58">
        <v>305.88799999999998</v>
      </c>
      <c r="U19" s="58">
        <v>332.35</v>
      </c>
      <c r="V19" s="58">
        <v>255.93799999999999</v>
      </c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2:52" x14ac:dyDescent="0.3">
      <c r="B20" s="58" t="s">
        <v>291</v>
      </c>
      <c r="C20" s="58">
        <v>455.05399999999997</v>
      </c>
      <c r="D20" s="58">
        <v>367.84</v>
      </c>
      <c r="E20" s="58">
        <v>444.36</v>
      </c>
      <c r="F20" s="58">
        <v>428.54399999999998</v>
      </c>
      <c r="G20" s="58">
        <v>441.78399999999999</v>
      </c>
      <c r="H20" s="58">
        <v>500.88799999999998</v>
      </c>
      <c r="I20" s="58">
        <v>465.79399999999998</v>
      </c>
      <c r="J20" s="58">
        <v>404.94200000000001</v>
      </c>
      <c r="K20" s="58">
        <v>350.41300000000001</v>
      </c>
      <c r="L20" s="58">
        <v>482.83800000000002</v>
      </c>
      <c r="M20" s="58">
        <v>382.92500000000001</v>
      </c>
      <c r="N20" s="58">
        <v>334.61099999999999</v>
      </c>
      <c r="O20" s="58">
        <v>352.35199999999998</v>
      </c>
      <c r="P20" s="58">
        <v>370.44</v>
      </c>
      <c r="Q20" s="58">
        <v>393.58800000000002</v>
      </c>
      <c r="R20" s="58">
        <v>536.98800000000006</v>
      </c>
      <c r="S20" s="58">
        <v>349.64800000000002</v>
      </c>
      <c r="T20" s="58">
        <v>324.57600000000002</v>
      </c>
      <c r="U20" s="58">
        <v>402.68799999999999</v>
      </c>
      <c r="V20" s="58">
        <v>363.096</v>
      </c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2:52" x14ac:dyDescent="0.3">
      <c r="B21" s="58" t="s">
        <v>292</v>
      </c>
      <c r="C21" s="58">
        <v>825.24599999999998</v>
      </c>
      <c r="D21" s="58">
        <v>568.45799999999997</v>
      </c>
      <c r="E21" s="58">
        <v>650.47500000000002</v>
      </c>
      <c r="F21" s="58">
        <v>780.27499999999998</v>
      </c>
      <c r="G21" s="58">
        <v>611.10400000000004</v>
      </c>
      <c r="H21" s="58">
        <v>715.56299999999999</v>
      </c>
      <c r="I21" s="58">
        <v>603.43200000000002</v>
      </c>
      <c r="J21" s="58">
        <v>482.44799999999998</v>
      </c>
      <c r="K21" s="58">
        <v>535.80600000000004</v>
      </c>
      <c r="L21" s="58">
        <v>552.25</v>
      </c>
      <c r="M21" s="58">
        <v>547.83199999999999</v>
      </c>
      <c r="N21" s="58">
        <v>487.142</v>
      </c>
      <c r="O21" s="58">
        <v>482.44799999999998</v>
      </c>
      <c r="P21" s="58">
        <v>547.83199999999999</v>
      </c>
      <c r="Q21" s="58">
        <v>695.03899999999999</v>
      </c>
      <c r="R21" s="58">
        <v>681.40800000000002</v>
      </c>
      <c r="S21" s="58">
        <v>670.59199999999998</v>
      </c>
      <c r="T21" s="58">
        <v>478.32499999999999</v>
      </c>
      <c r="U21" s="58">
        <v>583.35799999999995</v>
      </c>
      <c r="V21" s="58">
        <v>569.92200000000003</v>
      </c>
    </row>
    <row r="22" spans="2:52" x14ac:dyDescent="0.3">
      <c r="B22" s="58" t="s">
        <v>293</v>
      </c>
      <c r="C22" s="58">
        <v>1007.13</v>
      </c>
      <c r="D22" s="58">
        <v>724.67200000000003</v>
      </c>
      <c r="E22" s="58">
        <v>872.85</v>
      </c>
      <c r="F22" s="58">
        <v>968.68799999999999</v>
      </c>
      <c r="G22" s="58">
        <v>834.27200000000005</v>
      </c>
      <c r="H22" s="58">
        <v>788.54399999999998</v>
      </c>
      <c r="I22" s="58">
        <v>715.00800000000004</v>
      </c>
      <c r="J22" s="58">
        <v>645.048</v>
      </c>
      <c r="K22" s="58">
        <v>861.05600000000004</v>
      </c>
      <c r="L22" s="58">
        <v>804.82500000000005</v>
      </c>
      <c r="M22" s="58">
        <v>692.22400000000005</v>
      </c>
      <c r="N22" s="58">
        <v>565.50400000000002</v>
      </c>
      <c r="O22" s="58">
        <v>696.63199999999995</v>
      </c>
      <c r="P22" s="58">
        <v>781.48800000000006</v>
      </c>
      <c r="Q22" s="58">
        <v>810.83199999999999</v>
      </c>
      <c r="R22" s="58">
        <v>883.72799999999995</v>
      </c>
      <c r="S22" s="58">
        <v>877.23</v>
      </c>
      <c r="T22" s="58">
        <v>812.25</v>
      </c>
      <c r="U22" s="58">
        <v>721.41200000000003</v>
      </c>
      <c r="V22" s="58">
        <v>727.65</v>
      </c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2:52" x14ac:dyDescent="0.3">
      <c r="B23" s="58" t="s">
        <v>294</v>
      </c>
      <c r="C23" s="58">
        <v>1237.0999999999999</v>
      </c>
      <c r="D23" s="58">
        <v>1263.24</v>
      </c>
      <c r="E23" s="58">
        <v>1056.76</v>
      </c>
      <c r="F23" s="58">
        <v>1097.73</v>
      </c>
      <c r="G23" s="58">
        <v>1079.57</v>
      </c>
      <c r="H23" s="58">
        <v>1211.96</v>
      </c>
      <c r="I23" s="58">
        <v>1048.58</v>
      </c>
      <c r="J23" s="58">
        <v>825.50699999999995</v>
      </c>
      <c r="K23" s="58">
        <v>1131.23</v>
      </c>
      <c r="L23" s="58">
        <v>1168.58</v>
      </c>
      <c r="M23" s="58">
        <v>1014.82</v>
      </c>
      <c r="N23" s="58">
        <v>727.65</v>
      </c>
      <c r="O23" s="58">
        <v>852.99199999999996</v>
      </c>
      <c r="P23" s="58">
        <v>840.44799999999998</v>
      </c>
      <c r="Q23" s="58">
        <v>1114.1099999999999</v>
      </c>
      <c r="R23" s="58">
        <v>1193.55</v>
      </c>
      <c r="S23" s="58">
        <v>1163.26</v>
      </c>
      <c r="T23" s="58">
        <v>1256.9000000000001</v>
      </c>
      <c r="U23" s="58">
        <v>909.44</v>
      </c>
      <c r="V23" s="58">
        <v>1000.69</v>
      </c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2:52" x14ac:dyDescent="0.3">
      <c r="C24" s="58"/>
      <c r="D24" s="58"/>
      <c r="E24" s="58"/>
      <c r="F24" s="58"/>
      <c r="G24" s="58"/>
      <c r="H24" s="58"/>
      <c r="I24" s="58"/>
      <c r="J24" s="58"/>
      <c r="K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2:52" x14ac:dyDescent="0.3"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</row>
    <row r="26" spans="2:52" x14ac:dyDescent="0.3">
      <c r="C26" s="58"/>
      <c r="D26" s="58"/>
      <c r="E26" s="58"/>
      <c r="F26" s="58"/>
      <c r="G26" s="58"/>
      <c r="H26" s="58"/>
      <c r="I26" s="58"/>
      <c r="J26" s="58"/>
      <c r="K26" s="58"/>
      <c r="M26" s="58"/>
      <c r="N26" s="58"/>
      <c r="O26" s="58"/>
      <c r="P26" s="58"/>
      <c r="Q26" s="58"/>
      <c r="R26" s="58"/>
      <c r="S26" s="58"/>
      <c r="T26" s="58"/>
      <c r="U26" s="58"/>
      <c r="V26" s="58"/>
    </row>
    <row r="27" spans="2:52" x14ac:dyDescent="0.3">
      <c r="C27" s="58"/>
      <c r="D27" s="58"/>
      <c r="E27" s="58"/>
      <c r="F27" s="58"/>
      <c r="G27" s="58"/>
      <c r="H27" s="58"/>
      <c r="I27" s="58"/>
      <c r="J27" s="58"/>
      <c r="K27" s="58"/>
      <c r="M27" s="58"/>
      <c r="N27" s="58"/>
      <c r="O27" s="58"/>
      <c r="P27" s="58"/>
      <c r="Q27" s="58"/>
      <c r="R27" s="58"/>
      <c r="S27" s="58"/>
      <c r="T27" s="58"/>
      <c r="U27" s="58"/>
      <c r="V27" s="58"/>
    </row>
    <row r="29" spans="2:52" x14ac:dyDescent="0.3">
      <c r="C29" s="58"/>
      <c r="D29" s="58"/>
      <c r="E29" s="58"/>
      <c r="F29" s="58"/>
      <c r="G29" s="58"/>
      <c r="H29" s="58"/>
      <c r="I29" s="58"/>
      <c r="J29" s="58"/>
      <c r="K29" s="58"/>
      <c r="M29" s="58"/>
      <c r="N29" s="58"/>
      <c r="O29" s="58"/>
      <c r="P29" s="58"/>
      <c r="Q29" s="58"/>
      <c r="R29" s="58"/>
      <c r="S29" s="58"/>
      <c r="T29" s="58"/>
      <c r="U29" s="58"/>
      <c r="V29" s="58"/>
    </row>
    <row r="30" spans="2:52" x14ac:dyDescent="0.3">
      <c r="C30" s="58"/>
      <c r="D30" s="58"/>
      <c r="E30" s="58"/>
      <c r="F30" s="58"/>
      <c r="G30" s="58"/>
      <c r="H30" s="58"/>
      <c r="I30" s="58"/>
      <c r="J30" s="58"/>
      <c r="K30" s="58"/>
      <c r="M30" s="58"/>
      <c r="N30" s="58"/>
      <c r="O30" s="58"/>
      <c r="P30" s="58"/>
      <c r="Q30" s="58"/>
      <c r="R30" s="58"/>
      <c r="S30" s="58"/>
      <c r="T30" s="58"/>
      <c r="U30" s="58"/>
      <c r="V30" s="58"/>
    </row>
    <row r="32" spans="2:52" x14ac:dyDescent="0.3">
      <c r="C32" s="58"/>
      <c r="D32" s="58"/>
      <c r="E32" s="58"/>
      <c r="F32" s="58"/>
      <c r="G32" s="58"/>
      <c r="H32" s="58"/>
      <c r="I32" s="58"/>
      <c r="J32" s="58"/>
      <c r="K32" s="58"/>
      <c r="M32" s="58"/>
      <c r="N32" s="58"/>
      <c r="O32" s="58"/>
      <c r="P32" s="58"/>
      <c r="Q32" s="58"/>
      <c r="R32" s="58"/>
      <c r="S32" s="58"/>
      <c r="T32" s="58"/>
      <c r="U32" s="58"/>
      <c r="V32" s="58"/>
    </row>
    <row r="33" spans="3:22" x14ac:dyDescent="0.3">
      <c r="C33" s="58"/>
      <c r="D33" s="58"/>
      <c r="E33" s="58"/>
      <c r="F33" s="58"/>
      <c r="G33" s="58"/>
      <c r="H33" s="58"/>
      <c r="I33" s="58"/>
      <c r="J33" s="58"/>
      <c r="K33" s="58"/>
      <c r="M33" s="58"/>
      <c r="N33" s="58"/>
      <c r="O33" s="58"/>
      <c r="P33" s="58"/>
      <c r="Q33" s="58"/>
      <c r="R33" s="58"/>
      <c r="S33" s="58"/>
      <c r="T33" s="58"/>
      <c r="U33" s="58"/>
      <c r="V33" s="58"/>
    </row>
  </sheetData>
  <mergeCells count="5">
    <mergeCell ref="C6:L6"/>
    <mergeCell ref="M6:V6"/>
    <mergeCell ref="W6:AF6"/>
    <mergeCell ref="C16:L16"/>
    <mergeCell ref="M16:V16"/>
  </mergeCells>
  <phoneticPr fontId="5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A2" sqref="A2:XFD2"/>
    </sheetView>
  </sheetViews>
  <sheetFormatPr defaultRowHeight="16.5" x14ac:dyDescent="0.3"/>
  <cols>
    <col min="1" max="2" width="9" style="60"/>
    <col min="3" max="3" width="12.625" style="60" customWidth="1"/>
    <col min="4" max="4" width="13.125" style="60" customWidth="1"/>
    <col min="5" max="5" width="15.625" style="60" customWidth="1"/>
    <col min="6" max="6" width="11.625" style="60" customWidth="1"/>
    <col min="7" max="7" width="13" style="60" customWidth="1"/>
    <col min="8" max="9" width="9" style="60"/>
  </cols>
  <sheetData>
    <row r="2" spans="1:7" x14ac:dyDescent="0.3">
      <c r="A2" s="99" t="s">
        <v>295</v>
      </c>
      <c r="D2" s="24" t="s">
        <v>507</v>
      </c>
    </row>
    <row r="4" spans="1:7" x14ac:dyDescent="0.3">
      <c r="C4" s="140" t="s">
        <v>296</v>
      </c>
      <c r="D4" s="140"/>
      <c r="E4" s="140"/>
      <c r="F4" s="140"/>
      <c r="G4" s="140"/>
    </row>
    <row r="5" spans="1:7" ht="28.5" x14ac:dyDescent="0.3">
      <c r="C5" s="130" t="s">
        <v>508</v>
      </c>
      <c r="D5" s="130" t="s">
        <v>509</v>
      </c>
      <c r="E5" s="130" t="s">
        <v>511</v>
      </c>
      <c r="F5" s="130" t="s">
        <v>34</v>
      </c>
      <c r="G5" s="130" t="s">
        <v>510</v>
      </c>
    </row>
    <row r="6" spans="1:7" x14ac:dyDescent="0.3">
      <c r="C6" s="30">
        <v>18</v>
      </c>
      <c r="D6" s="30">
        <v>16</v>
      </c>
      <c r="E6" s="30">
        <v>12</v>
      </c>
      <c r="F6" s="30">
        <v>0</v>
      </c>
      <c r="G6" s="30">
        <v>0</v>
      </c>
    </row>
    <row r="7" spans="1:7" x14ac:dyDescent="0.3">
      <c r="C7" s="30">
        <v>16</v>
      </c>
      <c r="D7" s="30">
        <v>12</v>
      </c>
      <c r="E7" s="30">
        <v>8</v>
      </c>
      <c r="F7" s="30">
        <v>0</v>
      </c>
      <c r="G7" s="30">
        <v>0</v>
      </c>
    </row>
    <row r="8" spans="1:7" x14ac:dyDescent="0.3">
      <c r="C8" s="30">
        <v>21</v>
      </c>
      <c r="D8" s="30">
        <v>10</v>
      </c>
      <c r="E8" s="30">
        <v>14</v>
      </c>
      <c r="F8" s="30">
        <v>0</v>
      </c>
      <c r="G8" s="30">
        <v>3</v>
      </c>
    </row>
    <row r="9" spans="1:7" x14ac:dyDescent="0.3">
      <c r="C9" s="30">
        <v>20</v>
      </c>
      <c r="D9" s="30">
        <v>12</v>
      </c>
      <c r="E9" s="30">
        <v>16</v>
      </c>
      <c r="F9" s="30">
        <v>0</v>
      </c>
      <c r="G9" s="30">
        <v>0</v>
      </c>
    </row>
    <row r="10" spans="1:7" x14ac:dyDescent="0.3">
      <c r="C10" s="30">
        <v>26</v>
      </c>
      <c r="D10" s="30">
        <v>14</v>
      </c>
      <c r="E10" s="30">
        <v>9</v>
      </c>
      <c r="F10" s="30">
        <v>3</v>
      </c>
      <c r="G10" s="30">
        <v>0</v>
      </c>
    </row>
    <row r="11" spans="1:7" x14ac:dyDescent="0.3">
      <c r="C11" s="30">
        <v>18</v>
      </c>
      <c r="D11" s="30">
        <v>16</v>
      </c>
      <c r="E11" s="30">
        <v>14</v>
      </c>
      <c r="F11" s="30">
        <v>2</v>
      </c>
      <c r="G11" s="30">
        <v>0</v>
      </c>
    </row>
    <row r="12" spans="1:7" x14ac:dyDescent="0.3">
      <c r="C12" s="30">
        <v>22</v>
      </c>
      <c r="D12" s="30">
        <v>12</v>
      </c>
      <c r="E12" s="30">
        <v>12</v>
      </c>
      <c r="F12" s="30">
        <v>0</v>
      </c>
      <c r="G12" s="30">
        <v>0</v>
      </c>
    </row>
    <row r="13" spans="1:7" x14ac:dyDescent="0.3">
      <c r="C13" s="30">
        <v>19</v>
      </c>
      <c r="D13" s="30">
        <v>15</v>
      </c>
      <c r="E13" s="30">
        <v>10</v>
      </c>
      <c r="F13" s="30">
        <v>0</v>
      </c>
      <c r="G13" s="30">
        <v>2</v>
      </c>
    </row>
    <row r="14" spans="1:7" x14ac:dyDescent="0.3">
      <c r="C14" s="30">
        <v>16</v>
      </c>
      <c r="D14" s="30">
        <v>14</v>
      </c>
      <c r="E14" s="30">
        <v>13</v>
      </c>
      <c r="F14" s="30">
        <v>0</v>
      </c>
      <c r="G14" s="30">
        <v>0</v>
      </c>
    </row>
    <row r="15" spans="1:7" x14ac:dyDescent="0.3">
      <c r="C15" s="30">
        <v>14</v>
      </c>
      <c r="D15" s="30">
        <v>10</v>
      </c>
      <c r="E15" s="30">
        <v>14</v>
      </c>
      <c r="F15" s="30">
        <v>0</v>
      </c>
      <c r="G15" s="30">
        <v>0</v>
      </c>
    </row>
  </sheetData>
  <mergeCells count="1">
    <mergeCell ref="C4:G4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I23" sqref="I23"/>
    </sheetView>
  </sheetViews>
  <sheetFormatPr defaultRowHeight="16.5" x14ac:dyDescent="0.3"/>
  <sheetData>
    <row r="2" spans="1:11" x14ac:dyDescent="0.3">
      <c r="A2" s="2" t="s">
        <v>49</v>
      </c>
      <c r="B2" s="16" t="s">
        <v>531</v>
      </c>
    </row>
    <row r="5" spans="1:11" x14ac:dyDescent="0.3">
      <c r="C5" s="45" t="s">
        <v>2</v>
      </c>
      <c r="D5" s="45" t="s">
        <v>361</v>
      </c>
      <c r="E5" s="45" t="s">
        <v>362</v>
      </c>
      <c r="F5" s="45" t="s">
        <v>363</v>
      </c>
      <c r="G5" s="45" t="s">
        <v>364</v>
      </c>
      <c r="H5" s="45" t="s">
        <v>365</v>
      </c>
      <c r="I5" s="45" t="s">
        <v>366</v>
      </c>
      <c r="J5" s="45" t="s">
        <v>367</v>
      </c>
      <c r="K5" s="45" t="s">
        <v>368</v>
      </c>
    </row>
    <row r="6" spans="1:11" x14ac:dyDescent="0.3">
      <c r="B6" s="43" t="s">
        <v>409</v>
      </c>
      <c r="C6" s="40">
        <v>1</v>
      </c>
      <c r="D6" s="40">
        <v>6.0512000000000003E-2</v>
      </c>
      <c r="E6" s="40">
        <v>0.55129099999999998</v>
      </c>
      <c r="F6" s="40">
        <v>0.56914699999999996</v>
      </c>
      <c r="G6" s="40">
        <v>8.8629999999999994E-3</v>
      </c>
      <c r="H6" s="40">
        <v>1.4052E-2</v>
      </c>
      <c r="I6" s="40">
        <v>0.78905199999999998</v>
      </c>
      <c r="J6" s="40">
        <v>0.220829</v>
      </c>
      <c r="K6" s="40">
        <v>0.47841800000000001</v>
      </c>
    </row>
    <row r="7" spans="1:11" x14ac:dyDescent="0.3">
      <c r="B7" s="43" t="s">
        <v>410</v>
      </c>
      <c r="C7" s="40">
        <v>1</v>
      </c>
      <c r="D7" s="40">
        <v>0.49821399999999999</v>
      </c>
      <c r="E7" s="40">
        <v>0.41159099999999998</v>
      </c>
      <c r="F7" s="40">
        <v>0.14507700000000001</v>
      </c>
      <c r="G7" s="40">
        <v>5.6599999999999999E-4</v>
      </c>
      <c r="H7" s="40">
        <v>0.60137799999999997</v>
      </c>
      <c r="I7" s="40">
        <v>0.41055000000000003</v>
      </c>
      <c r="J7" s="40">
        <v>7.9356999999999997E-2</v>
      </c>
      <c r="K7" s="40">
        <v>1.11E-4</v>
      </c>
    </row>
    <row r="8" spans="1:11" x14ac:dyDescent="0.3">
      <c r="B8" s="43" t="s">
        <v>411</v>
      </c>
      <c r="C8" s="40">
        <v>1</v>
      </c>
      <c r="D8" s="40">
        <v>0.26944600000000002</v>
      </c>
      <c r="E8" s="40">
        <v>0.74057300000000004</v>
      </c>
      <c r="F8" s="40">
        <v>0.28890900000000003</v>
      </c>
      <c r="G8" s="40">
        <v>0.60247399999999995</v>
      </c>
      <c r="H8" s="40">
        <v>0.50582199999999999</v>
      </c>
      <c r="I8" s="40">
        <v>0.71262099999999995</v>
      </c>
      <c r="J8" s="40">
        <v>0.525953</v>
      </c>
      <c r="K8" s="40">
        <v>1.0280000000000001E-3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8"/>
  <sheetViews>
    <sheetView zoomScale="115" zoomScaleNormal="115" workbookViewId="0">
      <selection activeCell="F22" sqref="F22"/>
    </sheetView>
  </sheetViews>
  <sheetFormatPr defaultRowHeight="16.5" x14ac:dyDescent="0.3"/>
  <cols>
    <col min="1" max="24" width="9" style="17"/>
  </cols>
  <sheetData>
    <row r="2" spans="1:13" x14ac:dyDescent="0.3">
      <c r="A2" s="16" t="s">
        <v>297</v>
      </c>
      <c r="D2" s="16" t="s">
        <v>512</v>
      </c>
    </row>
    <row r="6" spans="1:13" x14ac:dyDescent="0.3">
      <c r="B6" s="21"/>
      <c r="C6" s="126" t="s">
        <v>392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</row>
    <row r="7" spans="1:13" x14ac:dyDescent="0.3">
      <c r="B7" s="21"/>
      <c r="C7" s="131" t="s">
        <v>386</v>
      </c>
      <c r="D7" s="131"/>
      <c r="E7" s="131"/>
      <c r="F7" s="131"/>
      <c r="G7" s="131" t="s">
        <v>387</v>
      </c>
      <c r="H7" s="131"/>
      <c r="I7" s="131"/>
      <c r="J7" s="131"/>
      <c r="K7" s="131" t="s">
        <v>388</v>
      </c>
      <c r="L7" s="131"/>
      <c r="M7" s="131"/>
    </row>
    <row r="8" spans="1:13" x14ac:dyDescent="0.3">
      <c r="B8" s="21"/>
      <c r="C8" s="131" t="s">
        <v>389</v>
      </c>
      <c r="D8" s="131" t="s">
        <v>390</v>
      </c>
      <c r="E8" s="131" t="s">
        <v>391</v>
      </c>
      <c r="F8" s="131"/>
      <c r="G8" s="131" t="s">
        <v>389</v>
      </c>
      <c r="H8" s="131" t="s">
        <v>390</v>
      </c>
      <c r="I8" s="131" t="s">
        <v>391</v>
      </c>
      <c r="J8" s="131"/>
      <c r="K8" s="131" t="s">
        <v>389</v>
      </c>
      <c r="L8" s="131" t="s">
        <v>390</v>
      </c>
      <c r="M8" s="131" t="s">
        <v>391</v>
      </c>
    </row>
    <row r="9" spans="1:13" x14ac:dyDescent="0.3">
      <c r="B9" s="21"/>
      <c r="C9" s="132">
        <v>0.11294800000000001</v>
      </c>
      <c r="D9" s="132">
        <v>9.5376000000000002E-2</v>
      </c>
      <c r="E9" s="132">
        <v>0.89307099999999995</v>
      </c>
      <c r="F9" s="132"/>
      <c r="G9" s="132">
        <v>0.24085799999999999</v>
      </c>
      <c r="H9" s="132">
        <v>0.88594499999999998</v>
      </c>
      <c r="I9" s="132">
        <v>0.74249399999999999</v>
      </c>
      <c r="J9" s="132"/>
      <c r="K9" s="132">
        <v>0.63992300000000002</v>
      </c>
      <c r="L9" s="132">
        <v>0.77223900000000001</v>
      </c>
      <c r="M9" s="132">
        <v>1.175751</v>
      </c>
    </row>
    <row r="10" spans="1:13" x14ac:dyDescent="0.3">
      <c r="B10" s="21"/>
      <c r="C10" s="132">
        <v>0.175702</v>
      </c>
      <c r="D10" s="132">
        <v>5.8396999999999998E-2</v>
      </c>
      <c r="E10" s="132">
        <v>0.83213300000000001</v>
      </c>
      <c r="F10" s="132"/>
      <c r="G10" s="132">
        <v>0.20133799999999999</v>
      </c>
      <c r="H10" s="132">
        <v>1.0722830000000001</v>
      </c>
      <c r="I10" s="132">
        <v>0.878305</v>
      </c>
      <c r="J10" s="132"/>
      <c r="K10" s="132">
        <v>0.83011599999999997</v>
      </c>
      <c r="L10" s="132">
        <v>1.0232520000000001</v>
      </c>
      <c r="M10" s="132">
        <v>0.89056800000000003</v>
      </c>
    </row>
    <row r="11" spans="1:13" x14ac:dyDescent="0.3">
      <c r="B11" s="21"/>
      <c r="C11" s="132">
        <v>0.281694</v>
      </c>
      <c r="D11" s="132">
        <v>0.23517199999999999</v>
      </c>
      <c r="E11" s="132">
        <v>0.973472</v>
      </c>
      <c r="F11" s="132"/>
      <c r="G11" s="132">
        <v>0.40920699999999999</v>
      </c>
      <c r="H11" s="132">
        <v>0.81579299999999999</v>
      </c>
      <c r="I11" s="132">
        <v>0.82120400000000005</v>
      </c>
      <c r="J11" s="132"/>
      <c r="K11" s="132">
        <v>0.7198</v>
      </c>
      <c r="L11" s="132">
        <v>0.96427200000000002</v>
      </c>
      <c r="M11" s="132">
        <v>1.1619090000000001</v>
      </c>
    </row>
    <row r="12" spans="1:13" x14ac:dyDescent="0.3">
      <c r="B12" s="21"/>
    </row>
    <row r="13" spans="1:13" x14ac:dyDescent="0.3">
      <c r="B13" s="21"/>
    </row>
    <row r="14" spans="1:13" x14ac:dyDescent="0.3">
      <c r="B14" s="21"/>
    </row>
    <row r="17" spans="2:2" x14ac:dyDescent="0.3">
      <c r="B17" s="21"/>
    </row>
    <row r="18" spans="2:2" x14ac:dyDescent="0.3">
      <c r="B18" s="21"/>
    </row>
    <row r="19" spans="2:2" x14ac:dyDescent="0.3">
      <c r="B19" s="21"/>
    </row>
    <row r="20" spans="2:2" x14ac:dyDescent="0.3">
      <c r="B20" s="21"/>
    </row>
    <row r="21" spans="2:2" x14ac:dyDescent="0.3">
      <c r="B21" s="21"/>
    </row>
    <row r="22" spans="2:2" x14ac:dyDescent="0.3">
      <c r="B22" s="21"/>
    </row>
    <row r="23" spans="2:2" x14ac:dyDescent="0.3">
      <c r="B23" s="21"/>
    </row>
    <row r="24" spans="2:2" x14ac:dyDescent="0.3">
      <c r="B24" s="21"/>
    </row>
    <row r="25" spans="2:2" x14ac:dyDescent="0.3">
      <c r="B25" s="21"/>
    </row>
    <row r="28" spans="2:2" x14ac:dyDescent="0.3">
      <c r="B28" s="21"/>
    </row>
    <row r="29" spans="2:2" x14ac:dyDescent="0.3">
      <c r="B29" s="21"/>
    </row>
    <row r="30" spans="2:2" x14ac:dyDescent="0.3">
      <c r="B30" s="21"/>
    </row>
    <row r="31" spans="2:2" x14ac:dyDescent="0.3">
      <c r="B31" s="21"/>
    </row>
    <row r="32" spans="2:2" x14ac:dyDescent="0.3">
      <c r="B32" s="21"/>
    </row>
    <row r="33" spans="2:2" x14ac:dyDescent="0.3">
      <c r="B33" s="21"/>
    </row>
    <row r="34" spans="2:2" x14ac:dyDescent="0.3">
      <c r="B34" s="21"/>
    </row>
    <row r="35" spans="2:2" x14ac:dyDescent="0.3">
      <c r="B35" s="21"/>
    </row>
    <row r="36" spans="2:2" x14ac:dyDescent="0.3">
      <c r="B36" s="21"/>
    </row>
    <row r="40" spans="2:2" x14ac:dyDescent="0.3">
      <c r="B40" s="21"/>
    </row>
    <row r="41" spans="2:2" x14ac:dyDescent="0.3">
      <c r="B41" s="21"/>
    </row>
    <row r="42" spans="2:2" x14ac:dyDescent="0.3">
      <c r="B42" s="21"/>
    </row>
    <row r="43" spans="2:2" x14ac:dyDescent="0.3">
      <c r="B43" s="21"/>
    </row>
    <row r="44" spans="2:2" x14ac:dyDescent="0.3">
      <c r="B44" s="21"/>
    </row>
    <row r="45" spans="2:2" x14ac:dyDescent="0.3">
      <c r="B45" s="21"/>
    </row>
    <row r="46" spans="2:2" x14ac:dyDescent="0.3">
      <c r="B46" s="21"/>
    </row>
    <row r="47" spans="2:2" x14ac:dyDescent="0.3">
      <c r="B47" s="21"/>
    </row>
    <row r="48" spans="2:2" x14ac:dyDescent="0.3">
      <c r="B48" s="21"/>
    </row>
  </sheetData>
  <phoneticPr fontId="5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M13" sqref="M13"/>
    </sheetView>
  </sheetViews>
  <sheetFormatPr defaultRowHeight="16.5" x14ac:dyDescent="0.3"/>
  <cols>
    <col min="1" max="17" width="9" style="17"/>
  </cols>
  <sheetData>
    <row r="2" spans="1:9" x14ac:dyDescent="0.3">
      <c r="A2" s="16" t="s">
        <v>428</v>
      </c>
      <c r="D2" s="16" t="s">
        <v>467</v>
      </c>
    </row>
    <row r="6" spans="1:9" x14ac:dyDescent="0.3">
      <c r="B6" s="21"/>
      <c r="I6" s="21"/>
    </row>
    <row r="7" spans="1:9" x14ac:dyDescent="0.3">
      <c r="B7" s="21"/>
      <c r="I7" s="21"/>
    </row>
    <row r="8" spans="1:9" x14ac:dyDescent="0.3">
      <c r="B8" s="21"/>
      <c r="I8" s="21"/>
    </row>
    <row r="9" spans="1:9" x14ac:dyDescent="0.3">
      <c r="B9" s="21"/>
      <c r="I9" s="21"/>
    </row>
    <row r="10" spans="1:9" x14ac:dyDescent="0.3">
      <c r="B10" s="21"/>
      <c r="I10" s="21"/>
    </row>
    <row r="11" spans="1:9" x14ac:dyDescent="0.3">
      <c r="B11" s="21"/>
      <c r="I11" s="21"/>
    </row>
    <row r="12" spans="1:9" x14ac:dyDescent="0.3">
      <c r="B12" s="21"/>
      <c r="I12" s="21"/>
    </row>
    <row r="13" spans="1:9" x14ac:dyDescent="0.3">
      <c r="B13" s="21"/>
      <c r="I13" s="21"/>
    </row>
    <row r="14" spans="1:9" x14ac:dyDescent="0.3">
      <c r="B14" s="21"/>
      <c r="I14" s="21"/>
    </row>
    <row r="15" spans="1:9" x14ac:dyDescent="0.3">
      <c r="B15" s="21"/>
      <c r="I15" s="21"/>
    </row>
    <row r="16" spans="1:9" x14ac:dyDescent="0.3">
      <c r="B16" s="21"/>
      <c r="I16" s="21"/>
    </row>
    <row r="21" spans="2:2" x14ac:dyDescent="0.3">
      <c r="B21" s="21"/>
    </row>
    <row r="22" spans="2:2" x14ac:dyDescent="0.3">
      <c r="B22" s="21"/>
    </row>
    <row r="23" spans="2:2" x14ac:dyDescent="0.3">
      <c r="B23" s="21"/>
    </row>
    <row r="24" spans="2:2" x14ac:dyDescent="0.3">
      <c r="B24" s="21"/>
    </row>
    <row r="25" spans="2:2" x14ac:dyDescent="0.3">
      <c r="B25" s="21"/>
    </row>
    <row r="26" spans="2:2" x14ac:dyDescent="0.3">
      <c r="B26" s="21"/>
    </row>
    <row r="27" spans="2:2" x14ac:dyDescent="0.3">
      <c r="B27" s="21"/>
    </row>
    <row r="28" spans="2:2" x14ac:dyDescent="0.3">
      <c r="B28" s="21"/>
    </row>
    <row r="29" spans="2:2" x14ac:dyDescent="0.3">
      <c r="B29" s="21"/>
    </row>
    <row r="30" spans="2:2" x14ac:dyDescent="0.3">
      <c r="B30" s="21"/>
    </row>
    <row r="31" spans="2:2" x14ac:dyDescent="0.3">
      <c r="B31" s="21"/>
    </row>
  </sheetData>
  <phoneticPr fontId="5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zoomScale="85" zoomScaleNormal="85" workbookViewId="0">
      <selection activeCell="N24" sqref="N24"/>
    </sheetView>
  </sheetViews>
  <sheetFormatPr defaultRowHeight="14.25" x14ac:dyDescent="0.2"/>
  <cols>
    <col min="1" max="1" width="9" style="17"/>
    <col min="2" max="2" width="10.125" style="17" customWidth="1"/>
    <col min="3" max="4" width="9" style="17"/>
    <col min="5" max="5" width="13" style="17" customWidth="1"/>
    <col min="6" max="16384" width="9" style="17"/>
  </cols>
  <sheetData>
    <row r="2" spans="1:9" s="16" customFormat="1" ht="15" x14ac:dyDescent="0.25">
      <c r="A2" s="16" t="s">
        <v>513</v>
      </c>
      <c r="D2" s="16" t="s">
        <v>514</v>
      </c>
    </row>
    <row r="7" spans="1:9" x14ac:dyDescent="0.2">
      <c r="B7" s="133"/>
      <c r="C7" s="134" t="s">
        <v>515</v>
      </c>
      <c r="D7" s="134"/>
      <c r="E7" s="134"/>
      <c r="F7" s="134"/>
      <c r="I7" s="133"/>
    </row>
    <row r="8" spans="1:9" x14ac:dyDescent="0.2">
      <c r="B8" s="133"/>
      <c r="C8" s="11" t="s">
        <v>2</v>
      </c>
      <c r="D8" s="11" t="s">
        <v>516</v>
      </c>
      <c r="E8" s="11" t="s">
        <v>517</v>
      </c>
      <c r="F8" s="11" t="s">
        <v>518</v>
      </c>
      <c r="I8" s="133"/>
    </row>
    <row r="9" spans="1:9" x14ac:dyDescent="0.2">
      <c r="B9" s="133"/>
      <c r="C9" s="11">
        <v>4648.13</v>
      </c>
      <c r="D9" s="11">
        <v>5185.63</v>
      </c>
      <c r="E9" s="11">
        <v>4664.79</v>
      </c>
      <c r="F9" s="11">
        <v>2387.81</v>
      </c>
      <c r="I9" s="133"/>
    </row>
    <row r="10" spans="1:9" x14ac:dyDescent="0.2">
      <c r="B10" s="133"/>
      <c r="C10" s="11">
        <v>5546.04</v>
      </c>
      <c r="D10" s="11">
        <v>5012.71</v>
      </c>
      <c r="E10" s="11">
        <v>5296.04</v>
      </c>
      <c r="F10" s="11">
        <v>2100.21</v>
      </c>
      <c r="I10" s="133"/>
    </row>
    <row r="11" spans="1:9" x14ac:dyDescent="0.2">
      <c r="B11" s="133"/>
      <c r="C11" s="11">
        <v>4827.29</v>
      </c>
      <c r="D11" s="11">
        <v>4768.96</v>
      </c>
      <c r="E11" s="11">
        <v>4904.38</v>
      </c>
      <c r="F11" s="11">
        <v>1816.88</v>
      </c>
      <c r="I11" s="133"/>
    </row>
    <row r="12" spans="1:9" x14ac:dyDescent="0.2">
      <c r="B12" s="133"/>
      <c r="I12" s="133"/>
    </row>
    <row r="13" spans="1:9" x14ac:dyDescent="0.2">
      <c r="B13" s="133"/>
      <c r="I13" s="133"/>
    </row>
    <row r="14" spans="1:9" x14ac:dyDescent="0.2">
      <c r="B14" s="133"/>
      <c r="I14" s="133"/>
    </row>
    <row r="15" spans="1:9" x14ac:dyDescent="0.2">
      <c r="B15" s="133"/>
      <c r="I15" s="133"/>
    </row>
    <row r="16" spans="1:9" x14ac:dyDescent="0.2">
      <c r="B16" s="133"/>
      <c r="I16" s="133"/>
    </row>
    <row r="17" spans="2:9" x14ac:dyDescent="0.2">
      <c r="B17" s="133"/>
      <c r="I17" s="133"/>
    </row>
    <row r="18" spans="2:9" x14ac:dyDescent="0.2">
      <c r="B18" s="133"/>
      <c r="I18" s="133"/>
    </row>
    <row r="19" spans="2:9" x14ac:dyDescent="0.2">
      <c r="B19" s="133"/>
      <c r="I19" s="133"/>
    </row>
    <row r="20" spans="2:9" x14ac:dyDescent="0.2">
      <c r="B20" s="133"/>
      <c r="I20" s="133"/>
    </row>
  </sheetData>
  <mergeCells count="1">
    <mergeCell ref="C7:F7"/>
  </mergeCells>
  <phoneticPr fontId="5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workbookViewId="0">
      <selection activeCell="J28" sqref="J28"/>
    </sheetView>
  </sheetViews>
  <sheetFormatPr defaultRowHeight="14.25" x14ac:dyDescent="0.2"/>
  <cols>
    <col min="1" max="16384" width="9" style="17"/>
  </cols>
  <sheetData>
    <row r="2" spans="1:21" ht="15" x14ac:dyDescent="0.25">
      <c r="A2" s="16" t="s">
        <v>376</v>
      </c>
      <c r="D2" s="16" t="s">
        <v>519</v>
      </c>
    </row>
    <row r="5" spans="1:21" s="57" customFormat="1" x14ac:dyDescent="0.3">
      <c r="B5" s="134" t="s">
        <v>377</v>
      </c>
      <c r="C5" s="134"/>
      <c r="D5" s="134"/>
      <c r="E5" s="134"/>
      <c r="F5" s="134"/>
      <c r="G5" s="134"/>
      <c r="I5" s="134" t="s">
        <v>378</v>
      </c>
      <c r="J5" s="134"/>
      <c r="K5" s="134"/>
      <c r="L5" s="134"/>
      <c r="M5" s="134"/>
      <c r="N5" s="134"/>
      <c r="P5" s="134" t="s">
        <v>379</v>
      </c>
      <c r="Q5" s="134"/>
      <c r="R5" s="134"/>
      <c r="S5" s="134"/>
      <c r="T5" s="134"/>
      <c r="U5" s="134"/>
    </row>
    <row r="6" spans="1:21" s="57" customFormat="1" ht="24" x14ac:dyDescent="0.3">
      <c r="B6" s="12" t="s">
        <v>380</v>
      </c>
      <c r="C6" s="12" t="s">
        <v>381</v>
      </c>
      <c r="D6" s="12" t="s">
        <v>382</v>
      </c>
      <c r="E6" s="12" t="s">
        <v>383</v>
      </c>
      <c r="F6" s="12" t="s">
        <v>384</v>
      </c>
      <c r="G6" s="12" t="s">
        <v>385</v>
      </c>
      <c r="H6" s="11"/>
      <c r="I6" s="12" t="s">
        <v>380</v>
      </c>
      <c r="J6" s="12" t="s">
        <v>381</v>
      </c>
      <c r="K6" s="12" t="s">
        <v>382</v>
      </c>
      <c r="L6" s="12" t="s">
        <v>383</v>
      </c>
      <c r="M6" s="12" t="s">
        <v>384</v>
      </c>
      <c r="N6" s="12" t="s">
        <v>385</v>
      </c>
      <c r="O6" s="11"/>
      <c r="P6" s="12" t="s">
        <v>380</v>
      </c>
      <c r="Q6" s="12" t="s">
        <v>381</v>
      </c>
      <c r="R6" s="12" t="s">
        <v>382</v>
      </c>
      <c r="S6" s="12" t="s">
        <v>383</v>
      </c>
      <c r="T6" s="12" t="s">
        <v>384</v>
      </c>
      <c r="U6" s="12" t="s">
        <v>385</v>
      </c>
    </row>
    <row r="7" spans="1:21" s="57" customFormat="1" x14ac:dyDescent="0.3">
      <c r="B7" s="11">
        <v>31.663</v>
      </c>
      <c r="C7" s="11">
        <v>33.212000000000003</v>
      </c>
      <c r="D7" s="11">
        <v>30.931999999999999</v>
      </c>
      <c r="E7" s="11">
        <v>20.393000000000001</v>
      </c>
      <c r="F7" s="11">
        <v>19.189</v>
      </c>
      <c r="G7" s="11">
        <v>17.771999999999998</v>
      </c>
      <c r="H7" s="11"/>
      <c r="I7" s="11">
        <v>30.420999999999999</v>
      </c>
      <c r="J7" s="11">
        <v>26.033999999999999</v>
      </c>
      <c r="K7" s="11">
        <v>26.384</v>
      </c>
      <c r="L7" s="11">
        <v>16.472000000000001</v>
      </c>
      <c r="M7" s="11">
        <v>17.72</v>
      </c>
      <c r="N7" s="11">
        <v>17.805</v>
      </c>
      <c r="O7" s="11"/>
      <c r="P7" s="11">
        <v>18.690000000000001</v>
      </c>
      <c r="Q7" s="11">
        <v>16.957000000000001</v>
      </c>
      <c r="R7" s="11">
        <v>18.718</v>
      </c>
      <c r="S7" s="11">
        <v>16.219000000000001</v>
      </c>
      <c r="T7" s="11">
        <v>15.725</v>
      </c>
      <c r="U7" s="11">
        <v>15.606</v>
      </c>
    </row>
    <row r="8" spans="1:21" s="57" customFormat="1" x14ac:dyDescent="0.3">
      <c r="B8" s="11">
        <v>31.231999999999999</v>
      </c>
      <c r="C8" s="11">
        <v>30.945</v>
      </c>
      <c r="D8" s="11">
        <v>29.039000000000001</v>
      </c>
      <c r="E8" s="11">
        <v>20.459</v>
      </c>
      <c r="F8" s="11">
        <v>17.881</v>
      </c>
      <c r="G8" s="11">
        <v>16.024999999999999</v>
      </c>
      <c r="H8" s="11"/>
      <c r="I8" s="11">
        <v>31.143999999999998</v>
      </c>
      <c r="J8" s="11">
        <v>27.713000000000001</v>
      </c>
      <c r="K8" s="11">
        <v>30.89</v>
      </c>
      <c r="L8" s="11">
        <v>16.254000000000001</v>
      </c>
      <c r="M8" s="11">
        <v>19.367000000000001</v>
      </c>
      <c r="N8" s="11">
        <v>18.074999999999999</v>
      </c>
      <c r="O8" s="11"/>
      <c r="P8" s="11">
        <v>19.54</v>
      </c>
      <c r="Q8" s="11">
        <v>21.323</v>
      </c>
      <c r="R8" s="11">
        <v>19.596</v>
      </c>
      <c r="S8" s="11">
        <v>15.73</v>
      </c>
      <c r="T8" s="11">
        <v>14.472</v>
      </c>
      <c r="U8" s="11">
        <v>15.814</v>
      </c>
    </row>
    <row r="9" spans="1:21" s="57" customFormat="1" x14ac:dyDescent="0.3">
      <c r="B9" s="11">
        <v>33.784999999999997</v>
      </c>
      <c r="C9" s="11">
        <v>30.341000000000001</v>
      </c>
      <c r="D9" s="11">
        <v>33.006</v>
      </c>
      <c r="E9" s="11">
        <v>20.224</v>
      </c>
      <c r="F9" s="11">
        <v>19.946000000000002</v>
      </c>
      <c r="G9" s="11">
        <v>16.187999999999999</v>
      </c>
      <c r="H9" s="11"/>
      <c r="I9" s="11">
        <v>27.577000000000002</v>
      </c>
      <c r="J9" s="11">
        <v>28.913</v>
      </c>
      <c r="K9" s="11">
        <v>29.341000000000001</v>
      </c>
      <c r="L9" s="11">
        <v>17.335999999999999</v>
      </c>
      <c r="M9" s="11">
        <v>18.895</v>
      </c>
      <c r="N9" s="11">
        <v>18.568000000000001</v>
      </c>
      <c r="O9" s="11"/>
      <c r="P9" s="11">
        <v>19.350999999999999</v>
      </c>
      <c r="Q9" s="11">
        <v>18.834</v>
      </c>
      <c r="R9" s="11">
        <v>20.393999999999998</v>
      </c>
      <c r="S9" s="11">
        <v>15.382999999999999</v>
      </c>
      <c r="T9" s="11">
        <v>14.923999999999999</v>
      </c>
      <c r="U9" s="11">
        <v>15.271000000000001</v>
      </c>
    </row>
    <row r="10" spans="1:21" s="57" customFormat="1" x14ac:dyDescent="0.3">
      <c r="B10" s="11">
        <v>30.768999999999998</v>
      </c>
      <c r="C10" s="11">
        <v>32.283999999999999</v>
      </c>
      <c r="D10" s="11">
        <v>36.537999999999997</v>
      </c>
      <c r="E10" s="11">
        <v>20.425000000000001</v>
      </c>
      <c r="F10" s="11">
        <v>16.507999999999999</v>
      </c>
      <c r="G10" s="11">
        <v>15.973000000000001</v>
      </c>
      <c r="H10" s="11"/>
      <c r="I10" s="11">
        <v>29.096</v>
      </c>
      <c r="J10" s="11">
        <v>30.274000000000001</v>
      </c>
      <c r="K10" s="11">
        <v>26.646999999999998</v>
      </c>
      <c r="L10" s="11">
        <v>15.973000000000001</v>
      </c>
      <c r="M10" s="11">
        <v>17.561</v>
      </c>
      <c r="N10" s="11">
        <v>17.457999999999998</v>
      </c>
      <c r="O10" s="11"/>
      <c r="P10" s="11">
        <v>19.236000000000001</v>
      </c>
      <c r="Q10" s="11">
        <v>19.18</v>
      </c>
      <c r="R10" s="11">
        <v>19.800999999999998</v>
      </c>
      <c r="S10" s="11">
        <v>15.284000000000001</v>
      </c>
      <c r="T10" s="11">
        <v>15.069000000000001</v>
      </c>
      <c r="U10" s="11">
        <v>15.021000000000001</v>
      </c>
    </row>
    <row r="11" spans="1:21" s="57" customFormat="1" x14ac:dyDescent="0.3">
      <c r="B11" s="11">
        <v>34.418999999999997</v>
      </c>
      <c r="C11" s="11">
        <v>29.457999999999998</v>
      </c>
      <c r="D11" s="11">
        <v>27.62</v>
      </c>
      <c r="E11" s="11">
        <v>18.193000000000001</v>
      </c>
      <c r="F11" s="11">
        <v>19.151</v>
      </c>
      <c r="G11" s="11">
        <v>16.364000000000001</v>
      </c>
      <c r="H11" s="11"/>
      <c r="I11" s="11">
        <v>26.132999999999999</v>
      </c>
      <c r="J11" s="11">
        <v>29.943999999999999</v>
      </c>
      <c r="K11" s="11">
        <v>29.065999999999999</v>
      </c>
      <c r="L11" s="11">
        <v>17.521000000000001</v>
      </c>
      <c r="M11" s="11">
        <v>18.811</v>
      </c>
      <c r="N11" s="11">
        <v>17.706</v>
      </c>
      <c r="O11" s="11"/>
      <c r="P11" s="11">
        <v>19.38</v>
      </c>
      <c r="Q11" s="11">
        <v>20.373000000000001</v>
      </c>
      <c r="R11" s="11">
        <v>20.425000000000001</v>
      </c>
      <c r="S11" s="11">
        <v>15.45</v>
      </c>
      <c r="T11" s="11">
        <v>15.21</v>
      </c>
      <c r="U11" s="11">
        <v>14.733000000000001</v>
      </c>
    </row>
    <row r="12" spans="1:21" s="57" customFormat="1" x14ac:dyDescent="0.3">
      <c r="B12" s="11">
        <v>35.533999999999999</v>
      </c>
      <c r="C12" s="11">
        <v>29.599</v>
      </c>
      <c r="D12" s="11">
        <v>31.384</v>
      </c>
      <c r="E12" s="11">
        <v>20.157</v>
      </c>
      <c r="F12" s="11">
        <v>20.167000000000002</v>
      </c>
      <c r="G12" s="11">
        <v>17.388000000000002</v>
      </c>
      <c r="H12" s="11"/>
      <c r="I12" s="11">
        <v>30.146000000000001</v>
      </c>
      <c r="J12" s="11">
        <v>30.943999999999999</v>
      </c>
      <c r="K12" s="11">
        <v>29.297000000000001</v>
      </c>
      <c r="L12" s="11">
        <v>17.776</v>
      </c>
      <c r="M12" s="11">
        <v>19.222999999999999</v>
      </c>
      <c r="N12" s="11">
        <v>18.433</v>
      </c>
      <c r="O12" s="11"/>
      <c r="P12" s="11">
        <v>18.925000000000001</v>
      </c>
      <c r="Q12" s="11">
        <v>19.018000000000001</v>
      </c>
      <c r="R12" s="11">
        <v>20.204999999999998</v>
      </c>
      <c r="S12" s="11">
        <v>20.771999999999998</v>
      </c>
      <c r="T12" s="11">
        <v>20.658999999999999</v>
      </c>
      <c r="U12" s="11">
        <v>16.283999999999999</v>
      </c>
    </row>
    <row r="13" spans="1:21" s="57" customFormat="1" x14ac:dyDescent="0.3"/>
  </sheetData>
  <mergeCells count="3">
    <mergeCell ref="B5:G5"/>
    <mergeCell ref="I5:N5"/>
    <mergeCell ref="P5:U5"/>
  </mergeCells>
  <phoneticPr fontId="5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workbookViewId="0">
      <selection activeCell="D2" sqref="D2"/>
    </sheetView>
  </sheetViews>
  <sheetFormatPr defaultRowHeight="14.25" x14ac:dyDescent="0.3"/>
  <cols>
    <col min="1" max="9" width="9" style="57"/>
    <col min="10" max="10" width="7.75" style="57" customWidth="1"/>
    <col min="11" max="11" width="8" style="57" customWidth="1"/>
    <col min="12" max="12" width="10.5" style="57" customWidth="1"/>
    <col min="13" max="13" width="10.25" style="57" customWidth="1"/>
    <col min="14" max="16384" width="9" style="57"/>
  </cols>
  <sheetData>
    <row r="2" spans="1:13" ht="15" x14ac:dyDescent="0.3">
      <c r="A2" s="56" t="s">
        <v>429</v>
      </c>
      <c r="D2" s="56" t="s">
        <v>520</v>
      </c>
    </row>
    <row r="4" spans="1:13" s="61" customFormat="1" ht="28.5" x14ac:dyDescent="0.3">
      <c r="C4" s="130" t="s">
        <v>243</v>
      </c>
      <c r="D4" s="130" t="s">
        <v>393</v>
      </c>
      <c r="E4" s="130"/>
      <c r="F4" s="130" t="s">
        <v>394</v>
      </c>
      <c r="G4" s="130" t="s">
        <v>395</v>
      </c>
      <c r="H4" s="130"/>
      <c r="I4" s="130" t="s">
        <v>521</v>
      </c>
      <c r="J4" s="130" t="s">
        <v>522</v>
      </c>
      <c r="K4" s="130" t="s">
        <v>523</v>
      </c>
      <c r="L4" s="130" t="s">
        <v>524</v>
      </c>
      <c r="M4" s="130" t="s">
        <v>525</v>
      </c>
    </row>
    <row r="5" spans="1:13" x14ac:dyDescent="0.3">
      <c r="C5" s="58">
        <v>5.6559999999999997</v>
      </c>
      <c r="D5" s="58">
        <v>3.4</v>
      </c>
      <c r="E5" s="58"/>
      <c r="F5" s="58">
        <v>7.4560000000000004</v>
      </c>
      <c r="G5" s="58">
        <v>9.4160000000000004</v>
      </c>
      <c r="H5" s="58"/>
      <c r="I5" s="58">
        <v>1.8160000000000001</v>
      </c>
      <c r="J5" s="58">
        <v>-0.184</v>
      </c>
      <c r="K5" s="58">
        <v>0.29599999999999999</v>
      </c>
      <c r="L5" s="58">
        <v>0.216</v>
      </c>
      <c r="M5" s="58">
        <v>0.77600000000000002</v>
      </c>
    </row>
    <row r="6" spans="1:13" x14ac:dyDescent="0.3">
      <c r="C6" s="58">
        <v>7.1</v>
      </c>
      <c r="D6" s="58">
        <v>2.9359999999999999</v>
      </c>
      <c r="E6" s="58"/>
      <c r="F6" s="58">
        <v>8.1</v>
      </c>
      <c r="G6" s="58">
        <v>10.1</v>
      </c>
      <c r="H6" s="58"/>
      <c r="I6" s="58">
        <v>1.6</v>
      </c>
      <c r="J6" s="58">
        <v>2.6160000000000001</v>
      </c>
      <c r="K6" s="58">
        <v>-0.184</v>
      </c>
      <c r="L6" s="58">
        <v>1.0960000000000001</v>
      </c>
      <c r="M6" s="58">
        <v>1.496</v>
      </c>
    </row>
    <row r="7" spans="1:13" x14ac:dyDescent="0.3">
      <c r="C7" s="58">
        <v>6.6559999999999997</v>
      </c>
      <c r="D7" s="58">
        <v>2.456</v>
      </c>
      <c r="E7" s="58"/>
      <c r="F7" s="58">
        <v>7.8360000000000003</v>
      </c>
      <c r="G7" s="58">
        <v>9.7360000000000007</v>
      </c>
      <c r="H7" s="58"/>
      <c r="I7" s="58">
        <v>1.696</v>
      </c>
      <c r="J7" s="58">
        <v>1.216</v>
      </c>
      <c r="K7" s="58">
        <v>5.6000000000000001E-2</v>
      </c>
      <c r="L7" s="58">
        <v>0.65600000000000003</v>
      </c>
      <c r="M7" s="58">
        <v>1.1359999999999999</v>
      </c>
    </row>
  </sheetData>
  <phoneticPr fontId="5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J20" sqref="J20"/>
    </sheetView>
  </sheetViews>
  <sheetFormatPr defaultRowHeight="14.25" x14ac:dyDescent="0.3"/>
  <cols>
    <col min="1" max="16384" width="9" style="57"/>
  </cols>
  <sheetData>
    <row r="2" spans="1:8" s="126" customFormat="1" ht="15" x14ac:dyDescent="0.3">
      <c r="A2" s="91" t="s">
        <v>298</v>
      </c>
      <c r="D2" s="91" t="s">
        <v>520</v>
      </c>
    </row>
    <row r="4" spans="1:8" x14ac:dyDescent="0.3">
      <c r="C4" s="57" t="s">
        <v>370</v>
      </c>
      <c r="D4" s="57" t="s">
        <v>372</v>
      </c>
      <c r="E4" s="57" t="s">
        <v>371</v>
      </c>
      <c r="F4" s="57" t="s">
        <v>373</v>
      </c>
      <c r="G4" s="57" t="s">
        <v>374</v>
      </c>
      <c r="H4" s="57" t="s">
        <v>375</v>
      </c>
    </row>
    <row r="5" spans="1:8" x14ac:dyDescent="0.3">
      <c r="C5" s="58">
        <v>5.6559999999999997</v>
      </c>
      <c r="D5" s="58">
        <v>2.456</v>
      </c>
      <c r="E5" s="58">
        <v>6.4560000000000004</v>
      </c>
      <c r="F5" s="58">
        <v>2.6960000000000002</v>
      </c>
      <c r="G5" s="58">
        <v>9.4160000000000004</v>
      </c>
      <c r="H5" s="58">
        <v>2.6160000000000001</v>
      </c>
    </row>
    <row r="6" spans="1:8" x14ac:dyDescent="0.3">
      <c r="C6" s="58">
        <v>7.7</v>
      </c>
      <c r="D6" s="58">
        <v>3.4</v>
      </c>
      <c r="E6" s="58">
        <v>7.6</v>
      </c>
      <c r="F6" s="58">
        <v>3.2</v>
      </c>
      <c r="G6" s="58">
        <v>10.1</v>
      </c>
      <c r="H6" s="58">
        <v>2.6</v>
      </c>
    </row>
    <row r="7" spans="1:8" x14ac:dyDescent="0.3">
      <c r="C7" s="58">
        <v>6.6440000000000001</v>
      </c>
      <c r="D7" s="58">
        <v>2.3769999999999998</v>
      </c>
      <c r="E7" s="58">
        <v>6.5419999999999998</v>
      </c>
      <c r="F7" s="58">
        <v>3.331</v>
      </c>
      <c r="G7" s="58">
        <v>10.843999999999999</v>
      </c>
      <c r="H7" s="58">
        <v>2.78</v>
      </c>
    </row>
  </sheetData>
  <phoneticPr fontId="5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workbookViewId="0">
      <selection activeCell="M9" sqref="M9"/>
    </sheetView>
  </sheetViews>
  <sheetFormatPr defaultRowHeight="14.25" x14ac:dyDescent="0.3"/>
  <cols>
    <col min="1" max="16384" width="9" style="57"/>
  </cols>
  <sheetData>
    <row r="2" spans="1:8" ht="15" x14ac:dyDescent="0.3">
      <c r="A2" s="91" t="s">
        <v>318</v>
      </c>
      <c r="D2" s="56" t="s">
        <v>526</v>
      </c>
    </row>
    <row r="4" spans="1:8" x14ac:dyDescent="0.3">
      <c r="B4" s="134" t="s">
        <v>1</v>
      </c>
      <c r="C4" s="134"/>
      <c r="D4" s="134"/>
      <c r="E4" s="134"/>
      <c r="F4" s="134"/>
      <c r="G4" s="134"/>
      <c r="H4" s="134"/>
    </row>
    <row r="5" spans="1:8" x14ac:dyDescent="0.3">
      <c r="C5" s="57" t="s">
        <v>320</v>
      </c>
      <c r="D5" s="57" t="s">
        <v>321</v>
      </c>
      <c r="E5" s="57" t="s">
        <v>88</v>
      </c>
      <c r="F5" s="57" t="s">
        <v>322</v>
      </c>
      <c r="G5" s="57" t="s">
        <v>323</v>
      </c>
      <c r="H5" s="57" t="s">
        <v>324</v>
      </c>
    </row>
    <row r="6" spans="1:8" x14ac:dyDescent="0.3">
      <c r="B6" s="134" t="s">
        <v>60</v>
      </c>
      <c r="C6" s="58">
        <v>1</v>
      </c>
      <c r="D6" s="58">
        <v>1</v>
      </c>
      <c r="E6" s="58">
        <v>1</v>
      </c>
      <c r="F6" s="58">
        <v>1</v>
      </c>
      <c r="G6" s="58">
        <v>1</v>
      </c>
      <c r="H6" s="58">
        <v>1</v>
      </c>
    </row>
    <row r="7" spans="1:8" x14ac:dyDescent="0.3">
      <c r="B7" s="134"/>
      <c r="C7" s="58">
        <v>1</v>
      </c>
      <c r="D7" s="58">
        <v>1</v>
      </c>
      <c r="E7" s="58">
        <v>1</v>
      </c>
      <c r="F7" s="58">
        <v>1</v>
      </c>
      <c r="G7" s="58">
        <v>1</v>
      </c>
      <c r="H7" s="58">
        <v>1</v>
      </c>
    </row>
    <row r="8" spans="1:8" x14ac:dyDescent="0.3">
      <c r="B8" s="134"/>
      <c r="C8" s="58">
        <v>1</v>
      </c>
      <c r="D8" s="58">
        <v>1</v>
      </c>
      <c r="E8" s="58">
        <v>1</v>
      </c>
      <c r="F8" s="58">
        <v>1</v>
      </c>
      <c r="G8" s="58">
        <v>1</v>
      </c>
      <c r="H8" s="58">
        <v>1</v>
      </c>
    </row>
    <row r="9" spans="1:8" x14ac:dyDescent="0.3">
      <c r="B9" s="134" t="s">
        <v>319</v>
      </c>
      <c r="C9" s="58">
        <v>2.379E-3</v>
      </c>
      <c r="D9" s="58">
        <v>0.55772600000000006</v>
      </c>
      <c r="E9" s="58">
        <v>0.59460400000000002</v>
      </c>
      <c r="F9" s="58">
        <v>2.463816</v>
      </c>
      <c r="G9" s="58">
        <v>8.9422000000000001E-2</v>
      </c>
      <c r="H9" s="58">
        <v>0.115824</v>
      </c>
    </row>
    <row r="10" spans="1:8" x14ac:dyDescent="0.3">
      <c r="B10" s="134"/>
      <c r="C10" s="58">
        <v>6.2285E-2</v>
      </c>
      <c r="D10" s="58">
        <v>0.71510399999999996</v>
      </c>
      <c r="E10" s="58">
        <v>0.64617599999999997</v>
      </c>
      <c r="F10" s="58">
        <v>1.904949</v>
      </c>
      <c r="G10" s="58">
        <v>0.18896399999999999</v>
      </c>
      <c r="H10" s="58">
        <v>0.70222200000000001</v>
      </c>
    </row>
    <row r="11" spans="1:8" x14ac:dyDescent="0.3">
      <c r="B11" s="134"/>
      <c r="C11" s="58">
        <v>0.19464400000000001</v>
      </c>
      <c r="D11" s="58">
        <v>0.46224100000000001</v>
      </c>
      <c r="E11" s="58">
        <v>0.50347799999999998</v>
      </c>
      <c r="F11" s="58">
        <v>2.5448970000000002</v>
      </c>
      <c r="G11" s="58">
        <v>0.40872399999999998</v>
      </c>
      <c r="H11" s="58">
        <v>0.54144800000000004</v>
      </c>
    </row>
    <row r="12" spans="1:8" x14ac:dyDescent="0.3">
      <c r="B12" s="134" t="s">
        <v>301</v>
      </c>
      <c r="C12" s="58">
        <v>0.106915</v>
      </c>
      <c r="D12" s="58">
        <v>0.15090400000000001</v>
      </c>
      <c r="E12" s="58">
        <v>0.52485800000000005</v>
      </c>
      <c r="F12" s="58">
        <v>5.3852320000000002</v>
      </c>
      <c r="G12" s="58">
        <v>0.187469</v>
      </c>
      <c r="H12" s="58">
        <v>0.27168399999999998</v>
      </c>
    </row>
    <row r="13" spans="1:8" x14ac:dyDescent="0.3">
      <c r="B13" s="134"/>
      <c r="C13" s="58">
        <v>0.27435900000000002</v>
      </c>
      <c r="D13" s="58">
        <v>0.47702800000000001</v>
      </c>
      <c r="E13" s="58">
        <v>0.42044799999999999</v>
      </c>
      <c r="F13" s="58">
        <v>4.6193970000000002</v>
      </c>
      <c r="G13" s="58">
        <v>0.238427</v>
      </c>
      <c r="H13" s="58">
        <v>0.301452</v>
      </c>
    </row>
    <row r="14" spans="1:8" x14ac:dyDescent="0.3">
      <c r="B14" s="134"/>
      <c r="C14" s="58">
        <v>0.40790900000000002</v>
      </c>
      <c r="D14" s="58">
        <v>0.51984300000000006</v>
      </c>
      <c r="E14" s="58">
        <v>0.63480000000000003</v>
      </c>
      <c r="F14" s="58">
        <v>2.6425380000000001</v>
      </c>
      <c r="G14" s="58">
        <v>0.25256000000000001</v>
      </c>
      <c r="H14" s="58">
        <v>0.41967199999999999</v>
      </c>
    </row>
    <row r="15" spans="1:8" x14ac:dyDescent="0.3">
      <c r="B15" s="134" t="s">
        <v>302</v>
      </c>
      <c r="C15" s="58">
        <v>9.1129999999999996E-3</v>
      </c>
      <c r="D15" s="58">
        <v>0.14721899999999999</v>
      </c>
      <c r="E15" s="58">
        <v>0.96593600000000002</v>
      </c>
      <c r="F15" s="58">
        <v>4.0210710000000001</v>
      </c>
      <c r="G15" s="58">
        <v>0.103269</v>
      </c>
      <c r="H15" s="58">
        <v>1.905276</v>
      </c>
    </row>
    <row r="16" spans="1:8" x14ac:dyDescent="0.3">
      <c r="B16" s="134"/>
      <c r="C16" s="58">
        <v>0.23944699999999999</v>
      </c>
      <c r="D16" s="58">
        <v>0.53527599999999997</v>
      </c>
      <c r="E16" s="58">
        <v>0.82359099999999996</v>
      </c>
      <c r="F16" s="58">
        <v>3.2901539999999998</v>
      </c>
      <c r="G16" s="58">
        <v>0.235264</v>
      </c>
      <c r="H16" s="58">
        <v>1.1407639999999999</v>
      </c>
    </row>
    <row r="17" spans="2:14" x14ac:dyDescent="0.3">
      <c r="B17" s="134"/>
      <c r="C17" s="58">
        <v>5.1820999999999999E-2</v>
      </c>
      <c r="D17" s="58">
        <v>0.21149799999999999</v>
      </c>
      <c r="E17" s="58">
        <v>0.88146599999999997</v>
      </c>
      <c r="F17" s="58">
        <v>3.0401590000000001</v>
      </c>
      <c r="G17" s="58">
        <v>7.0361000000000007E-2</v>
      </c>
      <c r="H17" s="58">
        <v>1.312111</v>
      </c>
    </row>
    <row r="19" spans="2:14" ht="16.5" customHeight="1" x14ac:dyDescent="0.3">
      <c r="B19" s="134" t="s">
        <v>325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  <row r="20" spans="2:14" x14ac:dyDescent="0.3">
      <c r="C20" s="134" t="s">
        <v>320</v>
      </c>
      <c r="D20" s="134"/>
      <c r="E20" s="134" t="s">
        <v>321</v>
      </c>
      <c r="F20" s="134"/>
      <c r="G20" s="134" t="s">
        <v>88</v>
      </c>
      <c r="H20" s="134"/>
      <c r="I20" s="134" t="s">
        <v>322</v>
      </c>
      <c r="J20" s="134"/>
      <c r="K20" s="134" t="s">
        <v>323</v>
      </c>
      <c r="L20" s="134"/>
      <c r="M20" s="134" t="s">
        <v>324</v>
      </c>
      <c r="N20" s="134"/>
    </row>
    <row r="21" spans="2:14" x14ac:dyDescent="0.3">
      <c r="C21" s="57" t="s">
        <v>326</v>
      </c>
      <c r="D21" s="57" t="s">
        <v>327</v>
      </c>
      <c r="E21" s="57" t="s">
        <v>328</v>
      </c>
      <c r="F21" s="57" t="s">
        <v>329</v>
      </c>
      <c r="G21" s="57" t="s">
        <v>328</v>
      </c>
      <c r="H21" s="57" t="s">
        <v>330</v>
      </c>
      <c r="I21" s="57" t="s">
        <v>331</v>
      </c>
      <c r="J21" s="57" t="s">
        <v>329</v>
      </c>
      <c r="K21" s="57" t="s">
        <v>328</v>
      </c>
      <c r="L21" s="57" t="s">
        <v>330</v>
      </c>
      <c r="M21" s="57" t="s">
        <v>331</v>
      </c>
      <c r="N21" s="57" t="s">
        <v>329</v>
      </c>
    </row>
    <row r="22" spans="2:14" x14ac:dyDescent="0.3">
      <c r="B22" s="134" t="s">
        <v>60</v>
      </c>
      <c r="C22" s="58">
        <v>1</v>
      </c>
      <c r="D22" s="58">
        <v>1</v>
      </c>
      <c r="E22" s="58">
        <v>1</v>
      </c>
      <c r="F22" s="58">
        <v>1</v>
      </c>
      <c r="G22" s="58">
        <v>1</v>
      </c>
      <c r="H22" s="58">
        <v>1</v>
      </c>
      <c r="I22" s="58">
        <v>1</v>
      </c>
      <c r="J22" s="58">
        <v>1</v>
      </c>
      <c r="K22" s="58">
        <v>1</v>
      </c>
      <c r="L22" s="58">
        <v>1</v>
      </c>
      <c r="M22" s="58">
        <v>1</v>
      </c>
      <c r="N22" s="58">
        <v>1</v>
      </c>
    </row>
    <row r="23" spans="2:14" x14ac:dyDescent="0.3">
      <c r="B23" s="134"/>
      <c r="C23" s="58">
        <v>1</v>
      </c>
      <c r="D23" s="58">
        <v>1</v>
      </c>
      <c r="E23" s="58">
        <v>1</v>
      </c>
      <c r="F23" s="58">
        <v>1</v>
      </c>
      <c r="G23" s="58">
        <v>1</v>
      </c>
      <c r="H23" s="58">
        <v>1</v>
      </c>
      <c r="I23" s="58">
        <v>1</v>
      </c>
      <c r="J23" s="58">
        <v>1</v>
      </c>
      <c r="K23" s="58">
        <v>1</v>
      </c>
      <c r="L23" s="58">
        <v>1</v>
      </c>
      <c r="M23" s="58">
        <v>1</v>
      </c>
      <c r="N23" s="58">
        <v>1</v>
      </c>
    </row>
    <row r="24" spans="2:14" x14ac:dyDescent="0.3">
      <c r="B24" s="134"/>
      <c r="C24" s="58">
        <v>1</v>
      </c>
      <c r="D24" s="58">
        <v>1</v>
      </c>
      <c r="E24" s="58">
        <v>1</v>
      </c>
      <c r="F24" s="58">
        <v>1</v>
      </c>
      <c r="G24" s="58">
        <v>1</v>
      </c>
      <c r="H24" s="58">
        <v>1</v>
      </c>
      <c r="I24" s="58">
        <v>1</v>
      </c>
      <c r="J24" s="58">
        <v>1</v>
      </c>
      <c r="K24" s="58">
        <v>1</v>
      </c>
      <c r="L24" s="58">
        <v>1</v>
      </c>
      <c r="M24" s="58">
        <v>1</v>
      </c>
      <c r="N24" s="58">
        <v>1</v>
      </c>
    </row>
    <row r="25" spans="2:14" x14ac:dyDescent="0.3">
      <c r="B25" s="134" t="s">
        <v>319</v>
      </c>
      <c r="C25" s="58">
        <v>1.6284339999999999</v>
      </c>
      <c r="D25" s="58">
        <v>0.53962100000000002</v>
      </c>
      <c r="E25" s="58">
        <v>0.52351190000000003</v>
      </c>
      <c r="F25" s="58">
        <v>1.0141690000000001</v>
      </c>
      <c r="G25" s="58">
        <v>0.93754700000000002</v>
      </c>
      <c r="H25" s="58">
        <v>1.1600509999999999</v>
      </c>
      <c r="I25" s="58">
        <v>1.3163119999999999</v>
      </c>
      <c r="J25" s="58">
        <v>3.4660790000000001</v>
      </c>
      <c r="K25" s="58">
        <v>0.59703899999999999</v>
      </c>
      <c r="L25" s="58">
        <v>0.16830300000000001</v>
      </c>
      <c r="M25" s="58">
        <v>1.7513190000000001</v>
      </c>
      <c r="N25" s="58">
        <v>0.28234500000000001</v>
      </c>
    </row>
    <row r="26" spans="2:14" x14ac:dyDescent="0.3">
      <c r="B26" s="134"/>
      <c r="C26" s="58">
        <v>1.6851579999999999</v>
      </c>
      <c r="D26" s="58">
        <v>0.33181500000000003</v>
      </c>
      <c r="E26" s="58">
        <v>0.61369410000000002</v>
      </c>
      <c r="F26" s="58">
        <v>0.93386499999999995</v>
      </c>
      <c r="G26" s="58">
        <v>0.72268200000000005</v>
      </c>
      <c r="H26" s="58">
        <v>1.0432790000000001</v>
      </c>
      <c r="I26" s="58">
        <v>1.9430080000000001</v>
      </c>
      <c r="J26" s="58">
        <v>2.5975809999999999</v>
      </c>
      <c r="K26" s="58">
        <v>1.70682</v>
      </c>
      <c r="L26" s="58">
        <v>0.37187799999999999</v>
      </c>
      <c r="M26" s="58">
        <v>3.0549430000000002</v>
      </c>
      <c r="N26" s="58">
        <v>0.36164600000000002</v>
      </c>
    </row>
    <row r="27" spans="2:14" x14ac:dyDescent="0.3">
      <c r="B27" s="134"/>
      <c r="C27" s="58">
        <v>0.91238200000000003</v>
      </c>
      <c r="D27" s="58">
        <v>0.59045700000000001</v>
      </c>
      <c r="E27" s="58">
        <v>0.66259290000000004</v>
      </c>
      <c r="F27" s="58">
        <v>1.1038399999999999</v>
      </c>
      <c r="G27" s="58">
        <v>0.94340599999999997</v>
      </c>
      <c r="H27" s="58">
        <v>1.2886200000000001</v>
      </c>
      <c r="I27" s="58">
        <v>1.1917249999999999</v>
      </c>
      <c r="J27" s="58">
        <v>2.2007349999999999</v>
      </c>
      <c r="K27" s="58">
        <v>2.0735440000000001</v>
      </c>
      <c r="L27" s="58">
        <v>7.2659000000000001E-2</v>
      </c>
      <c r="M27" s="58">
        <v>2.4987110000000001</v>
      </c>
      <c r="N27" s="58">
        <v>0.61153900000000005</v>
      </c>
    </row>
    <row r="28" spans="2:14" x14ac:dyDescent="0.3">
      <c r="B28" s="134" t="s">
        <v>301</v>
      </c>
      <c r="C28" s="58">
        <v>0.61949969999999999</v>
      </c>
      <c r="D28" s="58">
        <v>0.48796099999999998</v>
      </c>
      <c r="E28" s="58">
        <v>0.14115849999999999</v>
      </c>
      <c r="F28" s="58">
        <v>0.74113300000000004</v>
      </c>
      <c r="G28" s="58">
        <v>0.805253</v>
      </c>
      <c r="H28" s="58">
        <v>0.24967500000000001</v>
      </c>
      <c r="I28" s="58">
        <v>0.56099900000000003</v>
      </c>
      <c r="J28" s="58">
        <v>1.1598619999999999</v>
      </c>
      <c r="K28" s="58">
        <v>0.40759099999999998</v>
      </c>
      <c r="L28" s="58">
        <v>0.112344</v>
      </c>
      <c r="M28" s="58">
        <v>0.582847</v>
      </c>
      <c r="N28" s="58">
        <v>0.172623</v>
      </c>
    </row>
    <row r="29" spans="2:14" x14ac:dyDescent="0.3">
      <c r="B29" s="134"/>
      <c r="C29" s="58">
        <v>0.48553249999999998</v>
      </c>
      <c r="D29" s="58">
        <v>0.657474</v>
      </c>
      <c r="E29" s="58">
        <v>0.16056690000000001</v>
      </c>
      <c r="F29" s="58">
        <v>0.758822</v>
      </c>
      <c r="G29" s="58">
        <v>0.60593300000000005</v>
      </c>
      <c r="H29" s="58">
        <v>0.54406500000000002</v>
      </c>
      <c r="I29" s="58">
        <v>0.87557499999999999</v>
      </c>
      <c r="J29" s="58">
        <v>1.2844450000000001</v>
      </c>
      <c r="K29" s="58">
        <v>0.231097</v>
      </c>
      <c r="L29" s="58">
        <v>0.53713</v>
      </c>
      <c r="M29" s="58">
        <v>0.78774900000000003</v>
      </c>
      <c r="N29" s="58">
        <v>0.32670700000000003</v>
      </c>
    </row>
    <row r="30" spans="2:14" x14ac:dyDescent="0.3">
      <c r="B30" s="134"/>
      <c r="C30" s="58">
        <v>0.57195799999999997</v>
      </c>
      <c r="D30" s="58">
        <v>0.76312899999999995</v>
      </c>
      <c r="E30" s="58">
        <v>8.4993399999999997E-2</v>
      </c>
      <c r="F30" s="58">
        <v>0.63170999999999999</v>
      </c>
      <c r="G30" s="58">
        <v>0.84571799999999997</v>
      </c>
      <c r="H30" s="58">
        <v>0.38051400000000002</v>
      </c>
      <c r="I30" s="58">
        <v>0.55699699999999996</v>
      </c>
      <c r="J30" s="58">
        <v>1.3698189999999999</v>
      </c>
      <c r="K30" s="58">
        <v>4.3860000000000003E-2</v>
      </c>
      <c r="L30" s="58">
        <v>1.0469520000000001</v>
      </c>
      <c r="M30" s="58">
        <v>0.49887100000000001</v>
      </c>
      <c r="N30" s="58">
        <v>0.22359399999999999</v>
      </c>
    </row>
    <row r="31" spans="2:14" x14ac:dyDescent="0.3">
      <c r="B31" s="134" t="s">
        <v>302</v>
      </c>
      <c r="C31" s="58">
        <v>0.84648690000000004</v>
      </c>
      <c r="D31" s="58">
        <v>0.44903500000000002</v>
      </c>
      <c r="E31" s="58">
        <v>0.22542770000000001</v>
      </c>
      <c r="F31" s="58">
        <v>0.57982400000000001</v>
      </c>
      <c r="G31" s="58">
        <v>1.785031</v>
      </c>
      <c r="H31" s="58">
        <v>0.71817799999999998</v>
      </c>
      <c r="I31" s="58">
        <v>1.994292</v>
      </c>
      <c r="J31" s="58">
        <v>1.5827439999999999</v>
      </c>
      <c r="K31" s="58">
        <v>0.114705</v>
      </c>
      <c r="L31" s="58">
        <v>7.7133999999999994E-2</v>
      </c>
      <c r="M31" s="58">
        <v>2.8835199999999999</v>
      </c>
      <c r="N31" s="58">
        <v>6.5170000000000002E-3</v>
      </c>
    </row>
    <row r="32" spans="2:14" x14ac:dyDescent="0.3">
      <c r="B32" s="134"/>
      <c r="C32" s="58">
        <v>0.32176139999999998</v>
      </c>
      <c r="D32" s="58">
        <v>0.64963990000000005</v>
      </c>
      <c r="E32" s="58">
        <v>0.19125980000000001</v>
      </c>
      <c r="F32" s="58">
        <v>0.80801500000000004</v>
      </c>
      <c r="G32" s="58">
        <v>1.4898629999999999</v>
      </c>
      <c r="H32" s="58">
        <v>0.59028199999999997</v>
      </c>
      <c r="I32" s="58">
        <v>1.76898</v>
      </c>
      <c r="J32" s="58">
        <v>1.9053089999999999</v>
      </c>
      <c r="K32" s="58">
        <v>0.64197800000000005</v>
      </c>
      <c r="L32" s="58">
        <v>0.22924900000000001</v>
      </c>
      <c r="M32" s="58">
        <v>2.8190390000000001</v>
      </c>
      <c r="N32" s="58">
        <v>0.48549300000000001</v>
      </c>
    </row>
    <row r="33" spans="2:14" x14ac:dyDescent="0.3">
      <c r="B33" s="134"/>
      <c r="C33" s="58">
        <v>0.72272990000000004</v>
      </c>
      <c r="D33" s="58">
        <v>0.70879400000000004</v>
      </c>
      <c r="E33" s="58">
        <v>0.4180642</v>
      </c>
      <c r="F33" s="58">
        <v>0.600576</v>
      </c>
      <c r="G33" s="58">
        <v>1.572649</v>
      </c>
      <c r="H33" s="58">
        <v>0.71182400000000001</v>
      </c>
      <c r="I33" s="58">
        <v>1.8804270000000001</v>
      </c>
      <c r="J33" s="58">
        <v>2.0421299999999998</v>
      </c>
      <c r="K33" s="58">
        <v>4.9840000000000002E-2</v>
      </c>
      <c r="L33" s="58">
        <v>0.43708599999999997</v>
      </c>
      <c r="M33" s="58">
        <v>1.6115390000000001</v>
      </c>
      <c r="N33" s="58">
        <v>3.0831999999999998E-2</v>
      </c>
    </row>
  </sheetData>
  <mergeCells count="16">
    <mergeCell ref="B4:H4"/>
    <mergeCell ref="B6:B8"/>
    <mergeCell ref="B9:B11"/>
    <mergeCell ref="B12:B14"/>
    <mergeCell ref="B15:B17"/>
    <mergeCell ref="B31:B33"/>
    <mergeCell ref="B19:N19"/>
    <mergeCell ref="B22:B24"/>
    <mergeCell ref="B25:B27"/>
    <mergeCell ref="B28:B30"/>
    <mergeCell ref="M20:N20"/>
    <mergeCell ref="C20:D20"/>
    <mergeCell ref="E20:F20"/>
    <mergeCell ref="G20:H20"/>
    <mergeCell ref="I20:J20"/>
    <mergeCell ref="K20:L20"/>
  </mergeCells>
  <phoneticPr fontId="5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0"/>
  <sheetViews>
    <sheetView workbookViewId="0">
      <selection activeCell="H29" sqref="H29"/>
    </sheetView>
  </sheetViews>
  <sheetFormatPr defaultRowHeight="14.25" x14ac:dyDescent="0.2"/>
  <cols>
    <col min="1" max="16384" width="9" style="17"/>
  </cols>
  <sheetData>
    <row r="3" spans="1:22" ht="15" x14ac:dyDescent="0.25">
      <c r="A3" s="16" t="s">
        <v>332</v>
      </c>
      <c r="D3" s="16" t="s">
        <v>527</v>
      </c>
    </row>
    <row r="5" spans="1:22" s="57" customFormat="1" x14ac:dyDescent="0.3">
      <c r="C5" s="134" t="s">
        <v>341</v>
      </c>
      <c r="D5" s="134"/>
      <c r="E5" s="134"/>
      <c r="F5" s="134"/>
      <c r="G5" s="134"/>
      <c r="H5" s="134"/>
      <c r="I5" s="134"/>
      <c r="J5" s="134"/>
      <c r="L5" s="134" t="s">
        <v>342</v>
      </c>
      <c r="M5" s="134"/>
      <c r="N5" s="134"/>
      <c r="O5" s="134"/>
      <c r="P5" s="134"/>
      <c r="Q5" s="134"/>
      <c r="R5" s="134"/>
      <c r="S5" s="134"/>
      <c r="T5" s="134"/>
    </row>
    <row r="6" spans="1:22" s="57" customFormat="1" x14ac:dyDescent="0.3">
      <c r="B6" s="58" t="s">
        <v>333</v>
      </c>
      <c r="C6" s="58">
        <v>109.3462</v>
      </c>
      <c r="D6" s="58">
        <v>108.90560000000001</v>
      </c>
      <c r="E6" s="58">
        <v>176.45660000000001</v>
      </c>
      <c r="F6" s="58">
        <v>120.83450000000001</v>
      </c>
      <c r="G6" s="58">
        <v>103.9922</v>
      </c>
      <c r="H6" s="58">
        <v>144.9556</v>
      </c>
      <c r="I6" s="58">
        <v>93.754400000000004</v>
      </c>
      <c r="J6" s="58">
        <v>131.12880000000001</v>
      </c>
      <c r="K6" s="58"/>
      <c r="L6" s="58">
        <v>104.63549999999999</v>
      </c>
      <c r="M6" s="58">
        <v>126.0455</v>
      </c>
      <c r="N6" s="58">
        <v>102.20180000000001</v>
      </c>
      <c r="O6" s="58">
        <v>94.633039999999994</v>
      </c>
      <c r="P6" s="58">
        <v>100.9752</v>
      </c>
      <c r="Q6" s="58">
        <v>100.0575</v>
      </c>
      <c r="R6" s="58">
        <v>156.87350000000001</v>
      </c>
      <c r="S6" s="58">
        <v>100.05840000000001</v>
      </c>
      <c r="T6" s="58">
        <v>96.873469999999998</v>
      </c>
      <c r="V6" s="58"/>
    </row>
    <row r="7" spans="1:22" s="57" customFormat="1" x14ac:dyDescent="0.3">
      <c r="B7" s="58" t="s">
        <v>334</v>
      </c>
      <c r="C7" s="58">
        <v>82.134</v>
      </c>
      <c r="D7" s="58">
        <v>219.11279999999999</v>
      </c>
      <c r="E7" s="58">
        <v>322.15839999999997</v>
      </c>
      <c r="F7" s="58">
        <v>182.9614</v>
      </c>
      <c r="G7" s="58">
        <v>297.16070000000002</v>
      </c>
      <c r="H7" s="58">
        <v>178.1328</v>
      </c>
      <c r="I7" s="58">
        <v>107.2453</v>
      </c>
      <c r="J7" s="58">
        <v>159.5129</v>
      </c>
      <c r="K7" s="58"/>
      <c r="L7" s="58">
        <v>107.3847</v>
      </c>
      <c r="M7" s="58">
        <v>202.8211</v>
      </c>
      <c r="N7" s="58">
        <v>174.33109999999999</v>
      </c>
      <c r="O7" s="58">
        <v>105.6476</v>
      </c>
      <c r="P7" s="58">
        <v>33.792189999999998</v>
      </c>
      <c r="Q7" s="58">
        <v>42.205710000000003</v>
      </c>
      <c r="R7" s="58">
        <v>221.3724</v>
      </c>
      <c r="S7" s="58">
        <v>61.611260000000001</v>
      </c>
      <c r="T7" s="58">
        <v>107.03440000000001</v>
      </c>
      <c r="V7" s="58"/>
    </row>
    <row r="8" spans="1:22" s="57" customFormat="1" x14ac:dyDescent="0.3">
      <c r="B8" s="58" t="s">
        <v>335</v>
      </c>
      <c r="C8" s="58">
        <v>147.01220000000001</v>
      </c>
      <c r="D8" s="58">
        <v>305.11380000000003</v>
      </c>
      <c r="E8" s="58">
        <v>368.34559999999999</v>
      </c>
      <c r="F8" s="58">
        <v>307.59719999999999</v>
      </c>
      <c r="G8" s="58">
        <v>446.24900000000002</v>
      </c>
      <c r="H8" s="58">
        <v>200.0908</v>
      </c>
      <c r="I8" s="58">
        <v>109.5926</v>
      </c>
      <c r="J8" s="58">
        <v>311.90469999999999</v>
      </c>
      <c r="K8" s="58"/>
      <c r="L8" s="58">
        <v>224.49109999999999</v>
      </c>
      <c r="M8" s="58">
        <v>239.19</v>
      </c>
      <c r="N8" s="58">
        <v>154.72309999999999</v>
      </c>
      <c r="O8" s="58">
        <v>100.95569999999999</v>
      </c>
      <c r="P8" s="58">
        <v>39.74042</v>
      </c>
      <c r="Q8" s="58">
        <v>121.68519999999999</v>
      </c>
      <c r="R8" s="58">
        <v>333.66629999999998</v>
      </c>
      <c r="S8" s="58">
        <v>127.6335</v>
      </c>
      <c r="T8" s="58">
        <v>165.5821</v>
      </c>
      <c r="V8" s="58"/>
    </row>
    <row r="9" spans="1:22" s="57" customFormat="1" x14ac:dyDescent="0.3">
      <c r="B9" s="58" t="s">
        <v>336</v>
      </c>
      <c r="C9" s="58">
        <v>114.4131</v>
      </c>
      <c r="D9" s="58">
        <v>286.35910000000001</v>
      </c>
      <c r="E9" s="58">
        <v>313.23950000000002</v>
      </c>
      <c r="F9" s="58">
        <v>205.92230000000001</v>
      </c>
      <c r="G9" s="58">
        <v>398.20240000000001</v>
      </c>
      <c r="H9" s="58">
        <v>209.45869999999999</v>
      </c>
      <c r="I9" s="58">
        <v>203.01589999999999</v>
      </c>
      <c r="J9" s="58">
        <v>297.17579999999998</v>
      </c>
      <c r="K9" s="58"/>
      <c r="L9" s="58">
        <v>186.54159999999999</v>
      </c>
      <c r="M9" s="58">
        <v>177.6763</v>
      </c>
      <c r="N9" s="58">
        <v>178.75970000000001</v>
      </c>
      <c r="O9" s="58">
        <v>150.2448</v>
      </c>
      <c r="P9" s="58">
        <v>44.043750000000003</v>
      </c>
      <c r="Q9" s="58">
        <v>109.6725</v>
      </c>
      <c r="R9" s="58">
        <v>353.40940000000001</v>
      </c>
      <c r="S9" s="58">
        <v>138.0308</v>
      </c>
      <c r="T9" s="58">
        <v>147.68819999999999</v>
      </c>
      <c r="V9" s="58"/>
    </row>
    <row r="10" spans="1:22" s="57" customFormat="1" x14ac:dyDescent="0.3">
      <c r="B10" s="58" t="s">
        <v>337</v>
      </c>
      <c r="C10" s="58">
        <v>152.3843</v>
      </c>
      <c r="D10" s="58">
        <v>329.50959999999998</v>
      </c>
      <c r="E10" s="58">
        <v>369.74669999999998</v>
      </c>
      <c r="F10" s="58">
        <v>309.99669999999998</v>
      </c>
      <c r="G10" s="58">
        <v>236.3022</v>
      </c>
      <c r="H10" s="58">
        <v>213.6995</v>
      </c>
      <c r="I10" s="58">
        <v>326.60930000000002</v>
      </c>
      <c r="J10" s="58">
        <v>360.14519999999999</v>
      </c>
      <c r="K10" s="58"/>
      <c r="L10" s="58">
        <v>237.07159999999999</v>
      </c>
      <c r="M10" s="58">
        <v>216.2286</v>
      </c>
      <c r="N10" s="58">
        <v>206.20320000000001</v>
      </c>
      <c r="O10" s="58">
        <v>183.81739999999999</v>
      </c>
      <c r="P10" s="58">
        <v>36.76493</v>
      </c>
      <c r="Q10" s="58">
        <v>162.25919999999999</v>
      </c>
      <c r="R10" s="58">
        <v>332.29820000000001</v>
      </c>
      <c r="S10" s="58">
        <v>68.803060000000002</v>
      </c>
      <c r="T10" s="58">
        <v>152.1825</v>
      </c>
      <c r="V10" s="58"/>
    </row>
    <row r="11" spans="1:22" s="57" customFormat="1" x14ac:dyDescent="0.3">
      <c r="B11" s="58" t="s">
        <v>338</v>
      </c>
      <c r="C11" s="58">
        <v>179.9641</v>
      </c>
      <c r="D11" s="58">
        <v>355.64749999999998</v>
      </c>
      <c r="E11" s="58">
        <v>420.58229999999998</v>
      </c>
      <c r="F11" s="58">
        <v>359.96269999999998</v>
      </c>
      <c r="G11" s="58">
        <v>385.86189999999999</v>
      </c>
      <c r="H11" s="58">
        <v>227.40639999999999</v>
      </c>
      <c r="I11" s="58">
        <v>316.35340000000002</v>
      </c>
      <c r="J11" s="58">
        <v>410.44959999999998</v>
      </c>
      <c r="K11" s="58"/>
      <c r="L11" s="58">
        <v>259.1508</v>
      </c>
      <c r="M11" s="58">
        <v>338.68970000000002</v>
      </c>
      <c r="N11" s="58">
        <v>236.76159999999999</v>
      </c>
      <c r="O11" s="58">
        <v>265.88170000000002</v>
      </c>
      <c r="P11" s="58">
        <v>54.262799999999999</v>
      </c>
      <c r="Q11" s="58">
        <v>158.87180000000001</v>
      </c>
      <c r="R11" s="58">
        <v>362.08580000000001</v>
      </c>
      <c r="S11" s="58">
        <v>193.68549999999999</v>
      </c>
      <c r="T11" s="58">
        <v>221.49700000000001</v>
      </c>
      <c r="V11" s="58"/>
    </row>
    <row r="12" spans="1:22" s="57" customFormat="1" x14ac:dyDescent="0.3">
      <c r="B12" s="58" t="s">
        <v>339</v>
      </c>
      <c r="C12" s="58">
        <v>277.86880000000002</v>
      </c>
      <c r="D12" s="58">
        <v>390.59280000000001</v>
      </c>
      <c r="E12" s="58">
        <v>582.20410000000004</v>
      </c>
      <c r="F12" s="58">
        <v>510.59399999999999</v>
      </c>
      <c r="G12" s="58">
        <v>584.36810000000003</v>
      </c>
      <c r="H12" s="58">
        <v>367.7688</v>
      </c>
      <c r="I12" s="58">
        <v>479.71280000000002</v>
      </c>
      <c r="J12" s="58">
        <v>457.13529999999997</v>
      </c>
      <c r="K12" s="58"/>
      <c r="L12" s="58">
        <v>315.68470000000002</v>
      </c>
      <c r="M12" s="58">
        <v>336.4615</v>
      </c>
      <c r="N12" s="58">
        <v>219.0241</v>
      </c>
      <c r="O12" s="58">
        <v>258.56200000000001</v>
      </c>
      <c r="P12" s="58">
        <v>55.990079999999999</v>
      </c>
      <c r="Q12" s="58">
        <v>175.98390000000001</v>
      </c>
      <c r="R12" s="58">
        <v>410.50990000000002</v>
      </c>
      <c r="S12" s="58">
        <v>234.261</v>
      </c>
      <c r="T12" s="58">
        <v>279.26569999999998</v>
      </c>
      <c r="V12" s="58"/>
    </row>
    <row r="13" spans="1:22" s="57" customFormat="1" x14ac:dyDescent="0.3">
      <c r="B13" s="58" t="s">
        <v>340</v>
      </c>
      <c r="C13" s="58">
        <v>457.21660000000003</v>
      </c>
      <c r="D13" s="58">
        <v>529.51499999999999</v>
      </c>
      <c r="E13" s="58">
        <v>649.21780000000001</v>
      </c>
      <c r="F13" s="58">
        <v>583.54330000000004</v>
      </c>
      <c r="G13" s="58">
        <v>746.91129999999998</v>
      </c>
      <c r="H13" s="58">
        <v>399.40929999999997</v>
      </c>
      <c r="I13" s="58">
        <v>506.52550000000002</v>
      </c>
      <c r="J13" s="58">
        <v>604.96109999999999</v>
      </c>
      <c r="K13" s="58"/>
      <c r="L13" s="58">
        <v>416.81349999999998</v>
      </c>
      <c r="M13" s="58">
        <v>431.6354</v>
      </c>
      <c r="N13" s="58">
        <v>322.40280000000001</v>
      </c>
      <c r="O13" s="58">
        <v>363.64710000000002</v>
      </c>
      <c r="P13" s="58">
        <v>61.992980000000003</v>
      </c>
      <c r="Q13" s="58">
        <v>210.47069999999999</v>
      </c>
      <c r="R13" s="58">
        <v>443.88639999999998</v>
      </c>
      <c r="S13" s="58">
        <v>276.44970000000001</v>
      </c>
      <c r="T13" s="58">
        <v>293.91430000000003</v>
      </c>
      <c r="V13" s="58"/>
    </row>
    <row r="14" spans="1:22" s="57" customFormat="1" x14ac:dyDescent="0.3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</row>
    <row r="15" spans="1:22" s="57" customFormat="1" x14ac:dyDescent="0.3">
      <c r="B15" s="58"/>
      <c r="K15" s="58"/>
      <c r="L15" s="58"/>
      <c r="V15" s="58"/>
    </row>
    <row r="16" spans="1:22" s="57" customFormat="1" x14ac:dyDescent="0.3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</row>
    <row r="17" spans="2:22" x14ac:dyDescent="0.2">
      <c r="B17" s="70"/>
      <c r="K17" s="70"/>
      <c r="L17" s="70"/>
      <c r="V17" s="70"/>
    </row>
    <row r="18" spans="2:22" x14ac:dyDescent="0.2"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2:22" x14ac:dyDescent="0.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2:22" x14ac:dyDescent="0.2">
      <c r="B20" s="70"/>
      <c r="K20" s="70"/>
      <c r="L20" s="70"/>
      <c r="V20" s="70"/>
    </row>
  </sheetData>
  <mergeCells count="2">
    <mergeCell ref="C5:J5"/>
    <mergeCell ref="L5:T5"/>
  </mergeCells>
  <phoneticPr fontId="5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workbookViewId="0">
      <selection activeCell="O21" sqref="O21"/>
    </sheetView>
  </sheetViews>
  <sheetFormatPr defaultRowHeight="14.25" x14ac:dyDescent="0.2"/>
  <cols>
    <col min="1" max="16384" width="9" style="17"/>
  </cols>
  <sheetData>
    <row r="3" spans="1:4" ht="15" x14ac:dyDescent="0.25">
      <c r="A3" s="16" t="s">
        <v>343</v>
      </c>
      <c r="D3" s="17" t="s">
        <v>528</v>
      </c>
    </row>
    <row r="5" spans="1:4" x14ac:dyDescent="0.2">
      <c r="C5" s="57" t="s">
        <v>70</v>
      </c>
      <c r="D5" s="57" t="s">
        <v>344</v>
      </c>
    </row>
    <row r="6" spans="1:4" x14ac:dyDescent="0.2">
      <c r="C6" s="58">
        <v>23302.89</v>
      </c>
      <c r="D6" s="58">
        <v>10557.18</v>
      </c>
    </row>
    <row r="7" spans="1:4" x14ac:dyDescent="0.2">
      <c r="C7" s="58">
        <v>14044.63</v>
      </c>
      <c r="D7" s="58">
        <v>15274.38</v>
      </c>
    </row>
    <row r="8" spans="1:4" x14ac:dyDescent="0.2">
      <c r="C8" s="58">
        <v>29462.57</v>
      </c>
      <c r="D8" s="58">
        <v>16557.38</v>
      </c>
    </row>
    <row r="9" spans="1:4" x14ac:dyDescent="0.2">
      <c r="C9" s="58">
        <v>16805.330000000002</v>
      </c>
      <c r="D9" s="58">
        <v>14272.62</v>
      </c>
    </row>
    <row r="10" spans="1:4" x14ac:dyDescent="0.2">
      <c r="C10" s="58">
        <v>15443.41</v>
      </c>
      <c r="D10" s="58">
        <v>18446.650000000001</v>
      </c>
    </row>
    <row r="11" spans="1:4" x14ac:dyDescent="0.2">
      <c r="C11" s="58">
        <v>20491.23</v>
      </c>
      <c r="D11" s="58">
        <v>11460.7</v>
      </c>
    </row>
    <row r="12" spans="1:4" x14ac:dyDescent="0.2">
      <c r="C12" s="58">
        <v>21500.36</v>
      </c>
      <c r="D12" s="58">
        <v>12565.01</v>
      </c>
    </row>
  </sheetData>
  <phoneticPr fontId="5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tabSelected="1" topLeftCell="A10" zoomScale="85" zoomScaleNormal="85" workbookViewId="0">
      <selection activeCell="E38" sqref="E38"/>
    </sheetView>
  </sheetViews>
  <sheetFormatPr defaultRowHeight="14.25" x14ac:dyDescent="0.2"/>
  <cols>
    <col min="1" max="16384" width="9" style="17"/>
  </cols>
  <sheetData>
    <row r="2" spans="1:21" ht="15" x14ac:dyDescent="0.25">
      <c r="A2" s="16" t="s">
        <v>346</v>
      </c>
      <c r="D2" s="17" t="s">
        <v>529</v>
      </c>
    </row>
    <row r="4" spans="1:21" s="60" customFormat="1" x14ac:dyDescent="0.2">
      <c r="C4" s="140" t="s">
        <v>347</v>
      </c>
      <c r="D4" s="140"/>
      <c r="E4" s="140"/>
      <c r="F4" s="140"/>
      <c r="G4" s="140"/>
      <c r="H4" s="140"/>
      <c r="I4" s="140"/>
      <c r="J4" s="140"/>
      <c r="K4" s="140"/>
    </row>
    <row r="5" spans="1:21" s="60" customFormat="1" x14ac:dyDescent="0.2">
      <c r="B5" s="30" t="s">
        <v>349</v>
      </c>
      <c r="C5" s="30">
        <v>112.6493</v>
      </c>
      <c r="D5" s="30">
        <v>127.5942</v>
      </c>
      <c r="E5" s="30">
        <v>129.45760000000001</v>
      </c>
      <c r="F5" s="30">
        <v>145.8141</v>
      </c>
      <c r="G5" s="30">
        <v>139.91759999999999</v>
      </c>
      <c r="H5" s="30">
        <v>143.65</v>
      </c>
      <c r="I5" s="30">
        <v>117.0557</v>
      </c>
      <c r="J5" s="30">
        <v>112.6493</v>
      </c>
      <c r="K5" s="30">
        <v>117.0557</v>
      </c>
      <c r="L5" s="30"/>
    </row>
    <row r="6" spans="1:21" s="60" customFormat="1" x14ac:dyDescent="0.2">
      <c r="B6" s="30" t="s">
        <v>256</v>
      </c>
      <c r="C6" s="30">
        <v>93.877600000000001</v>
      </c>
      <c r="D6" s="30">
        <v>95.962469999999996</v>
      </c>
      <c r="E6" s="30">
        <v>195.03149999999999</v>
      </c>
      <c r="F6" s="30">
        <v>227.06960000000001</v>
      </c>
      <c r="G6" s="30">
        <v>65.80489</v>
      </c>
      <c r="H6" s="30">
        <v>175.94759999999999</v>
      </c>
      <c r="I6" s="30">
        <v>129.0915</v>
      </c>
      <c r="J6" s="30">
        <v>122.0003</v>
      </c>
      <c r="K6" s="30">
        <v>137.5498</v>
      </c>
      <c r="L6" s="30"/>
    </row>
    <row r="7" spans="1:21" s="60" customFormat="1" x14ac:dyDescent="0.2">
      <c r="B7" s="30" t="s">
        <v>350</v>
      </c>
      <c r="C7" s="30">
        <v>90.947130000000001</v>
      </c>
      <c r="D7" s="30">
        <v>130.0078</v>
      </c>
      <c r="E7" s="30">
        <v>221.9837</v>
      </c>
      <c r="F7" s="30">
        <v>360.14519999999999</v>
      </c>
      <c r="G7" s="30">
        <v>123.40049999999999</v>
      </c>
      <c r="H7" s="30">
        <v>160.8331</v>
      </c>
      <c r="I7" s="30">
        <v>164.0488</v>
      </c>
      <c r="J7" s="30">
        <v>142.1456</v>
      </c>
      <c r="K7" s="30">
        <v>134.1525</v>
      </c>
      <c r="L7" s="30"/>
    </row>
    <row r="8" spans="1:21" s="60" customFormat="1" x14ac:dyDescent="0.2">
      <c r="B8" s="30" t="s">
        <v>261</v>
      </c>
      <c r="C8" s="30">
        <v>457.77600000000001</v>
      </c>
      <c r="D8" s="30">
        <v>962.42359999999996</v>
      </c>
      <c r="E8" s="30">
        <v>747.57920000000001</v>
      </c>
      <c r="F8" s="30">
        <v>771.64059999999995</v>
      </c>
      <c r="G8" s="30">
        <v>466.85140000000001</v>
      </c>
      <c r="H8" s="30">
        <v>936.67470000000003</v>
      </c>
      <c r="I8" s="30">
        <v>727.34379999999999</v>
      </c>
      <c r="J8" s="30">
        <v>689.47029999999995</v>
      </c>
      <c r="K8" s="30">
        <v>598.30319999999995</v>
      </c>
      <c r="L8" s="30"/>
    </row>
    <row r="9" spans="1:21" s="60" customFormat="1" x14ac:dyDescent="0.2">
      <c r="B9" s="30" t="s">
        <v>351</v>
      </c>
      <c r="C9" s="30">
        <v>612.73739999999998</v>
      </c>
      <c r="D9" s="30">
        <v>1144.999</v>
      </c>
      <c r="E9" s="30">
        <v>969.42430000000002</v>
      </c>
      <c r="F9" s="30">
        <v>873.40599999999995</v>
      </c>
      <c r="G9" s="30">
        <v>632.62900000000002</v>
      </c>
      <c r="H9" s="30">
        <v>1038.3800000000001</v>
      </c>
      <c r="I9" s="30">
        <v>845.91539999999998</v>
      </c>
      <c r="J9" s="30">
        <v>825.27279999999996</v>
      </c>
      <c r="K9" s="30">
        <v>715.02869999999996</v>
      </c>
      <c r="L9" s="30"/>
    </row>
    <row r="10" spans="1:21" s="60" customFormat="1" x14ac:dyDescent="0.2">
      <c r="B10" s="30" t="s">
        <v>263</v>
      </c>
      <c r="C10" s="30">
        <v>760.27869999999996</v>
      </c>
      <c r="D10" s="30">
        <v>1451.394</v>
      </c>
      <c r="E10" s="30">
        <v>1230.3820000000001</v>
      </c>
      <c r="F10" s="30">
        <v>1106.856</v>
      </c>
      <c r="G10" s="30">
        <v>903.07799999999997</v>
      </c>
      <c r="H10" s="30">
        <v>1297.5719999999999</v>
      </c>
      <c r="I10" s="30">
        <v>777.41610000000003</v>
      </c>
      <c r="J10" s="30">
        <v>948.26390000000004</v>
      </c>
      <c r="K10" s="30">
        <v>865.58280000000002</v>
      </c>
      <c r="L10" s="30"/>
    </row>
    <row r="11" spans="1:21" s="60" customFormat="1" x14ac:dyDescent="0.2">
      <c r="B11" s="30" t="s">
        <v>352</v>
      </c>
      <c r="C11" s="30">
        <v>1224.925</v>
      </c>
      <c r="D11" s="30">
        <v>1802.7080000000001</v>
      </c>
      <c r="E11" s="30">
        <v>1726.665</v>
      </c>
      <c r="F11" s="30">
        <v>2153.48</v>
      </c>
      <c r="G11" s="30">
        <v>1745.5540000000001</v>
      </c>
      <c r="H11" s="30">
        <v>2300.0439999999999</v>
      </c>
      <c r="I11" s="30">
        <v>1275.5350000000001</v>
      </c>
      <c r="J11" s="30">
        <v>863.0095</v>
      </c>
      <c r="K11" s="30">
        <v>1005.574</v>
      </c>
      <c r="L11" s="30"/>
    </row>
    <row r="12" spans="1:21" s="60" customFormat="1" x14ac:dyDescent="0.2">
      <c r="B12" s="30" t="s">
        <v>353</v>
      </c>
      <c r="C12" s="30">
        <v>1552.4169999999999</v>
      </c>
      <c r="D12" s="30">
        <v>2176.5630000000001</v>
      </c>
      <c r="E12" s="30">
        <v>2129.9830000000002</v>
      </c>
      <c r="F12" s="30">
        <v>2963.9189999999999</v>
      </c>
      <c r="G12" s="30">
        <v>2574.4360000000001</v>
      </c>
      <c r="H12" s="30">
        <v>2543.3870000000002</v>
      </c>
      <c r="I12" s="30">
        <v>2242.875</v>
      </c>
      <c r="J12" s="30">
        <v>1422.059</v>
      </c>
      <c r="K12" s="30">
        <v>2294.3110000000001</v>
      </c>
      <c r="L12" s="30"/>
    </row>
    <row r="14" spans="1:21" x14ac:dyDescent="0.2">
      <c r="C14" s="140" t="s">
        <v>319</v>
      </c>
      <c r="D14" s="140"/>
      <c r="E14" s="140"/>
      <c r="F14" s="140"/>
      <c r="G14" s="140"/>
      <c r="H14" s="140"/>
      <c r="I14" s="140"/>
      <c r="J14" s="140"/>
      <c r="K14" s="140"/>
      <c r="L14" s="60"/>
      <c r="M14" s="140" t="s">
        <v>348</v>
      </c>
      <c r="N14" s="140"/>
      <c r="O14" s="140"/>
      <c r="P14" s="140"/>
      <c r="Q14" s="140"/>
      <c r="R14" s="140"/>
      <c r="S14" s="140"/>
      <c r="T14" s="140"/>
      <c r="U14" s="140"/>
    </row>
    <row r="15" spans="1:21" x14ac:dyDescent="0.2">
      <c r="B15" s="30" t="s">
        <v>349</v>
      </c>
      <c r="C15" s="30">
        <v>111.4462</v>
      </c>
      <c r="D15" s="30">
        <v>108.28530000000001</v>
      </c>
      <c r="E15" s="30">
        <v>142.3947</v>
      </c>
      <c r="F15" s="30">
        <v>110.52</v>
      </c>
      <c r="G15" s="30">
        <v>114.41679999999999</v>
      </c>
      <c r="H15" s="30">
        <v>111.7671</v>
      </c>
      <c r="I15" s="30">
        <v>123.21169999999999</v>
      </c>
      <c r="J15" s="30">
        <v>106.20359999999999</v>
      </c>
      <c r="K15" s="30">
        <v>119.1782</v>
      </c>
      <c r="L15" s="30"/>
      <c r="M15" s="30">
        <v>93.964510000000004</v>
      </c>
      <c r="N15" s="30">
        <v>110.5367</v>
      </c>
      <c r="O15" s="30">
        <v>91.719560000000001</v>
      </c>
      <c r="P15" s="30">
        <v>115.8312</v>
      </c>
      <c r="Q15" s="30">
        <v>127.9659</v>
      </c>
      <c r="R15" s="30">
        <v>100.89709999999999</v>
      </c>
      <c r="S15" s="30">
        <v>137.1455</v>
      </c>
      <c r="T15" s="30">
        <v>137.1455</v>
      </c>
      <c r="U15" s="30">
        <v>119.1782</v>
      </c>
    </row>
    <row r="16" spans="1:21" x14ac:dyDescent="0.2">
      <c r="B16" s="30" t="s">
        <v>241</v>
      </c>
      <c r="C16" s="30">
        <v>173.54249999999999</v>
      </c>
      <c r="D16" s="30">
        <v>123.9282</v>
      </c>
      <c r="E16" s="30">
        <v>168.80500000000001</v>
      </c>
      <c r="F16" s="30">
        <v>137.29679999999999</v>
      </c>
      <c r="G16" s="30">
        <v>195.2988</v>
      </c>
      <c r="H16" s="30">
        <v>84.474689999999995</v>
      </c>
      <c r="I16" s="30">
        <v>81.401300000000006</v>
      </c>
      <c r="J16" s="30">
        <v>107.07550000000001</v>
      </c>
      <c r="K16" s="30">
        <v>131.20410000000001</v>
      </c>
      <c r="L16" s="30"/>
      <c r="M16" s="30">
        <v>125.7076</v>
      </c>
      <c r="N16" s="30">
        <v>133.22620000000001</v>
      </c>
      <c r="O16" s="30">
        <v>98.879620000000003</v>
      </c>
      <c r="P16" s="30">
        <v>118.2052</v>
      </c>
      <c r="Q16" s="30">
        <v>144.47900000000001</v>
      </c>
      <c r="R16" s="30">
        <v>185.49809999999999</v>
      </c>
      <c r="S16" s="30">
        <v>136.04499999999999</v>
      </c>
      <c r="T16" s="30">
        <v>119.97839999999999</v>
      </c>
      <c r="U16" s="30">
        <v>122.122</v>
      </c>
    </row>
    <row r="17" spans="2:21" x14ac:dyDescent="0.2">
      <c r="B17" s="30" t="s">
        <v>350</v>
      </c>
      <c r="C17" s="30">
        <v>158.77940000000001</v>
      </c>
      <c r="D17" s="30">
        <v>103.5244</v>
      </c>
      <c r="E17" s="30">
        <v>250.17679999999999</v>
      </c>
      <c r="F17" s="30">
        <v>197.2287</v>
      </c>
      <c r="G17" s="30">
        <v>304.13869999999997</v>
      </c>
      <c r="H17" s="30">
        <v>85.676820000000006</v>
      </c>
      <c r="I17" s="30">
        <v>69.307339999999996</v>
      </c>
      <c r="J17" s="30">
        <v>141.07849999999999</v>
      </c>
      <c r="K17" s="30">
        <v>152.92009999999999</v>
      </c>
      <c r="L17" s="30"/>
      <c r="M17" s="30">
        <v>203.36709999999999</v>
      </c>
      <c r="N17" s="30">
        <v>145.50200000000001</v>
      </c>
      <c r="O17" s="30">
        <v>167.3682</v>
      </c>
      <c r="P17" s="30">
        <v>164.0488</v>
      </c>
      <c r="Q17" s="30">
        <v>142.1456</v>
      </c>
      <c r="R17" s="30">
        <v>148.64879999999999</v>
      </c>
      <c r="S17" s="30">
        <v>167.3682</v>
      </c>
      <c r="T17" s="30">
        <v>114.7937</v>
      </c>
      <c r="U17" s="30">
        <v>145.50200000000001</v>
      </c>
    </row>
    <row r="18" spans="2:21" x14ac:dyDescent="0.2">
      <c r="B18" s="30" t="s">
        <v>261</v>
      </c>
      <c r="C18" s="30">
        <v>701.5625</v>
      </c>
      <c r="D18" s="30">
        <v>542.96169999999995</v>
      </c>
      <c r="E18" s="30">
        <v>677.27959999999996</v>
      </c>
      <c r="F18" s="30">
        <v>350.75630000000001</v>
      </c>
      <c r="G18" s="30">
        <v>553.00919999999996</v>
      </c>
      <c r="H18" s="30">
        <v>447.30070000000001</v>
      </c>
      <c r="I18" s="30">
        <v>247.67779999999999</v>
      </c>
      <c r="J18" s="30">
        <v>639.22940000000006</v>
      </c>
      <c r="K18" s="30">
        <v>713.96339999999998</v>
      </c>
      <c r="L18" s="30"/>
      <c r="M18" s="30">
        <v>838.09439999999995</v>
      </c>
      <c r="N18" s="30">
        <v>523.0675</v>
      </c>
      <c r="O18" s="30">
        <v>671.61839999999995</v>
      </c>
      <c r="P18" s="30">
        <v>559.41750000000002</v>
      </c>
      <c r="Q18" s="30">
        <v>1051.799</v>
      </c>
      <c r="R18" s="30">
        <v>762.13940000000002</v>
      </c>
      <c r="S18" s="30">
        <v>986.7287</v>
      </c>
      <c r="T18" s="30">
        <v>318.83530000000002</v>
      </c>
      <c r="U18" s="30">
        <v>762.5</v>
      </c>
    </row>
    <row r="19" spans="2:21" x14ac:dyDescent="0.2">
      <c r="B19" s="30" t="s">
        <v>351</v>
      </c>
      <c r="C19" s="30">
        <v>874.53420000000006</v>
      </c>
      <c r="D19" s="30">
        <v>626.92780000000005</v>
      </c>
      <c r="E19" s="30">
        <v>869.81719999999996</v>
      </c>
      <c r="F19" s="30">
        <v>520.40549999999996</v>
      </c>
      <c r="G19" s="30">
        <v>788.18769999999995</v>
      </c>
      <c r="H19" s="30">
        <v>626.94380000000001</v>
      </c>
      <c r="I19" s="30">
        <v>404.72030000000001</v>
      </c>
      <c r="J19" s="30">
        <v>823.51329999999996</v>
      </c>
      <c r="K19" s="30">
        <v>878.25019999999995</v>
      </c>
      <c r="L19" s="30"/>
      <c r="M19" s="30">
        <v>1249.9259999999999</v>
      </c>
      <c r="N19" s="30">
        <v>667.41120000000001</v>
      </c>
      <c r="O19" s="30">
        <v>875.31719999999996</v>
      </c>
      <c r="P19" s="30">
        <v>591.21410000000003</v>
      </c>
      <c r="Q19" s="30">
        <v>1353.6389999999999</v>
      </c>
      <c r="R19" s="30">
        <v>904.43650000000002</v>
      </c>
      <c r="S19" s="30">
        <v>1106.115</v>
      </c>
      <c r="T19" s="30">
        <v>423.12790000000001</v>
      </c>
      <c r="U19" s="30">
        <v>910.61929999999995</v>
      </c>
    </row>
    <row r="20" spans="2:21" x14ac:dyDescent="0.2">
      <c r="B20" s="30" t="s">
        <v>263</v>
      </c>
      <c r="C20" s="30">
        <v>1275.152</v>
      </c>
      <c r="D20" s="30">
        <v>839.94709999999998</v>
      </c>
      <c r="E20" s="30">
        <v>1066.48</v>
      </c>
      <c r="F20" s="30">
        <v>812.39030000000002</v>
      </c>
      <c r="G20" s="30">
        <v>1073.085</v>
      </c>
      <c r="H20" s="30">
        <v>647.50800000000004</v>
      </c>
      <c r="I20" s="30">
        <v>586.35289999999998</v>
      </c>
      <c r="J20" s="30">
        <v>943.93910000000005</v>
      </c>
      <c r="K20" s="30">
        <v>1067.4839999999999</v>
      </c>
      <c r="L20" s="30"/>
      <c r="M20" s="30">
        <v>1423.308</v>
      </c>
      <c r="N20" s="30">
        <v>795.64</v>
      </c>
      <c r="O20" s="30">
        <v>1182.8979999999999</v>
      </c>
      <c r="P20" s="30">
        <v>719.45240000000001</v>
      </c>
      <c r="Q20" s="30">
        <v>1520.1389999999999</v>
      </c>
      <c r="R20" s="30">
        <v>1044.2550000000001</v>
      </c>
      <c r="S20" s="30">
        <v>844.25289999999995</v>
      </c>
      <c r="T20" s="30">
        <v>585.7654</v>
      </c>
      <c r="U20" s="30">
        <v>734.25869999999998</v>
      </c>
    </row>
    <row r="21" spans="2:21" x14ac:dyDescent="0.2">
      <c r="B21" s="30" t="s">
        <v>352</v>
      </c>
      <c r="C21" s="30">
        <v>1212.626</v>
      </c>
      <c r="D21" s="30">
        <v>1035.0170000000001</v>
      </c>
      <c r="E21" s="30">
        <v>1523.6790000000001</v>
      </c>
      <c r="F21" s="30">
        <v>1099.56</v>
      </c>
      <c r="G21" s="30">
        <v>1661.396</v>
      </c>
      <c r="H21" s="30">
        <v>1592.732</v>
      </c>
      <c r="I21" s="30">
        <v>1277.1179999999999</v>
      </c>
      <c r="J21" s="30">
        <v>1083.5640000000001</v>
      </c>
      <c r="K21" s="30">
        <v>656.94780000000003</v>
      </c>
      <c r="L21" s="30"/>
      <c r="M21" s="30">
        <v>1264.0150000000001</v>
      </c>
      <c r="N21" s="30">
        <v>1218.3789999999999</v>
      </c>
      <c r="O21" s="30">
        <v>1544.847</v>
      </c>
      <c r="P21" s="30">
        <v>980.36210000000005</v>
      </c>
      <c r="Q21" s="30">
        <v>1476.5350000000001</v>
      </c>
      <c r="R21" s="30">
        <v>1482.21</v>
      </c>
      <c r="S21" s="30">
        <v>1795.5630000000001</v>
      </c>
      <c r="T21" s="30">
        <v>1071.9449999999999</v>
      </c>
      <c r="U21" s="30">
        <v>1780.229</v>
      </c>
    </row>
    <row r="22" spans="2:21" x14ac:dyDescent="0.2">
      <c r="B22" s="30" t="s">
        <v>353</v>
      </c>
      <c r="C22" s="30">
        <v>1349.2639999999999</v>
      </c>
      <c r="D22" s="30">
        <v>1309.9690000000001</v>
      </c>
      <c r="E22" s="30">
        <v>1652.546</v>
      </c>
      <c r="F22" s="30">
        <v>1107.23</v>
      </c>
      <c r="G22" s="30">
        <v>1532.914</v>
      </c>
      <c r="H22" s="30">
        <v>1642.481</v>
      </c>
      <c r="I22" s="30">
        <v>1279.729</v>
      </c>
      <c r="J22" s="30">
        <v>1699.548</v>
      </c>
      <c r="K22" s="30">
        <v>862.5</v>
      </c>
      <c r="L22" s="30"/>
      <c r="M22" s="30">
        <v>1928.2739999999999</v>
      </c>
      <c r="N22" s="30">
        <v>1696.778</v>
      </c>
      <c r="O22" s="30">
        <v>1574.1379999999999</v>
      </c>
      <c r="P22" s="30">
        <v>1854.4</v>
      </c>
      <c r="Q22" s="30">
        <v>1712.82</v>
      </c>
      <c r="R22" s="30">
        <v>1825.202</v>
      </c>
      <c r="S22" s="30">
        <v>2121.8809999999999</v>
      </c>
      <c r="T22" s="30">
        <v>1795.4449999999999</v>
      </c>
      <c r="U22" s="30">
        <v>1828.7270000000001</v>
      </c>
    </row>
  </sheetData>
  <mergeCells count="3">
    <mergeCell ref="C4:K4"/>
    <mergeCell ref="C14:K14"/>
    <mergeCell ref="M14:U14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zoomScale="115" zoomScaleNormal="115" workbookViewId="0">
      <selection activeCell="F17" sqref="F17"/>
    </sheetView>
  </sheetViews>
  <sheetFormatPr defaultRowHeight="16.5" x14ac:dyDescent="0.3"/>
  <cols>
    <col min="1" max="8" width="9" style="21"/>
    <col min="9" max="9" width="13.25" style="21" customWidth="1"/>
    <col min="10" max="12" width="9" style="21"/>
    <col min="13" max="13" width="13.625" style="21" customWidth="1"/>
    <col min="14" max="15" width="9" style="21"/>
  </cols>
  <sheetData>
    <row r="2" spans="1:17" x14ac:dyDescent="0.3">
      <c r="A2" s="33" t="s">
        <v>50</v>
      </c>
      <c r="B2" s="33" t="s">
        <v>530</v>
      </c>
    </row>
    <row r="4" spans="1:17" x14ac:dyDescent="0.3">
      <c r="C4" s="134" t="s">
        <v>356</v>
      </c>
      <c r="D4" s="134"/>
      <c r="E4" s="134"/>
      <c r="F4" s="134"/>
      <c r="G4" s="134"/>
    </row>
    <row r="5" spans="1:17" x14ac:dyDescent="0.3">
      <c r="C5" s="59"/>
      <c r="D5" s="34" t="s">
        <v>45</v>
      </c>
      <c r="E5" s="34" t="s">
        <v>46</v>
      </c>
      <c r="F5" s="34" t="s">
        <v>47</v>
      </c>
      <c r="G5" s="34" t="s">
        <v>48</v>
      </c>
    </row>
    <row r="6" spans="1:17" x14ac:dyDescent="0.3">
      <c r="C6" s="138" t="s">
        <v>3</v>
      </c>
      <c r="D6" s="35">
        <v>1</v>
      </c>
      <c r="E6" s="35">
        <v>1</v>
      </c>
      <c r="F6" s="35">
        <v>1</v>
      </c>
      <c r="G6" s="35">
        <v>1</v>
      </c>
      <c r="M6" s="65"/>
      <c r="N6" s="65"/>
      <c r="O6" s="65"/>
      <c r="P6" s="65"/>
      <c r="Q6" s="65"/>
    </row>
    <row r="7" spans="1:17" x14ac:dyDescent="0.3">
      <c r="C7" s="136"/>
      <c r="D7" s="36">
        <v>1</v>
      </c>
      <c r="E7" s="36">
        <v>1</v>
      </c>
      <c r="F7" s="36">
        <v>1</v>
      </c>
      <c r="G7" s="36">
        <v>1</v>
      </c>
      <c r="M7" s="66"/>
      <c r="N7" s="66"/>
      <c r="O7" s="66"/>
      <c r="P7" s="66"/>
      <c r="Q7" s="66"/>
    </row>
    <row r="8" spans="1:17" x14ac:dyDescent="0.3">
      <c r="C8" s="137"/>
      <c r="D8" s="37">
        <v>1</v>
      </c>
      <c r="E8" s="37">
        <v>1</v>
      </c>
      <c r="F8" s="37">
        <v>1</v>
      </c>
      <c r="G8" s="37">
        <v>1</v>
      </c>
      <c r="M8" s="65"/>
      <c r="N8" s="36"/>
      <c r="O8" s="36"/>
      <c r="P8" s="36"/>
      <c r="Q8" s="36"/>
    </row>
    <row r="9" spans="1:17" x14ac:dyDescent="0.3">
      <c r="C9" s="138" t="s">
        <v>21</v>
      </c>
      <c r="D9" s="35">
        <v>0.69231900000000002</v>
      </c>
      <c r="E9" s="35">
        <v>0.62967499999999998</v>
      </c>
      <c r="F9" s="35">
        <v>0.53525500000000004</v>
      </c>
      <c r="G9" s="35">
        <v>1.148625</v>
      </c>
      <c r="M9" s="65"/>
      <c r="N9" s="36"/>
      <c r="O9" s="36"/>
      <c r="P9" s="36"/>
      <c r="Q9" s="36"/>
    </row>
    <row r="10" spans="1:17" x14ac:dyDescent="0.3">
      <c r="C10" s="136"/>
      <c r="D10" s="36">
        <v>0.54701</v>
      </c>
      <c r="E10" s="36">
        <v>0.43172199999999999</v>
      </c>
      <c r="F10" s="36">
        <v>0.38261600000000001</v>
      </c>
      <c r="G10" s="36">
        <v>1.0928059999999999</v>
      </c>
      <c r="M10" s="65"/>
      <c r="N10" s="36"/>
      <c r="O10" s="36"/>
      <c r="P10" s="36"/>
      <c r="Q10" s="36"/>
    </row>
    <row r="11" spans="1:17" x14ac:dyDescent="0.3">
      <c r="C11" s="137"/>
      <c r="D11" s="37">
        <v>0.75524000000000002</v>
      </c>
      <c r="E11" s="37">
        <v>0.93099299999999996</v>
      </c>
      <c r="F11" s="37">
        <v>0.623668</v>
      </c>
      <c r="G11" s="37">
        <v>0.89528099999999999</v>
      </c>
      <c r="M11" s="65"/>
      <c r="N11" s="36"/>
      <c r="O11" s="36"/>
      <c r="P11" s="36"/>
      <c r="Q11" s="36"/>
    </row>
    <row r="12" spans="1:17" x14ac:dyDescent="0.3">
      <c r="C12" s="136" t="s">
        <v>4</v>
      </c>
      <c r="D12" s="11">
        <v>0.40225699999999998</v>
      </c>
      <c r="E12" s="11">
        <v>0.35877100000000001</v>
      </c>
      <c r="F12" s="11">
        <v>3.4404999999999998E-2</v>
      </c>
      <c r="G12" s="11">
        <v>1.1005659999999999</v>
      </c>
      <c r="M12" s="65"/>
      <c r="N12" s="36"/>
      <c r="O12" s="36"/>
      <c r="P12" s="36"/>
      <c r="Q12" s="36"/>
    </row>
    <row r="13" spans="1:17" x14ac:dyDescent="0.3">
      <c r="C13" s="136"/>
      <c r="D13" s="11">
        <v>0.47991400000000001</v>
      </c>
      <c r="E13" s="11">
        <v>0.31363400000000002</v>
      </c>
      <c r="F13" s="11">
        <v>0.68718000000000001</v>
      </c>
      <c r="G13" s="11">
        <v>0.93001699999999998</v>
      </c>
      <c r="M13" s="65"/>
      <c r="N13" s="36"/>
      <c r="O13" s="36"/>
      <c r="P13" s="36"/>
      <c r="Q13" s="36"/>
    </row>
    <row r="14" spans="1:17" x14ac:dyDescent="0.3">
      <c r="C14" s="136"/>
      <c r="D14" s="11">
        <v>0.35841400000000001</v>
      </c>
      <c r="E14" s="11">
        <v>4.3090000000000003E-2</v>
      </c>
      <c r="F14" s="11">
        <v>0.223857</v>
      </c>
      <c r="G14" s="11">
        <v>0.93058399999999997</v>
      </c>
      <c r="M14" s="65"/>
      <c r="N14" s="36"/>
      <c r="O14" s="36"/>
      <c r="P14" s="36"/>
      <c r="Q14" s="36"/>
    </row>
    <row r="15" spans="1:17" x14ac:dyDescent="0.3">
      <c r="M15" s="65"/>
      <c r="N15" s="36"/>
      <c r="O15" s="36"/>
      <c r="P15" s="36"/>
      <c r="Q15" s="36"/>
    </row>
    <row r="16" spans="1:17" x14ac:dyDescent="0.3">
      <c r="M16" s="65"/>
      <c r="N16" s="36"/>
      <c r="O16" s="36"/>
      <c r="P16" s="36"/>
      <c r="Q16" s="36"/>
    </row>
  </sheetData>
  <mergeCells count="4">
    <mergeCell ref="C6:C8"/>
    <mergeCell ref="C9:C11"/>
    <mergeCell ref="C12:C14"/>
    <mergeCell ref="C4:G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workbookViewId="0">
      <selection activeCell="B5" sqref="B5:I5"/>
    </sheetView>
  </sheetViews>
  <sheetFormatPr defaultRowHeight="16.5" x14ac:dyDescent="0.3"/>
  <cols>
    <col min="1" max="1" width="9" style="19"/>
    <col min="2" max="2" width="12.875" style="19" customWidth="1"/>
    <col min="3" max="10" width="9" style="19"/>
  </cols>
  <sheetData>
    <row r="2" spans="1:9" x14ac:dyDescent="0.3">
      <c r="A2" s="24" t="s">
        <v>51</v>
      </c>
      <c r="B2" s="27" t="s">
        <v>357</v>
      </c>
      <c r="C2" s="27"/>
      <c r="D2" s="27"/>
    </row>
    <row r="5" spans="1:9" x14ac:dyDescent="0.3">
      <c r="B5" s="140" t="s">
        <v>63</v>
      </c>
      <c r="C5" s="140"/>
      <c r="D5" s="140"/>
      <c r="E5" s="140"/>
      <c r="F5" s="140"/>
      <c r="G5" s="140"/>
      <c r="H5" s="140"/>
      <c r="I5" s="140"/>
    </row>
    <row r="7" spans="1:9" x14ac:dyDescent="0.3"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</row>
    <row r="8" spans="1:9" x14ac:dyDescent="0.3">
      <c r="B8" s="134" t="s">
        <v>60</v>
      </c>
      <c r="C8" s="13">
        <v>147.3664</v>
      </c>
      <c r="D8" s="13">
        <v>91.573539999999994</v>
      </c>
      <c r="E8" s="13">
        <v>141.65209999999999</v>
      </c>
      <c r="F8" s="13">
        <v>288.83170000000001</v>
      </c>
      <c r="G8" s="13">
        <v>306.43200000000002</v>
      </c>
      <c r="H8" s="13">
        <v>430.1891</v>
      </c>
      <c r="I8" s="13">
        <v>598.19780000000003</v>
      </c>
    </row>
    <row r="9" spans="1:9" x14ac:dyDescent="0.3">
      <c r="B9" s="134"/>
      <c r="C9" s="13">
        <v>158.16650000000001</v>
      </c>
      <c r="D9" s="13">
        <v>279.53879999999998</v>
      </c>
      <c r="E9" s="13">
        <v>404.65960000000001</v>
      </c>
      <c r="F9" s="13">
        <v>571.61389999999994</v>
      </c>
      <c r="G9" s="13">
        <v>766.45640000000003</v>
      </c>
      <c r="H9" s="13">
        <v>729.29870000000005</v>
      </c>
      <c r="I9" s="13">
        <v>1088.787</v>
      </c>
    </row>
    <row r="10" spans="1:9" x14ac:dyDescent="0.3">
      <c r="B10" s="134"/>
      <c r="C10" s="13">
        <v>225.59129999999999</v>
      </c>
      <c r="D10" s="13">
        <v>375.5421</v>
      </c>
      <c r="E10" s="13">
        <v>442.10250000000002</v>
      </c>
      <c r="F10" s="13">
        <v>430.86439999999999</v>
      </c>
      <c r="G10" s="13">
        <v>517.73869999999999</v>
      </c>
      <c r="H10" s="13">
        <v>564.47940000000006</v>
      </c>
      <c r="I10" s="13">
        <v>741.28499999999997</v>
      </c>
    </row>
    <row r="11" spans="1:9" x14ac:dyDescent="0.3">
      <c r="B11" s="134"/>
      <c r="C11" s="13">
        <v>128.8475</v>
      </c>
      <c r="D11" s="13">
        <v>176.45580000000001</v>
      </c>
      <c r="E11" s="13">
        <v>350.06509999999997</v>
      </c>
      <c r="F11" s="13">
        <v>237.44200000000001</v>
      </c>
      <c r="G11" s="13">
        <v>378.5394</v>
      </c>
      <c r="H11" s="13">
        <v>480.387</v>
      </c>
      <c r="I11" s="13">
        <v>637.4538</v>
      </c>
    </row>
    <row r="12" spans="1:9" x14ac:dyDescent="0.3">
      <c r="B12" s="134"/>
      <c r="C12" s="13">
        <v>108.37390000000001</v>
      </c>
      <c r="D12" s="13">
        <v>176.45580000000001</v>
      </c>
      <c r="E12" s="13">
        <v>269.99419999999998</v>
      </c>
      <c r="F12" s="13">
        <v>245.0506</v>
      </c>
      <c r="G12" s="13">
        <v>391.7011</v>
      </c>
      <c r="H12" s="13">
        <v>501.49799999999999</v>
      </c>
      <c r="I12" s="13">
        <v>596.80780000000004</v>
      </c>
    </row>
    <row r="13" spans="1:9" x14ac:dyDescent="0.3">
      <c r="B13" s="134"/>
      <c r="C13" s="13">
        <v>169.941</v>
      </c>
      <c r="D13" s="13">
        <v>298.3467</v>
      </c>
      <c r="E13" s="13">
        <v>409.71559999999999</v>
      </c>
      <c r="F13" s="13">
        <v>362.8535</v>
      </c>
      <c r="G13" s="13">
        <v>644.47720000000004</v>
      </c>
      <c r="H13" s="13">
        <v>730.30139999999994</v>
      </c>
      <c r="I13" s="13">
        <v>944.99869999999999</v>
      </c>
    </row>
    <row r="14" spans="1:9" x14ac:dyDescent="0.3">
      <c r="B14" s="134"/>
      <c r="C14" s="13">
        <v>148.10310000000001</v>
      </c>
      <c r="D14" s="13">
        <v>274.30860000000001</v>
      </c>
      <c r="E14" s="13">
        <v>380.09789999999998</v>
      </c>
      <c r="F14" s="13">
        <v>425.34480000000002</v>
      </c>
      <c r="G14" s="13">
        <v>452.82859999999999</v>
      </c>
      <c r="H14" s="13">
        <v>464.87090000000001</v>
      </c>
      <c r="I14" s="13">
        <v>824.19190000000003</v>
      </c>
    </row>
    <row r="15" spans="1:9" x14ac:dyDescent="0.3">
      <c r="B15" s="134" t="s">
        <v>35</v>
      </c>
      <c r="C15" s="13">
        <v>137.18119999999999</v>
      </c>
      <c r="D15" s="13">
        <v>133.54140000000001</v>
      </c>
      <c r="E15" s="13">
        <v>160.05179999999999</v>
      </c>
      <c r="F15" s="13">
        <v>138.06979999999999</v>
      </c>
      <c r="G15" s="13">
        <v>196.357</v>
      </c>
      <c r="H15" s="13">
        <v>216.398</v>
      </c>
      <c r="I15" s="13">
        <v>261.35649999999998</v>
      </c>
    </row>
    <row r="16" spans="1:9" x14ac:dyDescent="0.3">
      <c r="B16" s="134"/>
      <c r="C16" s="13">
        <v>145.0958</v>
      </c>
      <c r="D16" s="13">
        <v>183.9014</v>
      </c>
      <c r="E16" s="13">
        <v>311.33190000000002</v>
      </c>
      <c r="F16" s="13">
        <v>524.68700000000001</v>
      </c>
      <c r="G16" s="13">
        <v>484.9556</v>
      </c>
      <c r="H16" s="13">
        <v>586.42499999999995</v>
      </c>
      <c r="I16" s="13">
        <v>143.18539999999999</v>
      </c>
    </row>
    <row r="17" spans="2:9" x14ac:dyDescent="0.3">
      <c r="B17" s="134"/>
      <c r="C17" s="13">
        <v>91.470799999999997</v>
      </c>
      <c r="D17" s="13">
        <v>183.86269999999999</v>
      </c>
      <c r="E17" s="13">
        <v>173.327</v>
      </c>
      <c r="F17" s="13">
        <v>231.41640000000001</v>
      </c>
      <c r="G17" s="13">
        <v>238.27350000000001</v>
      </c>
      <c r="H17" s="13">
        <v>297.351</v>
      </c>
      <c r="I17" s="13">
        <v>360.25580000000002</v>
      </c>
    </row>
    <row r="18" spans="2:9" x14ac:dyDescent="0.3">
      <c r="B18" s="134"/>
      <c r="C18" s="13">
        <v>169.45140000000001</v>
      </c>
      <c r="D18" s="13">
        <v>219.0881</v>
      </c>
      <c r="E18" s="13">
        <v>272.55500000000001</v>
      </c>
      <c r="F18" s="13">
        <v>363.35410000000002</v>
      </c>
      <c r="G18" s="13">
        <v>411.39800000000002</v>
      </c>
      <c r="H18" s="13">
        <v>498.35500000000002</v>
      </c>
      <c r="I18" s="13">
        <v>512.40570000000002</v>
      </c>
    </row>
    <row r="19" spans="2:9" x14ac:dyDescent="0.3">
      <c r="B19" s="134"/>
      <c r="C19" s="13">
        <v>195.0968</v>
      </c>
      <c r="D19" s="13">
        <v>120.0064</v>
      </c>
      <c r="E19" s="13">
        <v>145.22499999999999</v>
      </c>
      <c r="F19" s="13">
        <v>170.77260000000001</v>
      </c>
      <c r="G19" s="13">
        <v>188.68600000000001</v>
      </c>
      <c r="H19" s="13">
        <v>324.94400000000002</v>
      </c>
      <c r="I19" s="13">
        <v>488.84359999999998</v>
      </c>
    </row>
    <row r="20" spans="2:9" x14ac:dyDescent="0.3">
      <c r="B20" s="134"/>
      <c r="C20" s="13">
        <v>87.730440000000002</v>
      </c>
      <c r="D20" s="13">
        <v>133.54140000000001</v>
      </c>
      <c r="E20" s="13">
        <v>160.05179999999999</v>
      </c>
      <c r="F20" s="13">
        <v>138.06979999999999</v>
      </c>
      <c r="G20" s="13">
        <v>198.364</v>
      </c>
      <c r="H20" s="13">
        <v>231.18899999999999</v>
      </c>
      <c r="I20" s="13">
        <v>261.35649999999998</v>
      </c>
    </row>
    <row r="21" spans="2:9" x14ac:dyDescent="0.3">
      <c r="B21" s="134"/>
      <c r="C21" s="13">
        <v>75.072680000000005</v>
      </c>
      <c r="D21" s="13">
        <v>94.369259999999997</v>
      </c>
      <c r="E21" s="13">
        <v>96.211479999999995</v>
      </c>
      <c r="F21" s="13">
        <v>122.3138</v>
      </c>
      <c r="G21" s="13">
        <v>132.38800000000001</v>
      </c>
      <c r="H21" s="13">
        <v>151.93100000000001</v>
      </c>
      <c r="I21" s="13">
        <v>197.5137</v>
      </c>
    </row>
    <row r="22" spans="2:9" x14ac:dyDescent="0.3">
      <c r="B22" s="134" t="s">
        <v>62</v>
      </c>
      <c r="C22" s="13">
        <v>212.50460000000001</v>
      </c>
      <c r="D22" s="13">
        <v>349.11279999999999</v>
      </c>
      <c r="E22" s="13">
        <v>376.05349999999999</v>
      </c>
      <c r="F22" s="13">
        <v>459.35390000000001</v>
      </c>
      <c r="G22" s="13">
        <v>430.34980000000002</v>
      </c>
      <c r="H22" s="13">
        <v>517.65639999999996</v>
      </c>
      <c r="I22" s="13">
        <v>672.62059999999997</v>
      </c>
    </row>
    <row r="23" spans="2:9" x14ac:dyDescent="0.3">
      <c r="B23" s="134"/>
      <c r="C23" s="13">
        <v>82.721459999999993</v>
      </c>
      <c r="D23" s="13">
        <v>107.0857</v>
      </c>
      <c r="E23" s="13">
        <v>193.48599999999999</v>
      </c>
      <c r="F23" s="13">
        <v>254.251</v>
      </c>
      <c r="G23" s="13">
        <v>315.70819999999998</v>
      </c>
      <c r="H23" s="13">
        <v>441.05720000000002</v>
      </c>
      <c r="I23" s="13">
        <v>472.1311</v>
      </c>
    </row>
    <row r="24" spans="2:9" x14ac:dyDescent="0.3">
      <c r="B24" s="134"/>
      <c r="C24" s="13">
        <v>170.4375</v>
      </c>
      <c r="D24" s="13">
        <v>218.53</v>
      </c>
      <c r="E24" s="13">
        <v>411.983</v>
      </c>
      <c r="F24" s="13">
        <v>558.40719999999999</v>
      </c>
      <c r="G24" s="13">
        <v>611.2636</v>
      </c>
      <c r="H24" s="13">
        <v>738.72</v>
      </c>
      <c r="I24" s="13">
        <v>815.56100000000004</v>
      </c>
    </row>
    <row r="25" spans="2:9" x14ac:dyDescent="0.3">
      <c r="B25" s="134"/>
      <c r="C25" s="13">
        <v>100.1789</v>
      </c>
      <c r="D25" s="13">
        <v>206.73679999999999</v>
      </c>
      <c r="E25" s="13">
        <v>275.56</v>
      </c>
      <c r="F25" s="13">
        <v>353.41480000000001</v>
      </c>
      <c r="G25" s="13">
        <v>518.79780000000005</v>
      </c>
      <c r="H25" s="13">
        <v>741.68100000000004</v>
      </c>
      <c r="I25" s="13">
        <v>977.04100000000005</v>
      </c>
    </row>
    <row r="26" spans="2:9" x14ac:dyDescent="0.3">
      <c r="B26" s="134"/>
      <c r="C26" s="13">
        <v>133.8604</v>
      </c>
      <c r="D26" s="13">
        <v>199.809</v>
      </c>
      <c r="E26" s="13">
        <v>289.58839999999998</v>
      </c>
      <c r="F26" s="13">
        <v>269.11759999999998</v>
      </c>
      <c r="G26" s="13">
        <v>370.73820000000001</v>
      </c>
      <c r="H26" s="13">
        <v>411.39800000000002</v>
      </c>
      <c r="I26" s="13">
        <v>493.75040000000001</v>
      </c>
    </row>
    <row r="27" spans="2:9" x14ac:dyDescent="0.3">
      <c r="B27" s="134"/>
      <c r="C27" s="13">
        <v>130.3492</v>
      </c>
      <c r="D27" s="13">
        <v>126.83240000000001</v>
      </c>
      <c r="E27" s="13">
        <v>140.58090000000001</v>
      </c>
      <c r="F27" s="13">
        <v>141.37700000000001</v>
      </c>
      <c r="G27" s="13">
        <v>238.387</v>
      </c>
      <c r="H27" s="13">
        <v>234.6687</v>
      </c>
      <c r="I27" s="13">
        <v>392.3562</v>
      </c>
    </row>
    <row r="28" spans="2:9" x14ac:dyDescent="0.3">
      <c r="B28" s="134"/>
      <c r="C28" s="13">
        <v>162.46180000000001</v>
      </c>
      <c r="D28" s="13">
        <v>73.966650000000001</v>
      </c>
      <c r="E28" s="13">
        <v>144.61920000000001</v>
      </c>
      <c r="F28" s="13">
        <v>210.45060000000001</v>
      </c>
      <c r="G28" s="13">
        <v>200.97800000000001</v>
      </c>
      <c r="H28" s="13">
        <v>290.88400000000001</v>
      </c>
      <c r="I28" s="13">
        <v>396.5258</v>
      </c>
    </row>
    <row r="29" spans="2:9" x14ac:dyDescent="0.3">
      <c r="B29" s="139" t="s">
        <v>440</v>
      </c>
      <c r="C29" s="13">
        <v>101.6919</v>
      </c>
      <c r="D29" s="13">
        <v>161.35040000000001</v>
      </c>
      <c r="E29" s="13">
        <v>255.77680000000001</v>
      </c>
      <c r="F29" s="13">
        <v>322.69380000000001</v>
      </c>
      <c r="G29" s="13">
        <v>326.14870000000002</v>
      </c>
      <c r="H29" s="13">
        <v>328.64139999999998</v>
      </c>
      <c r="I29" s="13">
        <v>359.57319999999999</v>
      </c>
    </row>
    <row r="30" spans="2:9" x14ac:dyDescent="0.3">
      <c r="B30" s="139"/>
      <c r="C30" s="13">
        <v>169.45140000000001</v>
      </c>
      <c r="D30" s="13">
        <v>219.0881</v>
      </c>
      <c r="E30" s="13">
        <v>272.55500000000001</v>
      </c>
      <c r="F30" s="13">
        <v>363.35410000000002</v>
      </c>
      <c r="G30" s="13">
        <v>425.35</v>
      </c>
      <c r="H30" s="13">
        <v>438.67099999999999</v>
      </c>
      <c r="I30" s="13">
        <v>412.40570000000002</v>
      </c>
    </row>
    <row r="31" spans="2:9" x14ac:dyDescent="0.3">
      <c r="B31" s="139"/>
      <c r="C31" s="13">
        <v>91.310249999999996</v>
      </c>
      <c r="D31" s="13">
        <v>194.6558</v>
      </c>
      <c r="E31" s="13">
        <v>191.29679999999999</v>
      </c>
      <c r="F31" s="13">
        <v>131.19970000000001</v>
      </c>
      <c r="G31" s="13">
        <v>136.6936</v>
      </c>
      <c r="H31" s="13">
        <v>181.37090000000001</v>
      </c>
      <c r="I31" s="13">
        <v>136.5633</v>
      </c>
    </row>
    <row r="32" spans="2:9" x14ac:dyDescent="0.3">
      <c r="B32" s="139"/>
      <c r="C32" s="13">
        <v>101.2634</v>
      </c>
      <c r="D32" s="13">
        <v>149.62710000000001</v>
      </c>
      <c r="E32" s="13">
        <v>165.1293</v>
      </c>
      <c r="F32" s="13">
        <v>129.56559999999999</v>
      </c>
      <c r="G32" s="13">
        <v>179.61279999999999</v>
      </c>
      <c r="H32" s="13">
        <v>135.38800000000001</v>
      </c>
      <c r="I32" s="13">
        <v>123.01949999999999</v>
      </c>
    </row>
    <row r="33" spans="2:9" x14ac:dyDescent="0.3">
      <c r="B33" s="139"/>
      <c r="C33" s="13">
        <v>114.777</v>
      </c>
      <c r="D33" s="13">
        <v>101.85299999999999</v>
      </c>
      <c r="E33" s="13">
        <v>75.378600000000006</v>
      </c>
      <c r="F33" s="13">
        <v>152.64150000000001</v>
      </c>
      <c r="G33" s="13">
        <v>134.5703</v>
      </c>
      <c r="H33" s="13">
        <v>102.968</v>
      </c>
      <c r="I33" s="13">
        <v>119.0894</v>
      </c>
    </row>
    <row r="34" spans="2:9" x14ac:dyDescent="0.3">
      <c r="B34" s="139"/>
      <c r="C34" s="13">
        <v>92.526520000000005</v>
      </c>
      <c r="D34" s="13">
        <v>179.18440000000001</v>
      </c>
      <c r="E34" s="13">
        <v>196.3674</v>
      </c>
      <c r="F34" s="13">
        <v>292.05779999999999</v>
      </c>
      <c r="G34" s="13">
        <v>352.86099999999999</v>
      </c>
      <c r="H34" s="13">
        <v>416.387</v>
      </c>
      <c r="I34" s="13">
        <v>477.71839999999997</v>
      </c>
    </row>
    <row r="35" spans="2:9" x14ac:dyDescent="0.3">
      <c r="B35" s="139"/>
      <c r="C35" s="13">
        <v>58.94258</v>
      </c>
      <c r="D35" s="13">
        <v>122.249</v>
      </c>
      <c r="E35" s="13">
        <v>137.51070000000001</v>
      </c>
      <c r="F35" s="13">
        <v>197.41540000000001</v>
      </c>
      <c r="G35" s="13">
        <v>200.375</v>
      </c>
      <c r="H35" s="13">
        <v>256.97399999999999</v>
      </c>
      <c r="I35" s="13">
        <v>273.85019999999997</v>
      </c>
    </row>
  </sheetData>
  <mergeCells count="5">
    <mergeCell ref="B8:B14"/>
    <mergeCell ref="B15:B21"/>
    <mergeCell ref="B22:B28"/>
    <mergeCell ref="B29:B35"/>
    <mergeCell ref="B5:I5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7"/>
  <sheetViews>
    <sheetView workbookViewId="0">
      <selection activeCell="B2" sqref="B2:D2"/>
    </sheetView>
  </sheetViews>
  <sheetFormatPr defaultRowHeight="16.5" x14ac:dyDescent="0.3"/>
  <cols>
    <col min="1" max="1" width="9" style="41"/>
    <col min="2" max="2" width="12.5" style="41" customWidth="1"/>
    <col min="3" max="8" width="9" style="41"/>
  </cols>
  <sheetData>
    <row r="2" spans="1:7" x14ac:dyDescent="0.3">
      <c r="A2" s="24" t="s">
        <v>64</v>
      </c>
      <c r="B2" s="141" t="s">
        <v>412</v>
      </c>
      <c r="C2" s="141"/>
      <c r="D2" s="141"/>
    </row>
    <row r="5" spans="1:7" x14ac:dyDescent="0.3">
      <c r="B5" s="140" t="s">
        <v>63</v>
      </c>
      <c r="C5" s="140"/>
      <c r="D5" s="140"/>
      <c r="E5" s="140"/>
      <c r="F5" s="140"/>
      <c r="G5" s="140"/>
    </row>
    <row r="7" spans="1:7" x14ac:dyDescent="0.3">
      <c r="C7" s="41" t="s">
        <v>65</v>
      </c>
      <c r="D7" s="41" t="s">
        <v>66</v>
      </c>
      <c r="E7" s="41" t="s">
        <v>67</v>
      </c>
      <c r="F7" s="41" t="s">
        <v>68</v>
      </c>
      <c r="G7" s="41" t="s">
        <v>69</v>
      </c>
    </row>
    <row r="8" spans="1:7" x14ac:dyDescent="0.3">
      <c r="B8" s="134" t="s">
        <v>70</v>
      </c>
      <c r="C8" s="42">
        <v>193.07</v>
      </c>
      <c r="D8" s="42">
        <v>357.25720000000001</v>
      </c>
      <c r="E8" s="42">
        <v>1197.2429999999999</v>
      </c>
      <c r="F8" s="42">
        <v>2634.1219999999998</v>
      </c>
      <c r="G8" s="42">
        <v>5657.7560000000003</v>
      </c>
    </row>
    <row r="9" spans="1:7" x14ac:dyDescent="0.3">
      <c r="B9" s="134"/>
      <c r="C9" s="42">
        <v>190.8015</v>
      </c>
      <c r="D9" s="42">
        <v>662.73410000000001</v>
      </c>
      <c r="E9" s="42">
        <v>2799.4549999999999</v>
      </c>
      <c r="F9" s="42">
        <v>4175.0069999999996</v>
      </c>
      <c r="G9" s="42">
        <v>6179.9870000000001</v>
      </c>
    </row>
    <row r="10" spans="1:7" x14ac:dyDescent="0.3">
      <c r="B10" s="134"/>
      <c r="C10" s="42">
        <v>195.30889999999999</v>
      </c>
      <c r="D10" s="42">
        <v>672.06169999999997</v>
      </c>
      <c r="E10" s="42">
        <v>1863.8869999999999</v>
      </c>
      <c r="F10" s="42">
        <v>2322.9659999999999</v>
      </c>
      <c r="G10" s="42">
        <v>4216.0410000000002</v>
      </c>
    </row>
    <row r="11" spans="1:7" x14ac:dyDescent="0.3">
      <c r="B11" s="134"/>
      <c r="C11" s="42">
        <v>193.44450000000001</v>
      </c>
      <c r="D11" s="42">
        <v>612.46280000000002</v>
      </c>
      <c r="E11" s="42">
        <v>2062.712</v>
      </c>
      <c r="F11" s="42">
        <v>3064.4450000000002</v>
      </c>
      <c r="G11" s="42">
        <v>5144.0219999999999</v>
      </c>
    </row>
    <row r="12" spans="1:7" x14ac:dyDescent="0.3">
      <c r="B12" s="134"/>
      <c r="C12" s="42">
        <v>189.7517</v>
      </c>
      <c r="D12" s="42">
        <v>756.34379999999999</v>
      </c>
      <c r="E12" s="42">
        <v>2070.614</v>
      </c>
      <c r="F12" s="42">
        <v>2818.5790000000002</v>
      </c>
      <c r="G12" s="42">
        <v>4478.67</v>
      </c>
    </row>
    <row r="13" spans="1:7" x14ac:dyDescent="0.3">
      <c r="B13" s="134"/>
      <c r="C13" s="42">
        <v>196.11160000000001</v>
      </c>
      <c r="D13" s="42">
        <v>488.9101</v>
      </c>
      <c r="E13" s="42">
        <v>1186.72</v>
      </c>
      <c r="F13" s="42">
        <v>2367.864</v>
      </c>
      <c r="G13" s="42">
        <v>5319.7910000000002</v>
      </c>
    </row>
    <row r="14" spans="1:7" x14ac:dyDescent="0.3">
      <c r="B14" s="134"/>
      <c r="C14" s="42">
        <v>192.91419999999999</v>
      </c>
      <c r="D14" s="42">
        <v>729.4692</v>
      </c>
      <c r="E14" s="42">
        <v>507.14749999999998</v>
      </c>
      <c r="F14" s="42">
        <v>1413.5709999999999</v>
      </c>
      <c r="G14" s="42">
        <v>4481.3980000000001</v>
      </c>
    </row>
    <row r="15" spans="1:7" x14ac:dyDescent="0.3">
      <c r="B15" s="134"/>
      <c r="C15" s="42">
        <v>192.12029999999999</v>
      </c>
      <c r="D15" s="42">
        <v>473.66140000000001</v>
      </c>
      <c r="E15" s="42">
        <v>1198.1959999999999</v>
      </c>
      <c r="F15" s="42">
        <v>1706.645</v>
      </c>
      <c r="G15" s="42">
        <v>3919.68</v>
      </c>
    </row>
    <row r="16" spans="1:7" x14ac:dyDescent="0.3">
      <c r="B16" s="134"/>
      <c r="C16" s="42">
        <v>192.38419999999999</v>
      </c>
      <c r="D16" s="42">
        <v>704.95309999999995</v>
      </c>
      <c r="E16" s="42">
        <v>3501.5329999999999</v>
      </c>
      <c r="F16" s="42">
        <v>4445.9290000000001</v>
      </c>
      <c r="G16" s="42">
        <v>6375.7560000000003</v>
      </c>
    </row>
    <row r="17" spans="2:7" x14ac:dyDescent="0.3">
      <c r="B17" s="134"/>
      <c r="C17" s="42">
        <v>192.91419999999999</v>
      </c>
      <c r="D17" s="42">
        <v>522.78420000000006</v>
      </c>
      <c r="E17" s="42">
        <v>1566.396</v>
      </c>
      <c r="F17" s="42">
        <v>2579.3850000000002</v>
      </c>
      <c r="G17" s="42">
        <v>5075.3050000000003</v>
      </c>
    </row>
    <row r="18" spans="2:7" x14ac:dyDescent="0.3">
      <c r="B18" s="134" t="s">
        <v>35</v>
      </c>
      <c r="C18" s="42">
        <v>192.91419999999999</v>
      </c>
      <c r="D18" s="42">
        <v>300.36320000000001</v>
      </c>
      <c r="E18" s="42">
        <v>554.97659999999996</v>
      </c>
      <c r="F18" s="42">
        <v>911.64269999999999</v>
      </c>
      <c r="G18" s="42">
        <v>1969.9860000000001</v>
      </c>
    </row>
    <row r="19" spans="2:7" x14ac:dyDescent="0.3">
      <c r="B19" s="134"/>
      <c r="C19" s="42">
        <v>192.11920000000001</v>
      </c>
      <c r="D19" s="42">
        <v>275.93549999999999</v>
      </c>
      <c r="E19" s="42">
        <v>384.05399999999997</v>
      </c>
      <c r="F19" s="42">
        <v>599.83500000000004</v>
      </c>
      <c r="G19" s="42">
        <v>1361.769</v>
      </c>
    </row>
    <row r="20" spans="2:7" x14ac:dyDescent="0.3">
      <c r="B20" s="134"/>
      <c r="C20" s="42">
        <v>195.5761</v>
      </c>
      <c r="D20" s="42">
        <v>194.92</v>
      </c>
      <c r="E20" s="42">
        <v>590.40189999999996</v>
      </c>
      <c r="F20" s="42">
        <v>785.86270000000002</v>
      </c>
      <c r="G20" s="42">
        <v>1685.24</v>
      </c>
    </row>
    <row r="21" spans="2:7" x14ac:dyDescent="0.3">
      <c r="B21" s="134"/>
      <c r="C21" s="42">
        <v>194.24170000000001</v>
      </c>
      <c r="D21" s="42">
        <v>69.361750000000001</v>
      </c>
      <c r="E21" s="42">
        <v>205.29509999999999</v>
      </c>
      <c r="F21" s="42">
        <v>377.30309999999997</v>
      </c>
      <c r="G21" s="42">
        <v>708.75450000000001</v>
      </c>
    </row>
    <row r="22" spans="2:7" x14ac:dyDescent="0.3">
      <c r="B22" s="134"/>
      <c r="C22" s="42">
        <v>190.27590000000001</v>
      </c>
      <c r="D22" s="42">
        <v>135.41900000000001</v>
      </c>
      <c r="E22" s="42">
        <v>143.0598</v>
      </c>
      <c r="F22" s="42">
        <v>245.60560000000001</v>
      </c>
      <c r="G22" s="42">
        <v>526.90210000000002</v>
      </c>
    </row>
    <row r="23" spans="2:7" x14ac:dyDescent="0.3">
      <c r="B23" s="134"/>
      <c r="C23" s="42">
        <v>195.03989999999999</v>
      </c>
      <c r="D23" s="42">
        <v>128.42240000000001</v>
      </c>
      <c r="E23" s="42">
        <v>1095.9380000000001</v>
      </c>
      <c r="F23" s="42">
        <v>1344.0419999999999</v>
      </c>
      <c r="G23" s="42">
        <v>2354.933</v>
      </c>
    </row>
    <row r="24" spans="2:7" x14ac:dyDescent="0.3">
      <c r="B24" s="134"/>
      <c r="C24" s="42">
        <v>192.64920000000001</v>
      </c>
      <c r="D24" s="42">
        <v>149.4854</v>
      </c>
      <c r="E24" s="42">
        <v>564.91840000000002</v>
      </c>
      <c r="F24" s="42">
        <v>915.01679999999999</v>
      </c>
      <c r="G24" s="42">
        <v>1864.3030000000001</v>
      </c>
    </row>
    <row r="25" spans="2:7" x14ac:dyDescent="0.3">
      <c r="B25" s="134"/>
      <c r="C25" s="42">
        <v>192.64879999999999</v>
      </c>
      <c r="D25" s="42">
        <v>88.436599999999999</v>
      </c>
      <c r="E25" s="42">
        <v>1094.6959999999999</v>
      </c>
      <c r="F25" s="42">
        <v>1600.8869999999999</v>
      </c>
      <c r="G25" s="42">
        <v>2622.55</v>
      </c>
    </row>
    <row r="26" spans="2:7" x14ac:dyDescent="0.3">
      <c r="B26" s="134"/>
      <c r="C26" s="42">
        <v>191.85419999999999</v>
      </c>
      <c r="D26" s="42">
        <v>140.50470000000001</v>
      </c>
      <c r="E26" s="42">
        <v>365.61750000000001</v>
      </c>
      <c r="F26" s="42">
        <v>654.88559999999995</v>
      </c>
      <c r="G26" s="42">
        <v>1293.2149999999999</v>
      </c>
    </row>
    <row r="27" spans="2:7" x14ac:dyDescent="0.3">
      <c r="B27" s="134"/>
      <c r="C27" s="42">
        <v>191.85570000000001</v>
      </c>
      <c r="D27" s="42">
        <v>222.96729999999999</v>
      </c>
      <c r="E27" s="42">
        <v>828.10839999999996</v>
      </c>
      <c r="F27" s="42">
        <v>1316.819</v>
      </c>
      <c r="G27" s="42">
        <v>2635.9810000000002</v>
      </c>
    </row>
    <row r="28" spans="2:7" x14ac:dyDescent="0.3">
      <c r="B28" s="134" t="s">
        <v>71</v>
      </c>
      <c r="C28" s="42">
        <v>193.17920000000001</v>
      </c>
      <c r="D28" s="42">
        <v>690.52419999999995</v>
      </c>
      <c r="E28" s="42">
        <v>860.69690000000003</v>
      </c>
      <c r="F28" s="42">
        <v>1552.076</v>
      </c>
      <c r="G28" s="42">
        <v>3237.2280000000001</v>
      </c>
    </row>
    <row r="29" spans="2:7" x14ac:dyDescent="0.3">
      <c r="B29" s="134"/>
      <c r="C29" s="42">
        <v>191.59209999999999</v>
      </c>
      <c r="D29" s="42">
        <v>731.71119999999996</v>
      </c>
      <c r="E29" s="42">
        <v>1369.7539999999999</v>
      </c>
      <c r="F29" s="42">
        <v>2016.212</v>
      </c>
      <c r="G29" s="42">
        <v>3140.2130000000002</v>
      </c>
    </row>
    <row r="30" spans="2:7" x14ac:dyDescent="0.3">
      <c r="B30" s="134"/>
      <c r="C30" s="42">
        <v>195.5761</v>
      </c>
      <c r="D30" s="42">
        <v>334.19220000000001</v>
      </c>
      <c r="E30" s="42">
        <v>588.93759999999997</v>
      </c>
      <c r="F30" s="42">
        <v>884.29280000000006</v>
      </c>
      <c r="G30" s="42">
        <v>1917.9770000000001</v>
      </c>
    </row>
    <row r="31" spans="2:7" x14ac:dyDescent="0.3">
      <c r="B31" s="134"/>
      <c r="C31" s="42">
        <v>193.976</v>
      </c>
      <c r="D31" s="42">
        <v>392.69990000000001</v>
      </c>
      <c r="E31" s="42">
        <v>421.3245</v>
      </c>
      <c r="F31" s="42">
        <v>980.39080000000001</v>
      </c>
      <c r="G31" s="42">
        <v>1569.673</v>
      </c>
    </row>
    <row r="32" spans="2:7" x14ac:dyDescent="0.3">
      <c r="B32" s="134"/>
      <c r="C32" s="42">
        <v>190.53800000000001</v>
      </c>
      <c r="D32" s="42">
        <v>290.7407</v>
      </c>
      <c r="E32" s="42">
        <v>451.46039999999999</v>
      </c>
      <c r="F32" s="42">
        <v>989.80240000000003</v>
      </c>
      <c r="G32" s="42">
        <v>2416.8629999999998</v>
      </c>
    </row>
    <row r="33" spans="2:7" x14ac:dyDescent="0.3">
      <c r="B33" s="134"/>
      <c r="C33" s="42">
        <v>193.9683</v>
      </c>
      <c r="D33" s="42">
        <v>516.15440000000001</v>
      </c>
      <c r="E33" s="42">
        <v>1051.8140000000001</v>
      </c>
      <c r="F33" s="42">
        <v>2445.2440000000001</v>
      </c>
      <c r="G33" s="42">
        <v>4989.1440000000002</v>
      </c>
    </row>
    <row r="34" spans="2:7" x14ac:dyDescent="0.3">
      <c r="B34" s="134"/>
      <c r="C34" s="42">
        <v>192.64920000000001</v>
      </c>
      <c r="D34" s="42">
        <v>266.03230000000002</v>
      </c>
      <c r="E34" s="42">
        <v>319.86619999999999</v>
      </c>
      <c r="F34" s="42">
        <v>505.93790000000001</v>
      </c>
      <c r="G34" s="42">
        <v>1301.595</v>
      </c>
    </row>
    <row r="35" spans="2:7" x14ac:dyDescent="0.3">
      <c r="B35" s="134"/>
      <c r="C35" s="42">
        <v>192.64879999999999</v>
      </c>
      <c r="D35" s="42">
        <v>325.47919999999999</v>
      </c>
      <c r="E35" s="42">
        <v>1023.076</v>
      </c>
      <c r="F35" s="42">
        <v>1440.48</v>
      </c>
      <c r="G35" s="42">
        <v>2361.0070000000001</v>
      </c>
    </row>
    <row r="36" spans="2:7" x14ac:dyDescent="0.3">
      <c r="B36" s="134"/>
      <c r="C36" s="42">
        <v>192.91419999999999</v>
      </c>
      <c r="D36" s="42">
        <v>152.15539999999999</v>
      </c>
      <c r="E36" s="42">
        <v>241.74959999999999</v>
      </c>
      <c r="F36" s="42">
        <v>801.68259999999998</v>
      </c>
      <c r="G36" s="42">
        <v>1515.2349999999999</v>
      </c>
    </row>
    <row r="37" spans="2:7" x14ac:dyDescent="0.3">
      <c r="B37" s="134"/>
      <c r="C37" s="42">
        <v>190.8015</v>
      </c>
      <c r="D37" s="42">
        <v>238.48650000000001</v>
      </c>
      <c r="E37" s="42">
        <v>187.13079999999999</v>
      </c>
      <c r="F37" s="42">
        <v>551.49170000000004</v>
      </c>
      <c r="G37" s="42">
        <v>1285.9949999999999</v>
      </c>
    </row>
    <row r="38" spans="2:7" x14ac:dyDescent="0.3">
      <c r="B38" s="139" t="s">
        <v>439</v>
      </c>
      <c r="C38" s="42">
        <v>193.961568</v>
      </c>
      <c r="D38" s="42">
        <v>116.4918</v>
      </c>
      <c r="E38" s="42">
        <v>207.28729999999999</v>
      </c>
      <c r="F38" s="42">
        <v>459.36259999999999</v>
      </c>
      <c r="G38" s="42">
        <v>14.32212</v>
      </c>
    </row>
    <row r="39" spans="2:7" x14ac:dyDescent="0.3">
      <c r="B39" s="139"/>
      <c r="C39" s="42">
        <v>193.46700799999999</v>
      </c>
      <c r="D39" s="42">
        <v>82.733750000000001</v>
      </c>
      <c r="E39" s="42">
        <v>297.4117</v>
      </c>
      <c r="F39" s="42">
        <v>671.55119999999999</v>
      </c>
      <c r="G39" s="42">
        <v>737.45159999999998</v>
      </c>
    </row>
    <row r="40" spans="2:7" x14ac:dyDescent="0.3">
      <c r="B40" s="139"/>
      <c r="C40" s="42">
        <v>191.20389650000001</v>
      </c>
      <c r="D40" s="42">
        <v>278.71960000000001</v>
      </c>
      <c r="E40" s="42">
        <v>230.64580000000001</v>
      </c>
      <c r="F40" s="42">
        <v>467.18349999999998</v>
      </c>
      <c r="G40" s="42">
        <v>663.50639999999999</v>
      </c>
    </row>
    <row r="41" spans="2:7" x14ac:dyDescent="0.3">
      <c r="B41" s="139"/>
      <c r="C41" s="42">
        <v>188.076224</v>
      </c>
      <c r="D41" s="42">
        <v>68.960560000000001</v>
      </c>
      <c r="E41" s="42">
        <v>97.030680000000004</v>
      </c>
      <c r="F41" s="42">
        <v>230.87129999999999</v>
      </c>
      <c r="G41" s="42">
        <v>440.26130000000001</v>
      </c>
    </row>
    <row r="42" spans="2:7" x14ac:dyDescent="0.3">
      <c r="B42" s="139"/>
      <c r="C42" s="42">
        <v>201.474075</v>
      </c>
      <c r="D42" s="42">
        <v>114.2362</v>
      </c>
      <c r="E42" s="42">
        <v>150.60429999999999</v>
      </c>
      <c r="F42" s="42">
        <v>312.38389999999998</v>
      </c>
      <c r="G42" s="42">
        <v>583.73130000000003</v>
      </c>
    </row>
    <row r="43" spans="2:7" x14ac:dyDescent="0.3">
      <c r="B43" s="139"/>
      <c r="C43" s="42">
        <v>187.92107550000003</v>
      </c>
      <c r="D43" s="42">
        <v>237.57980000000001</v>
      </c>
      <c r="E43" s="42">
        <v>481.70740000000001</v>
      </c>
      <c r="F43" s="42">
        <v>859.22310000000004</v>
      </c>
      <c r="G43" s="42">
        <v>1660.575</v>
      </c>
    </row>
    <row r="44" spans="2:7" x14ac:dyDescent="0.3">
      <c r="B44" s="139"/>
      <c r="C44" s="42">
        <v>198.119696</v>
      </c>
      <c r="D44" s="42">
        <v>707.48889999999994</v>
      </c>
      <c r="E44" s="42">
        <v>529.0068</v>
      </c>
      <c r="F44" s="42">
        <v>1038.5840000000001</v>
      </c>
      <c r="G44" s="42">
        <v>2356.596</v>
      </c>
    </row>
    <row r="45" spans="2:7" x14ac:dyDescent="0.3">
      <c r="B45" s="139"/>
      <c r="C45" s="42">
        <v>195.84074999999999</v>
      </c>
      <c r="D45" s="42">
        <v>316.91860000000003</v>
      </c>
      <c r="E45" s="42">
        <v>307.76850000000002</v>
      </c>
      <c r="F45" s="42">
        <v>516.46209999999996</v>
      </c>
      <c r="G45" s="42">
        <v>716.96969999999999</v>
      </c>
    </row>
    <row r="46" spans="2:7" x14ac:dyDescent="0.3">
      <c r="B46" s="139"/>
      <c r="C46" s="42">
        <v>191.06504999999999</v>
      </c>
      <c r="D46" s="42">
        <v>303.10359999999997</v>
      </c>
      <c r="E46" s="42">
        <v>221.80600000000001</v>
      </c>
      <c r="F46" s="42">
        <v>504.90300000000002</v>
      </c>
      <c r="G46" s="42">
        <v>620.04079999999999</v>
      </c>
    </row>
    <row r="47" spans="2:7" x14ac:dyDescent="0.3">
      <c r="B47" s="139"/>
      <c r="C47" s="42">
        <v>196.19429600000001</v>
      </c>
      <c r="D47" s="42">
        <v>122.26560000000001</v>
      </c>
      <c r="E47" s="42">
        <v>393.47149999999999</v>
      </c>
      <c r="F47" s="42">
        <v>1003.353</v>
      </c>
      <c r="G47" s="42">
        <v>1837.8910000000001</v>
      </c>
    </row>
  </sheetData>
  <mergeCells count="6">
    <mergeCell ref="B38:B47"/>
    <mergeCell ref="B5:G5"/>
    <mergeCell ref="B2:D2"/>
    <mergeCell ref="B8:B17"/>
    <mergeCell ref="B18:B27"/>
    <mergeCell ref="B28:B37"/>
  </mergeCells>
  <phoneticPr fontId="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workbookViewId="0">
      <selection activeCell="K36" sqref="K36"/>
    </sheetView>
  </sheetViews>
  <sheetFormatPr defaultRowHeight="16.5" x14ac:dyDescent="0.3"/>
  <cols>
    <col min="1" max="1" width="9" style="21"/>
    <col min="2" max="2" width="9" style="57"/>
    <col min="3" max="3" width="11.375" style="57" customWidth="1"/>
    <col min="4" max="4" width="9" style="57"/>
    <col min="5" max="5" width="16.125" style="57" customWidth="1"/>
    <col min="6" max="6" width="15.875" style="57" customWidth="1"/>
    <col min="7" max="8" width="9" style="17"/>
  </cols>
  <sheetData>
    <row r="2" spans="1:8" x14ac:dyDescent="0.3">
      <c r="A2" s="33" t="s">
        <v>76</v>
      </c>
      <c r="B2" s="142" t="s">
        <v>413</v>
      </c>
      <c r="C2" s="142"/>
    </row>
    <row r="4" spans="1:8" s="64" customFormat="1" x14ac:dyDescent="0.3">
      <c r="A4" s="21"/>
      <c r="B4" s="57"/>
      <c r="C4" s="57" t="s">
        <v>436</v>
      </c>
      <c r="D4" s="57" t="s">
        <v>435</v>
      </c>
      <c r="E4" s="57" t="s">
        <v>434</v>
      </c>
      <c r="F4" s="57" t="s">
        <v>81</v>
      </c>
      <c r="G4" s="17"/>
      <c r="H4" s="17"/>
    </row>
    <row r="5" spans="1:8" s="64" customFormat="1" x14ac:dyDescent="0.3">
      <c r="A5" s="21"/>
      <c r="B5" s="57">
        <v>0</v>
      </c>
      <c r="C5" s="57">
        <v>100</v>
      </c>
      <c r="D5" s="57">
        <v>100</v>
      </c>
      <c r="E5" s="57">
        <v>100</v>
      </c>
      <c r="F5" s="57">
        <v>100</v>
      </c>
      <c r="G5" s="17" t="s">
        <v>437</v>
      </c>
      <c r="H5" s="17"/>
    </row>
    <row r="6" spans="1:8" s="64" customFormat="1" x14ac:dyDescent="0.3">
      <c r="A6" s="21"/>
      <c r="B6" s="57">
        <v>1</v>
      </c>
      <c r="C6" s="57">
        <v>100</v>
      </c>
      <c r="D6" s="57">
        <v>100</v>
      </c>
      <c r="E6" s="57">
        <v>100</v>
      </c>
      <c r="F6" s="57">
        <v>100</v>
      </c>
      <c r="G6" s="17"/>
      <c r="H6" s="17"/>
    </row>
    <row r="7" spans="1:8" s="64" customFormat="1" x14ac:dyDescent="0.3">
      <c r="A7" s="21"/>
      <c r="B7" s="57">
        <v>2</v>
      </c>
      <c r="C7" s="57">
        <v>100</v>
      </c>
      <c r="D7" s="57">
        <v>100</v>
      </c>
      <c r="E7" s="57">
        <v>100</v>
      </c>
      <c r="F7" s="57">
        <v>100</v>
      </c>
      <c r="G7" s="17"/>
      <c r="H7" s="17"/>
    </row>
    <row r="8" spans="1:8" s="64" customFormat="1" x14ac:dyDescent="0.3">
      <c r="A8" s="21"/>
      <c r="B8" s="57">
        <v>3</v>
      </c>
      <c r="C8" s="57">
        <v>100</v>
      </c>
      <c r="D8" s="57">
        <v>100</v>
      </c>
      <c r="E8" s="57">
        <v>100</v>
      </c>
      <c r="F8" s="57">
        <v>100</v>
      </c>
      <c r="G8" s="17"/>
      <c r="H8" s="17"/>
    </row>
    <row r="9" spans="1:8" s="64" customFormat="1" x14ac:dyDescent="0.3">
      <c r="A9" s="21"/>
      <c r="B9" s="57">
        <v>4</v>
      </c>
      <c r="C9" s="57">
        <v>100</v>
      </c>
      <c r="D9" s="57">
        <v>100</v>
      </c>
      <c r="E9" s="57">
        <v>100</v>
      </c>
      <c r="F9" s="57">
        <v>100</v>
      </c>
      <c r="G9" s="17"/>
      <c r="H9" s="17"/>
    </row>
    <row r="10" spans="1:8" s="64" customFormat="1" x14ac:dyDescent="0.3">
      <c r="A10" s="21"/>
      <c r="B10" s="57">
        <v>5</v>
      </c>
      <c r="C10" s="57">
        <v>100</v>
      </c>
      <c r="D10" s="57">
        <v>100</v>
      </c>
      <c r="E10" s="57">
        <v>100</v>
      </c>
      <c r="F10" s="57">
        <v>100</v>
      </c>
      <c r="G10" s="17"/>
      <c r="H10" s="17"/>
    </row>
    <row r="11" spans="1:8" s="64" customFormat="1" x14ac:dyDescent="0.3">
      <c r="A11" s="21"/>
      <c r="B11" s="57">
        <v>6</v>
      </c>
      <c r="C11" s="57">
        <v>100</v>
      </c>
      <c r="D11" s="57">
        <v>100</v>
      </c>
      <c r="E11" s="57">
        <v>100</v>
      </c>
      <c r="F11" s="57">
        <v>100</v>
      </c>
      <c r="G11" s="17"/>
      <c r="H11" s="17"/>
    </row>
    <row r="12" spans="1:8" s="64" customFormat="1" x14ac:dyDescent="0.3">
      <c r="A12" s="21"/>
      <c r="B12" s="57">
        <v>7</v>
      </c>
      <c r="C12" s="57">
        <v>100</v>
      </c>
      <c r="D12" s="57">
        <v>100</v>
      </c>
      <c r="E12" s="57">
        <v>100</v>
      </c>
      <c r="F12" s="57">
        <v>100</v>
      </c>
      <c r="G12" s="17"/>
      <c r="H12" s="17"/>
    </row>
    <row r="13" spans="1:8" s="64" customFormat="1" x14ac:dyDescent="0.3">
      <c r="A13" s="21"/>
      <c r="B13" s="57">
        <v>8</v>
      </c>
      <c r="C13" s="57">
        <v>100</v>
      </c>
      <c r="D13" s="57">
        <v>100</v>
      </c>
      <c r="E13" s="57">
        <v>100</v>
      </c>
      <c r="F13" s="57">
        <v>100</v>
      </c>
      <c r="G13" s="17"/>
      <c r="H13" s="17"/>
    </row>
    <row r="14" spans="1:8" s="64" customFormat="1" x14ac:dyDescent="0.3">
      <c r="A14" s="21"/>
      <c r="B14" s="57">
        <v>9</v>
      </c>
      <c r="C14" s="57">
        <v>90</v>
      </c>
      <c r="D14" s="57">
        <v>100</v>
      </c>
      <c r="E14" s="57">
        <v>100</v>
      </c>
      <c r="F14" s="57">
        <v>100</v>
      </c>
      <c r="G14" s="17"/>
      <c r="H14" s="17"/>
    </row>
    <row r="15" spans="1:8" s="64" customFormat="1" x14ac:dyDescent="0.3">
      <c r="A15" s="21"/>
      <c r="B15" s="57">
        <v>10</v>
      </c>
      <c r="C15" s="57">
        <v>90</v>
      </c>
      <c r="D15" s="57">
        <v>100</v>
      </c>
      <c r="E15" s="57">
        <v>100</v>
      </c>
      <c r="F15" s="57">
        <v>100</v>
      </c>
      <c r="G15" s="17"/>
      <c r="H15" s="17"/>
    </row>
    <row r="16" spans="1:8" s="64" customFormat="1" x14ac:dyDescent="0.3">
      <c r="A16" s="21"/>
      <c r="B16" s="57">
        <v>11</v>
      </c>
      <c r="C16" s="57">
        <v>90</v>
      </c>
      <c r="D16" s="57">
        <v>100</v>
      </c>
      <c r="E16" s="57">
        <v>100</v>
      </c>
      <c r="F16" s="57">
        <v>100</v>
      </c>
      <c r="G16" s="17"/>
      <c r="H16" s="17"/>
    </row>
    <row r="17" spans="1:8" s="64" customFormat="1" x14ac:dyDescent="0.3">
      <c r="A17" s="21"/>
      <c r="B17" s="57">
        <v>12</v>
      </c>
      <c r="C17" s="57">
        <v>90</v>
      </c>
      <c r="D17" s="57">
        <v>100</v>
      </c>
      <c r="E17" s="57">
        <v>100</v>
      </c>
      <c r="F17" s="57">
        <v>100</v>
      </c>
      <c r="G17" s="17"/>
      <c r="H17" s="17"/>
    </row>
    <row r="18" spans="1:8" s="64" customFormat="1" x14ac:dyDescent="0.3">
      <c r="A18" s="21"/>
      <c r="B18" s="57">
        <v>13</v>
      </c>
      <c r="C18" s="57">
        <v>90</v>
      </c>
      <c r="D18" s="57">
        <v>100</v>
      </c>
      <c r="E18" s="57">
        <v>100</v>
      </c>
      <c r="F18" s="57">
        <v>100</v>
      </c>
      <c r="G18" s="17"/>
      <c r="H18" s="17"/>
    </row>
    <row r="19" spans="1:8" s="64" customFormat="1" x14ac:dyDescent="0.3">
      <c r="A19" s="21"/>
      <c r="B19" s="57">
        <v>14</v>
      </c>
      <c r="C19" s="57">
        <v>90</v>
      </c>
      <c r="D19" s="57">
        <v>90</v>
      </c>
      <c r="E19" s="57">
        <v>90</v>
      </c>
      <c r="F19" s="57">
        <v>100</v>
      </c>
      <c r="G19" s="17"/>
      <c r="H19" s="17"/>
    </row>
    <row r="20" spans="1:8" s="64" customFormat="1" x14ac:dyDescent="0.3">
      <c r="A20" s="21"/>
      <c r="B20" s="57">
        <v>15</v>
      </c>
      <c r="C20" s="57">
        <v>80</v>
      </c>
      <c r="D20" s="57">
        <v>90</v>
      </c>
      <c r="E20" s="57">
        <v>90</v>
      </c>
      <c r="F20" s="57">
        <v>100</v>
      </c>
      <c r="G20" s="17"/>
      <c r="H20" s="17"/>
    </row>
    <row r="21" spans="1:8" s="64" customFormat="1" x14ac:dyDescent="0.3">
      <c r="A21" s="21"/>
      <c r="B21" s="57">
        <v>16</v>
      </c>
      <c r="C21" s="57">
        <v>80</v>
      </c>
      <c r="D21" s="57">
        <v>90</v>
      </c>
      <c r="E21" s="57">
        <v>90</v>
      </c>
      <c r="F21" s="57">
        <v>100</v>
      </c>
      <c r="G21" s="17"/>
      <c r="H21" s="17"/>
    </row>
    <row r="22" spans="1:8" s="64" customFormat="1" x14ac:dyDescent="0.3">
      <c r="A22" s="21"/>
      <c r="B22" s="57">
        <v>17</v>
      </c>
      <c r="C22" s="57">
        <v>80</v>
      </c>
      <c r="D22" s="57">
        <v>90</v>
      </c>
      <c r="E22" s="57">
        <v>90</v>
      </c>
      <c r="F22" s="57">
        <v>100</v>
      </c>
      <c r="G22" s="17"/>
      <c r="H22" s="17"/>
    </row>
    <row r="23" spans="1:8" s="64" customFormat="1" x14ac:dyDescent="0.3">
      <c r="A23" s="21"/>
      <c r="B23" s="57">
        <v>18</v>
      </c>
      <c r="C23" s="57">
        <v>80</v>
      </c>
      <c r="D23" s="57">
        <v>90</v>
      </c>
      <c r="E23" s="57">
        <v>90</v>
      </c>
      <c r="F23" s="57">
        <v>100</v>
      </c>
      <c r="G23" s="17"/>
      <c r="H23" s="17"/>
    </row>
    <row r="24" spans="1:8" s="64" customFormat="1" x14ac:dyDescent="0.3">
      <c r="A24" s="21"/>
      <c r="B24" s="57">
        <v>19</v>
      </c>
      <c r="C24" s="57">
        <v>80</v>
      </c>
      <c r="D24" s="57">
        <v>90</v>
      </c>
      <c r="E24" s="57">
        <v>90</v>
      </c>
      <c r="F24" s="57">
        <v>100</v>
      </c>
      <c r="G24" s="17"/>
      <c r="H24" s="17"/>
    </row>
    <row r="25" spans="1:8" s="64" customFormat="1" x14ac:dyDescent="0.3">
      <c r="A25" s="21"/>
      <c r="B25" s="57">
        <v>20</v>
      </c>
      <c r="C25" s="57">
        <v>80</v>
      </c>
      <c r="D25" s="57">
        <v>80</v>
      </c>
      <c r="E25" s="57">
        <v>80</v>
      </c>
      <c r="F25" s="57">
        <v>100</v>
      </c>
      <c r="G25" s="17"/>
      <c r="H25" s="17"/>
    </row>
    <row r="26" spans="1:8" s="64" customFormat="1" x14ac:dyDescent="0.3">
      <c r="A26" s="21"/>
      <c r="B26" s="57">
        <v>21</v>
      </c>
      <c r="C26" s="57">
        <v>40</v>
      </c>
      <c r="D26" s="57">
        <v>80</v>
      </c>
      <c r="E26" s="57">
        <v>80</v>
      </c>
      <c r="F26" s="57">
        <v>100</v>
      </c>
      <c r="G26" s="17"/>
      <c r="H26" s="17"/>
    </row>
    <row r="27" spans="1:8" s="64" customFormat="1" x14ac:dyDescent="0.3">
      <c r="A27" s="21"/>
      <c r="B27" s="57">
        <v>22</v>
      </c>
      <c r="C27" s="57">
        <v>40</v>
      </c>
      <c r="D27" s="57">
        <v>80</v>
      </c>
      <c r="E27" s="57">
        <v>80</v>
      </c>
      <c r="F27" s="57">
        <v>100</v>
      </c>
      <c r="G27" s="17"/>
      <c r="H27" s="17"/>
    </row>
    <row r="28" spans="1:8" s="64" customFormat="1" x14ac:dyDescent="0.3">
      <c r="A28" s="21"/>
      <c r="B28" s="57">
        <v>23</v>
      </c>
      <c r="C28" s="57">
        <v>40</v>
      </c>
      <c r="D28" s="57">
        <v>80</v>
      </c>
      <c r="E28" s="57">
        <v>80</v>
      </c>
      <c r="F28" s="57">
        <v>100</v>
      </c>
      <c r="G28" s="17"/>
      <c r="H28" s="17"/>
    </row>
    <row r="29" spans="1:8" s="64" customFormat="1" x14ac:dyDescent="0.3">
      <c r="A29" s="21"/>
      <c r="B29" s="57">
        <v>24</v>
      </c>
      <c r="C29" s="57">
        <v>40</v>
      </c>
      <c r="D29" s="57">
        <v>80</v>
      </c>
      <c r="E29" s="57">
        <v>80</v>
      </c>
      <c r="F29" s="57">
        <v>100</v>
      </c>
      <c r="G29" s="17"/>
      <c r="H29" s="17"/>
    </row>
    <row r="30" spans="1:8" s="64" customFormat="1" x14ac:dyDescent="0.3">
      <c r="A30" s="21"/>
      <c r="B30" s="57">
        <v>25</v>
      </c>
      <c r="C30" s="57">
        <v>40</v>
      </c>
      <c r="D30" s="57">
        <v>80</v>
      </c>
      <c r="E30" s="57">
        <v>80</v>
      </c>
      <c r="F30" s="57">
        <v>100</v>
      </c>
      <c r="G30" s="17"/>
      <c r="H30" s="17"/>
    </row>
    <row r="31" spans="1:8" s="64" customFormat="1" x14ac:dyDescent="0.3">
      <c r="A31" s="21"/>
      <c r="B31" s="57">
        <v>26</v>
      </c>
      <c r="C31" s="57">
        <v>10</v>
      </c>
      <c r="D31" s="57">
        <v>40</v>
      </c>
      <c r="E31" s="57">
        <v>40</v>
      </c>
      <c r="F31" s="57">
        <v>100</v>
      </c>
      <c r="G31" s="17"/>
      <c r="H31" s="17"/>
    </row>
    <row r="32" spans="1:8" s="64" customFormat="1" x14ac:dyDescent="0.3">
      <c r="A32" s="21"/>
      <c r="B32" s="57">
        <v>27</v>
      </c>
      <c r="C32" s="57">
        <v>10</v>
      </c>
      <c r="D32" s="57">
        <v>40</v>
      </c>
      <c r="E32" s="57">
        <v>40</v>
      </c>
      <c r="F32" s="57">
        <v>100</v>
      </c>
      <c r="G32" s="17"/>
      <c r="H32" s="17"/>
    </row>
    <row r="33" spans="1:8" s="64" customFormat="1" x14ac:dyDescent="0.3">
      <c r="A33" s="21"/>
      <c r="B33" s="57">
        <v>28</v>
      </c>
      <c r="C33" s="57">
        <v>10</v>
      </c>
      <c r="D33" s="57">
        <v>40</v>
      </c>
      <c r="E33" s="57">
        <v>40</v>
      </c>
      <c r="F33" s="57">
        <v>100</v>
      </c>
      <c r="G33" s="17"/>
      <c r="H33" s="17"/>
    </row>
    <row r="34" spans="1:8" s="64" customFormat="1" x14ac:dyDescent="0.3">
      <c r="A34" s="21"/>
      <c r="B34" s="57">
        <v>29</v>
      </c>
      <c r="C34" s="57"/>
      <c r="D34" s="57">
        <v>40</v>
      </c>
      <c r="E34" s="57">
        <v>40</v>
      </c>
      <c r="F34" s="57">
        <v>100</v>
      </c>
      <c r="G34" s="17"/>
      <c r="H34" s="17"/>
    </row>
    <row r="35" spans="1:8" s="64" customFormat="1" x14ac:dyDescent="0.3">
      <c r="A35" s="21"/>
      <c r="B35" s="57">
        <v>30</v>
      </c>
      <c r="C35" s="57"/>
      <c r="D35" s="57">
        <v>40</v>
      </c>
      <c r="E35" s="57">
        <v>40</v>
      </c>
      <c r="F35" s="57">
        <v>100</v>
      </c>
      <c r="G35" s="17"/>
      <c r="H35" s="17"/>
    </row>
    <row r="36" spans="1:8" s="64" customFormat="1" x14ac:dyDescent="0.3">
      <c r="A36" s="21"/>
      <c r="B36" s="57">
        <v>31</v>
      </c>
      <c r="C36" s="57"/>
      <c r="D36" s="57">
        <v>40</v>
      </c>
      <c r="E36" s="57">
        <v>40</v>
      </c>
      <c r="F36" s="57">
        <v>100</v>
      </c>
      <c r="G36" s="17"/>
      <c r="H36" s="17"/>
    </row>
    <row r="37" spans="1:8" s="64" customFormat="1" x14ac:dyDescent="0.3">
      <c r="A37" s="21"/>
      <c r="B37" s="57">
        <v>32</v>
      </c>
      <c r="C37" s="57"/>
      <c r="D37" s="57">
        <v>10</v>
      </c>
      <c r="E37" s="57">
        <v>20</v>
      </c>
      <c r="F37" s="57">
        <v>100</v>
      </c>
      <c r="G37" s="17"/>
      <c r="H37" s="17"/>
    </row>
    <row r="38" spans="1:8" s="64" customFormat="1" x14ac:dyDescent="0.3">
      <c r="A38" s="21"/>
      <c r="B38" s="57">
        <v>33</v>
      </c>
      <c r="C38" s="57"/>
      <c r="D38" s="57">
        <v>10</v>
      </c>
      <c r="E38" s="57">
        <v>20</v>
      </c>
      <c r="F38" s="57">
        <v>100</v>
      </c>
      <c r="G38" s="17"/>
      <c r="H38" s="17"/>
    </row>
    <row r="39" spans="1:8" s="64" customFormat="1" x14ac:dyDescent="0.3">
      <c r="A39" s="21"/>
      <c r="B39" s="57">
        <v>34</v>
      </c>
      <c r="C39" s="57"/>
      <c r="D39" s="57">
        <v>10</v>
      </c>
      <c r="E39" s="57">
        <v>20</v>
      </c>
      <c r="F39" s="57">
        <v>100</v>
      </c>
      <c r="G39" s="17"/>
      <c r="H39" s="17"/>
    </row>
    <row r="40" spans="1:8" s="64" customFormat="1" x14ac:dyDescent="0.3">
      <c r="A40" s="21"/>
      <c r="B40" s="57">
        <v>35</v>
      </c>
      <c r="C40" s="57"/>
      <c r="D40" s="57">
        <v>10</v>
      </c>
      <c r="E40" s="57">
        <v>20</v>
      </c>
      <c r="F40" s="57">
        <v>100</v>
      </c>
      <c r="G40" s="17"/>
      <c r="H40" s="17"/>
    </row>
    <row r="41" spans="1:8" s="64" customFormat="1" x14ac:dyDescent="0.3">
      <c r="A41" s="21"/>
      <c r="B41" s="57">
        <v>36</v>
      </c>
      <c r="C41" s="57"/>
      <c r="D41" s="57">
        <v>10</v>
      </c>
      <c r="E41" s="57">
        <v>20</v>
      </c>
      <c r="F41" s="57">
        <v>80</v>
      </c>
      <c r="G41" s="17"/>
      <c r="H41" s="17"/>
    </row>
    <row r="42" spans="1:8" s="64" customFormat="1" x14ac:dyDescent="0.3">
      <c r="A42" s="21"/>
      <c r="B42" s="57">
        <v>37</v>
      </c>
      <c r="C42" s="57"/>
      <c r="D42" s="57"/>
      <c r="E42" s="57">
        <v>10</v>
      </c>
      <c r="F42" s="57">
        <v>80</v>
      </c>
      <c r="G42" s="17"/>
      <c r="H42" s="17"/>
    </row>
    <row r="43" spans="1:8" s="64" customFormat="1" x14ac:dyDescent="0.3">
      <c r="A43" s="21"/>
      <c r="B43" s="57">
        <v>38</v>
      </c>
      <c r="C43" s="57"/>
      <c r="D43" s="57"/>
      <c r="E43" s="57">
        <v>10</v>
      </c>
      <c r="F43" s="57">
        <v>80</v>
      </c>
      <c r="G43" s="17"/>
      <c r="H43" s="17"/>
    </row>
    <row r="44" spans="1:8" s="64" customFormat="1" x14ac:dyDescent="0.3">
      <c r="A44" s="21"/>
      <c r="B44" s="57">
        <v>39</v>
      </c>
      <c r="C44" s="57"/>
      <c r="D44" s="57"/>
      <c r="E44" s="57">
        <v>10</v>
      </c>
      <c r="F44" s="57">
        <v>80</v>
      </c>
      <c r="G44" s="17"/>
      <c r="H44" s="17"/>
    </row>
    <row r="45" spans="1:8" s="64" customFormat="1" x14ac:dyDescent="0.3">
      <c r="A45" s="21"/>
      <c r="B45" s="57">
        <v>40</v>
      </c>
      <c r="C45" s="57"/>
      <c r="D45" s="57"/>
      <c r="E45" s="57">
        <v>10</v>
      </c>
      <c r="F45" s="57">
        <v>80</v>
      </c>
      <c r="G45" s="17"/>
      <c r="H45" s="17"/>
    </row>
    <row r="46" spans="1:8" s="64" customFormat="1" x14ac:dyDescent="0.3">
      <c r="A46" s="21"/>
      <c r="B46" s="57">
        <v>41</v>
      </c>
      <c r="C46" s="57"/>
      <c r="D46" s="57"/>
      <c r="E46" s="57">
        <v>10</v>
      </c>
      <c r="F46" s="57">
        <v>80</v>
      </c>
      <c r="G46" s="17"/>
      <c r="H46" s="17"/>
    </row>
    <row r="47" spans="1:8" s="64" customFormat="1" x14ac:dyDescent="0.3">
      <c r="A47" s="21"/>
      <c r="B47" s="57">
        <v>42</v>
      </c>
      <c r="C47" s="57"/>
      <c r="D47" s="57"/>
      <c r="E47" s="57">
        <v>10</v>
      </c>
      <c r="F47" s="57">
        <v>40</v>
      </c>
      <c r="G47" s="17"/>
      <c r="H47" s="17"/>
    </row>
    <row r="48" spans="1:8" s="64" customFormat="1" x14ac:dyDescent="0.3">
      <c r="A48" s="21"/>
      <c r="B48" s="57">
        <v>43</v>
      </c>
      <c r="C48" s="57"/>
      <c r="D48" s="57"/>
      <c r="E48" s="57"/>
      <c r="F48" s="57">
        <v>40</v>
      </c>
      <c r="G48" s="17"/>
      <c r="H48" s="17"/>
    </row>
    <row r="49" spans="1:8" s="64" customFormat="1" x14ac:dyDescent="0.3">
      <c r="A49" s="21"/>
      <c r="B49" s="57">
        <v>44</v>
      </c>
      <c r="C49" s="57"/>
      <c r="D49" s="57"/>
      <c r="E49" s="57"/>
      <c r="F49" s="57">
        <v>40</v>
      </c>
      <c r="G49" s="17"/>
      <c r="H49" s="17"/>
    </row>
    <row r="50" spans="1:8" s="64" customFormat="1" x14ac:dyDescent="0.3">
      <c r="A50" s="21"/>
      <c r="B50" s="57">
        <v>45</v>
      </c>
      <c r="C50" s="57"/>
      <c r="D50" s="57"/>
      <c r="E50" s="57"/>
      <c r="F50" s="57">
        <v>40</v>
      </c>
      <c r="G50" s="17"/>
      <c r="H50" s="17"/>
    </row>
    <row r="51" spans="1:8" s="64" customFormat="1" x14ac:dyDescent="0.3">
      <c r="A51" s="21"/>
      <c r="B51" s="57">
        <v>46</v>
      </c>
      <c r="C51" s="57"/>
      <c r="D51" s="57"/>
      <c r="E51" s="57"/>
      <c r="F51" s="57">
        <v>40</v>
      </c>
      <c r="G51" s="17"/>
      <c r="H51" s="17"/>
    </row>
    <row r="52" spans="1:8" s="64" customFormat="1" x14ac:dyDescent="0.3">
      <c r="A52" s="21"/>
      <c r="B52" s="57">
        <v>47</v>
      </c>
      <c r="C52" s="57"/>
      <c r="D52" s="57"/>
      <c r="E52" s="57"/>
      <c r="F52" s="57">
        <v>40</v>
      </c>
      <c r="G52" s="17"/>
      <c r="H52" s="17"/>
    </row>
    <row r="53" spans="1:8" s="64" customFormat="1" x14ac:dyDescent="0.3">
      <c r="A53" s="21"/>
      <c r="B53" s="57">
        <v>48</v>
      </c>
      <c r="C53" s="57"/>
      <c r="D53" s="57"/>
      <c r="E53" s="57"/>
      <c r="F53" s="57">
        <v>20</v>
      </c>
      <c r="G53" s="17"/>
      <c r="H53" s="17"/>
    </row>
    <row r="54" spans="1:8" s="64" customFormat="1" x14ac:dyDescent="0.3">
      <c r="A54" s="21"/>
      <c r="B54" s="57">
        <v>49</v>
      </c>
      <c r="C54" s="57"/>
      <c r="D54" s="57"/>
      <c r="E54" s="57"/>
      <c r="F54" s="57">
        <v>20</v>
      </c>
      <c r="G54" s="17"/>
      <c r="H54" s="17"/>
    </row>
    <row r="55" spans="1:8" s="64" customFormat="1" x14ac:dyDescent="0.3">
      <c r="A55" s="21"/>
      <c r="B55" s="57">
        <v>50</v>
      </c>
      <c r="C55" s="57"/>
      <c r="D55" s="57"/>
      <c r="E55" s="57"/>
      <c r="F55" s="57">
        <v>20</v>
      </c>
      <c r="G55" s="17"/>
      <c r="H55" s="17"/>
    </row>
    <row r="56" spans="1:8" s="64" customFormat="1" x14ac:dyDescent="0.3">
      <c r="A56" s="21"/>
      <c r="B56" s="57"/>
      <c r="C56" s="57"/>
      <c r="D56" s="57"/>
      <c r="E56" s="57"/>
      <c r="F56" s="57"/>
      <c r="G56" s="17"/>
      <c r="H56" s="17"/>
    </row>
  </sheetData>
  <mergeCells count="1">
    <mergeCell ref="B2:C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59</vt:i4>
      </vt:variant>
    </vt:vector>
  </HeadingPairs>
  <TitlesOfParts>
    <vt:vector size="59" baseType="lpstr">
      <vt:lpstr>Figure 1b</vt:lpstr>
      <vt:lpstr>Figure 1c</vt:lpstr>
      <vt:lpstr>Figure 1d</vt:lpstr>
      <vt:lpstr>Figure 1e</vt:lpstr>
      <vt:lpstr>Figure 1f</vt:lpstr>
      <vt:lpstr>Figure 1g</vt:lpstr>
      <vt:lpstr>Figure 2b</vt:lpstr>
      <vt:lpstr>Figure 2c</vt:lpstr>
      <vt:lpstr>Figure 2d</vt:lpstr>
      <vt:lpstr>Figure 2e</vt:lpstr>
      <vt:lpstr>Figure 2f</vt:lpstr>
      <vt:lpstr>Figure 3c</vt:lpstr>
      <vt:lpstr>Figure 3d</vt:lpstr>
      <vt:lpstr>Figure 4b</vt:lpstr>
      <vt:lpstr>Figure 4c</vt:lpstr>
      <vt:lpstr>Figure 4d</vt:lpstr>
      <vt:lpstr>Figure 4i</vt:lpstr>
      <vt:lpstr>Figure 4j</vt:lpstr>
      <vt:lpstr>Figure 5a</vt:lpstr>
      <vt:lpstr>Figure 5c</vt:lpstr>
      <vt:lpstr>Figure 5d</vt:lpstr>
      <vt:lpstr>Figure 5e</vt:lpstr>
      <vt:lpstr>Figure 5f</vt:lpstr>
      <vt:lpstr>Figure 5g</vt:lpstr>
      <vt:lpstr>Figure 6b</vt:lpstr>
      <vt:lpstr>Figure 6d</vt:lpstr>
      <vt:lpstr>Figure 6e</vt:lpstr>
      <vt:lpstr>Figure 7b</vt:lpstr>
      <vt:lpstr>Figure 7d</vt:lpstr>
      <vt:lpstr>Supple 1b</vt:lpstr>
      <vt:lpstr>Supple 1d</vt:lpstr>
      <vt:lpstr>Supple 1e</vt:lpstr>
      <vt:lpstr>Supple 1f</vt:lpstr>
      <vt:lpstr>Supple 1g</vt:lpstr>
      <vt:lpstr>Supple 1h</vt:lpstr>
      <vt:lpstr>Supple 2a</vt:lpstr>
      <vt:lpstr>Supple 2b</vt:lpstr>
      <vt:lpstr>Supple 3c</vt:lpstr>
      <vt:lpstr>Supple 3d</vt:lpstr>
      <vt:lpstr>Supple 3e</vt:lpstr>
      <vt:lpstr>Supple 3g</vt:lpstr>
      <vt:lpstr>Supple 3h</vt:lpstr>
      <vt:lpstr>Supple 5a</vt:lpstr>
      <vt:lpstr>Supple 5b</vt:lpstr>
      <vt:lpstr>Supple 5c</vt:lpstr>
      <vt:lpstr>Supple 6a</vt:lpstr>
      <vt:lpstr>Supple 7c</vt:lpstr>
      <vt:lpstr>Supple 7d</vt:lpstr>
      <vt:lpstr>Supple 7e</vt:lpstr>
      <vt:lpstr>Supple 9a</vt:lpstr>
      <vt:lpstr>Supple 9b</vt:lpstr>
      <vt:lpstr>Supple 9c</vt:lpstr>
      <vt:lpstr>Supple 9d</vt:lpstr>
      <vt:lpstr>Supple 10a</vt:lpstr>
      <vt:lpstr>Supple 10b</vt:lpstr>
      <vt:lpstr>Supple 10c</vt:lpstr>
      <vt:lpstr>Supple 11b</vt:lpstr>
      <vt:lpstr>Supple 11c</vt:lpstr>
      <vt:lpstr>Supple 11e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임은주</cp:lastModifiedBy>
  <cp:lastPrinted>2019-01-03T07:58:02Z</cp:lastPrinted>
  <dcterms:created xsi:type="dcterms:W3CDTF">2017-11-15T12:34:53Z</dcterms:created>
  <dcterms:modified xsi:type="dcterms:W3CDTF">2019-02-22T02:26:57Z</dcterms:modified>
</cp:coreProperties>
</file>