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rels" ContentType="application/vnd.openxmlformats-package.relationships+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drawings/drawing2.xml" ContentType="application/vnd.openxmlformats-officedocument.drawing+xml"/>
  <Override PartName="/xl/charts/chart2.xml" ContentType="application/vnd.openxmlformats-officedocument.drawingml.chart+xml"/>
  <Override PartName="/xl/drawings/drawing3.xml" ContentType="application/vnd.openxmlformats-officedocument.drawing+xml"/>
  <Override PartName="/xl/charts/chart3.xml" ContentType="application/vnd.openxmlformats-officedocument.drawingml.chart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charts/chart4.xml" ContentType="application/vnd.openxmlformats-officedocument.drawingml.chart+xml"/>
  <Override PartName="/xl/drawings/drawing15.xml" ContentType="application/vnd.openxmlformats-officedocument.drawing+xml"/>
  <Override PartName="/xl/charts/chart5.xml" ContentType="application/vnd.openxmlformats-officedocument.drawingml.chart+xml"/>
  <Override PartName="/xl/drawings/drawing16.xml" ContentType="application/vnd.openxmlformats-officedocument.drawing+xml"/>
  <Override PartName="/xl/charts/chart6.xml" ContentType="application/vnd.openxmlformats-officedocument.drawingml.chart+xml"/>
  <Override PartName="/xl/drawings/drawing17.xml" ContentType="application/vnd.openxmlformats-officedocument.drawing+xml"/>
  <Override PartName="/xl/charts/chart7.xml" ContentType="application/vnd.openxmlformats-officedocument.drawingml.chart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charts/chart8.xml" ContentType="application/vnd.openxmlformats-officedocument.drawingml.chart+xml"/>
  <Override PartName="/xl/drawings/drawing22.xml" ContentType="application/vnd.openxmlformats-officedocument.drawing+xml"/>
  <Override PartName="/xl/charts/chart9.xml" ContentType="application/vnd.openxmlformats-officedocument.drawingml.chart+xml"/>
  <Override PartName="/xl/drawings/drawing23.xml" ContentType="application/vnd.openxmlformats-officedocument.drawing+xml"/>
  <Override PartName="/xl/charts/chart10.xml" ContentType="application/vnd.openxmlformats-officedocument.drawingml.chart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charts/chart11.xml" ContentType="application/vnd.openxmlformats-officedocument.drawingml.chart+xml"/>
  <Override PartName="/xl/drawings/drawing28.xml" ContentType="application/vnd.openxmlformats-officedocument.drawing+xml"/>
  <Override PartName="/xl/charts/chart12.xml" ContentType="application/vnd.openxmlformats-officedocument.drawingml.chart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charts/chart13.xml" ContentType="application/vnd.openxmlformats-officedocument.drawingml.chart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charts/style1.xml" ContentType="application/vnd.ms-office.chartstyle+xml"/>
  <Override PartName="/xl/charts/colors1.xml" ContentType="application/vnd.ms-office.chartcolorstyle+xml"/>
  <Override PartName="/xl/charts/style2.xml" ContentType="application/vnd.ms-office.chartstyle+xml"/>
  <Override PartName="/xl/charts/colors2.xml" ContentType="application/vnd.ms-office.chartcolorstyle+xml"/>
  <Override PartName="/xl/charts/style3.xml" ContentType="application/vnd.ms-office.chartstyle+xml"/>
  <Override PartName="/xl/charts/colors3.xml" ContentType="application/vnd.ms-office.chartcolorstyle+xml"/>
  <Override PartName="/xl/charts/style4.xml" ContentType="application/vnd.ms-office.chartstyle+xml"/>
  <Override PartName="/xl/charts/colors4.xml" ContentType="application/vnd.ms-office.chartcolorstyle+xml"/>
  <Override PartName="/xl/charts/style5.xml" ContentType="application/vnd.ms-office.chartstyle+xml"/>
  <Override PartName="/xl/charts/colors5.xml" ContentType="application/vnd.ms-office.chartcolorstyle+xml"/>
  <Override PartName="/xl/charts/style6.xml" ContentType="application/vnd.ms-office.chartstyle+xml"/>
  <Override PartName="/xl/charts/colors6.xml" ContentType="application/vnd.ms-office.chartcolorstyle+xml"/>
  <Override PartName="/xl/charts/style7.xml" ContentType="application/vnd.ms-office.chartstyle+xml"/>
  <Override PartName="/xl/charts/colors7.xml" ContentType="application/vnd.ms-office.chartcolorstyle+xml"/>
  <Override PartName="/xl/charts/style8.xml" ContentType="application/vnd.ms-office.chartstyle+xml"/>
  <Override PartName="/xl/charts/colors8.xml" ContentType="application/vnd.ms-office.chartcolorstyle+xml"/>
  <Override PartName="/xl/charts/style9.xml" ContentType="application/vnd.ms-office.chartstyle+xml"/>
  <Override PartName="/xl/charts/colors9.xml" ContentType="application/vnd.ms-office.chartcolorstyle+xml"/>
  <Override PartName="/xl/charts/style10.xml" ContentType="application/vnd.ms-office.chartstyle+xml"/>
  <Override PartName="/xl/charts/colors10.xml" ContentType="application/vnd.ms-office.chartcolorstyle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28705"/>
  <workbookPr autoCompressPictures="0"/>
  <bookViews>
    <workbookView xWindow="0" yWindow="0" windowWidth="37700" windowHeight="19140" tabRatio="737"/>
  </bookViews>
  <sheets>
    <sheet name="Figure 1F" sheetId="27" r:id="rId1"/>
    <sheet name="Figure 1G" sheetId="28" r:id="rId2"/>
    <sheet name="Figure 1I" sheetId="29" r:id="rId3"/>
    <sheet name="Figure 2B" sheetId="1" r:id="rId4"/>
    <sheet name="Figure 2C" sheetId="3" r:id="rId5"/>
    <sheet name="Figure 2H" sheetId="4" r:id="rId6"/>
    <sheet name="Figure 2I" sheetId="24" r:id="rId7"/>
    <sheet name="Figure 3D" sheetId="5" r:id="rId8"/>
    <sheet name="Figure 3F" sheetId="20" r:id="rId9"/>
    <sheet name="Figure 4A" sheetId="25" r:id="rId10"/>
    <sheet name="Figure 4B" sheetId="6" r:id="rId11"/>
    <sheet name="Figure 4C" sheetId="7" r:id="rId12"/>
    <sheet name="Figure 4D" sheetId="8" r:id="rId13"/>
    <sheet name="Figure 4E" sheetId="37" r:id="rId14"/>
    <sheet name="Figure 5B" sheetId="30" r:id="rId15"/>
    <sheet name="Figure 5C" sheetId="32" r:id="rId16"/>
    <sheet name="Figure 5F" sheetId="31" r:id="rId17"/>
    <sheet name="Figure 6A" sheetId="9" r:id="rId18"/>
    <sheet name="Figure 6B" sheetId="10" r:id="rId19"/>
    <sheet name="Figure 6C" sheetId="11" r:id="rId20"/>
    <sheet name="Figure 7B" sheetId="39" r:id="rId21"/>
    <sheet name="Figure 7D" sheetId="38" r:id="rId22"/>
    <sheet name="Figure 7F" sheetId="40" r:id="rId23"/>
    <sheet name="Figure 7G" sheetId="12" r:id="rId24"/>
    <sheet name="Figure S1-B" sheetId="13" r:id="rId25"/>
    <sheet name="Figure S1E" sheetId="14" r:id="rId26"/>
    <sheet name="Figure S1-I" sheetId="34" r:id="rId27"/>
    <sheet name="Figure S1-J" sheetId="35" r:id="rId28"/>
    <sheet name="Figure S1K" sheetId="15" r:id="rId29"/>
    <sheet name="Figure S1M" sheetId="23" r:id="rId30"/>
    <sheet name="Figure S2A" sheetId="22" r:id="rId31"/>
    <sheet name="Figure S2B" sheetId="16" r:id="rId32"/>
    <sheet name="Figure S3B" sheetId="21" r:id="rId33"/>
    <sheet name="Figure S4A" sheetId="26" r:id="rId34"/>
    <sheet name="Figure S4B" sheetId="17" r:id="rId35"/>
    <sheet name="Figure S4C" sheetId="36" r:id="rId36"/>
    <sheet name="Figure S4D" sheetId="41" r:id="rId37"/>
    <sheet name="Figure S5B" sheetId="18" r:id="rId38"/>
    <sheet name="Figure S5C" sheetId="19" r:id="rId39"/>
  </sheets>
  <externalReferences>
    <externalReference r:id="rId40"/>
    <externalReference r:id="rId41"/>
  </externalReferences>
  <calcPr calcId="140001" concurrentCalc="0"/>
  <extLst>
    <ext xmlns:mx="http://schemas.microsoft.com/office/mac/excel/2008/main" uri="{7523E5D3-25F3-A5E0-1632-64F254C22452}">
      <mx:ArchID Flags="2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A7" i="39" l="1"/>
  <c r="A8" i="39"/>
  <c r="A9" i="39"/>
  <c r="A10" i="39"/>
  <c r="A11" i="39"/>
  <c r="A12" i="39"/>
  <c r="A13" i="39"/>
  <c r="A14" i="39"/>
  <c r="A15" i="39"/>
  <c r="A16" i="39"/>
  <c r="A17" i="39"/>
  <c r="A18" i="39"/>
  <c r="A19" i="39"/>
  <c r="A20" i="39"/>
  <c r="A21" i="39"/>
  <c r="A22" i="39"/>
  <c r="A23" i="39"/>
  <c r="A24" i="39"/>
  <c r="A25" i="39"/>
  <c r="A26" i="39"/>
  <c r="A27" i="39"/>
  <c r="A28" i="39"/>
  <c r="A29" i="39"/>
  <c r="A30" i="39"/>
  <c r="A31" i="39"/>
  <c r="A32" i="39"/>
  <c r="A33" i="39"/>
  <c r="A34" i="39"/>
  <c r="A35" i="39"/>
  <c r="A36" i="39"/>
  <c r="A37" i="39"/>
  <c r="A38" i="39"/>
  <c r="A39" i="39"/>
  <c r="A40" i="39"/>
  <c r="A41" i="39"/>
  <c r="A42" i="39"/>
  <c r="A43" i="39"/>
  <c r="A44" i="39"/>
  <c r="A45" i="39"/>
  <c r="A4" i="38"/>
  <c r="A5" i="38"/>
  <c r="A6" i="38"/>
  <c r="A7" i="38"/>
  <c r="A8" i="38"/>
  <c r="A9" i="38"/>
  <c r="A10" i="38"/>
  <c r="A11" i="38"/>
  <c r="A12" i="38"/>
  <c r="A13" i="38"/>
  <c r="A14" i="38"/>
  <c r="A15" i="38"/>
  <c r="A16" i="38"/>
  <c r="A17" i="38"/>
  <c r="A18" i="38"/>
  <c r="A19" i="38"/>
  <c r="A20" i="38"/>
  <c r="A21" i="38"/>
  <c r="A22" i="38"/>
  <c r="A23" i="38"/>
  <c r="A24" i="38"/>
  <c r="A25" i="38"/>
  <c r="A26" i="38"/>
  <c r="A27" i="38"/>
  <c r="A28" i="38"/>
  <c r="A29" i="38"/>
  <c r="A30" i="38"/>
  <c r="A31" i="38"/>
  <c r="A32" i="38"/>
  <c r="A33" i="38"/>
  <c r="A34" i="38"/>
  <c r="A35" i="38"/>
  <c r="A36" i="38"/>
  <c r="A37" i="38"/>
  <c r="D10" i="36"/>
  <c r="D17" i="36"/>
  <c r="D24" i="36"/>
  <c r="D29" i="36"/>
  <c r="Z12" i="37"/>
  <c r="Z19" i="37"/>
  <c r="Z26" i="37"/>
  <c r="W12" i="37"/>
  <c r="W19" i="37"/>
  <c r="W26" i="37"/>
  <c r="T12" i="37"/>
  <c r="T19" i="37"/>
  <c r="T26" i="37"/>
  <c r="Q12" i="37"/>
  <c r="Q19" i="37"/>
  <c r="Q26" i="37"/>
  <c r="M5" i="37"/>
  <c r="M12" i="37"/>
  <c r="M19" i="37"/>
  <c r="M26" i="37"/>
  <c r="J5" i="37"/>
  <c r="J12" i="37"/>
  <c r="J19" i="37"/>
  <c r="J26" i="37"/>
  <c r="G5" i="37"/>
  <c r="G12" i="37"/>
  <c r="G19" i="37"/>
  <c r="G26" i="37"/>
  <c r="D5" i="37"/>
  <c r="D12" i="37"/>
  <c r="D19" i="37"/>
  <c r="D26" i="37"/>
  <c r="Z11" i="37"/>
  <c r="Z18" i="37"/>
  <c r="Z25" i="37"/>
  <c r="W11" i="37"/>
  <c r="W18" i="37"/>
  <c r="W25" i="37"/>
  <c r="T11" i="37"/>
  <c r="T18" i="37"/>
  <c r="T25" i="37"/>
  <c r="Q11" i="37"/>
  <c r="Q18" i="37"/>
  <c r="Q25" i="37"/>
  <c r="M4" i="37"/>
  <c r="M11" i="37"/>
  <c r="M18" i="37"/>
  <c r="M25" i="37"/>
  <c r="J4" i="37"/>
  <c r="J11" i="37"/>
  <c r="J18" i="37"/>
  <c r="J25" i="37"/>
  <c r="G4" i="37"/>
  <c r="G11" i="37"/>
  <c r="G18" i="37"/>
  <c r="G25" i="37"/>
  <c r="D4" i="37"/>
  <c r="D11" i="37"/>
  <c r="D18" i="37"/>
  <c r="D25" i="37"/>
  <c r="Z10" i="37"/>
  <c r="Z17" i="37"/>
  <c r="Z24" i="37"/>
  <c r="W10" i="37"/>
  <c r="W17" i="37"/>
  <c r="W24" i="37"/>
  <c r="T10" i="37"/>
  <c r="T17" i="37"/>
  <c r="T24" i="37"/>
  <c r="Q10" i="37"/>
  <c r="Q17" i="37"/>
  <c r="Q24" i="37"/>
  <c r="M3" i="37"/>
  <c r="M10" i="37"/>
  <c r="M17" i="37"/>
  <c r="M24" i="37"/>
  <c r="J3" i="37"/>
  <c r="J10" i="37"/>
  <c r="J17" i="37"/>
  <c r="J24" i="37"/>
  <c r="G3" i="37"/>
  <c r="G10" i="37"/>
  <c r="G17" i="37"/>
  <c r="G24" i="37"/>
  <c r="D3" i="37"/>
  <c r="D10" i="37"/>
  <c r="D17" i="37"/>
  <c r="D24" i="37"/>
  <c r="L31" i="37"/>
  <c r="K31" i="37"/>
  <c r="J31" i="37"/>
  <c r="I31" i="37"/>
  <c r="G31" i="37"/>
  <c r="F31" i="37"/>
  <c r="E31" i="37"/>
  <c r="D31" i="37"/>
  <c r="L30" i="37"/>
  <c r="K30" i="37"/>
  <c r="J30" i="37"/>
  <c r="I30" i="37"/>
  <c r="G30" i="37"/>
  <c r="F30" i="37"/>
  <c r="E30" i="37"/>
  <c r="D30" i="37"/>
  <c r="L29" i="37"/>
  <c r="K29" i="37"/>
  <c r="J29" i="37"/>
  <c r="I29" i="37"/>
  <c r="G29" i="37"/>
  <c r="F29" i="37"/>
  <c r="E29" i="37"/>
  <c r="D29" i="37"/>
  <c r="G10" i="36"/>
  <c r="J10" i="36"/>
  <c r="M10" i="36"/>
  <c r="Q10" i="36"/>
  <c r="T10" i="36"/>
  <c r="W10" i="36"/>
  <c r="Z10" i="36"/>
  <c r="D11" i="36"/>
  <c r="G11" i="36"/>
  <c r="J11" i="36"/>
  <c r="M11" i="36"/>
  <c r="Q11" i="36"/>
  <c r="T11" i="36"/>
  <c r="W11" i="36"/>
  <c r="Z11" i="36"/>
  <c r="D12" i="36"/>
  <c r="G12" i="36"/>
  <c r="J12" i="36"/>
  <c r="M12" i="36"/>
  <c r="Q12" i="36"/>
  <c r="T12" i="36"/>
  <c r="W12" i="36"/>
  <c r="Z12" i="36"/>
  <c r="G17" i="36"/>
  <c r="J17" i="36"/>
  <c r="M17" i="36"/>
  <c r="Q17" i="36"/>
  <c r="T17" i="36"/>
  <c r="W17" i="36"/>
  <c r="Z17" i="36"/>
  <c r="D18" i="36"/>
  <c r="G18" i="36"/>
  <c r="J18" i="36"/>
  <c r="M18" i="36"/>
  <c r="Q18" i="36"/>
  <c r="T18" i="36"/>
  <c r="W18" i="36"/>
  <c r="Z18" i="36"/>
  <c r="D19" i="36"/>
  <c r="G19" i="36"/>
  <c r="J19" i="36"/>
  <c r="M19" i="36"/>
  <c r="Q19" i="36"/>
  <c r="T19" i="36"/>
  <c r="W19" i="36"/>
  <c r="Z19" i="36"/>
  <c r="G24" i="36"/>
  <c r="J24" i="36"/>
  <c r="M24" i="36"/>
  <c r="Q24" i="36"/>
  <c r="T24" i="36"/>
  <c r="W24" i="36"/>
  <c r="Z24" i="36"/>
  <c r="D25" i="36"/>
  <c r="G25" i="36"/>
  <c r="J25" i="36"/>
  <c r="M25" i="36"/>
  <c r="Q25" i="36"/>
  <c r="T25" i="36"/>
  <c r="W25" i="36"/>
  <c r="Z25" i="36"/>
  <c r="D26" i="36"/>
  <c r="G26" i="36"/>
  <c r="J26" i="36"/>
  <c r="M26" i="36"/>
  <c r="Q26" i="36"/>
  <c r="T26" i="36"/>
  <c r="W26" i="36"/>
  <c r="Z26" i="36"/>
  <c r="E29" i="36"/>
  <c r="F29" i="36"/>
  <c r="G29" i="36"/>
  <c r="I29" i="36"/>
  <c r="J29" i="36"/>
  <c r="K29" i="36"/>
  <c r="L29" i="36"/>
  <c r="D30" i="36"/>
  <c r="E30" i="36"/>
  <c r="F30" i="36"/>
  <c r="G30" i="36"/>
  <c r="I30" i="36"/>
  <c r="J30" i="36"/>
  <c r="K30" i="36"/>
  <c r="L30" i="36"/>
  <c r="D31" i="36"/>
  <c r="E31" i="36"/>
  <c r="F31" i="36"/>
  <c r="G31" i="36"/>
  <c r="I31" i="36"/>
  <c r="J31" i="36"/>
  <c r="K31" i="36"/>
  <c r="L31" i="36"/>
  <c r="D4" i="35"/>
  <c r="D9" i="35"/>
  <c r="D14" i="35"/>
  <c r="C18" i="35"/>
  <c r="C4" i="35"/>
  <c r="C9" i="35"/>
  <c r="C14" i="35"/>
  <c r="B18" i="35"/>
  <c r="C17" i="35"/>
  <c r="B17" i="35"/>
  <c r="C4" i="34"/>
  <c r="D4" i="34"/>
  <c r="C9" i="34"/>
  <c r="D9" i="34"/>
  <c r="C14" i="34"/>
  <c r="D14" i="34"/>
  <c r="C17" i="34"/>
  <c r="D17" i="34"/>
  <c r="C18" i="34"/>
  <c r="D18" i="34"/>
  <c r="D4" i="32"/>
  <c r="I4" i="32"/>
  <c r="D5" i="32"/>
  <c r="D6" i="32"/>
  <c r="K4" i="32"/>
  <c r="L4" i="32"/>
  <c r="I5" i="32"/>
  <c r="I6" i="32"/>
  <c r="K5" i="32"/>
  <c r="L5" i="32"/>
  <c r="C7" i="31"/>
  <c r="G7" i="31"/>
  <c r="C8" i="31"/>
  <c r="C9" i="31"/>
  <c r="I7" i="31"/>
  <c r="J7" i="31"/>
  <c r="G8" i="31"/>
  <c r="G9" i="31"/>
  <c r="I8" i="31"/>
  <c r="J8" i="31"/>
  <c r="C7" i="30"/>
  <c r="G7" i="30"/>
  <c r="C8" i="30"/>
  <c r="C9" i="30"/>
  <c r="I7" i="30"/>
  <c r="J7" i="30"/>
  <c r="G8" i="30"/>
  <c r="G9" i="30"/>
  <c r="I8" i="30"/>
  <c r="J8" i="30"/>
  <c r="F10" i="29"/>
  <c r="F9" i="29"/>
  <c r="F8" i="29"/>
  <c r="F7" i="29"/>
  <c r="F6" i="29"/>
  <c r="F5" i="29"/>
  <c r="F4" i="29"/>
  <c r="F3" i="29"/>
  <c r="F2" i="29"/>
  <c r="S5" i="28"/>
  <c r="S6" i="28"/>
  <c r="S7" i="28"/>
  <c r="F11" i="28"/>
  <c r="D11" i="28"/>
  <c r="M5" i="28"/>
  <c r="M6" i="28"/>
  <c r="M7" i="28"/>
  <c r="F10" i="28"/>
  <c r="D10" i="28"/>
  <c r="G5" i="28"/>
  <c r="G6" i="28"/>
  <c r="G7" i="28"/>
  <c r="F9" i="28"/>
  <c r="D9" i="28"/>
  <c r="AB3" i="27"/>
  <c r="AB4" i="27"/>
  <c r="AB5" i="27"/>
  <c r="F12" i="27"/>
  <c r="C12" i="27"/>
  <c r="V3" i="27"/>
  <c r="V4" i="27"/>
  <c r="V5" i="27"/>
  <c r="F11" i="27"/>
  <c r="C11" i="27"/>
  <c r="J3" i="27"/>
  <c r="J4" i="27"/>
  <c r="J5" i="27"/>
  <c r="F10" i="27"/>
  <c r="C10" i="27"/>
  <c r="P3" i="27"/>
  <c r="P4" i="27"/>
  <c r="P5" i="27"/>
  <c r="F9" i="27"/>
  <c r="C9" i="27"/>
  <c r="E3" i="27"/>
  <c r="E4" i="27"/>
  <c r="E5" i="27"/>
  <c r="F8" i="27"/>
  <c r="C8" i="27"/>
</calcChain>
</file>

<file path=xl/sharedStrings.xml><?xml version="1.0" encoding="utf-8"?>
<sst xmlns="http://schemas.openxmlformats.org/spreadsheetml/2006/main" count="712" uniqueCount="220">
  <si>
    <t>anti-HA  (Flag IP sample)</t>
  </si>
  <si>
    <t>Figure 2B</t>
  </si>
  <si>
    <t>anti-HA  (input sample)</t>
  </si>
  <si>
    <t>anti-FLAG (ip sample 1:100 Dilution)</t>
  </si>
  <si>
    <t>anti-FLAG  (HA IP sample)</t>
  </si>
  <si>
    <t>anti-HA  (HA IP sample 1:100 dilution)</t>
  </si>
  <si>
    <t>anti-FLAG (input sample)</t>
  </si>
  <si>
    <t>Figure 2C</t>
  </si>
  <si>
    <t>Figure 2H</t>
  </si>
  <si>
    <t>anti-FLAG, anti-Tubulin  (HA IP sample and input sample)</t>
  </si>
  <si>
    <t>anti-HA  (HA IP sample(1:100) and input sample)</t>
  </si>
  <si>
    <t>anti-Flag, Tubulin, HA  (input sample)</t>
  </si>
  <si>
    <t>Figure 3D</t>
  </si>
  <si>
    <t>anti-HA, anti-FLAG  (Flag IP sample and HA IP sample)</t>
  </si>
  <si>
    <t>anti-FLAG, anti-HA  (Flag IP sample 1:100 and HA IP sample 1:100)</t>
  </si>
  <si>
    <t>Figure 4B</t>
  </si>
  <si>
    <t>anti-tubulin</t>
  </si>
  <si>
    <t>anti-p53</t>
  </si>
  <si>
    <t>anti-mad1, p53, actin, p21</t>
  </si>
  <si>
    <t>Figure 4C</t>
  </si>
  <si>
    <t>Figure 4D</t>
  </si>
  <si>
    <t>anti-mad1, Tubulin, p21</t>
  </si>
  <si>
    <t>Figure 6A</t>
  </si>
  <si>
    <t>anti-HA(Flag IP sample)</t>
  </si>
  <si>
    <t>anti-FLAG (FLAG IP sample 1:100)</t>
  </si>
  <si>
    <t>anti-tubulin(input)</t>
  </si>
  <si>
    <t>anti-Mad1(input)</t>
  </si>
  <si>
    <t>anti-HA(input)</t>
  </si>
  <si>
    <t>Figure 6B</t>
  </si>
  <si>
    <t>anti-HA (FLAG IP sample 1:100)</t>
  </si>
  <si>
    <t>anti-Mad1 (FLAG IP sample 1:100)</t>
  </si>
  <si>
    <t>anti-Mad1 (input)</t>
  </si>
  <si>
    <t>Figure 6C</t>
  </si>
  <si>
    <t>anti-p53(Flag IP sample)</t>
  </si>
  <si>
    <t>anti-Flag (FLAG IP sample 1:100)</t>
  </si>
  <si>
    <t>anti-p53 (input)</t>
  </si>
  <si>
    <t>anti-Tubulin(input)</t>
  </si>
  <si>
    <t>Figure 7E</t>
  </si>
  <si>
    <t>anti-Mad1, tubulin, p21</t>
  </si>
  <si>
    <t>anti-p53, histonH3</t>
  </si>
  <si>
    <t>Figure S1B</t>
  </si>
  <si>
    <t>anti-Myc, GFP</t>
  </si>
  <si>
    <t>anti-Flag, tubulin</t>
  </si>
  <si>
    <t>Figure S1E</t>
  </si>
  <si>
    <t>anti-HA, Flag, GFP, Tubulin</t>
  </si>
  <si>
    <t>Figure S1K</t>
  </si>
  <si>
    <t>anti-PML</t>
  </si>
  <si>
    <t>anti-FLAG, Tubulin</t>
  </si>
  <si>
    <t>Figure S2B</t>
  </si>
  <si>
    <t>anti-Tubulin, HistonH3</t>
  </si>
  <si>
    <t>anti-FLAG</t>
  </si>
  <si>
    <t>anti-Mad1</t>
  </si>
  <si>
    <t>Figure S4B</t>
  </si>
  <si>
    <t>anti-Tubulin, P21</t>
  </si>
  <si>
    <t>Figure S5B</t>
  </si>
  <si>
    <t>anti-Tubulin, Mad1</t>
  </si>
  <si>
    <t>anti-Mad1, p53, actin</t>
  </si>
  <si>
    <t>Shorter exposure</t>
  </si>
  <si>
    <t>Figure 3F</t>
  </si>
  <si>
    <t>anti-SUMO2</t>
  </si>
  <si>
    <t>Figure S3B</t>
  </si>
  <si>
    <t>Figure S2A</t>
  </si>
  <si>
    <t>anti-Flag</t>
  </si>
  <si>
    <t>anti-Flag (Flag IP sample 1:100 dilution)</t>
  </si>
  <si>
    <t>shorter exposure</t>
  </si>
  <si>
    <t>Figure 2I</t>
  </si>
  <si>
    <t>anti-HA(IP sample)</t>
  </si>
  <si>
    <t>Figure 4A</t>
  </si>
  <si>
    <t>anti-Mad1, p53</t>
  </si>
  <si>
    <t>Figure S4A</t>
  </si>
  <si>
    <t>Mad1 blot for shorter exposure</t>
  </si>
  <si>
    <t>Mad1-MYC-SUMO1</t>
  </si>
  <si>
    <t>Mad1-endo-SUMO1</t>
  </si>
  <si>
    <t>Mad1-MYC-SUMO2</t>
  </si>
  <si>
    <t>Mad1-Endo-PML</t>
  </si>
  <si>
    <t>Mad1-HA-PML</t>
  </si>
  <si>
    <t>#1</t>
  </si>
  <si>
    <t>#2</t>
  </si>
  <si>
    <t>#3</t>
  </si>
  <si>
    <t>Myc-SUMO1</t>
  </si>
  <si>
    <t>std</t>
  </si>
  <si>
    <t>Endo-SUMO1</t>
  </si>
  <si>
    <t>endo-PML</t>
  </si>
  <si>
    <t>HA-PML</t>
  </si>
  <si>
    <t>total</t>
  </si>
  <si>
    <t>total#</t>
  </si>
  <si>
    <t>overlap#</t>
  </si>
  <si>
    <t>ratio</t>
  </si>
  <si>
    <t>average</t>
  </si>
  <si>
    <t>Standard Deviation</t>
  </si>
  <si>
    <t>0 hour</t>
  </si>
  <si>
    <t>12 hours</t>
  </si>
  <si>
    <t>24 hours</t>
  </si>
  <si>
    <t>Experiment#</t>
  </si>
  <si>
    <t xml:space="preserve">As2O3 treatment time </t>
  </si>
  <si>
    <t>Average</t>
  </si>
  <si>
    <t>Mad1 puncata</t>
  </si>
  <si>
    <t>Overlap with SUMO1</t>
  </si>
  <si>
    <t>BRS021A</t>
  </si>
  <si>
    <t>BRS022A</t>
  </si>
  <si>
    <t>BRS024A</t>
  </si>
  <si>
    <t>BRS025</t>
  </si>
  <si>
    <t>BRS026A</t>
  </si>
  <si>
    <t>BRS027A2</t>
  </si>
  <si>
    <t>BRS028B</t>
  </si>
  <si>
    <t>BRS007A</t>
  </si>
  <si>
    <t>BRS005C</t>
  </si>
  <si>
    <t>Ratio</t>
  </si>
  <si>
    <t>#4</t>
  </si>
  <si>
    <t>#5</t>
  </si>
  <si>
    <t>#6</t>
  </si>
  <si>
    <t>#7</t>
  </si>
  <si>
    <t>#8</t>
  </si>
  <si>
    <t>#9</t>
  </si>
  <si>
    <t>STDEV</t>
  </si>
  <si>
    <t>Nucleolar MDM2</t>
  </si>
  <si>
    <t>Mad1-OE</t>
  </si>
  <si>
    <t>control</t>
  </si>
  <si>
    <t>Nucleolar Mad1</t>
  </si>
  <si>
    <t>DOX</t>
  </si>
  <si>
    <t>Dead</t>
  </si>
  <si>
    <t>live</t>
  </si>
  <si>
    <t>1-596+Tet+Dox</t>
  </si>
  <si>
    <t>1-596+Tet</t>
  </si>
  <si>
    <t>1-596+DOX</t>
  </si>
  <si>
    <t>1-596</t>
  </si>
  <si>
    <t>WT+Tet+Dox</t>
  </si>
  <si>
    <t>WT+Tet</t>
  </si>
  <si>
    <t>WT+DOX</t>
  </si>
  <si>
    <t>WT</t>
  </si>
  <si>
    <t>3rd experiment</t>
  </si>
  <si>
    <t>2nd experiment</t>
  </si>
  <si>
    <t>1st experiment</t>
  </si>
  <si>
    <t>4th experiment</t>
  </si>
  <si>
    <t>Dead ratio</t>
  </si>
  <si>
    <t xml:space="preserve"> </t>
  </si>
  <si>
    <t>Mad1 dot overlap with PML</t>
  </si>
  <si>
    <t>cells with Mad1 dot</t>
  </si>
  <si>
    <t>Mad1 dot counted</t>
  </si>
  <si>
    <t>cells counted</t>
  </si>
  <si>
    <t>pH5 stress condition</t>
  </si>
  <si>
    <t>experiment #3</t>
  </si>
  <si>
    <t>experiment #2</t>
  </si>
  <si>
    <t>experiment #1</t>
  </si>
  <si>
    <t>Mad(SIM mutant)+Tet+Dox</t>
  </si>
  <si>
    <t>Mad(SIM mutant)+Tet</t>
  </si>
  <si>
    <t>Mad(SIM mutant)+DOX</t>
  </si>
  <si>
    <t>Mad(SIM mutant)</t>
  </si>
  <si>
    <t>add Tetracyclin</t>
  </si>
  <si>
    <t>No tetracyclin</t>
  </si>
  <si>
    <t xml:space="preserve">24 hours </t>
  </si>
  <si>
    <t>Standard deviation</t>
  </si>
  <si>
    <t>#3-Michelle-Measured-Mad1-YFP-OE-2.5 x 10^6 -right tumor</t>
  </si>
  <si>
    <t>#3-Michelle-Measured-Mad1-YFP-OE-2.5 x 10^6 -Left tumor</t>
  </si>
  <si>
    <t>#2-Michelle-Measured-Mad1-YFP-OE-2.5 x 10^6 -right tumor</t>
  </si>
  <si>
    <t>#2-Michelle-Measured-Mad1-YFP-OE-2.5 x 10^6 -Left tumor</t>
  </si>
  <si>
    <t>#1-Jun-Measured-Mad1-YFP-OE-2.5 x 10^6 -right tumor</t>
  </si>
  <si>
    <t>#1-Jun-Measured-Mad1-YFP-OE-2.5 x 10^6 -Left tumor</t>
  </si>
  <si>
    <t>#3-Michelle-Measured-Control-2.5 x 10^6 -right tumor</t>
  </si>
  <si>
    <t>#3-Michelle-Measured-Control-2.5 x 10^6 -Left tumor</t>
  </si>
  <si>
    <t>#2-Michelle-Measured-Control-2.5 x 10^6 -right tumor</t>
  </si>
  <si>
    <t>#2-Michelle-Measured-Control-2.5 x 10^6 -Left tumor</t>
  </si>
  <si>
    <t>#1-Jun-Measured-Control-2.5 x 10^6 -right tumor</t>
  </si>
  <si>
    <t>#1-Jun-Measured-Control-2.5 x 10^6 -Left tumor</t>
  </si>
  <si>
    <t>Days</t>
  </si>
  <si>
    <t>LL -right tumor</t>
  </si>
  <si>
    <t>LL -Left tumor</t>
  </si>
  <si>
    <t>RR-right tumor</t>
  </si>
  <si>
    <t>RR -Left tumor</t>
  </si>
  <si>
    <t>RL-right tumor</t>
  </si>
  <si>
    <t>RL -Left tumor</t>
  </si>
  <si>
    <t>L -right tumor</t>
  </si>
  <si>
    <t>L -Left tumor</t>
  </si>
  <si>
    <t>R -right tumor</t>
  </si>
  <si>
    <t>R -Left tumor</t>
  </si>
  <si>
    <t>N-right tumor</t>
  </si>
  <si>
    <t>N -Left tumor</t>
  </si>
  <si>
    <t xml:space="preserve">2.5 x 10^6 </t>
  </si>
  <si>
    <t xml:space="preserve">5 x 10^6 </t>
  </si>
  <si>
    <t>MCF10A-Mad1-NeonGreen</t>
  </si>
  <si>
    <t>MCF10A-TetR</t>
  </si>
  <si>
    <t>days after injection, Volume (mm^3)</t>
  </si>
  <si>
    <t>Jun's Mice</t>
  </si>
  <si>
    <t>mouse ID</t>
  </si>
  <si>
    <t>parental</t>
  </si>
  <si>
    <t>333448 L</t>
  </si>
  <si>
    <t>333448 R</t>
  </si>
  <si>
    <t>333449 L</t>
  </si>
  <si>
    <t>333449 R</t>
  </si>
  <si>
    <t>333450 L</t>
  </si>
  <si>
    <t>333450 R</t>
  </si>
  <si>
    <t>mad1OE</t>
  </si>
  <si>
    <t>333451 L</t>
  </si>
  <si>
    <t>333451 R</t>
  </si>
  <si>
    <t>333464 L</t>
  </si>
  <si>
    <t>333464 R</t>
  </si>
  <si>
    <t>333465 L</t>
  </si>
  <si>
    <t>333465 R</t>
  </si>
  <si>
    <t>SIM</t>
  </si>
  <si>
    <t>333454 L</t>
  </si>
  <si>
    <t>333454 R</t>
  </si>
  <si>
    <t>333455 L</t>
  </si>
  <si>
    <t>333455 R</t>
  </si>
  <si>
    <t>333456 L</t>
  </si>
  <si>
    <t>333456 R</t>
  </si>
  <si>
    <r>
      <t xml:space="preserve"> P value and statistical significance: 
 </t>
    </r>
    <r>
      <rPr>
        <b/>
        <u/>
        <sz val="12"/>
        <color rgb="FFFF0000"/>
        <rFont val="Calibri"/>
        <family val="2"/>
        <scheme val="minor"/>
      </rPr>
      <t xml:space="preserve"> The two-tailed P value equals 0.2724 </t>
    </r>
    <r>
      <rPr>
        <sz val="12"/>
        <color theme="1"/>
        <rFont val="Calibri"/>
        <family val="2"/>
        <scheme val="minor"/>
      </rPr>
      <t xml:space="preserve">
  By conventional criteria, this difference is considered to be not statistically significant. 
Confidence interval: 
  The mean of Group One minus Group Two equals 0.03579062400 
  95% confidence interval of this difference: From -0.04235617023 to 0.11393741823 
Intermediate values used in calculations: 
  t = 1.2716 
  df = 4 
  standard error of difference = 0.028 
 </t>
    </r>
  </si>
  <si>
    <r>
      <t xml:space="preserve">P value and statistical significance: 
</t>
    </r>
    <r>
      <rPr>
        <b/>
        <u/>
        <sz val="12"/>
        <color rgb="FFFF0000"/>
        <rFont val="Calibri"/>
        <family val="2"/>
        <scheme val="minor"/>
      </rPr>
      <t xml:space="preserve">  The two-tailed P value equals 0.0012</t>
    </r>
    <r>
      <rPr>
        <sz val="12"/>
        <color theme="1"/>
        <rFont val="Calibri"/>
        <family val="2"/>
        <scheme val="minor"/>
      </rPr>
      <t xml:space="preserve">
  By conventional criteria, this difference is considered to be very statistically significant. 
Confidence interval:
  The mean of Group One minus Group Two equals -0.7134915400
  95% confidence interval of this difference: From -0.9561738606 to -0.4708092194 
Intermediate values used in calculations:
  t = 8.1628
  df = 4
  standard error of difference = 0.087 
 </t>
    </r>
  </si>
  <si>
    <r>
      <t xml:space="preserve">P value and statistical significance: 
  </t>
    </r>
    <r>
      <rPr>
        <b/>
        <u/>
        <sz val="12"/>
        <color rgb="FFFF0000"/>
        <rFont val="Calibri"/>
        <family val="2"/>
        <scheme val="minor"/>
      </rPr>
      <t xml:space="preserve">The two-tailed P value equals 0.0008
</t>
    </r>
    <r>
      <rPr>
        <sz val="12"/>
        <color theme="1"/>
        <rFont val="Calibri"/>
        <family val="2"/>
        <scheme val="minor"/>
      </rPr>
      <t xml:space="preserve">  By conventional criteria, this difference is considered to be extremely statistically significant. 
Confidence interval:
  The mean of Group One minus Group Two equals 0.2232833
  95% confidence interval of this difference: From 0.1549508 to 0.2916159 
Intermediate values used in calculations:
  t = 9.0723
  df = 4
  standard error of difference = 0.025 
 </t>
    </r>
  </si>
  <si>
    <t xml:space="preserve">P value and statistical significance: 
  The two-tailed P value equals 0.0188 
  By conventional criteria, this difference is considered to be statistically significant. 
Confidence interval: 
  The mean of Group One minus Group Two equals -0.21480837233 
  95% confidence interval of this difference: From -0.37101584643 to -0.05860089824 
Intermediate values used in calculations: 
  t = 3.8180 
  df = 4 
  standard error of difference = 0.056 
 </t>
  </si>
  <si>
    <r>
      <t xml:space="preserve">P value and statistical significance: 
 </t>
    </r>
    <r>
      <rPr>
        <b/>
        <sz val="11"/>
        <color rgb="FFFF0000"/>
        <rFont val="Calibri"/>
        <family val="2"/>
        <scheme val="minor"/>
      </rPr>
      <t xml:space="preserve"> The two-tailed P value equals 0.0012 </t>
    </r>
    <r>
      <rPr>
        <sz val="11"/>
        <color theme="1"/>
        <rFont val="Calibri"/>
        <family val="2"/>
        <scheme val="minor"/>
      </rPr>
      <t xml:space="preserve">
  By conventional criteria, this difference is considered to be very statistically significant. 
Confidence interval: 
  The mean of Group One minus Group Two equals -0.05470885333 
  95% confidence interval of this difference: From -0.07322067776 to -0.03619702890 
Intermediate values used in calculations: 
  t = 8.2054 
  df = 4 
  standard error of difference = 0.007 
 </t>
    </r>
  </si>
  <si>
    <t>P value</t>
  </si>
  <si>
    <t>Test</t>
  </si>
  <si>
    <t>Mad1-YFP curve vs. parental curve</t>
  </si>
  <si>
    <t>Sen-Adichie</t>
  </si>
  <si>
    <t>parental curve vs. SIM curve</t>
  </si>
  <si>
    <t>Mad1-YFP curve vs. SIM curve</t>
  </si>
  <si>
    <t>Mad1-NeonGreen curve vs. parental curve</t>
  </si>
  <si>
    <t>Figure S4D</t>
  </si>
  <si>
    <t>anti-tubulin, P21, Mad1</t>
  </si>
  <si>
    <t>anti-p53, Histone H3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</si>
</sst>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8" x14ac:knownFonts="1">
    <font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theme="0"/>
      <name val="Calibri"/>
      <family val="2"/>
      <scheme val="minor"/>
    </font>
    <font>
      <sz val="12"/>
      <color theme="1"/>
      <name val="Calibri"/>
      <family val="2"/>
      <scheme val="minor"/>
    </font>
    <font>
      <b/>
      <u/>
      <sz val="12"/>
      <color rgb="FFFF000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12"/>
      <color theme="0"/>
      <name val="Calibri"/>
      <family val="2"/>
      <scheme val="minor"/>
    </font>
    <font>
      <sz val="11"/>
      <color rgb="FF000000"/>
      <name val="Arial"/>
      <family val="2"/>
    </font>
    <font>
      <sz val="11"/>
      <color theme="1"/>
      <name val="Arial"/>
      <family val="2"/>
    </font>
    <font>
      <sz val="12"/>
      <color rgb="FF000000"/>
      <name val="Calibri"/>
      <family val="2"/>
      <scheme val="minor"/>
    </font>
    <font>
      <b/>
      <sz val="12"/>
      <color rgb="FF000000"/>
      <name val="Calibri"/>
      <family val="2"/>
      <scheme val="minor"/>
    </font>
    <font>
      <b/>
      <sz val="12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11"/>
      <color theme="11"/>
      <name val="Calibri"/>
      <family val="2"/>
      <scheme val="minor"/>
    </font>
  </fonts>
  <fills count="20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FF0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7" tint="-0.499984740745262"/>
        <bgColor indexed="64"/>
      </patternFill>
    </fill>
    <fill>
      <patternFill patternType="solid">
        <fgColor rgb="FF002060"/>
        <bgColor indexed="64"/>
      </patternFill>
    </fill>
    <fill>
      <patternFill patternType="solid">
        <fgColor rgb="FFFFFFFF"/>
        <bgColor rgb="FF000000"/>
      </patternFill>
    </fill>
  </fills>
  <borders count="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medium">
        <color rgb="FF000000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</borders>
  <cellStyleXfs count="13">
    <xf numFmtId="0" fontId="0" fillId="0" borderId="0"/>
    <xf numFmtId="0" fontId="4" fillId="2" borderId="0" applyNumberFormat="0" applyBorder="0" applyAlignment="0" applyProtection="0"/>
    <xf numFmtId="0" fontId="5" fillId="3" borderId="0" applyNumberFormat="0" applyBorder="0" applyAlignment="0" applyProtection="0"/>
    <xf numFmtId="0" fontId="7" fillId="0" borderId="0"/>
    <xf numFmtId="0" fontId="16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6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6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6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2" fillId="0" borderId="0"/>
  </cellStyleXfs>
  <cellXfs count="154">
    <xf numFmtId="0" fontId="0" fillId="0" borderId="0" xfId="0"/>
    <xf numFmtId="0" fontId="3" fillId="0" borderId="0" xfId="0" applyFont="1"/>
    <xf numFmtId="0" fontId="0" fillId="4" borderId="0" xfId="0" applyFill="1"/>
    <xf numFmtId="0" fontId="0" fillId="0" borderId="0" xfId="0" applyAlignment="1">
      <alignment horizontal="right"/>
    </xf>
    <xf numFmtId="0" fontId="0" fillId="5" borderId="0" xfId="0" applyFill="1" applyAlignment="1">
      <alignment horizontal="right"/>
    </xf>
    <xf numFmtId="0" fontId="0" fillId="0" borderId="0" xfId="0" applyAlignment="1">
      <alignment horizontal="right"/>
    </xf>
    <xf numFmtId="0" fontId="0" fillId="6" borderId="0" xfId="0" applyFill="1"/>
    <xf numFmtId="0" fontId="0" fillId="5" borderId="0" xfId="0" applyFill="1" applyAlignment="1">
      <alignment horizontal="right"/>
    </xf>
    <xf numFmtId="0" fontId="0" fillId="0" borderId="0" xfId="0" applyAlignment="1">
      <alignment horizontal="right"/>
    </xf>
    <xf numFmtId="0" fontId="0" fillId="5" borderId="0" xfId="0" applyFill="1" applyAlignment="1">
      <alignment horizontal="right"/>
    </xf>
    <xf numFmtId="0" fontId="0" fillId="7" borderId="0" xfId="0" applyFill="1"/>
    <xf numFmtId="0" fontId="0" fillId="4" borderId="0" xfId="0" applyFill="1" applyAlignment="1">
      <alignment horizontal="right"/>
    </xf>
    <xf numFmtId="0" fontId="0" fillId="0" borderId="0" xfId="0"/>
    <xf numFmtId="0" fontId="0" fillId="6" borderId="0" xfId="0" applyFill="1" applyAlignment="1">
      <alignment horizontal="right"/>
    </xf>
    <xf numFmtId="0" fontId="0" fillId="0" borderId="0" xfId="0" applyAlignment="1">
      <alignment horizontal="right"/>
    </xf>
    <xf numFmtId="0" fontId="0" fillId="5" borderId="0" xfId="0" applyFill="1" applyAlignment="1">
      <alignment horizontal="right"/>
    </xf>
    <xf numFmtId="0" fontId="0" fillId="0" borderId="0" xfId="0" applyAlignment="1">
      <alignment horizontal="right"/>
    </xf>
    <xf numFmtId="0" fontId="0" fillId="5" borderId="0" xfId="0" applyFill="1" applyAlignment="1">
      <alignment horizontal="right"/>
    </xf>
    <xf numFmtId="0" fontId="0" fillId="0" borderId="0" xfId="0"/>
    <xf numFmtId="0" fontId="0" fillId="0" borderId="0" xfId="0" applyAlignment="1">
      <alignment horizontal="right"/>
    </xf>
    <xf numFmtId="0" fontId="0" fillId="5" borderId="0" xfId="0" applyFill="1" applyAlignment="1">
      <alignment horizontal="right"/>
    </xf>
    <xf numFmtId="0" fontId="0" fillId="7" borderId="0" xfId="0" applyFill="1" applyAlignment="1">
      <alignment horizontal="right"/>
    </xf>
    <xf numFmtId="0" fontId="4" fillId="2" borderId="0" xfId="1"/>
    <xf numFmtId="0" fontId="4" fillId="2" borderId="0" xfId="1" applyAlignment="1">
      <alignment horizontal="right"/>
    </xf>
    <xf numFmtId="0" fontId="7" fillId="0" borderId="0" xfId="3"/>
    <xf numFmtId="0" fontId="7" fillId="4" borderId="0" xfId="3" applyFill="1"/>
    <xf numFmtId="0" fontId="7" fillId="6" borderId="0" xfId="3" applyFill="1"/>
    <xf numFmtId="0" fontId="7" fillId="9" borderId="0" xfId="3" applyFill="1"/>
    <xf numFmtId="0" fontId="7" fillId="8" borderId="0" xfId="3" applyFill="1"/>
    <xf numFmtId="0" fontId="7" fillId="0" borderId="0" xfId="3"/>
    <xf numFmtId="0" fontId="7" fillId="6" borderId="0" xfId="3" applyFill="1"/>
    <xf numFmtId="0" fontId="7" fillId="10" borderId="0" xfId="3" applyFill="1"/>
    <xf numFmtId="0" fontId="0" fillId="5" borderId="0" xfId="0" applyFill="1"/>
    <xf numFmtId="0" fontId="0" fillId="0" borderId="0" xfId="0"/>
    <xf numFmtId="0" fontId="0" fillId="4" borderId="0" xfId="0" applyFill="1"/>
    <xf numFmtId="0" fontId="0" fillId="13" borderId="0" xfId="0" applyFill="1" applyAlignment="1">
      <alignment horizontal="right"/>
    </xf>
    <xf numFmtId="0" fontId="0" fillId="0" borderId="0" xfId="0"/>
    <xf numFmtId="0" fontId="0" fillId="4" borderId="0" xfId="0" applyFill="1"/>
    <xf numFmtId="0" fontId="0" fillId="6" borderId="0" xfId="0" applyFill="1"/>
    <xf numFmtId="0" fontId="0" fillId="5" borderId="0" xfId="0" applyFill="1"/>
    <xf numFmtId="0" fontId="0" fillId="16" borderId="0" xfId="0" applyFill="1" applyAlignment="1">
      <alignment horizontal="right"/>
    </xf>
    <xf numFmtId="0" fontId="0" fillId="4" borderId="0" xfId="0" applyFill="1"/>
    <xf numFmtId="0" fontId="0" fillId="5" borderId="0" xfId="0" applyFill="1"/>
    <xf numFmtId="0" fontId="0" fillId="4" borderId="0" xfId="0" applyFill="1"/>
    <xf numFmtId="0" fontId="0" fillId="6" borderId="0" xfId="0" applyFill="1"/>
    <xf numFmtId="0" fontId="0" fillId="5" borderId="0" xfId="0" applyFill="1"/>
    <xf numFmtId="0" fontId="0" fillId="0" borderId="0" xfId="0"/>
    <xf numFmtId="0" fontId="7" fillId="0" borderId="0" xfId="3"/>
    <xf numFmtId="0" fontId="7" fillId="5" borderId="0" xfId="3" applyFill="1"/>
    <xf numFmtId="0" fontId="7" fillId="13" borderId="0" xfId="3" applyFill="1"/>
    <xf numFmtId="0" fontId="7" fillId="14" borderId="0" xfId="3" applyFill="1"/>
    <xf numFmtId="0" fontId="7" fillId="15" borderId="0" xfId="3" applyFill="1"/>
    <xf numFmtId="0" fontId="0" fillId="13" borderId="0" xfId="0" applyFill="1" applyAlignment="1">
      <alignment horizontal="right"/>
    </xf>
    <xf numFmtId="0" fontId="0" fillId="16" borderId="0" xfId="0" applyFill="1" applyAlignment="1">
      <alignment horizontal="right"/>
    </xf>
    <xf numFmtId="0" fontId="7" fillId="5" borderId="0" xfId="3" applyFill="1"/>
    <xf numFmtId="0" fontId="7" fillId="13" borderId="0" xfId="3" applyFill="1"/>
    <xf numFmtId="0" fontId="7" fillId="14" borderId="0" xfId="3" applyFill="1"/>
    <xf numFmtId="0" fontId="7" fillId="15" borderId="0" xfId="3" applyFill="1"/>
    <xf numFmtId="0" fontId="7" fillId="11" borderId="0" xfId="3" applyFill="1"/>
    <xf numFmtId="0" fontId="7" fillId="0" borderId="0" xfId="3" applyAlignment="1">
      <alignment horizontal="right"/>
    </xf>
    <xf numFmtId="0" fontId="7" fillId="13" borderId="0" xfId="3" applyFill="1"/>
    <xf numFmtId="0" fontId="7" fillId="14" borderId="0" xfId="3" applyFill="1"/>
    <xf numFmtId="0" fontId="7" fillId="15" borderId="0" xfId="3" applyFill="1"/>
    <xf numFmtId="0" fontId="7" fillId="13" borderId="0" xfId="3" applyFill="1"/>
    <xf numFmtId="0" fontId="7" fillId="14" borderId="0" xfId="3" applyFill="1"/>
    <xf numFmtId="0" fontId="7" fillId="15" borderId="0" xfId="3" applyFill="1"/>
    <xf numFmtId="0" fontId="7" fillId="13" borderId="0" xfId="3" applyFill="1"/>
    <xf numFmtId="0" fontId="7" fillId="14" borderId="0" xfId="3" applyFill="1"/>
    <xf numFmtId="0" fontId="7" fillId="15" borderId="0" xfId="3" applyFill="1"/>
    <xf numFmtId="0" fontId="7" fillId="13" borderId="0" xfId="3" applyFill="1"/>
    <xf numFmtId="0" fontId="7" fillId="14" borderId="0" xfId="3" applyFill="1"/>
    <xf numFmtId="0" fontId="7" fillId="15" borderId="0" xfId="3" applyFill="1"/>
    <xf numFmtId="0" fontId="7" fillId="13" borderId="0" xfId="3" applyFill="1"/>
    <xf numFmtId="0" fontId="7" fillId="14" borderId="0" xfId="3" applyFill="1"/>
    <xf numFmtId="0" fontId="7" fillId="15" borderId="0" xfId="3" applyFill="1"/>
    <xf numFmtId="0" fontId="7" fillId="12" borderId="0" xfId="3" applyFill="1"/>
    <xf numFmtId="0" fontId="7" fillId="0" borderId="0" xfId="3" applyAlignment="1">
      <alignment horizontal="right"/>
    </xf>
    <xf numFmtId="0" fontId="7" fillId="4" borderId="0" xfId="3" applyFill="1"/>
    <xf numFmtId="0" fontId="7" fillId="0" borderId="0" xfId="3" applyAlignment="1">
      <alignment horizontal="right"/>
    </xf>
    <xf numFmtId="0" fontId="7" fillId="0" borderId="0" xfId="3"/>
    <xf numFmtId="0" fontId="7" fillId="4" borderId="0" xfId="3" applyFill="1"/>
    <xf numFmtId="0" fontId="7" fillId="10" borderId="0" xfId="3" applyFill="1"/>
    <xf numFmtId="0" fontId="7" fillId="11" borderId="0" xfId="3" applyFill="1"/>
    <xf numFmtId="0" fontId="7" fillId="0" borderId="0" xfId="3" applyAlignment="1">
      <alignment horizontal="right"/>
    </xf>
    <xf numFmtId="0" fontId="7" fillId="12" borderId="0" xfId="3" applyFill="1"/>
    <xf numFmtId="0" fontId="7" fillId="0" borderId="0" xfId="3"/>
    <xf numFmtId="0" fontId="7" fillId="0" borderId="0" xfId="3" applyAlignment="1">
      <alignment horizontal="right"/>
    </xf>
    <xf numFmtId="0" fontId="0" fillId="0" borderId="0" xfId="0"/>
    <xf numFmtId="0" fontId="7" fillId="4" borderId="0" xfId="3" applyFill="1"/>
    <xf numFmtId="0" fontId="7" fillId="10" borderId="0" xfId="3" applyFill="1"/>
    <xf numFmtId="0" fontId="7" fillId="11" borderId="0" xfId="3" applyFill="1"/>
    <xf numFmtId="0" fontId="7" fillId="12" borderId="0" xfId="3" applyFill="1"/>
    <xf numFmtId="0" fontId="0" fillId="0" borderId="0" xfId="0"/>
    <xf numFmtId="0" fontId="7" fillId="0" borderId="0" xfId="3"/>
    <xf numFmtId="0" fontId="7" fillId="4" borderId="0" xfId="3" applyFill="1"/>
    <xf numFmtId="0" fontId="7" fillId="10" borderId="0" xfId="3" applyFill="1"/>
    <xf numFmtId="0" fontId="7" fillId="11" borderId="0" xfId="3" applyFill="1"/>
    <xf numFmtId="0" fontId="7" fillId="12" borderId="0" xfId="3" applyFill="1"/>
    <xf numFmtId="0" fontId="0" fillId="0" borderId="0" xfId="0"/>
    <xf numFmtId="0" fontId="7" fillId="0" borderId="0" xfId="3"/>
    <xf numFmtId="0" fontId="7" fillId="0" borderId="0" xfId="3" applyAlignment="1">
      <alignment horizontal="right"/>
    </xf>
    <xf numFmtId="0" fontId="11" fillId="0" borderId="1" xfId="0" applyNumberFormat="1" applyFont="1" applyBorder="1" applyAlignment="1">
      <alignment horizontal="center" vertical="center" wrapText="1"/>
    </xf>
    <xf numFmtId="0" fontId="12" fillId="0" borderId="0" xfId="0" applyNumberFormat="1" applyFont="1"/>
    <xf numFmtId="0" fontId="11" fillId="0" borderId="1" xfId="0" applyNumberFormat="1" applyFont="1" applyBorder="1" applyAlignment="1">
      <alignment horizontal="right" vertical="center" wrapText="1"/>
    </xf>
    <xf numFmtId="0" fontId="12" fillId="0" borderId="1" xfId="0" applyNumberFormat="1" applyFont="1" applyBorder="1"/>
    <xf numFmtId="0" fontId="11" fillId="0" borderId="1" xfId="0" applyNumberFormat="1" applyFont="1" applyBorder="1" applyAlignment="1">
      <alignment horizontal="center" vertical="center"/>
    </xf>
    <xf numFmtId="0" fontId="11" fillId="0" borderId="1" xfId="0" applyNumberFormat="1" applyFont="1" applyBorder="1"/>
    <xf numFmtId="0" fontId="12" fillId="0" borderId="0" xfId="0" applyFont="1"/>
    <xf numFmtId="2" fontId="12" fillId="0" borderId="1" xfId="0" applyNumberFormat="1" applyFont="1" applyBorder="1"/>
    <xf numFmtId="2" fontId="11" fillId="0" borderId="1" xfId="0" applyNumberFormat="1" applyFont="1" applyBorder="1" applyAlignment="1">
      <alignment horizontal="center" vertical="center"/>
    </xf>
    <xf numFmtId="2" fontId="11" fillId="0" borderId="1" xfId="0" applyNumberFormat="1" applyFont="1" applyFill="1" applyBorder="1"/>
    <xf numFmtId="2" fontId="11" fillId="0" borderId="1" xfId="0" applyNumberFormat="1" applyFont="1" applyBorder="1"/>
    <xf numFmtId="2" fontId="11" fillId="0" borderId="1" xfId="0" applyNumberFormat="1" applyFont="1" applyBorder="1" applyAlignment="1">
      <alignment horizontal="center" vertical="center" wrapText="1"/>
    </xf>
    <xf numFmtId="2" fontId="12" fillId="0" borderId="1" xfId="0" applyNumberFormat="1" applyFont="1" applyBorder="1" applyAlignment="1">
      <alignment horizontal="center" vertical="center" wrapText="1"/>
    </xf>
    <xf numFmtId="2" fontId="12" fillId="0" borderId="1" xfId="0" applyNumberFormat="1" applyFont="1" applyBorder="1" applyAlignment="1">
      <alignment horizontal="center" vertical="center"/>
    </xf>
    <xf numFmtId="0" fontId="11" fillId="0" borderId="2" xfId="0" applyFont="1" applyBorder="1" applyAlignment="1">
      <alignment horizontal="center" vertical="center" wrapText="1"/>
    </xf>
    <xf numFmtId="0" fontId="11" fillId="19" borderId="3" xfId="0" applyFont="1" applyFill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1" fillId="19" borderId="1" xfId="0" applyFont="1" applyFill="1" applyBorder="1" applyAlignment="1">
      <alignment horizontal="center" vertical="center" wrapText="1"/>
    </xf>
    <xf numFmtId="0" fontId="7" fillId="0" borderId="1" xfId="0" applyNumberFormat="1" applyFont="1" applyBorder="1" applyAlignment="1">
      <alignment horizontal="right" vertical="center" wrapText="1"/>
    </xf>
    <xf numFmtId="0" fontId="7" fillId="0" borderId="1" xfId="0" applyNumberFormat="1" applyFont="1" applyBorder="1" applyAlignment="1">
      <alignment horizontal="right" wrapText="1"/>
    </xf>
    <xf numFmtId="0" fontId="13" fillId="0" borderId="1" xfId="0" applyNumberFormat="1" applyFont="1" applyBorder="1" applyAlignment="1">
      <alignment horizontal="right" vertical="center" wrapText="1"/>
    </xf>
    <xf numFmtId="0" fontId="13" fillId="0" borderId="1" xfId="0" applyNumberFormat="1" applyFont="1" applyFill="1" applyBorder="1" applyAlignment="1">
      <alignment horizontal="right" wrapText="1"/>
    </xf>
    <xf numFmtId="0" fontId="13" fillId="0" borderId="1" xfId="0" applyNumberFormat="1" applyFont="1" applyBorder="1" applyAlignment="1">
      <alignment horizontal="right" wrapText="1"/>
    </xf>
    <xf numFmtId="0" fontId="14" fillId="0" borderId="1" xfId="0" applyFont="1" applyBorder="1" applyAlignment="1">
      <alignment horizontal="center" vertical="center"/>
    </xf>
    <xf numFmtId="0" fontId="14" fillId="19" borderId="1" xfId="0" applyFont="1" applyFill="1" applyBorder="1" applyAlignment="1">
      <alignment horizontal="center" vertical="center" wrapText="1"/>
    </xf>
    <xf numFmtId="0" fontId="0" fillId="0" borderId="0" xfId="0" applyFont="1" applyBorder="1" applyAlignment="1">
      <alignment horizontal="center" vertical="center"/>
    </xf>
    <xf numFmtId="0" fontId="0" fillId="0" borderId="0" xfId="0" applyFont="1" applyAlignment="1">
      <alignment horizontal="center" vertical="center"/>
    </xf>
    <xf numFmtId="1" fontId="0" fillId="0" borderId="0" xfId="0" applyNumberFormat="1"/>
    <xf numFmtId="0" fontId="0" fillId="0" borderId="0" xfId="0" applyNumberFormat="1"/>
    <xf numFmtId="0" fontId="0" fillId="0" borderId="0" xfId="0" applyBorder="1"/>
    <xf numFmtId="0" fontId="0" fillId="0" borderId="0" xfId="0" applyFont="1" applyFill="1" applyBorder="1" applyAlignment="1">
      <alignment horizontal="center" vertical="center"/>
    </xf>
    <xf numFmtId="11" fontId="0" fillId="0" borderId="0" xfId="0" applyNumberFormat="1"/>
    <xf numFmtId="11" fontId="0" fillId="0" borderId="0" xfId="0" applyNumberFormat="1" applyAlignment="1">
      <alignment wrapText="1"/>
    </xf>
    <xf numFmtId="0" fontId="0" fillId="0" borderId="0" xfId="0"/>
    <xf numFmtId="11" fontId="0" fillId="0" borderId="0" xfId="0" applyNumberFormat="1"/>
    <xf numFmtId="0" fontId="0" fillId="0" borderId="0" xfId="0" applyAlignment="1">
      <alignment wrapText="1"/>
    </xf>
    <xf numFmtId="0" fontId="0" fillId="0" borderId="0" xfId="0"/>
    <xf numFmtId="0" fontId="7" fillId="10" borderId="0" xfId="3" applyFill="1" applyAlignment="1">
      <alignment horizontal="center"/>
    </xf>
    <xf numFmtId="0" fontId="7" fillId="11" borderId="0" xfId="3" applyFill="1" applyAlignment="1">
      <alignment horizontal="center"/>
    </xf>
    <xf numFmtId="0" fontId="7" fillId="12" borderId="0" xfId="3" applyFill="1" applyAlignment="1">
      <alignment horizontal="center"/>
    </xf>
    <xf numFmtId="0" fontId="7" fillId="4" borderId="0" xfId="3" applyFill="1" applyAlignment="1">
      <alignment horizontal="center"/>
    </xf>
    <xf numFmtId="0" fontId="7" fillId="0" borderId="0" xfId="3" applyAlignment="1">
      <alignment horizontal="center" wrapText="1"/>
    </xf>
    <xf numFmtId="0" fontId="15" fillId="0" borderId="7" xfId="0" applyFont="1" applyFill="1" applyBorder="1" applyAlignment="1">
      <alignment horizontal="center" vertical="center" wrapText="1"/>
    </xf>
    <xf numFmtId="0" fontId="15" fillId="0" borderId="6" xfId="0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 wrapText="1"/>
    </xf>
    <xf numFmtId="0" fontId="13" fillId="0" borderId="5" xfId="0" applyFont="1" applyBorder="1" applyAlignment="1">
      <alignment horizontal="center" vertical="center" wrapText="1"/>
    </xf>
    <xf numFmtId="0" fontId="13" fillId="0" borderId="4" xfId="0" applyFont="1" applyBorder="1" applyAlignment="1">
      <alignment horizontal="center" vertical="center" wrapText="1"/>
    </xf>
    <xf numFmtId="0" fontId="13" fillId="0" borderId="1" xfId="0" applyFont="1" applyBorder="1" applyAlignment="1">
      <alignment horizontal="center" vertical="center" wrapText="1"/>
    </xf>
    <xf numFmtId="0" fontId="0" fillId="0" borderId="0" xfId="0" applyAlignment="1">
      <alignment horizontal="center" wrapText="1"/>
    </xf>
    <xf numFmtId="0" fontId="0" fillId="0" borderId="0" xfId="0" applyAlignment="1">
      <alignment horizontal="center"/>
    </xf>
    <xf numFmtId="0" fontId="6" fillId="17" borderId="0" xfId="2" applyFont="1" applyFill="1" applyAlignment="1">
      <alignment horizontal="center"/>
    </xf>
    <xf numFmtId="0" fontId="10" fillId="18" borderId="0" xfId="3" applyFont="1" applyFill="1" applyAlignment="1">
      <alignment horizontal="center"/>
    </xf>
  </cellXfs>
  <cellStyles count="13">
    <cellStyle name="Bad" xfId="2" builtinId="27"/>
    <cellStyle name="Followed Hyperlink" xfId="5" builtinId="9" hidden="1"/>
    <cellStyle name="Followed Hyperlink" xfId="7" builtinId="9" hidden="1"/>
    <cellStyle name="Followed Hyperlink" xfId="9" builtinId="9" hidden="1"/>
    <cellStyle name="Followed Hyperlink" xfId="11" builtinId="9" hidden="1"/>
    <cellStyle name="Good" xfId="1" builtinId="26"/>
    <cellStyle name="Hyperlink" xfId="4" builtinId="8" hidden="1"/>
    <cellStyle name="Hyperlink" xfId="6" builtinId="8" hidden="1"/>
    <cellStyle name="Hyperlink" xfId="8" builtinId="8" hidden="1"/>
    <cellStyle name="Hyperlink" xfId="10" builtinId="8" hidden="1"/>
    <cellStyle name="Normal" xfId="0" builtinId="0"/>
    <cellStyle name="Normal 2" xfId="3"/>
    <cellStyle name="Normal 2 2" xfId="1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0" Type="http://schemas.openxmlformats.org/officeDocument/2006/relationships/worksheet" Target="worksheets/sheet20.xml"/><Relationship Id="rId21" Type="http://schemas.openxmlformats.org/officeDocument/2006/relationships/worksheet" Target="worksheets/sheet21.xml"/><Relationship Id="rId22" Type="http://schemas.openxmlformats.org/officeDocument/2006/relationships/worksheet" Target="worksheets/sheet22.xml"/><Relationship Id="rId23" Type="http://schemas.openxmlformats.org/officeDocument/2006/relationships/worksheet" Target="worksheets/sheet23.xml"/><Relationship Id="rId24" Type="http://schemas.openxmlformats.org/officeDocument/2006/relationships/worksheet" Target="worksheets/sheet24.xml"/><Relationship Id="rId25" Type="http://schemas.openxmlformats.org/officeDocument/2006/relationships/worksheet" Target="worksheets/sheet25.xml"/><Relationship Id="rId26" Type="http://schemas.openxmlformats.org/officeDocument/2006/relationships/worksheet" Target="worksheets/sheet26.xml"/><Relationship Id="rId27" Type="http://schemas.openxmlformats.org/officeDocument/2006/relationships/worksheet" Target="worksheets/sheet27.xml"/><Relationship Id="rId28" Type="http://schemas.openxmlformats.org/officeDocument/2006/relationships/worksheet" Target="worksheets/sheet28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Relationship Id="rId3" Type="http://schemas.openxmlformats.org/officeDocument/2006/relationships/worksheet" Target="worksheets/sheet3.xml"/><Relationship Id="rId4" Type="http://schemas.openxmlformats.org/officeDocument/2006/relationships/worksheet" Target="worksheets/sheet4.xml"/><Relationship Id="rId5" Type="http://schemas.openxmlformats.org/officeDocument/2006/relationships/worksheet" Target="worksheets/sheet5.xml"/><Relationship Id="rId30" Type="http://schemas.openxmlformats.org/officeDocument/2006/relationships/worksheet" Target="worksheets/sheet30.xml"/><Relationship Id="rId31" Type="http://schemas.openxmlformats.org/officeDocument/2006/relationships/worksheet" Target="worksheets/sheet31.xml"/><Relationship Id="rId32" Type="http://schemas.openxmlformats.org/officeDocument/2006/relationships/worksheet" Target="worksheets/sheet32.xml"/><Relationship Id="rId9" Type="http://schemas.openxmlformats.org/officeDocument/2006/relationships/worksheet" Target="worksheets/sheet9.xml"/><Relationship Id="rId6" Type="http://schemas.openxmlformats.org/officeDocument/2006/relationships/worksheet" Target="worksheets/sheet6.xml"/><Relationship Id="rId7" Type="http://schemas.openxmlformats.org/officeDocument/2006/relationships/worksheet" Target="worksheets/sheet7.xml"/><Relationship Id="rId8" Type="http://schemas.openxmlformats.org/officeDocument/2006/relationships/worksheet" Target="worksheets/sheet8.xml"/><Relationship Id="rId33" Type="http://schemas.openxmlformats.org/officeDocument/2006/relationships/worksheet" Target="worksheets/sheet33.xml"/><Relationship Id="rId34" Type="http://schemas.openxmlformats.org/officeDocument/2006/relationships/worksheet" Target="worksheets/sheet34.xml"/><Relationship Id="rId35" Type="http://schemas.openxmlformats.org/officeDocument/2006/relationships/worksheet" Target="worksheets/sheet35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1" Type="http://schemas.openxmlformats.org/officeDocument/2006/relationships/worksheet" Target="worksheets/sheet11.xml"/><Relationship Id="rId12" Type="http://schemas.openxmlformats.org/officeDocument/2006/relationships/worksheet" Target="worksheets/sheet12.xml"/><Relationship Id="rId13" Type="http://schemas.openxmlformats.org/officeDocument/2006/relationships/worksheet" Target="worksheets/sheet13.xml"/><Relationship Id="rId14" Type="http://schemas.openxmlformats.org/officeDocument/2006/relationships/worksheet" Target="worksheets/sheet14.xml"/><Relationship Id="rId15" Type="http://schemas.openxmlformats.org/officeDocument/2006/relationships/worksheet" Target="worksheets/sheet15.xml"/><Relationship Id="rId16" Type="http://schemas.openxmlformats.org/officeDocument/2006/relationships/worksheet" Target="worksheets/sheet16.xml"/><Relationship Id="rId17" Type="http://schemas.openxmlformats.org/officeDocument/2006/relationships/worksheet" Target="worksheets/sheet17.xml"/><Relationship Id="rId18" Type="http://schemas.openxmlformats.org/officeDocument/2006/relationships/worksheet" Target="worksheets/sheet18.xml"/><Relationship Id="rId19" Type="http://schemas.openxmlformats.org/officeDocument/2006/relationships/worksheet" Target="worksheets/sheet19.xml"/><Relationship Id="rId37" Type="http://schemas.openxmlformats.org/officeDocument/2006/relationships/worksheet" Target="worksheets/sheet37.xml"/><Relationship Id="rId38" Type="http://schemas.openxmlformats.org/officeDocument/2006/relationships/worksheet" Target="worksheets/sheet38.xml"/><Relationship Id="rId39" Type="http://schemas.openxmlformats.org/officeDocument/2006/relationships/worksheet" Target="worksheets/sheet39.xml"/><Relationship Id="rId40" Type="http://schemas.openxmlformats.org/officeDocument/2006/relationships/externalLink" Target="externalLinks/externalLink1.xml"/><Relationship Id="rId41" Type="http://schemas.openxmlformats.org/officeDocument/2006/relationships/externalLink" Target="externalLinks/externalLink2.xml"/><Relationship Id="rId42" Type="http://schemas.openxmlformats.org/officeDocument/2006/relationships/theme" Target="theme/theme1.xml"/><Relationship Id="rId43" Type="http://schemas.openxmlformats.org/officeDocument/2006/relationships/styles" Target="styles.xml"/><Relationship Id="rId44" Type="http://schemas.openxmlformats.org/officeDocument/2006/relationships/sharedStrings" Target="sharedStrings.xml"/><Relationship Id="rId45" Type="http://schemas.openxmlformats.org/officeDocument/2006/relationships/calcChain" Target="calcChain.xml"/></Relationships>
</file>

<file path=xl/charts/_rels/chart1.xml.rels><?xml version="1.0" encoding="UTF-8" standalone="yes"?>
<Relationships xmlns="http://schemas.openxmlformats.org/package/2006/relationships"><Relationship Id="rId1" Type="http://schemas.microsoft.com/office/2011/relationships/chartStyle" Target="style1.xml"/><Relationship Id="rId2" Type="http://schemas.microsoft.com/office/2011/relationships/chartColorStyle" Target="colors1.xml"/></Relationships>
</file>

<file path=xl/charts/_rels/chart2.xml.rels><?xml version="1.0" encoding="UTF-8" standalone="yes"?>
<Relationships xmlns="http://schemas.openxmlformats.org/package/2006/relationships"><Relationship Id="rId1" Type="http://schemas.microsoft.com/office/2011/relationships/chartStyle" Target="style2.xml"/><Relationship Id="rId2" Type="http://schemas.microsoft.com/office/2011/relationships/chartColorStyle" Target="colors2.xml"/></Relationships>
</file>

<file path=xl/charts/_rels/chart3.xml.rels><?xml version="1.0" encoding="UTF-8" standalone="yes"?>
<Relationships xmlns="http://schemas.openxmlformats.org/package/2006/relationships"><Relationship Id="rId1" Type="http://schemas.microsoft.com/office/2011/relationships/chartStyle" Target="style3.xml"/><Relationship Id="rId2" Type="http://schemas.microsoft.com/office/2011/relationships/chartColorStyle" Target="colors3.xml"/></Relationships>
</file>

<file path=xl/charts/_rels/chart4.xml.rels><?xml version="1.0" encoding="UTF-8" standalone="yes"?>
<Relationships xmlns="http://schemas.openxmlformats.org/package/2006/relationships"><Relationship Id="rId1" Type="http://schemas.microsoft.com/office/2011/relationships/chartStyle" Target="style4.xml"/><Relationship Id="rId2" Type="http://schemas.microsoft.com/office/2011/relationships/chartColorStyle" Target="colors4.xml"/></Relationships>
</file>

<file path=xl/charts/_rels/chart5.xml.rels><?xml version="1.0" encoding="UTF-8" standalone="yes"?>
<Relationships xmlns="http://schemas.openxmlformats.org/package/2006/relationships"><Relationship Id="rId1" Type="http://schemas.microsoft.com/office/2011/relationships/chartStyle" Target="style5.xml"/><Relationship Id="rId2" Type="http://schemas.microsoft.com/office/2011/relationships/chartColorStyle" Target="colors5.xml"/></Relationships>
</file>

<file path=xl/charts/_rels/chart8.xml.rels><?xml version="1.0" encoding="UTF-8" standalone="yes"?>
<Relationships xmlns="http://schemas.openxmlformats.org/package/2006/relationships"><Relationship Id="rId1" Type="http://schemas.microsoft.com/office/2011/relationships/chartStyle" Target="style6.xml"/><Relationship Id="rId2" Type="http://schemas.microsoft.com/office/2011/relationships/chartColorStyle" Target="colors6.xml"/></Relationships>
</file>

<file path=xl/charts/_rels/chart10.xml.rels><?xml version="1.0" encoding="UTF-8" standalone="yes"?>
<Relationships xmlns="http://schemas.openxmlformats.org/package/2006/relationships"><Relationship Id="rId1" Type="http://schemas.microsoft.com/office/2011/relationships/chartStyle" Target="style7.xml"/><Relationship Id="rId2" Type="http://schemas.microsoft.com/office/2011/relationships/chartColorStyle" Target="colors7.xml"/></Relationships>
</file>

<file path=xl/charts/_rels/chart11.xml.rels><?xml version="1.0" encoding="UTF-8" standalone="yes"?>
<Relationships xmlns="http://schemas.openxmlformats.org/package/2006/relationships"><Relationship Id="rId1" Type="http://schemas.microsoft.com/office/2011/relationships/chartStyle" Target="style8.xml"/><Relationship Id="rId2" Type="http://schemas.microsoft.com/office/2011/relationships/chartColorStyle" Target="colors8.xml"/></Relationships>
</file>

<file path=xl/charts/_rels/chart12.xml.rels><?xml version="1.0" encoding="UTF-8" standalone="yes"?>
<Relationships xmlns="http://schemas.openxmlformats.org/package/2006/relationships"><Relationship Id="rId1" Type="http://schemas.microsoft.com/office/2011/relationships/chartStyle" Target="style9.xml"/><Relationship Id="rId2" Type="http://schemas.microsoft.com/office/2011/relationships/chartColorStyle" Target="colors9.xml"/></Relationships>
</file>

<file path=xl/charts/_rels/chart13.xml.rels><?xml version="1.0" encoding="UTF-8" standalone="yes"?>
<Relationships xmlns="http://schemas.openxmlformats.org/package/2006/relationships"><Relationship Id="rId1" Type="http://schemas.microsoft.com/office/2011/relationships/chartStyle" Target="style10.xml"/><Relationship Id="rId2" Type="http://schemas.microsoft.com/office/2011/relationships/chartColorStyle" Target="colors10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rgbClr val="002060"/>
            </a:solidFill>
            <a:ln>
              <a:solidFill>
                <a:schemeClr val="tx1"/>
              </a:solidFill>
            </a:ln>
            <a:effectLst/>
          </c:spPr>
          <c:invertIfNegative val="0"/>
          <c:errBars>
            <c:errBarType val="plus"/>
            <c:errValType val="cust"/>
            <c:noEndCap val="0"/>
            <c:plus>
              <c:numRef>
                <c:f>[1]Sheet1!$E$7:$E$11</c:f>
                <c:numCache>
                  <c:formatCode>General</c:formatCode>
                  <c:ptCount val="5"/>
                  <c:pt idx="0">
                    <c:v>0.0243236247777108</c:v>
                  </c:pt>
                  <c:pt idx="1">
                    <c:v>0.0666573715554286</c:v>
                  </c:pt>
                  <c:pt idx="2">
                    <c:v>0.0350404118903383</c:v>
                  </c:pt>
                  <c:pt idx="3">
                    <c:v>0.0467332243138351</c:v>
                  </c:pt>
                  <c:pt idx="4">
                    <c:v>0.117725652235866</c:v>
                  </c:pt>
                </c:numCache>
              </c:numRef>
            </c:plus>
            <c:minus>
              <c:numRef>
                <c:f>[1]Sheet1!$E$7:$E$11</c:f>
                <c:numCache>
                  <c:formatCode>General</c:formatCode>
                  <c:ptCount val="5"/>
                  <c:pt idx="0">
                    <c:v>0.0243236247777108</c:v>
                  </c:pt>
                  <c:pt idx="1">
                    <c:v>0.0666573715554286</c:v>
                  </c:pt>
                  <c:pt idx="2">
                    <c:v>0.0350404118903383</c:v>
                  </c:pt>
                  <c:pt idx="3">
                    <c:v>0.0467332243138351</c:v>
                  </c:pt>
                  <c:pt idx="4">
                    <c:v>0.117725652235866</c:v>
                  </c:pt>
                </c:numCache>
              </c:numRef>
            </c:minus>
            <c:spPr>
              <a:noFill/>
              <a:ln w="22225" cap="sq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[1]Sheet1!$A$7:$A$11</c:f>
              <c:strCache>
                <c:ptCount val="5"/>
                <c:pt idx="0">
                  <c:v>	Myc-SUMO1</c:v>
                </c:pt>
                <c:pt idx="1">
                  <c:v>	Myc-SUMO1</c:v>
                </c:pt>
                <c:pt idx="2">
                  <c:v>
Endo-SUMO1</c:v>
                </c:pt>
                <c:pt idx="3">
                  <c:v>_x0008_endo-PML</c:v>
                </c:pt>
                <c:pt idx="4">
                  <c:v>_x0006_HA-PML</c:v>
                </c:pt>
              </c:strCache>
            </c:strRef>
          </c:cat>
          <c:val>
            <c:numRef>
              <c:f>[1]Sheet1!$B$7:$B$11</c:f>
              <c:numCache>
                <c:formatCode>General</c:formatCode>
                <c:ptCount val="5"/>
                <c:pt idx="0">
                  <c:v>0.756297041508309</c:v>
                </c:pt>
                <c:pt idx="1">
                  <c:v>0.710981561858755</c:v>
                </c:pt>
                <c:pt idx="2">
                  <c:v>0.918309887622281</c:v>
                </c:pt>
                <c:pt idx="3">
                  <c:v>0.868234958814669</c:v>
                </c:pt>
                <c:pt idx="4">
                  <c:v>0.769346646435181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1A5D-43FE-BFC6-28222A57225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40"/>
        <c:overlap val="-6"/>
        <c:axId val="2112130232"/>
        <c:axId val="2112126520"/>
      </c:barChart>
      <c:catAx>
        <c:axId val="21121302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12126520"/>
        <c:crosses val="autoZero"/>
        <c:auto val="1"/>
        <c:lblAlgn val="ctr"/>
        <c:lblOffset val="100"/>
        <c:noMultiLvlLbl val="0"/>
      </c:catAx>
      <c:valAx>
        <c:axId val="211212652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12130232"/>
        <c:crosses val="autoZero"/>
        <c:crossBetween val="between"/>
      </c:valAx>
      <c:spPr>
        <a:noFill/>
        <a:ln w="15875">
          <a:solidFill>
            <a:schemeClr val="tx1"/>
          </a:solidFill>
        </a:ln>
        <a:effectLst/>
      </c:spPr>
    </c:plotArea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1587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 orientation="portrait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rgbClr val="002060"/>
            </a:solidFill>
            <a:ln w="15875">
              <a:solidFill>
                <a:schemeClr val="tx1"/>
              </a:solidFill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[2]Sheet1!$D$6:$D$8</c:f>
                <c:numCache>
                  <c:formatCode>General</c:formatCode>
                  <c:ptCount val="3"/>
                  <c:pt idx="0">
                    <c:v>0.0458790853640714</c:v>
                  </c:pt>
                  <c:pt idx="1">
                    <c:v>0.124520318684131</c:v>
                  </c:pt>
                  <c:pt idx="2">
                    <c:v>0.023057308466078</c:v>
                  </c:pt>
                </c:numCache>
              </c:numRef>
            </c:plus>
            <c:minus>
              <c:numRef>
                <c:f>[2]Sheet1!$D$6:$D$8</c:f>
                <c:numCache>
                  <c:formatCode>General</c:formatCode>
                  <c:ptCount val="3"/>
                  <c:pt idx="0">
                    <c:v>0.0458790853640714</c:v>
                  </c:pt>
                  <c:pt idx="1">
                    <c:v>0.124520318684131</c:v>
                  </c:pt>
                  <c:pt idx="2">
                    <c:v>0.023057308466078</c:v>
                  </c:pt>
                </c:numCache>
              </c:numRef>
            </c:minus>
            <c:spPr>
              <a:noFill/>
              <a:ln w="22225" cap="sq" cmpd="sng" algn="ctr">
                <a:solidFill>
                  <a:schemeClr val="tx1"/>
                </a:solidFill>
                <a:round/>
              </a:ln>
              <a:effectLst/>
            </c:spPr>
          </c:errBars>
          <c:cat>
            <c:strRef>
              <c:f>[2]Sheet1!$A$6:$A$8</c:f>
              <c:strCache>
                <c:ptCount val="3"/>
                <c:pt idx="0">
                  <c:v>_x0006_0 hour</c:v>
                </c:pt>
                <c:pt idx="1">
                  <c:v>_x0008_12 hours</c:v>
                </c:pt>
                <c:pt idx="2">
                  <c:v>_x0008_24 hours</c:v>
                </c:pt>
              </c:strCache>
            </c:strRef>
          </c:cat>
          <c:val>
            <c:numRef>
              <c:f>[2]Sheet1!$B$6:$B$8</c:f>
              <c:numCache>
                <c:formatCode>General</c:formatCode>
                <c:ptCount val="3"/>
                <c:pt idx="0">
                  <c:v>0.754551183583442</c:v>
                </c:pt>
                <c:pt idx="1">
                  <c:v>0.349931619388118</c:v>
                </c:pt>
                <c:pt idx="2">
                  <c:v>0.0362486911865977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DFFE-4CFC-98E6-7E23A639B9B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9"/>
        <c:overlap val="-27"/>
        <c:axId val="2104290536"/>
        <c:axId val="2104294040"/>
      </c:barChart>
      <c:catAx>
        <c:axId val="21042905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04294040"/>
        <c:crosses val="autoZero"/>
        <c:auto val="1"/>
        <c:lblAlgn val="ctr"/>
        <c:lblOffset val="100"/>
        <c:noMultiLvlLbl val="0"/>
      </c:catAx>
      <c:valAx>
        <c:axId val="21042940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04290536"/>
        <c:crosses val="autoZero"/>
        <c:crossBetween val="between"/>
        <c:majorUnit val="0.2"/>
      </c:valAx>
      <c:spPr>
        <a:noFill/>
        <a:ln w="19050">
          <a:solidFill>
            <a:schemeClr val="tx1"/>
          </a:solidFill>
        </a:ln>
        <a:effectLst/>
      </c:spPr>
    </c:plotArea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 marL="0" marR="0" lvl="0" indent="0" algn="ctr" defTabSz="914400" rtl="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  <a:latin typeface="+mn-lt"/>
                <a:ea typeface="+mn-ea"/>
                <a:cs typeface="+mn-cs"/>
              </a:defRPr>
            </a:pPr>
            <a:r>
              <a:rPr lang="en-US" sz="1800" b="0" i="0" baseline="0">
                <a:effectLst/>
              </a:rPr>
              <a:t>Mad1 puncta / SUMO1 puncta</a:t>
            </a:r>
            <a:endParaRPr lang="en-US">
              <a:effectLst/>
            </a:endParaRP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'Figure 1I'!$F$1</c:f>
              <c:strCache>
                <c:ptCount val="1"/>
                <c:pt idx="0">
                  <c:v>Ratio</c:v>
                </c:pt>
              </c:strCache>
            </c:strRef>
          </c:tx>
          <c:spPr>
            <a:solidFill>
              <a:srgbClr val="002060"/>
            </a:solidFill>
            <a:ln>
              <a:noFill/>
            </a:ln>
            <a:effectLst>
              <a:outerShdw blurRad="50800" dist="50800" dir="5400000" algn="ctr" rotWithShape="0">
                <a:srgbClr val="002060"/>
              </a:outerShdw>
            </a:effectLst>
          </c:spPr>
          <c:invertIfNegative val="0"/>
          <c:cat>
            <c:strRef>
              <c:f>'Figure 1I'!$C$2:$C$10</c:f>
              <c:strCache>
                <c:ptCount val="9"/>
                <c:pt idx="0">
                  <c:v>BRS021A</c:v>
                </c:pt>
                <c:pt idx="1">
                  <c:v>BRS022A</c:v>
                </c:pt>
                <c:pt idx="2">
                  <c:v>BRS024A</c:v>
                </c:pt>
                <c:pt idx="3">
                  <c:v>BRS025</c:v>
                </c:pt>
                <c:pt idx="4">
                  <c:v>BRS026A</c:v>
                </c:pt>
                <c:pt idx="5">
                  <c:v>BRS027A2</c:v>
                </c:pt>
                <c:pt idx="6">
                  <c:v>BRS028B</c:v>
                </c:pt>
                <c:pt idx="7">
                  <c:v>BRS007A</c:v>
                </c:pt>
                <c:pt idx="8">
                  <c:v>BRS005C</c:v>
                </c:pt>
              </c:strCache>
            </c:strRef>
          </c:cat>
          <c:val>
            <c:numRef>
              <c:f>'Figure 1I'!$F$2:$F$10</c:f>
              <c:numCache>
                <c:formatCode>General</c:formatCode>
                <c:ptCount val="9"/>
                <c:pt idx="0">
                  <c:v>0.6</c:v>
                </c:pt>
                <c:pt idx="1">
                  <c:v>0.466666666666667</c:v>
                </c:pt>
                <c:pt idx="2">
                  <c:v>0.741071428571429</c:v>
                </c:pt>
                <c:pt idx="3">
                  <c:v>0.558139534883721</c:v>
                </c:pt>
                <c:pt idx="4">
                  <c:v>0.795918367346939</c:v>
                </c:pt>
                <c:pt idx="5">
                  <c:v>0.487179487179487</c:v>
                </c:pt>
                <c:pt idx="6">
                  <c:v>0.707317073170732</c:v>
                </c:pt>
                <c:pt idx="7">
                  <c:v>0.486486486486486</c:v>
                </c:pt>
                <c:pt idx="8">
                  <c:v>0.829268292682927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46B3-4D31-BF9D-E92937F706A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9"/>
        <c:overlap val="-12"/>
        <c:axId val="2108764312"/>
        <c:axId val="2108767896"/>
      </c:barChart>
      <c:catAx>
        <c:axId val="21087643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08767896"/>
        <c:crosses val="autoZero"/>
        <c:auto val="1"/>
        <c:lblAlgn val="ctr"/>
        <c:lblOffset val="100"/>
        <c:noMultiLvlLbl val="0"/>
      </c:catAx>
      <c:valAx>
        <c:axId val="2108767896"/>
        <c:scaling>
          <c:orientation val="minMax"/>
          <c:max val="1.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08764312"/>
        <c:crosses val="autoZero"/>
        <c:crossBetween val="between"/>
        <c:majorUnit val="0.2"/>
      </c:valAx>
      <c:spPr>
        <a:noFill/>
        <a:ln>
          <a:solidFill>
            <a:schemeClr val="tx1"/>
          </a:solidFill>
        </a:ln>
        <a:effectLst/>
      </c:spPr>
    </c:plotArea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rgbClr val="FFFF00"/>
            </a:solidFill>
            <a:ln>
              <a:solidFill>
                <a:schemeClr val="tx1"/>
              </a:solidFill>
            </a:ln>
            <a:effectLst/>
          </c:spPr>
          <c:invertIfNegative val="0"/>
          <c:errBars>
            <c:errBarType val="plus"/>
            <c:errValType val="cust"/>
            <c:noEndCap val="0"/>
            <c:plus>
              <c:numRef>
                <c:f>'Figure 4E'!$D$37:$L$37</c:f>
                <c:numCache>
                  <c:formatCode>General</c:formatCode>
                  <c:ptCount val="9"/>
                  <c:pt idx="0">
                    <c:v>0.00975196442559709</c:v>
                  </c:pt>
                  <c:pt idx="1">
                    <c:v>0.0187046542115003</c:v>
                  </c:pt>
                  <c:pt idx="2">
                    <c:v>0.00620178111676186</c:v>
                  </c:pt>
                  <c:pt idx="3">
                    <c:v>0.00844956093988794</c:v>
                  </c:pt>
                  <c:pt idx="5">
                    <c:v>0.00541346890971682</c:v>
                  </c:pt>
                  <c:pt idx="6">
                    <c:v>0.0273302678425661</c:v>
                  </c:pt>
                  <c:pt idx="7">
                    <c:v>0.00567303444554436</c:v>
                  </c:pt>
                  <c:pt idx="8">
                    <c:v>0.00627905607748336</c:v>
                  </c:pt>
                </c:numCache>
              </c:numRef>
            </c:plus>
            <c:minus>
              <c:numRef>
                <c:f>'Figure 4E'!$D$37:$L$37</c:f>
                <c:numCache>
                  <c:formatCode>General</c:formatCode>
                  <c:ptCount val="9"/>
                  <c:pt idx="0">
                    <c:v>0.00975196442559709</c:v>
                  </c:pt>
                  <c:pt idx="1">
                    <c:v>0.0187046542115003</c:v>
                  </c:pt>
                  <c:pt idx="2">
                    <c:v>0.00620178111676186</c:v>
                  </c:pt>
                  <c:pt idx="3">
                    <c:v>0.00844956093988794</c:v>
                  </c:pt>
                  <c:pt idx="5">
                    <c:v>0.00541346890971682</c:v>
                  </c:pt>
                  <c:pt idx="6">
                    <c:v>0.0273302678425661</c:v>
                  </c:pt>
                  <c:pt idx="7">
                    <c:v>0.00567303444554436</c:v>
                  </c:pt>
                  <c:pt idx="8">
                    <c:v>0.00627905607748336</c:v>
                  </c:pt>
                </c:numCache>
              </c:numRef>
            </c:minus>
            <c:spPr>
              <a:noFill/>
              <a:ln w="19050" cap="sq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'Figure 4E'!$D$29:$L$29</c:f>
              <c:numCache>
                <c:formatCode>General</c:formatCode>
                <c:ptCount val="9"/>
                <c:pt idx="0">
                  <c:v>0.0156051939842678</c:v>
                </c:pt>
                <c:pt idx="1">
                  <c:v>0.022753661827288</c:v>
                </c:pt>
                <c:pt idx="2">
                  <c:v>0.0178067008517903</c:v>
                </c:pt>
                <c:pt idx="3">
                  <c:v>0.016607965047152</c:v>
                </c:pt>
                <c:pt idx="5">
                  <c:v>0.0147308725506119</c:v>
                </c:pt>
                <c:pt idx="6">
                  <c:v>0.0467596798615617</c:v>
                </c:pt>
                <c:pt idx="7">
                  <c:v>0.0147673415436465</c:v>
                </c:pt>
                <c:pt idx="8">
                  <c:v>0.0092526819669985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292A-4BD4-9A60-8985045E5E63}"/>
            </c:ext>
          </c:extLst>
        </c:ser>
        <c:ser>
          <c:idx val="1"/>
          <c:order val="1"/>
          <c:spPr>
            <a:solidFill>
              <a:srgbClr val="00B0F0"/>
            </a:solidFill>
            <a:ln>
              <a:solidFill>
                <a:schemeClr val="tx1"/>
              </a:solidFill>
            </a:ln>
            <a:effectLst/>
          </c:spPr>
          <c:invertIfNegative val="0"/>
          <c:errBars>
            <c:errBarType val="plus"/>
            <c:errValType val="cust"/>
            <c:noEndCap val="0"/>
            <c:plus>
              <c:numRef>
                <c:f>'Figure 4E'!$D$38:$L$38</c:f>
                <c:numCache>
                  <c:formatCode>General</c:formatCode>
                  <c:ptCount val="9"/>
                  <c:pt idx="0">
                    <c:v>0.0176789773020415</c:v>
                  </c:pt>
                  <c:pt idx="1">
                    <c:v>0.0256886607994575</c:v>
                  </c:pt>
                  <c:pt idx="2">
                    <c:v>0.0179984969607444</c:v>
                  </c:pt>
                  <c:pt idx="3">
                    <c:v>0.0135841543344163</c:v>
                  </c:pt>
                  <c:pt idx="5">
                    <c:v>0.0034163401793384</c:v>
                  </c:pt>
                  <c:pt idx="6">
                    <c:v>0.0349390238570536</c:v>
                  </c:pt>
                  <c:pt idx="7">
                    <c:v>0.0178281793873779</c:v>
                  </c:pt>
                  <c:pt idx="8">
                    <c:v>0.0651493621498031</c:v>
                  </c:pt>
                </c:numCache>
              </c:numRef>
            </c:plus>
            <c:minus>
              <c:numRef>
                <c:f>'Figure 4E'!$D$38:$L$38</c:f>
                <c:numCache>
                  <c:formatCode>General</c:formatCode>
                  <c:ptCount val="9"/>
                  <c:pt idx="0">
                    <c:v>0.0176789773020415</c:v>
                  </c:pt>
                  <c:pt idx="1">
                    <c:v>0.0256886607994575</c:v>
                  </c:pt>
                  <c:pt idx="2">
                    <c:v>0.0179984969607444</c:v>
                  </c:pt>
                  <c:pt idx="3">
                    <c:v>0.0135841543344163</c:v>
                  </c:pt>
                  <c:pt idx="5">
                    <c:v>0.0034163401793384</c:v>
                  </c:pt>
                  <c:pt idx="6">
                    <c:v>0.0349390238570536</c:v>
                  </c:pt>
                  <c:pt idx="7">
                    <c:v>0.0178281793873779</c:v>
                  </c:pt>
                  <c:pt idx="8">
                    <c:v>0.0651493621498031</c:v>
                  </c:pt>
                </c:numCache>
              </c:numRef>
            </c:minus>
            <c:spPr>
              <a:noFill/>
              <a:ln w="19050" cap="sq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'Figure 4E'!$D$30:$L$30</c:f>
              <c:numCache>
                <c:formatCode>General</c:formatCode>
                <c:ptCount val="9"/>
                <c:pt idx="0">
                  <c:v>0.0156186556758991</c:v>
                </c:pt>
                <c:pt idx="1">
                  <c:v>0.201101344051065</c:v>
                </c:pt>
                <c:pt idx="2">
                  <c:v>0.0474073362829848</c:v>
                </c:pt>
                <c:pt idx="3">
                  <c:v>0.0567590974171372</c:v>
                </c:pt>
                <c:pt idx="5">
                  <c:v>0.00769802106839647</c:v>
                </c:pt>
                <c:pt idx="6">
                  <c:v>0.160083213977874</c:v>
                </c:pt>
                <c:pt idx="7">
                  <c:v>0.0310444171039863</c:v>
                </c:pt>
                <c:pt idx="8">
                  <c:v>0.172318912135613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292A-4BD4-9A60-8985045E5E63}"/>
            </c:ext>
          </c:extLst>
        </c:ser>
        <c:ser>
          <c:idx val="2"/>
          <c:order val="2"/>
          <c:spPr>
            <a:solidFill>
              <a:srgbClr val="FF0000"/>
            </a:solidFill>
            <a:ln>
              <a:solidFill>
                <a:schemeClr val="tx1"/>
              </a:solidFill>
            </a:ln>
            <a:effectLst/>
          </c:spPr>
          <c:invertIfNegative val="0"/>
          <c:errBars>
            <c:errBarType val="plus"/>
            <c:errValType val="cust"/>
            <c:noEndCap val="0"/>
            <c:plus>
              <c:numRef>
                <c:f>'Figure 4E'!$D$39:$L$39</c:f>
                <c:numCache>
                  <c:formatCode>General</c:formatCode>
                  <c:ptCount val="9"/>
                  <c:pt idx="0">
                    <c:v>0.0100147414741215</c:v>
                  </c:pt>
                  <c:pt idx="1">
                    <c:v>0.018747469785178</c:v>
                  </c:pt>
                  <c:pt idx="2">
                    <c:v>0.016652427432639</c:v>
                  </c:pt>
                  <c:pt idx="3">
                    <c:v>0.0154669162782103</c:v>
                  </c:pt>
                  <c:pt idx="5">
                    <c:v>0.00836530050335534</c:v>
                  </c:pt>
                  <c:pt idx="6">
                    <c:v>0.0276013236283853</c:v>
                  </c:pt>
                  <c:pt idx="7">
                    <c:v>0.0146564598291712</c:v>
                  </c:pt>
                  <c:pt idx="8">
                    <c:v>0.0539101397719302</c:v>
                  </c:pt>
                </c:numCache>
              </c:numRef>
            </c:plus>
            <c:minus>
              <c:numRef>
                <c:f>'Figure 4E'!$D$39:$L$39</c:f>
                <c:numCache>
                  <c:formatCode>General</c:formatCode>
                  <c:ptCount val="9"/>
                  <c:pt idx="0">
                    <c:v>0.0100147414741215</c:v>
                  </c:pt>
                  <c:pt idx="1">
                    <c:v>0.018747469785178</c:v>
                  </c:pt>
                  <c:pt idx="2">
                    <c:v>0.016652427432639</c:v>
                  </c:pt>
                  <c:pt idx="3">
                    <c:v>0.0154669162782103</c:v>
                  </c:pt>
                  <c:pt idx="5">
                    <c:v>0.00836530050335534</c:v>
                  </c:pt>
                  <c:pt idx="6">
                    <c:v>0.0276013236283853</c:v>
                  </c:pt>
                  <c:pt idx="7">
                    <c:v>0.0146564598291712</c:v>
                  </c:pt>
                  <c:pt idx="8">
                    <c:v>0.0539101397719302</c:v>
                  </c:pt>
                </c:numCache>
              </c:numRef>
            </c:minus>
            <c:spPr>
              <a:noFill/>
              <a:ln w="19050" cap="sq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'Figure 4E'!$D$31:$L$31</c:f>
              <c:numCache>
                <c:formatCode>General</c:formatCode>
                <c:ptCount val="9"/>
                <c:pt idx="0">
                  <c:v>0.0139115671211629</c:v>
                </c:pt>
                <c:pt idx="1">
                  <c:v>0.199677588453505</c:v>
                </c:pt>
                <c:pt idx="2">
                  <c:v>0.0801314132403654</c:v>
                </c:pt>
                <c:pt idx="3">
                  <c:v>0.0667269013169755</c:v>
                </c:pt>
                <c:pt idx="5">
                  <c:v>0.010531222542193</c:v>
                </c:pt>
                <c:pt idx="6">
                  <c:v>0.205066537826053</c:v>
                </c:pt>
                <c:pt idx="7">
                  <c:v>0.0476777462659282</c:v>
                </c:pt>
                <c:pt idx="8">
                  <c:v>0.249586566299942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292A-4BD4-9A60-8985045E5E6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7"/>
        <c:overlap val="1"/>
        <c:axId val="2109269848"/>
        <c:axId val="2109133240"/>
      </c:barChart>
      <c:catAx>
        <c:axId val="2109269848"/>
        <c:scaling>
          <c:orientation val="minMax"/>
        </c:scaling>
        <c:delete val="0"/>
        <c:axPos val="b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09133240"/>
        <c:crosses val="autoZero"/>
        <c:auto val="1"/>
        <c:lblAlgn val="ctr"/>
        <c:lblOffset val="100"/>
        <c:noMultiLvlLbl val="0"/>
      </c:catAx>
      <c:valAx>
        <c:axId val="21091332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092698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0" i="0" u="none" strike="noStrike" baseline="0"/>
              <a:t>nucleolar Mdm2</a:t>
            </a:r>
          </a:p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0" i="0" u="none" strike="noStrike" baseline="0"/>
              <a:t>(percentage of cells)</a:t>
            </a:r>
            <a:endParaRPr lang="en-US"/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rgbClr val="002060"/>
            </a:solidFill>
            <a:ln>
              <a:noFill/>
            </a:ln>
            <a:effectLst/>
          </c:spPr>
          <c:invertIfNegative val="0"/>
          <c:errBars>
            <c:errBarType val="plus"/>
            <c:errValType val="cust"/>
            <c:noEndCap val="0"/>
            <c:plus>
              <c:numRef>
                <c:f>'Figure 5B'!$J$7:$J$8</c:f>
                <c:numCache>
                  <c:formatCode>General</c:formatCode>
                  <c:ptCount val="2"/>
                  <c:pt idx="0">
                    <c:v>0.0354384065448238</c:v>
                  </c:pt>
                  <c:pt idx="1">
                    <c:v>0.0236909485814397</c:v>
                  </c:pt>
                </c:numCache>
              </c:numRef>
            </c:plus>
            <c:minus>
              <c:numRef>
                <c:f>'Figure 5B'!$J$7:$J$8</c:f>
                <c:numCache>
                  <c:formatCode>General</c:formatCode>
                  <c:ptCount val="2"/>
                  <c:pt idx="0">
                    <c:v>0.0354384065448238</c:v>
                  </c:pt>
                  <c:pt idx="1">
                    <c:v>0.0236909485814397</c:v>
                  </c:pt>
                </c:numCache>
              </c:numRef>
            </c:minus>
            <c:spPr>
              <a:noFill/>
              <a:ln w="25400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('Figure 5B'!$A$1:$C$1,'Figure 5B'!$E$1:$G$1)</c:f>
              <c:strCache>
                <c:ptCount val="2"/>
                <c:pt idx="0">
                  <c:v>control</c:v>
                </c:pt>
                <c:pt idx="1">
                  <c:v>Mad1-OE</c:v>
                </c:pt>
              </c:strCache>
            </c:strRef>
          </c:cat>
          <c:val>
            <c:numRef>
              <c:f>'Figure 5B'!$I$7:$I$8</c:f>
              <c:numCache>
                <c:formatCode>General</c:formatCode>
                <c:ptCount val="2"/>
                <c:pt idx="0">
                  <c:v>0.336185185185185</c:v>
                </c:pt>
                <c:pt idx="1">
                  <c:v>0.112915514592934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CBC4-4641-82E5-0409F8402FD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1"/>
        <c:overlap val="-27"/>
        <c:axId val="2108967704"/>
        <c:axId val="2108971208"/>
      </c:barChart>
      <c:catAx>
        <c:axId val="210896770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08971208"/>
        <c:crosses val="autoZero"/>
        <c:auto val="1"/>
        <c:lblAlgn val="ctr"/>
        <c:lblOffset val="100"/>
        <c:noMultiLvlLbl val="0"/>
      </c:catAx>
      <c:valAx>
        <c:axId val="210897120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08967704"/>
        <c:crosses val="autoZero"/>
        <c:crossBetween val="between"/>
        <c:majorUnit val="0.25"/>
      </c:valAx>
      <c:spPr>
        <a:noFill/>
        <a:ln>
          <a:solidFill>
            <a:schemeClr val="tx1"/>
          </a:solidFill>
        </a:ln>
        <a:effectLst/>
      </c:spPr>
    </c:plotArea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0"/>
    <c:plotArea>
      <c:layout/>
      <c:barChart>
        <c:barDir val="col"/>
        <c:grouping val="stacked"/>
        <c:varyColors val="0"/>
        <c:ser>
          <c:idx val="0"/>
          <c:order val="0"/>
          <c:spPr>
            <a:solidFill>
              <a:srgbClr val="002060"/>
            </a:solidFill>
            <a:ln w="12700">
              <a:solidFill>
                <a:schemeClr val="tx1"/>
              </a:solidFill>
            </a:ln>
          </c:spPr>
          <c:invertIfNegative val="0"/>
          <c:errBars>
            <c:errBarType val="plus"/>
            <c:errValType val="cust"/>
            <c:noEndCap val="0"/>
            <c:plus>
              <c:numRef>
                <c:f>'Figure 5C'!$L$4:$L$5</c:f>
                <c:numCache>
                  <c:formatCode>General</c:formatCode>
                  <c:ptCount val="2"/>
                  <c:pt idx="0">
                    <c:v>0.00415381404851749</c:v>
                  </c:pt>
                  <c:pt idx="1">
                    <c:v>0.151335880356191</c:v>
                  </c:pt>
                </c:numCache>
              </c:numRef>
            </c:plus>
            <c:minus>
              <c:numRef>
                <c:f>'Figure 5C'!$L$4:$L$5</c:f>
                <c:numCache>
                  <c:formatCode>General</c:formatCode>
                  <c:ptCount val="2"/>
                  <c:pt idx="0">
                    <c:v>0.00415381404851749</c:v>
                  </c:pt>
                  <c:pt idx="1">
                    <c:v>0.151335880356191</c:v>
                  </c:pt>
                </c:numCache>
              </c:numRef>
            </c:minus>
            <c:spPr>
              <a:ln w="38100" cap="sq">
                <a:solidFill>
                  <a:schemeClr val="tx1"/>
                </a:solidFill>
              </a:ln>
            </c:spPr>
          </c:errBars>
          <c:val>
            <c:numRef>
              <c:f>'Figure 5C'!$K$4:$K$5</c:f>
              <c:numCache>
                <c:formatCode>General</c:formatCode>
                <c:ptCount val="2"/>
                <c:pt idx="0">
                  <c:v>0.00871290545203588</c:v>
                </c:pt>
                <c:pt idx="1">
                  <c:v>0.72220646178093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665F-4AEF-A1AF-EDD37865963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0"/>
        <c:overlap val="100"/>
        <c:axId val="2109449336"/>
        <c:axId val="2109452280"/>
      </c:barChart>
      <c:catAx>
        <c:axId val="2109449336"/>
        <c:scaling>
          <c:orientation val="minMax"/>
        </c:scaling>
        <c:delete val="1"/>
        <c:axPos val="b"/>
        <c:majorTickMark val="out"/>
        <c:minorTickMark val="none"/>
        <c:tickLblPos val="nextTo"/>
        <c:crossAx val="2109452280"/>
        <c:crosses val="autoZero"/>
        <c:auto val="1"/>
        <c:lblAlgn val="ctr"/>
        <c:lblOffset val="100"/>
        <c:noMultiLvlLbl val="0"/>
      </c:catAx>
      <c:valAx>
        <c:axId val="2109452280"/>
        <c:scaling>
          <c:orientation val="minMax"/>
          <c:max val="0.9"/>
          <c:min val="0.0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ln w="38100" cap="sq">
            <a:solidFill>
              <a:schemeClr val="tx1"/>
            </a:solidFill>
          </a:ln>
        </c:spPr>
        <c:crossAx val="2109449336"/>
        <c:crosses val="autoZero"/>
        <c:crossBetween val="between"/>
        <c:majorUnit val="0.4"/>
      </c:valAx>
      <c:spPr>
        <a:ln w="38100" cap="flat">
          <a:solidFill>
            <a:schemeClr val="tx1"/>
          </a:solidFill>
        </a:ln>
      </c:spPr>
    </c:plotArea>
    <c:plotVisOnly val="1"/>
    <c:dispBlanksAs val="gap"/>
    <c:showDLblsOverMax val="0"/>
  </c:chart>
  <c:printSettings>
    <c:headerFooter/>
    <c:pageMargins b="1.0" l="0.75" r="0.75" t="1.0" header="0.5" footer="0.5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0"/>
    <c:plotArea>
      <c:layout/>
      <c:barChart>
        <c:barDir val="col"/>
        <c:grouping val="stacked"/>
        <c:varyColors val="0"/>
        <c:ser>
          <c:idx val="0"/>
          <c:order val="0"/>
          <c:spPr>
            <a:solidFill>
              <a:srgbClr val="002060"/>
            </a:solidFill>
            <a:ln w="12700">
              <a:solidFill>
                <a:schemeClr val="tx1"/>
              </a:solidFill>
            </a:ln>
          </c:spPr>
          <c:invertIfNegative val="0"/>
          <c:dPt>
            <c:idx val="1"/>
            <c:invertIfNegative val="0"/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1-0F06-4657-8878-A12A5D4C4DDE}"/>
              </c:ext>
            </c:extLst>
          </c:dPt>
          <c:errBars>
            <c:errBarType val="both"/>
            <c:errValType val="cust"/>
            <c:noEndCap val="0"/>
            <c:plus>
              <c:numRef>
                <c:f>'Figure 5F'!$J$7:$J$8</c:f>
                <c:numCache>
                  <c:formatCode>General</c:formatCode>
                  <c:ptCount val="2"/>
                  <c:pt idx="0">
                    <c:v>0.0411975807095093</c:v>
                  </c:pt>
                  <c:pt idx="1">
                    <c:v>0.0260654738334176</c:v>
                  </c:pt>
                </c:numCache>
              </c:numRef>
            </c:plus>
            <c:minus>
              <c:numRef>
                <c:f>'Figure 5F'!$J$7:$J$8</c:f>
                <c:numCache>
                  <c:formatCode>General</c:formatCode>
                  <c:ptCount val="2"/>
                  <c:pt idx="0">
                    <c:v>0.0411975807095093</c:v>
                  </c:pt>
                  <c:pt idx="1">
                    <c:v>0.0260654738334176</c:v>
                  </c:pt>
                </c:numCache>
              </c:numRef>
            </c:minus>
            <c:spPr>
              <a:ln w="38100" cap="sq">
                <a:solidFill>
                  <a:schemeClr val="tx1"/>
                </a:solidFill>
              </a:ln>
            </c:spPr>
          </c:errBars>
          <c:val>
            <c:numRef>
              <c:f>'Figure 5F'!$I$7:$I$8</c:f>
              <c:numCache>
                <c:formatCode>General</c:formatCode>
                <c:ptCount val="2"/>
                <c:pt idx="0">
                  <c:v>0.219431416313514</c:v>
                </c:pt>
                <c:pt idx="1">
                  <c:v>0.183640792263041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0F06-4657-8878-A12A5D4C4DD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0"/>
        <c:overlap val="100"/>
        <c:axId val="2112019768"/>
        <c:axId val="2112016808"/>
      </c:barChart>
      <c:catAx>
        <c:axId val="2112019768"/>
        <c:scaling>
          <c:orientation val="minMax"/>
        </c:scaling>
        <c:delete val="1"/>
        <c:axPos val="b"/>
        <c:majorTickMark val="out"/>
        <c:minorTickMark val="none"/>
        <c:tickLblPos val="nextTo"/>
        <c:crossAx val="2112016808"/>
        <c:crosses val="autoZero"/>
        <c:auto val="1"/>
        <c:lblAlgn val="ctr"/>
        <c:lblOffset val="100"/>
        <c:noMultiLvlLbl val="0"/>
      </c:catAx>
      <c:valAx>
        <c:axId val="2112016808"/>
        <c:scaling>
          <c:orientation val="minMax"/>
          <c:max val="0.5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ln w="38100" cap="sq">
            <a:solidFill>
              <a:schemeClr val="tx1"/>
            </a:solidFill>
          </a:ln>
        </c:spPr>
        <c:crossAx val="2112019768"/>
        <c:crosses val="autoZero"/>
        <c:crossBetween val="between"/>
        <c:minorUnit val="0.1"/>
      </c:valAx>
      <c:spPr>
        <a:ln w="38100">
          <a:solidFill>
            <a:schemeClr val="tx1"/>
          </a:solidFill>
        </a:ln>
      </c:spPr>
    </c:plotArea>
    <c:plotVisOnly val="1"/>
    <c:dispBlanksAs val="gap"/>
    <c:showDLblsOverMax val="0"/>
  </c:chart>
  <c:printSettings>
    <c:headerFooter/>
    <c:pageMargins b="1.0" l="0.75" r="0.75" t="1.0" header="0.5" footer="0.5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scatterChart>
        <c:scatterStyle val="line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'Figure 7B'!$A$4:$A$45</c:f>
              <c:numCache>
                <c:formatCode>General</c:formatCode>
                <c:ptCount val="21"/>
                <c:pt idx="0">
                  <c:v>5.0</c:v>
                </c:pt>
                <c:pt idx="1">
                  <c:v>7.0</c:v>
                </c:pt>
                <c:pt idx="2">
                  <c:v>10.0</c:v>
                </c:pt>
                <c:pt idx="3">
                  <c:v>12.0</c:v>
                </c:pt>
                <c:pt idx="4">
                  <c:v>14.0</c:v>
                </c:pt>
                <c:pt idx="5">
                  <c:v>17.0</c:v>
                </c:pt>
                <c:pt idx="6">
                  <c:v>19.0</c:v>
                </c:pt>
                <c:pt idx="7">
                  <c:v>21.0</c:v>
                </c:pt>
                <c:pt idx="8">
                  <c:v>24.0</c:v>
                </c:pt>
                <c:pt idx="9">
                  <c:v>26.0</c:v>
                </c:pt>
                <c:pt idx="10">
                  <c:v>28.0</c:v>
                </c:pt>
                <c:pt idx="11">
                  <c:v>31.0</c:v>
                </c:pt>
                <c:pt idx="12">
                  <c:v>33.0</c:v>
                </c:pt>
                <c:pt idx="13">
                  <c:v>35.0</c:v>
                </c:pt>
                <c:pt idx="14">
                  <c:v>38.0</c:v>
                </c:pt>
                <c:pt idx="15">
                  <c:v>40.0</c:v>
                </c:pt>
                <c:pt idx="16">
                  <c:v>42.0</c:v>
                </c:pt>
                <c:pt idx="17">
                  <c:v>43.0</c:v>
                </c:pt>
                <c:pt idx="18">
                  <c:v>44.0</c:v>
                </c:pt>
                <c:pt idx="19">
                  <c:v>45.0</c:v>
                </c:pt>
                <c:pt idx="20">
                  <c:v>46.0</c:v>
                </c:pt>
              </c:numCache>
            </c:numRef>
          </c:xVal>
          <c:yVal>
            <c:numRef>
              <c:f>'Figure 7B'!$B$4:$B$45</c:f>
              <c:numCache>
                <c:formatCode>General</c:formatCode>
                <c:ptCount val="21"/>
                <c:pt idx="0">
                  <c:v>0.0</c:v>
                </c:pt>
                <c:pt idx="1">
                  <c:v>7.436</c:v>
                </c:pt>
                <c:pt idx="2">
                  <c:v>0.0</c:v>
                </c:pt>
                <c:pt idx="3">
                  <c:v>0.0</c:v>
                </c:pt>
                <c:pt idx="4">
                  <c:v>0.0</c:v>
                </c:pt>
                <c:pt idx="5">
                  <c:v>0.0</c:v>
                </c:pt>
                <c:pt idx="6">
                  <c:v>0.0</c:v>
                </c:pt>
                <c:pt idx="7">
                  <c:v>0.0</c:v>
                </c:pt>
                <c:pt idx="8">
                  <c:v>0.0</c:v>
                </c:pt>
                <c:pt idx="9">
                  <c:v>0.0</c:v>
                </c:pt>
                <c:pt idx="10">
                  <c:v>0.0</c:v>
                </c:pt>
                <c:pt idx="11">
                  <c:v>0.0</c:v>
                </c:pt>
                <c:pt idx="12">
                  <c:v>0.0</c:v>
                </c:pt>
                <c:pt idx="13">
                  <c:v>0.0</c:v>
                </c:pt>
                <c:pt idx="14">
                  <c:v>0.0</c:v>
                </c:pt>
                <c:pt idx="15">
                  <c:v>0.0</c:v>
                </c:pt>
                <c:pt idx="16">
                  <c:v>0.0</c:v>
                </c:pt>
                <c:pt idx="17">
                  <c:v>0.0</c:v>
                </c:pt>
                <c:pt idx="18">
                  <c:v>0.0</c:v>
                </c:pt>
                <c:pt idx="19">
                  <c:v>0.0</c:v>
                </c:pt>
                <c:pt idx="20">
                  <c:v>0.0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DE37-4A45-A447-87F2A666B1D2}"/>
            </c:ext>
          </c:extLst>
        </c:ser>
        <c:ser>
          <c:idx val="1"/>
          <c:order val="1"/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'Figure 7B'!$A$4:$A$45</c:f>
              <c:numCache>
                <c:formatCode>General</c:formatCode>
                <c:ptCount val="21"/>
                <c:pt idx="0">
                  <c:v>5.0</c:v>
                </c:pt>
                <c:pt idx="1">
                  <c:v>7.0</c:v>
                </c:pt>
                <c:pt idx="2">
                  <c:v>10.0</c:v>
                </c:pt>
                <c:pt idx="3">
                  <c:v>12.0</c:v>
                </c:pt>
                <c:pt idx="4">
                  <c:v>14.0</c:v>
                </c:pt>
                <c:pt idx="5">
                  <c:v>17.0</c:v>
                </c:pt>
                <c:pt idx="6">
                  <c:v>19.0</c:v>
                </c:pt>
                <c:pt idx="7">
                  <c:v>21.0</c:v>
                </c:pt>
                <c:pt idx="8">
                  <c:v>24.0</c:v>
                </c:pt>
                <c:pt idx="9">
                  <c:v>26.0</c:v>
                </c:pt>
                <c:pt idx="10">
                  <c:v>28.0</c:v>
                </c:pt>
                <c:pt idx="11">
                  <c:v>31.0</c:v>
                </c:pt>
                <c:pt idx="12">
                  <c:v>33.0</c:v>
                </c:pt>
                <c:pt idx="13">
                  <c:v>35.0</c:v>
                </c:pt>
                <c:pt idx="14">
                  <c:v>38.0</c:v>
                </c:pt>
                <c:pt idx="15">
                  <c:v>40.0</c:v>
                </c:pt>
                <c:pt idx="16">
                  <c:v>42.0</c:v>
                </c:pt>
                <c:pt idx="17">
                  <c:v>43.0</c:v>
                </c:pt>
                <c:pt idx="18">
                  <c:v>44.0</c:v>
                </c:pt>
                <c:pt idx="19">
                  <c:v>45.0</c:v>
                </c:pt>
                <c:pt idx="20">
                  <c:v>46.0</c:v>
                </c:pt>
              </c:numCache>
            </c:numRef>
          </c:xVal>
          <c:yVal>
            <c:numRef>
              <c:f>'Figure 7B'!$C$4:$C$45</c:f>
              <c:numCache>
                <c:formatCode>General</c:formatCode>
                <c:ptCount val="21"/>
                <c:pt idx="0">
                  <c:v>15.376</c:v>
                </c:pt>
                <c:pt idx="1">
                  <c:v>15.376</c:v>
                </c:pt>
                <c:pt idx="2">
                  <c:v>0.0</c:v>
                </c:pt>
                <c:pt idx="3">
                  <c:v>0.0</c:v>
                </c:pt>
                <c:pt idx="4">
                  <c:v>0.0</c:v>
                </c:pt>
                <c:pt idx="5">
                  <c:v>0.0</c:v>
                </c:pt>
                <c:pt idx="6">
                  <c:v>0.0</c:v>
                </c:pt>
                <c:pt idx="7">
                  <c:v>0.0</c:v>
                </c:pt>
                <c:pt idx="8">
                  <c:v>0.0</c:v>
                </c:pt>
                <c:pt idx="9">
                  <c:v>0.0</c:v>
                </c:pt>
                <c:pt idx="10">
                  <c:v>0.0</c:v>
                </c:pt>
                <c:pt idx="11">
                  <c:v>0.0</c:v>
                </c:pt>
                <c:pt idx="12">
                  <c:v>0.0</c:v>
                </c:pt>
                <c:pt idx="13">
                  <c:v>0.0</c:v>
                </c:pt>
                <c:pt idx="14">
                  <c:v>0.0</c:v>
                </c:pt>
                <c:pt idx="15">
                  <c:v>0.0</c:v>
                </c:pt>
                <c:pt idx="16">
                  <c:v>0.0</c:v>
                </c:pt>
                <c:pt idx="17">
                  <c:v>0.0</c:v>
                </c:pt>
                <c:pt idx="18">
                  <c:v>0.0</c:v>
                </c:pt>
                <c:pt idx="19">
                  <c:v>0.0</c:v>
                </c:pt>
                <c:pt idx="20">
                  <c:v>0.0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DE37-4A45-A447-87F2A666B1D2}"/>
            </c:ext>
          </c:extLst>
        </c:ser>
        <c:ser>
          <c:idx val="2"/>
          <c:order val="2"/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'Figure 7B'!$A$4:$A$45</c:f>
              <c:numCache>
                <c:formatCode>General</c:formatCode>
                <c:ptCount val="21"/>
                <c:pt idx="0">
                  <c:v>5.0</c:v>
                </c:pt>
                <c:pt idx="1">
                  <c:v>7.0</c:v>
                </c:pt>
                <c:pt idx="2">
                  <c:v>10.0</c:v>
                </c:pt>
                <c:pt idx="3">
                  <c:v>12.0</c:v>
                </c:pt>
                <c:pt idx="4">
                  <c:v>14.0</c:v>
                </c:pt>
                <c:pt idx="5">
                  <c:v>17.0</c:v>
                </c:pt>
                <c:pt idx="6">
                  <c:v>19.0</c:v>
                </c:pt>
                <c:pt idx="7">
                  <c:v>21.0</c:v>
                </c:pt>
                <c:pt idx="8">
                  <c:v>24.0</c:v>
                </c:pt>
                <c:pt idx="9">
                  <c:v>26.0</c:v>
                </c:pt>
                <c:pt idx="10">
                  <c:v>28.0</c:v>
                </c:pt>
                <c:pt idx="11">
                  <c:v>31.0</c:v>
                </c:pt>
                <c:pt idx="12">
                  <c:v>33.0</c:v>
                </c:pt>
                <c:pt idx="13">
                  <c:v>35.0</c:v>
                </c:pt>
                <c:pt idx="14">
                  <c:v>38.0</c:v>
                </c:pt>
                <c:pt idx="15">
                  <c:v>40.0</c:v>
                </c:pt>
                <c:pt idx="16">
                  <c:v>42.0</c:v>
                </c:pt>
                <c:pt idx="17">
                  <c:v>43.0</c:v>
                </c:pt>
                <c:pt idx="18">
                  <c:v>44.0</c:v>
                </c:pt>
                <c:pt idx="19">
                  <c:v>45.0</c:v>
                </c:pt>
                <c:pt idx="20">
                  <c:v>46.0</c:v>
                </c:pt>
              </c:numCache>
            </c:numRef>
          </c:xVal>
          <c:yVal>
            <c:numRef>
              <c:f>'Figure 7B'!$D$4:$D$45</c:f>
              <c:numCache>
                <c:formatCode>General</c:formatCode>
                <c:ptCount val="21"/>
                <c:pt idx="0">
                  <c:v>12.1945</c:v>
                </c:pt>
                <c:pt idx="1">
                  <c:v>6.048</c:v>
                </c:pt>
                <c:pt idx="2">
                  <c:v>0.0</c:v>
                </c:pt>
                <c:pt idx="3">
                  <c:v>0.0</c:v>
                </c:pt>
                <c:pt idx="4">
                  <c:v>0.0</c:v>
                </c:pt>
                <c:pt idx="5">
                  <c:v>0.0</c:v>
                </c:pt>
                <c:pt idx="6">
                  <c:v>0.0</c:v>
                </c:pt>
                <c:pt idx="7">
                  <c:v>0.0</c:v>
                </c:pt>
                <c:pt idx="8">
                  <c:v>0.0</c:v>
                </c:pt>
                <c:pt idx="9">
                  <c:v>0.0</c:v>
                </c:pt>
                <c:pt idx="10">
                  <c:v>0.0</c:v>
                </c:pt>
                <c:pt idx="11">
                  <c:v>0.0</c:v>
                </c:pt>
                <c:pt idx="12">
                  <c:v>0.0</c:v>
                </c:pt>
                <c:pt idx="13">
                  <c:v>0.0</c:v>
                </c:pt>
                <c:pt idx="14">
                  <c:v>0.0</c:v>
                </c:pt>
                <c:pt idx="15">
                  <c:v>0.0</c:v>
                </c:pt>
                <c:pt idx="16">
                  <c:v>0.0</c:v>
                </c:pt>
                <c:pt idx="17">
                  <c:v>0.0</c:v>
                </c:pt>
                <c:pt idx="18">
                  <c:v>0.0</c:v>
                </c:pt>
                <c:pt idx="19">
                  <c:v>0.0</c:v>
                </c:pt>
                <c:pt idx="20">
                  <c:v>0.0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2-DE37-4A45-A447-87F2A666B1D2}"/>
            </c:ext>
          </c:extLst>
        </c:ser>
        <c:ser>
          <c:idx val="3"/>
          <c:order val="3"/>
          <c:spPr>
            <a:ln w="19050" cap="rnd">
              <a:solidFill>
                <a:schemeClr val="accent4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xVal>
            <c:numRef>
              <c:f>'Figure 7B'!$A$4:$A$45</c:f>
              <c:numCache>
                <c:formatCode>General</c:formatCode>
                <c:ptCount val="21"/>
                <c:pt idx="0">
                  <c:v>5.0</c:v>
                </c:pt>
                <c:pt idx="1">
                  <c:v>7.0</c:v>
                </c:pt>
                <c:pt idx="2">
                  <c:v>10.0</c:v>
                </c:pt>
                <c:pt idx="3">
                  <c:v>12.0</c:v>
                </c:pt>
                <c:pt idx="4">
                  <c:v>14.0</c:v>
                </c:pt>
                <c:pt idx="5">
                  <c:v>17.0</c:v>
                </c:pt>
                <c:pt idx="6">
                  <c:v>19.0</c:v>
                </c:pt>
                <c:pt idx="7">
                  <c:v>21.0</c:v>
                </c:pt>
                <c:pt idx="8">
                  <c:v>24.0</c:v>
                </c:pt>
                <c:pt idx="9">
                  <c:v>26.0</c:v>
                </c:pt>
                <c:pt idx="10">
                  <c:v>28.0</c:v>
                </c:pt>
                <c:pt idx="11">
                  <c:v>31.0</c:v>
                </c:pt>
                <c:pt idx="12">
                  <c:v>33.0</c:v>
                </c:pt>
                <c:pt idx="13">
                  <c:v>35.0</c:v>
                </c:pt>
                <c:pt idx="14">
                  <c:v>38.0</c:v>
                </c:pt>
                <c:pt idx="15">
                  <c:v>40.0</c:v>
                </c:pt>
                <c:pt idx="16">
                  <c:v>42.0</c:v>
                </c:pt>
                <c:pt idx="17">
                  <c:v>43.0</c:v>
                </c:pt>
                <c:pt idx="18">
                  <c:v>44.0</c:v>
                </c:pt>
                <c:pt idx="19">
                  <c:v>45.0</c:v>
                </c:pt>
                <c:pt idx="20">
                  <c:v>46.0</c:v>
                </c:pt>
              </c:numCache>
            </c:numRef>
          </c:xVal>
          <c:yVal>
            <c:numRef>
              <c:f>'Figure 7B'!$E$4:$E$45</c:f>
              <c:numCache>
                <c:formatCode>General</c:formatCode>
                <c:ptCount val="21"/>
                <c:pt idx="0">
                  <c:v>23.328</c:v>
                </c:pt>
                <c:pt idx="1">
                  <c:v>4.851</c:v>
                </c:pt>
                <c:pt idx="2">
                  <c:v>0.0</c:v>
                </c:pt>
                <c:pt idx="3">
                  <c:v>0.0</c:v>
                </c:pt>
                <c:pt idx="4">
                  <c:v>0.0</c:v>
                </c:pt>
                <c:pt idx="5">
                  <c:v>0.0</c:v>
                </c:pt>
                <c:pt idx="6">
                  <c:v>0.0</c:v>
                </c:pt>
                <c:pt idx="7">
                  <c:v>0.0</c:v>
                </c:pt>
                <c:pt idx="8">
                  <c:v>0.0</c:v>
                </c:pt>
                <c:pt idx="9">
                  <c:v>0.0</c:v>
                </c:pt>
                <c:pt idx="10">
                  <c:v>0.0</c:v>
                </c:pt>
                <c:pt idx="11">
                  <c:v>0.0</c:v>
                </c:pt>
                <c:pt idx="12">
                  <c:v>0.0</c:v>
                </c:pt>
                <c:pt idx="13">
                  <c:v>0.0</c:v>
                </c:pt>
                <c:pt idx="14">
                  <c:v>0.0</c:v>
                </c:pt>
                <c:pt idx="15">
                  <c:v>0.0</c:v>
                </c:pt>
                <c:pt idx="16">
                  <c:v>0.0</c:v>
                </c:pt>
                <c:pt idx="17">
                  <c:v>0.0</c:v>
                </c:pt>
                <c:pt idx="18">
                  <c:v>0.0</c:v>
                </c:pt>
                <c:pt idx="19">
                  <c:v>0.0</c:v>
                </c:pt>
                <c:pt idx="20">
                  <c:v>0.0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3-DE37-4A45-A447-87F2A666B1D2}"/>
            </c:ext>
          </c:extLst>
        </c:ser>
        <c:ser>
          <c:idx val="4"/>
          <c:order val="4"/>
          <c:spPr>
            <a:ln w="19050" cap="rnd">
              <a:solidFill>
                <a:schemeClr val="accent5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5"/>
              </a:solidFill>
              <a:ln w="9525">
                <a:solidFill>
                  <a:schemeClr val="accent5"/>
                </a:solidFill>
              </a:ln>
              <a:effectLst/>
            </c:spPr>
          </c:marker>
          <c:xVal>
            <c:numRef>
              <c:f>'Figure 7B'!$A$4:$A$45</c:f>
              <c:numCache>
                <c:formatCode>General</c:formatCode>
                <c:ptCount val="21"/>
                <c:pt idx="0">
                  <c:v>5.0</c:v>
                </c:pt>
                <c:pt idx="1">
                  <c:v>7.0</c:v>
                </c:pt>
                <c:pt idx="2">
                  <c:v>10.0</c:v>
                </c:pt>
                <c:pt idx="3">
                  <c:v>12.0</c:v>
                </c:pt>
                <c:pt idx="4">
                  <c:v>14.0</c:v>
                </c:pt>
                <c:pt idx="5">
                  <c:v>17.0</c:v>
                </c:pt>
                <c:pt idx="6">
                  <c:v>19.0</c:v>
                </c:pt>
                <c:pt idx="7">
                  <c:v>21.0</c:v>
                </c:pt>
                <c:pt idx="8">
                  <c:v>24.0</c:v>
                </c:pt>
                <c:pt idx="9">
                  <c:v>26.0</c:v>
                </c:pt>
                <c:pt idx="10">
                  <c:v>28.0</c:v>
                </c:pt>
                <c:pt idx="11">
                  <c:v>31.0</c:v>
                </c:pt>
                <c:pt idx="12">
                  <c:v>33.0</c:v>
                </c:pt>
                <c:pt idx="13">
                  <c:v>35.0</c:v>
                </c:pt>
                <c:pt idx="14">
                  <c:v>38.0</c:v>
                </c:pt>
                <c:pt idx="15">
                  <c:v>40.0</c:v>
                </c:pt>
                <c:pt idx="16">
                  <c:v>42.0</c:v>
                </c:pt>
                <c:pt idx="17">
                  <c:v>43.0</c:v>
                </c:pt>
                <c:pt idx="18">
                  <c:v>44.0</c:v>
                </c:pt>
                <c:pt idx="19">
                  <c:v>45.0</c:v>
                </c:pt>
                <c:pt idx="20">
                  <c:v>46.0</c:v>
                </c:pt>
              </c:numCache>
            </c:numRef>
          </c:xVal>
          <c:yVal>
            <c:numRef>
              <c:f>'Figure 7B'!$F$4:$F$45</c:f>
              <c:numCache>
                <c:formatCode>General</c:formatCode>
                <c:ptCount val="21"/>
                <c:pt idx="0">
                  <c:v>0.0</c:v>
                </c:pt>
                <c:pt idx="1">
                  <c:v>9.464</c:v>
                </c:pt>
                <c:pt idx="2">
                  <c:v>0.0</c:v>
                </c:pt>
                <c:pt idx="3">
                  <c:v>0.0</c:v>
                </c:pt>
                <c:pt idx="4">
                  <c:v>0.0</c:v>
                </c:pt>
                <c:pt idx="5">
                  <c:v>0.0</c:v>
                </c:pt>
                <c:pt idx="6">
                  <c:v>0.0</c:v>
                </c:pt>
                <c:pt idx="7">
                  <c:v>0.0</c:v>
                </c:pt>
                <c:pt idx="8">
                  <c:v>0.0</c:v>
                </c:pt>
                <c:pt idx="9">
                  <c:v>0.0</c:v>
                </c:pt>
                <c:pt idx="10">
                  <c:v>0.0</c:v>
                </c:pt>
                <c:pt idx="11">
                  <c:v>0.0</c:v>
                </c:pt>
                <c:pt idx="12">
                  <c:v>0.0</c:v>
                </c:pt>
                <c:pt idx="13">
                  <c:v>0.0</c:v>
                </c:pt>
                <c:pt idx="14">
                  <c:v>0.0</c:v>
                </c:pt>
                <c:pt idx="15">
                  <c:v>0.0</c:v>
                </c:pt>
                <c:pt idx="16">
                  <c:v>0.0</c:v>
                </c:pt>
                <c:pt idx="17">
                  <c:v>0.0</c:v>
                </c:pt>
                <c:pt idx="18">
                  <c:v>0.0</c:v>
                </c:pt>
                <c:pt idx="19">
                  <c:v>0.0</c:v>
                </c:pt>
                <c:pt idx="20">
                  <c:v>0.0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4-DE37-4A45-A447-87F2A666B1D2}"/>
            </c:ext>
          </c:extLst>
        </c:ser>
        <c:ser>
          <c:idx val="5"/>
          <c:order val="5"/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circle"/>
            <c:size val="8"/>
            <c:spPr>
              <a:solidFill>
                <a:srgbClr val="00B050"/>
              </a:solidFill>
              <a:ln w="12700">
                <a:solidFill>
                  <a:srgbClr val="00B050"/>
                </a:solidFill>
              </a:ln>
              <a:effectLst/>
            </c:spPr>
          </c:marker>
          <c:xVal>
            <c:numRef>
              <c:f>'Figure 7B'!$A$4:$A$45</c:f>
              <c:numCache>
                <c:formatCode>General</c:formatCode>
                <c:ptCount val="21"/>
                <c:pt idx="0">
                  <c:v>5.0</c:v>
                </c:pt>
                <c:pt idx="1">
                  <c:v>7.0</c:v>
                </c:pt>
                <c:pt idx="2">
                  <c:v>10.0</c:v>
                </c:pt>
                <c:pt idx="3">
                  <c:v>12.0</c:v>
                </c:pt>
                <c:pt idx="4">
                  <c:v>14.0</c:v>
                </c:pt>
                <c:pt idx="5">
                  <c:v>17.0</c:v>
                </c:pt>
                <c:pt idx="6">
                  <c:v>19.0</c:v>
                </c:pt>
                <c:pt idx="7">
                  <c:v>21.0</c:v>
                </c:pt>
                <c:pt idx="8">
                  <c:v>24.0</c:v>
                </c:pt>
                <c:pt idx="9">
                  <c:v>26.0</c:v>
                </c:pt>
                <c:pt idx="10">
                  <c:v>28.0</c:v>
                </c:pt>
                <c:pt idx="11">
                  <c:v>31.0</c:v>
                </c:pt>
                <c:pt idx="12">
                  <c:v>33.0</c:v>
                </c:pt>
                <c:pt idx="13">
                  <c:v>35.0</c:v>
                </c:pt>
                <c:pt idx="14">
                  <c:v>38.0</c:v>
                </c:pt>
                <c:pt idx="15">
                  <c:v>40.0</c:v>
                </c:pt>
                <c:pt idx="16">
                  <c:v>42.0</c:v>
                </c:pt>
                <c:pt idx="17">
                  <c:v>43.0</c:v>
                </c:pt>
                <c:pt idx="18">
                  <c:v>44.0</c:v>
                </c:pt>
                <c:pt idx="19">
                  <c:v>45.0</c:v>
                </c:pt>
                <c:pt idx="20">
                  <c:v>46.0</c:v>
                </c:pt>
              </c:numCache>
            </c:numRef>
          </c:xVal>
          <c:yVal>
            <c:numRef>
              <c:f>'Figure 7B'!$G$4:$G$45</c:f>
              <c:numCache>
                <c:formatCode>General</c:formatCode>
                <c:ptCount val="21"/>
                <c:pt idx="0">
                  <c:v>13.328</c:v>
                </c:pt>
                <c:pt idx="1">
                  <c:v>16.8795</c:v>
                </c:pt>
                <c:pt idx="2">
                  <c:v>0.0</c:v>
                </c:pt>
                <c:pt idx="3">
                  <c:v>0.0</c:v>
                </c:pt>
                <c:pt idx="4">
                  <c:v>0.0</c:v>
                </c:pt>
                <c:pt idx="5">
                  <c:v>0.0</c:v>
                </c:pt>
                <c:pt idx="6">
                  <c:v>0.0</c:v>
                </c:pt>
                <c:pt idx="7">
                  <c:v>0.0</c:v>
                </c:pt>
                <c:pt idx="8">
                  <c:v>0.0</c:v>
                </c:pt>
                <c:pt idx="9">
                  <c:v>0.0</c:v>
                </c:pt>
                <c:pt idx="10">
                  <c:v>0.0</c:v>
                </c:pt>
                <c:pt idx="11">
                  <c:v>0.0</c:v>
                </c:pt>
                <c:pt idx="12">
                  <c:v>0.0</c:v>
                </c:pt>
                <c:pt idx="13">
                  <c:v>0.0</c:v>
                </c:pt>
                <c:pt idx="14">
                  <c:v>0.0</c:v>
                </c:pt>
                <c:pt idx="15">
                  <c:v>0.0</c:v>
                </c:pt>
                <c:pt idx="16">
                  <c:v>0.0</c:v>
                </c:pt>
                <c:pt idx="17">
                  <c:v>0.0</c:v>
                </c:pt>
                <c:pt idx="18">
                  <c:v>0.0</c:v>
                </c:pt>
                <c:pt idx="19">
                  <c:v>0.0</c:v>
                </c:pt>
                <c:pt idx="20">
                  <c:v>0.0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5-DE37-4A45-A447-87F2A666B1D2}"/>
            </c:ext>
          </c:extLst>
        </c:ser>
        <c:ser>
          <c:idx val="6"/>
          <c:order val="6"/>
          <c:spPr>
            <a:ln w="19050" cap="rnd">
              <a:solidFill>
                <a:srgbClr val="FF0000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rgbClr val="FF0000"/>
              </a:solidFill>
              <a:ln w="12700">
                <a:solidFill>
                  <a:srgbClr val="FF0000"/>
                </a:solidFill>
              </a:ln>
              <a:effectLst/>
            </c:spPr>
          </c:marker>
          <c:dPt>
            <c:idx val="30"/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6-DE37-4A45-A447-87F2A666B1D2}"/>
              </c:ext>
            </c:extLst>
          </c:dPt>
          <c:dPt>
            <c:idx val="33"/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7-DE37-4A45-A447-87F2A666B1D2}"/>
              </c:ext>
            </c:extLst>
          </c:dPt>
          <c:dPt>
            <c:idx val="35"/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8-DE37-4A45-A447-87F2A666B1D2}"/>
              </c:ext>
            </c:extLst>
          </c:dPt>
          <c:dPt>
            <c:idx val="37"/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9-DE37-4A45-A447-87F2A666B1D2}"/>
              </c:ext>
            </c:extLst>
          </c:dPt>
          <c:xVal>
            <c:numRef>
              <c:f>'Figure 7B'!$A$4:$A$45</c:f>
              <c:numCache>
                <c:formatCode>General</c:formatCode>
                <c:ptCount val="21"/>
                <c:pt idx="0">
                  <c:v>5.0</c:v>
                </c:pt>
                <c:pt idx="1">
                  <c:v>7.0</c:v>
                </c:pt>
                <c:pt idx="2">
                  <c:v>10.0</c:v>
                </c:pt>
                <c:pt idx="3">
                  <c:v>12.0</c:v>
                </c:pt>
                <c:pt idx="4">
                  <c:v>14.0</c:v>
                </c:pt>
                <c:pt idx="5">
                  <c:v>17.0</c:v>
                </c:pt>
                <c:pt idx="6">
                  <c:v>19.0</c:v>
                </c:pt>
                <c:pt idx="7">
                  <c:v>21.0</c:v>
                </c:pt>
                <c:pt idx="8">
                  <c:v>24.0</c:v>
                </c:pt>
                <c:pt idx="9">
                  <c:v>26.0</c:v>
                </c:pt>
                <c:pt idx="10">
                  <c:v>28.0</c:v>
                </c:pt>
                <c:pt idx="11">
                  <c:v>31.0</c:v>
                </c:pt>
                <c:pt idx="12">
                  <c:v>33.0</c:v>
                </c:pt>
                <c:pt idx="13">
                  <c:v>35.0</c:v>
                </c:pt>
                <c:pt idx="14">
                  <c:v>38.0</c:v>
                </c:pt>
                <c:pt idx="15">
                  <c:v>40.0</c:v>
                </c:pt>
                <c:pt idx="16">
                  <c:v>42.0</c:v>
                </c:pt>
                <c:pt idx="17">
                  <c:v>43.0</c:v>
                </c:pt>
                <c:pt idx="18">
                  <c:v>44.0</c:v>
                </c:pt>
                <c:pt idx="19">
                  <c:v>45.0</c:v>
                </c:pt>
                <c:pt idx="20">
                  <c:v>46.0</c:v>
                </c:pt>
              </c:numCache>
            </c:numRef>
          </c:xVal>
          <c:yVal>
            <c:numRef>
              <c:f>'Figure 7B'!$H$4:$H$45</c:f>
              <c:numCache>
                <c:formatCode>General</c:formatCode>
                <c:ptCount val="21"/>
                <c:pt idx="0">
                  <c:v>15.8565</c:v>
                </c:pt>
                <c:pt idx="1">
                  <c:v>17.408</c:v>
                </c:pt>
                <c:pt idx="2">
                  <c:v>26.714</c:v>
                </c:pt>
                <c:pt idx="3">
                  <c:v>21.78</c:v>
                </c:pt>
                <c:pt idx="4">
                  <c:v>26.6175</c:v>
                </c:pt>
                <c:pt idx="5">
                  <c:v>40.572</c:v>
                </c:pt>
                <c:pt idx="6">
                  <c:v>56.074</c:v>
                </c:pt>
                <c:pt idx="7">
                  <c:v>90.75</c:v>
                </c:pt>
                <c:pt idx="8">
                  <c:v>102.3435</c:v>
                </c:pt>
                <c:pt idx="9">
                  <c:v>116.6135</c:v>
                </c:pt>
                <c:pt idx="10">
                  <c:v>289.338</c:v>
                </c:pt>
                <c:pt idx="11">
                  <c:v>235.6695</c:v>
                </c:pt>
                <c:pt idx="12">
                  <c:v>243.2</c:v>
                </c:pt>
                <c:pt idx="13">
                  <c:v>484.0</c:v>
                </c:pt>
                <c:pt idx="14">
                  <c:v>325.467</c:v>
                </c:pt>
                <c:pt idx="15">
                  <c:v>525.0</c:v>
                </c:pt>
                <c:pt idx="16">
                  <c:v>671.104</c:v>
                </c:pt>
                <c:pt idx="17">
                  <c:v>752.328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A-DE37-4A45-A447-87F2A666B1D2}"/>
            </c:ext>
          </c:extLst>
        </c:ser>
        <c:ser>
          <c:idx val="7"/>
          <c:order val="7"/>
          <c:spPr>
            <a:ln w="19050" cap="rnd">
              <a:solidFill>
                <a:srgbClr val="FF0000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rgbClr val="FF0000"/>
              </a:solidFill>
              <a:ln w="12700">
                <a:solidFill>
                  <a:srgbClr val="FF0000"/>
                </a:solidFill>
              </a:ln>
              <a:effectLst/>
            </c:spPr>
          </c:marker>
          <c:xVal>
            <c:numRef>
              <c:f>'Figure 7B'!$A$4:$A$45</c:f>
              <c:numCache>
                <c:formatCode>General</c:formatCode>
                <c:ptCount val="21"/>
                <c:pt idx="0">
                  <c:v>5.0</c:v>
                </c:pt>
                <c:pt idx="1">
                  <c:v>7.0</c:v>
                </c:pt>
                <c:pt idx="2">
                  <c:v>10.0</c:v>
                </c:pt>
                <c:pt idx="3">
                  <c:v>12.0</c:v>
                </c:pt>
                <c:pt idx="4">
                  <c:v>14.0</c:v>
                </c:pt>
                <c:pt idx="5">
                  <c:v>17.0</c:v>
                </c:pt>
                <c:pt idx="6">
                  <c:v>19.0</c:v>
                </c:pt>
                <c:pt idx="7">
                  <c:v>21.0</c:v>
                </c:pt>
                <c:pt idx="8">
                  <c:v>24.0</c:v>
                </c:pt>
                <c:pt idx="9">
                  <c:v>26.0</c:v>
                </c:pt>
                <c:pt idx="10">
                  <c:v>28.0</c:v>
                </c:pt>
                <c:pt idx="11">
                  <c:v>31.0</c:v>
                </c:pt>
                <c:pt idx="12">
                  <c:v>33.0</c:v>
                </c:pt>
                <c:pt idx="13">
                  <c:v>35.0</c:v>
                </c:pt>
                <c:pt idx="14">
                  <c:v>38.0</c:v>
                </c:pt>
                <c:pt idx="15">
                  <c:v>40.0</c:v>
                </c:pt>
                <c:pt idx="16">
                  <c:v>42.0</c:v>
                </c:pt>
                <c:pt idx="17">
                  <c:v>43.0</c:v>
                </c:pt>
                <c:pt idx="18">
                  <c:v>44.0</c:v>
                </c:pt>
                <c:pt idx="19">
                  <c:v>45.0</c:v>
                </c:pt>
                <c:pt idx="20">
                  <c:v>46.0</c:v>
                </c:pt>
              </c:numCache>
            </c:numRef>
          </c:xVal>
          <c:yVal>
            <c:numRef>
              <c:f>'Figure 7B'!$I$4:$I$45</c:f>
              <c:numCache>
                <c:formatCode>General</c:formatCode>
                <c:ptCount val="21"/>
                <c:pt idx="0">
                  <c:v>29.106</c:v>
                </c:pt>
                <c:pt idx="1">
                  <c:v>22.68</c:v>
                </c:pt>
                <c:pt idx="2">
                  <c:v>17.15</c:v>
                </c:pt>
                <c:pt idx="3">
                  <c:v>17.424</c:v>
                </c:pt>
                <c:pt idx="4">
                  <c:v>12.615</c:v>
                </c:pt>
                <c:pt idx="5">
                  <c:v>35.2</c:v>
                </c:pt>
                <c:pt idx="6">
                  <c:v>47.61</c:v>
                </c:pt>
                <c:pt idx="7">
                  <c:v>73.034</c:v>
                </c:pt>
                <c:pt idx="8">
                  <c:v>108.0</c:v>
                </c:pt>
                <c:pt idx="9">
                  <c:v>156.271</c:v>
                </c:pt>
                <c:pt idx="10">
                  <c:v>267.325</c:v>
                </c:pt>
                <c:pt idx="11">
                  <c:v>435.0</c:v>
                </c:pt>
                <c:pt idx="12">
                  <c:v>450.8825</c:v>
                </c:pt>
                <c:pt idx="13">
                  <c:v>682.29</c:v>
                </c:pt>
                <c:pt idx="14">
                  <c:v>1120.8375</c:v>
                </c:pt>
                <c:pt idx="15">
                  <c:v>1199.772</c:v>
                </c:pt>
                <c:pt idx="16">
                  <c:v>1609.8</c:v>
                </c:pt>
                <c:pt idx="17">
                  <c:v>1963.408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B-DE37-4A45-A447-87F2A666B1D2}"/>
            </c:ext>
          </c:extLst>
        </c:ser>
        <c:ser>
          <c:idx val="8"/>
          <c:order val="8"/>
          <c:spPr>
            <a:ln w="19050" cap="rnd">
              <a:solidFill>
                <a:srgbClr val="FF0000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rgbClr val="FF0000"/>
              </a:solidFill>
              <a:ln w="12700">
                <a:solidFill>
                  <a:srgbClr val="FF0000"/>
                </a:solidFill>
              </a:ln>
              <a:effectLst/>
            </c:spPr>
          </c:marker>
          <c:xVal>
            <c:numRef>
              <c:f>'Figure 7B'!$A$4:$A$45</c:f>
              <c:numCache>
                <c:formatCode>General</c:formatCode>
                <c:ptCount val="21"/>
                <c:pt idx="0">
                  <c:v>5.0</c:v>
                </c:pt>
                <c:pt idx="1">
                  <c:v>7.0</c:v>
                </c:pt>
                <c:pt idx="2">
                  <c:v>10.0</c:v>
                </c:pt>
                <c:pt idx="3">
                  <c:v>12.0</c:v>
                </c:pt>
                <c:pt idx="4">
                  <c:v>14.0</c:v>
                </c:pt>
                <c:pt idx="5">
                  <c:v>17.0</c:v>
                </c:pt>
                <c:pt idx="6">
                  <c:v>19.0</c:v>
                </c:pt>
                <c:pt idx="7">
                  <c:v>21.0</c:v>
                </c:pt>
                <c:pt idx="8">
                  <c:v>24.0</c:v>
                </c:pt>
                <c:pt idx="9">
                  <c:v>26.0</c:v>
                </c:pt>
                <c:pt idx="10">
                  <c:v>28.0</c:v>
                </c:pt>
                <c:pt idx="11">
                  <c:v>31.0</c:v>
                </c:pt>
                <c:pt idx="12">
                  <c:v>33.0</c:v>
                </c:pt>
                <c:pt idx="13">
                  <c:v>35.0</c:v>
                </c:pt>
                <c:pt idx="14">
                  <c:v>38.0</c:v>
                </c:pt>
                <c:pt idx="15">
                  <c:v>40.0</c:v>
                </c:pt>
                <c:pt idx="16">
                  <c:v>42.0</c:v>
                </c:pt>
                <c:pt idx="17">
                  <c:v>43.0</c:v>
                </c:pt>
                <c:pt idx="18">
                  <c:v>44.0</c:v>
                </c:pt>
                <c:pt idx="19">
                  <c:v>45.0</c:v>
                </c:pt>
                <c:pt idx="20">
                  <c:v>46.0</c:v>
                </c:pt>
              </c:numCache>
            </c:numRef>
          </c:xVal>
          <c:yVal>
            <c:numRef>
              <c:f>'Figure 7B'!$J$4:$J$45</c:f>
              <c:numCache>
                <c:formatCode>General</c:formatCode>
                <c:ptCount val="21"/>
                <c:pt idx="0">
                  <c:v>26.4</c:v>
                </c:pt>
                <c:pt idx="1">
                  <c:v>29.6</c:v>
                </c:pt>
                <c:pt idx="2">
                  <c:v>16.335</c:v>
                </c:pt>
                <c:pt idx="3">
                  <c:v>5.9535</c:v>
                </c:pt>
                <c:pt idx="4">
                  <c:v>6.875</c:v>
                </c:pt>
                <c:pt idx="5">
                  <c:v>5.184</c:v>
                </c:pt>
                <c:pt idx="6">
                  <c:v>6.348</c:v>
                </c:pt>
                <c:pt idx="7">
                  <c:v>6.336</c:v>
                </c:pt>
                <c:pt idx="8">
                  <c:v>9.8415</c:v>
                </c:pt>
                <c:pt idx="9">
                  <c:v>22.68</c:v>
                </c:pt>
                <c:pt idx="10">
                  <c:v>39.688</c:v>
                </c:pt>
                <c:pt idx="11">
                  <c:v>50.807</c:v>
                </c:pt>
                <c:pt idx="12">
                  <c:v>62.5</c:v>
                </c:pt>
                <c:pt idx="13">
                  <c:v>70.0</c:v>
                </c:pt>
                <c:pt idx="14">
                  <c:v>104.43</c:v>
                </c:pt>
                <c:pt idx="15">
                  <c:v>116.6135</c:v>
                </c:pt>
                <c:pt idx="16">
                  <c:v>175.071</c:v>
                </c:pt>
                <c:pt idx="17">
                  <c:v>231.8115</c:v>
                </c:pt>
                <c:pt idx="18">
                  <c:v>209.1375</c:v>
                </c:pt>
                <c:pt idx="19">
                  <c:v>706.4400000000001</c:v>
                </c:pt>
                <c:pt idx="20">
                  <c:v>595.35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C-DE37-4A45-A447-87F2A666B1D2}"/>
            </c:ext>
          </c:extLst>
        </c:ser>
        <c:ser>
          <c:idx val="9"/>
          <c:order val="9"/>
          <c:spPr>
            <a:ln w="19050" cap="rnd">
              <a:solidFill>
                <a:srgbClr val="FF0000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rgbClr val="FF0000"/>
              </a:solidFill>
              <a:ln w="12700">
                <a:solidFill>
                  <a:srgbClr val="FF0000"/>
                </a:solidFill>
              </a:ln>
              <a:effectLst/>
            </c:spPr>
          </c:marker>
          <c:xVal>
            <c:numRef>
              <c:f>'Figure 7B'!$A$4:$A$45</c:f>
              <c:numCache>
                <c:formatCode>General</c:formatCode>
                <c:ptCount val="21"/>
                <c:pt idx="0">
                  <c:v>5.0</c:v>
                </c:pt>
                <c:pt idx="1">
                  <c:v>7.0</c:v>
                </c:pt>
                <c:pt idx="2">
                  <c:v>10.0</c:v>
                </c:pt>
                <c:pt idx="3">
                  <c:v>12.0</c:v>
                </c:pt>
                <c:pt idx="4">
                  <c:v>14.0</c:v>
                </c:pt>
                <c:pt idx="5">
                  <c:v>17.0</c:v>
                </c:pt>
                <c:pt idx="6">
                  <c:v>19.0</c:v>
                </c:pt>
                <c:pt idx="7">
                  <c:v>21.0</c:v>
                </c:pt>
                <c:pt idx="8">
                  <c:v>24.0</c:v>
                </c:pt>
                <c:pt idx="9">
                  <c:v>26.0</c:v>
                </c:pt>
                <c:pt idx="10">
                  <c:v>28.0</c:v>
                </c:pt>
                <c:pt idx="11">
                  <c:v>31.0</c:v>
                </c:pt>
                <c:pt idx="12">
                  <c:v>33.0</c:v>
                </c:pt>
                <c:pt idx="13">
                  <c:v>35.0</c:v>
                </c:pt>
                <c:pt idx="14">
                  <c:v>38.0</c:v>
                </c:pt>
                <c:pt idx="15">
                  <c:v>40.0</c:v>
                </c:pt>
                <c:pt idx="16">
                  <c:v>42.0</c:v>
                </c:pt>
                <c:pt idx="17">
                  <c:v>43.0</c:v>
                </c:pt>
                <c:pt idx="18">
                  <c:v>44.0</c:v>
                </c:pt>
                <c:pt idx="19">
                  <c:v>45.0</c:v>
                </c:pt>
                <c:pt idx="20">
                  <c:v>46.0</c:v>
                </c:pt>
              </c:numCache>
            </c:numRef>
          </c:xVal>
          <c:yVal>
            <c:numRef>
              <c:f>'Figure 7B'!$K$4:$K$45</c:f>
              <c:numCache>
                <c:formatCode>General</c:formatCode>
                <c:ptCount val="21"/>
                <c:pt idx="0">
                  <c:v>38.663</c:v>
                </c:pt>
                <c:pt idx="1">
                  <c:v>32.8</c:v>
                </c:pt>
                <c:pt idx="2">
                  <c:v>24.548</c:v>
                </c:pt>
                <c:pt idx="3">
                  <c:v>16.384</c:v>
                </c:pt>
                <c:pt idx="4">
                  <c:v>10.5705</c:v>
                </c:pt>
                <c:pt idx="5">
                  <c:v>17.408</c:v>
                </c:pt>
                <c:pt idx="6">
                  <c:v>34.4605</c:v>
                </c:pt>
                <c:pt idx="7">
                  <c:v>89.3475</c:v>
                </c:pt>
                <c:pt idx="8">
                  <c:v>95.7275</c:v>
                </c:pt>
                <c:pt idx="9">
                  <c:v>104.4</c:v>
                </c:pt>
                <c:pt idx="10">
                  <c:v>209.0735</c:v>
                </c:pt>
                <c:pt idx="11">
                  <c:v>210.4795</c:v>
                </c:pt>
                <c:pt idx="12">
                  <c:v>252.8</c:v>
                </c:pt>
                <c:pt idx="13">
                  <c:v>405.0</c:v>
                </c:pt>
                <c:pt idx="14">
                  <c:v>496.375</c:v>
                </c:pt>
                <c:pt idx="15">
                  <c:v>418.968</c:v>
                </c:pt>
                <c:pt idx="16">
                  <c:v>555.0375</c:v>
                </c:pt>
                <c:pt idx="17">
                  <c:v>772.265</c:v>
                </c:pt>
                <c:pt idx="18">
                  <c:v>839.7875</c:v>
                </c:pt>
                <c:pt idx="19">
                  <c:v>1183.0</c:v>
                </c:pt>
                <c:pt idx="20">
                  <c:v>1603.643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D-DE37-4A45-A447-87F2A666B1D2}"/>
            </c:ext>
          </c:extLst>
        </c:ser>
        <c:ser>
          <c:idx val="10"/>
          <c:order val="10"/>
          <c:spPr>
            <a:ln w="19050" cap="rnd">
              <a:solidFill>
                <a:srgbClr val="FF0000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rgbClr val="FF0000"/>
              </a:solidFill>
              <a:ln w="12700">
                <a:solidFill>
                  <a:srgbClr val="FF0000"/>
                </a:solidFill>
              </a:ln>
              <a:effectLst/>
            </c:spPr>
          </c:marker>
          <c:xVal>
            <c:numRef>
              <c:f>'Figure 7B'!$A$4:$A$45</c:f>
              <c:numCache>
                <c:formatCode>General</c:formatCode>
                <c:ptCount val="21"/>
                <c:pt idx="0">
                  <c:v>5.0</c:v>
                </c:pt>
                <c:pt idx="1">
                  <c:v>7.0</c:v>
                </c:pt>
                <c:pt idx="2">
                  <c:v>10.0</c:v>
                </c:pt>
                <c:pt idx="3">
                  <c:v>12.0</c:v>
                </c:pt>
                <c:pt idx="4">
                  <c:v>14.0</c:v>
                </c:pt>
                <c:pt idx="5">
                  <c:v>17.0</c:v>
                </c:pt>
                <c:pt idx="6">
                  <c:v>19.0</c:v>
                </c:pt>
                <c:pt idx="7">
                  <c:v>21.0</c:v>
                </c:pt>
                <c:pt idx="8">
                  <c:v>24.0</c:v>
                </c:pt>
                <c:pt idx="9">
                  <c:v>26.0</c:v>
                </c:pt>
                <c:pt idx="10">
                  <c:v>28.0</c:v>
                </c:pt>
                <c:pt idx="11">
                  <c:v>31.0</c:v>
                </c:pt>
                <c:pt idx="12">
                  <c:v>33.0</c:v>
                </c:pt>
                <c:pt idx="13">
                  <c:v>35.0</c:v>
                </c:pt>
                <c:pt idx="14">
                  <c:v>38.0</c:v>
                </c:pt>
                <c:pt idx="15">
                  <c:v>40.0</c:v>
                </c:pt>
                <c:pt idx="16">
                  <c:v>42.0</c:v>
                </c:pt>
                <c:pt idx="17">
                  <c:v>43.0</c:v>
                </c:pt>
                <c:pt idx="18">
                  <c:v>44.0</c:v>
                </c:pt>
                <c:pt idx="19">
                  <c:v>45.0</c:v>
                </c:pt>
                <c:pt idx="20">
                  <c:v>46.0</c:v>
                </c:pt>
              </c:numCache>
            </c:numRef>
          </c:xVal>
          <c:yVal>
            <c:numRef>
              <c:f>'Figure 7B'!$L$4:$L$45</c:f>
              <c:numCache>
                <c:formatCode>General</c:formatCode>
                <c:ptCount val="21"/>
                <c:pt idx="0">
                  <c:v>40.204</c:v>
                </c:pt>
                <c:pt idx="1">
                  <c:v>35.28</c:v>
                </c:pt>
                <c:pt idx="2">
                  <c:v>38.088</c:v>
                </c:pt>
                <c:pt idx="3">
                  <c:v>36.45</c:v>
                </c:pt>
                <c:pt idx="4">
                  <c:v>51.6251</c:v>
                </c:pt>
                <c:pt idx="5">
                  <c:v>101.4</c:v>
                </c:pt>
                <c:pt idx="6">
                  <c:v>134.096</c:v>
                </c:pt>
                <c:pt idx="7">
                  <c:v>116.964</c:v>
                </c:pt>
                <c:pt idx="8">
                  <c:v>207.36</c:v>
                </c:pt>
                <c:pt idx="9">
                  <c:v>347.612</c:v>
                </c:pt>
                <c:pt idx="10">
                  <c:v>418.968</c:v>
                </c:pt>
                <c:pt idx="11">
                  <c:v>411.892</c:v>
                </c:pt>
                <c:pt idx="12">
                  <c:v>445.28</c:v>
                </c:pt>
                <c:pt idx="13">
                  <c:v>617.98</c:v>
                </c:pt>
                <c:pt idx="14">
                  <c:v>664.042</c:v>
                </c:pt>
                <c:pt idx="15">
                  <c:v>702.25</c:v>
                </c:pt>
                <c:pt idx="16">
                  <c:v>813.186</c:v>
                </c:pt>
                <c:pt idx="17">
                  <c:v>921.6</c:v>
                </c:pt>
                <c:pt idx="18">
                  <c:v>1018.325</c:v>
                </c:pt>
                <c:pt idx="19">
                  <c:v>1309.75</c:v>
                </c:pt>
                <c:pt idx="20">
                  <c:v>1488.928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E-DE37-4A45-A447-87F2A666B1D2}"/>
            </c:ext>
          </c:extLst>
        </c:ser>
        <c:ser>
          <c:idx val="11"/>
          <c:order val="11"/>
          <c:spPr>
            <a:ln w="19050" cap="rnd">
              <a:solidFill>
                <a:srgbClr val="FF0000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rgbClr val="FF0000"/>
              </a:solidFill>
              <a:ln w="12700">
                <a:solidFill>
                  <a:srgbClr val="FF0000"/>
                </a:solidFill>
              </a:ln>
              <a:effectLst/>
            </c:spPr>
          </c:marker>
          <c:xVal>
            <c:numRef>
              <c:f>'Figure 7B'!$A$4:$A$45</c:f>
              <c:numCache>
                <c:formatCode>General</c:formatCode>
                <c:ptCount val="21"/>
                <c:pt idx="0">
                  <c:v>5.0</c:v>
                </c:pt>
                <c:pt idx="1">
                  <c:v>7.0</c:v>
                </c:pt>
                <c:pt idx="2">
                  <c:v>10.0</c:v>
                </c:pt>
                <c:pt idx="3">
                  <c:v>12.0</c:v>
                </c:pt>
                <c:pt idx="4">
                  <c:v>14.0</c:v>
                </c:pt>
                <c:pt idx="5">
                  <c:v>17.0</c:v>
                </c:pt>
                <c:pt idx="6">
                  <c:v>19.0</c:v>
                </c:pt>
                <c:pt idx="7">
                  <c:v>21.0</c:v>
                </c:pt>
                <c:pt idx="8">
                  <c:v>24.0</c:v>
                </c:pt>
                <c:pt idx="9">
                  <c:v>26.0</c:v>
                </c:pt>
                <c:pt idx="10">
                  <c:v>28.0</c:v>
                </c:pt>
                <c:pt idx="11">
                  <c:v>31.0</c:v>
                </c:pt>
                <c:pt idx="12">
                  <c:v>33.0</c:v>
                </c:pt>
                <c:pt idx="13">
                  <c:v>35.0</c:v>
                </c:pt>
                <c:pt idx="14">
                  <c:v>38.0</c:v>
                </c:pt>
                <c:pt idx="15">
                  <c:v>40.0</c:v>
                </c:pt>
                <c:pt idx="16">
                  <c:v>42.0</c:v>
                </c:pt>
                <c:pt idx="17">
                  <c:v>43.0</c:v>
                </c:pt>
                <c:pt idx="18">
                  <c:v>44.0</c:v>
                </c:pt>
                <c:pt idx="19">
                  <c:v>45.0</c:v>
                </c:pt>
                <c:pt idx="20">
                  <c:v>46.0</c:v>
                </c:pt>
              </c:numCache>
            </c:numRef>
          </c:xVal>
          <c:yVal>
            <c:numRef>
              <c:f>'Figure 7B'!$M$4:$M$45</c:f>
              <c:numCache>
                <c:formatCode>General</c:formatCode>
                <c:ptCount val="21"/>
                <c:pt idx="0">
                  <c:v>28.88</c:v>
                </c:pt>
                <c:pt idx="1">
                  <c:v>46.08</c:v>
                </c:pt>
                <c:pt idx="2">
                  <c:v>29.4175</c:v>
                </c:pt>
                <c:pt idx="3">
                  <c:v>37.03</c:v>
                </c:pt>
                <c:pt idx="4">
                  <c:v>72.32599999999999</c:v>
                </c:pt>
                <c:pt idx="5">
                  <c:v>110.592</c:v>
                </c:pt>
                <c:pt idx="6">
                  <c:v>109.1475</c:v>
                </c:pt>
                <c:pt idx="7">
                  <c:v>242.0375</c:v>
                </c:pt>
                <c:pt idx="8">
                  <c:v>268.96</c:v>
                </c:pt>
                <c:pt idx="9">
                  <c:v>440.2735</c:v>
                </c:pt>
                <c:pt idx="10">
                  <c:v>402.0735</c:v>
                </c:pt>
                <c:pt idx="11">
                  <c:v>639.16</c:v>
                </c:pt>
                <c:pt idx="12">
                  <c:v>549.067</c:v>
                </c:pt>
                <c:pt idx="13">
                  <c:v>696.2</c:v>
                </c:pt>
                <c:pt idx="14">
                  <c:v>591.408</c:v>
                </c:pt>
                <c:pt idx="15">
                  <c:v>609.8895</c:v>
                </c:pt>
                <c:pt idx="16">
                  <c:v>907.924</c:v>
                </c:pt>
                <c:pt idx="17">
                  <c:v>980.947</c:v>
                </c:pt>
                <c:pt idx="18">
                  <c:v>1095.44</c:v>
                </c:pt>
                <c:pt idx="19">
                  <c:v>1248.075</c:v>
                </c:pt>
                <c:pt idx="20">
                  <c:v>1683.694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F-DE37-4A45-A447-87F2A666B1D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110618472"/>
        <c:axId val="2110624296"/>
      </c:scatterChart>
      <c:valAx>
        <c:axId val="211061847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noFill/>
          <a:ln w="25400" cap="sq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10624296"/>
        <c:crosses val="autoZero"/>
        <c:crossBetween val="midCat"/>
      </c:valAx>
      <c:valAx>
        <c:axId val="2110624296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2540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10618472"/>
        <c:crosses val="autoZero"/>
        <c:crossBetween val="midCat"/>
      </c:valAx>
      <c:spPr>
        <a:noFill/>
        <a:ln w="19050">
          <a:solidFill>
            <a:schemeClr val="tx1"/>
          </a:solidFill>
        </a:ln>
        <a:effectLst/>
      </c:spPr>
    </c:plotArea>
    <c:plotVisOnly val="1"/>
    <c:dispBlanksAs val="span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lineMarker"/>
        <c:varyColors val="0"/>
        <c:ser>
          <c:idx val="1"/>
          <c:order val="0"/>
          <c:tx>
            <c:strRef>
              <c:f>'Figure 7D'!$B$1</c:f>
              <c:strCache>
                <c:ptCount val="1"/>
                <c:pt idx="0">
                  <c:v>#1-Jun-Measured-Control-2.5 x 10^6 -Left tumor</c:v>
                </c:pt>
              </c:strCache>
            </c:strRef>
          </c:tx>
          <c:spPr>
            <a:ln w="38100" cap="rnd">
              <a:solidFill>
                <a:srgbClr val="00B050"/>
              </a:solidFill>
              <a:round/>
            </a:ln>
            <a:effectLst/>
          </c:spPr>
          <c:marker>
            <c:symbol val="circle"/>
            <c:size val="8"/>
            <c:spPr>
              <a:solidFill>
                <a:schemeClr val="accent2"/>
              </a:solidFill>
              <a:ln w="38100">
                <a:solidFill>
                  <a:srgbClr val="00B050"/>
                </a:solidFill>
              </a:ln>
              <a:effectLst/>
            </c:spPr>
          </c:marker>
          <c:dPt>
            <c:idx val="30"/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0-11DA-4C11-86D3-7D7361DB61A0}"/>
              </c:ext>
            </c:extLst>
          </c:dPt>
          <c:yVal>
            <c:numRef>
              <c:f>'Figure 7D'!$B$2:$B$37</c:f>
              <c:numCache>
                <c:formatCode>0.00</c:formatCode>
                <c:ptCount val="16"/>
                <c:pt idx="0">
                  <c:v>8.465792</c:v>
                </c:pt>
                <c:pt idx="1">
                  <c:v>10.859533</c:v>
                </c:pt>
                <c:pt idx="2">
                  <c:v>12.631852</c:v>
                </c:pt>
                <c:pt idx="3">
                  <c:v>23.2356775</c:v>
                </c:pt>
                <c:pt idx="4" formatCode="General">
                  <c:v>30.9</c:v>
                </c:pt>
                <c:pt idx="5" formatCode="General">
                  <c:v>38.0499</c:v>
                </c:pt>
                <c:pt idx="6" formatCode="General">
                  <c:v>36.62</c:v>
                </c:pt>
                <c:pt idx="7" formatCode="General">
                  <c:v>50.4576</c:v>
                </c:pt>
                <c:pt idx="8" formatCode="General">
                  <c:v>64.51</c:v>
                </c:pt>
                <c:pt idx="9" formatCode="General">
                  <c:v>86.6377</c:v>
                </c:pt>
                <c:pt idx="10" formatCode="General">
                  <c:v>116.6679</c:v>
                </c:pt>
                <c:pt idx="11" formatCode="General">
                  <c:v>136.125</c:v>
                </c:pt>
                <c:pt idx="13" formatCode="General">
                  <c:v>203.15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11DA-4C11-86D3-7D7361DB61A0}"/>
            </c:ext>
          </c:extLst>
        </c:ser>
        <c:ser>
          <c:idx val="2"/>
          <c:order val="1"/>
          <c:tx>
            <c:strRef>
              <c:f>'Figure 7D'!$C$1</c:f>
              <c:strCache>
                <c:ptCount val="1"/>
                <c:pt idx="0">
                  <c:v>#1-Jun-Measured-Control-2.5 x 10^6 -right tumor</c:v>
                </c:pt>
              </c:strCache>
            </c:strRef>
          </c:tx>
          <c:spPr>
            <a:ln w="38100" cap="rnd">
              <a:solidFill>
                <a:srgbClr val="00B050"/>
              </a:solidFill>
              <a:round/>
            </a:ln>
            <a:effectLst/>
          </c:spPr>
          <c:marker>
            <c:symbol val="circle"/>
            <c:size val="8"/>
            <c:spPr>
              <a:solidFill>
                <a:schemeClr val="accent3"/>
              </a:solidFill>
              <a:ln w="38100">
                <a:solidFill>
                  <a:srgbClr val="00B050"/>
                </a:solidFill>
              </a:ln>
              <a:effectLst/>
            </c:spPr>
          </c:marker>
          <c:yVal>
            <c:numRef>
              <c:f>'Figure 7D'!$C$2:$C$37</c:f>
              <c:numCache>
                <c:formatCode>0.00</c:formatCode>
                <c:ptCount val="16"/>
                <c:pt idx="0">
                  <c:v>14.13</c:v>
                </c:pt>
                <c:pt idx="1">
                  <c:v>10.6132</c:v>
                </c:pt>
                <c:pt idx="2">
                  <c:v>14.088456</c:v>
                </c:pt>
                <c:pt idx="3">
                  <c:v>11.322106</c:v>
                </c:pt>
                <c:pt idx="4" formatCode="General">
                  <c:v>25.325</c:v>
                </c:pt>
                <c:pt idx="5" formatCode="General">
                  <c:v>37.7421</c:v>
                </c:pt>
                <c:pt idx="6" formatCode="General">
                  <c:v>43.44</c:v>
                </c:pt>
                <c:pt idx="7" formatCode="General">
                  <c:v>56.689225</c:v>
                </c:pt>
                <c:pt idx="8" formatCode="General">
                  <c:v>59.864763</c:v>
                </c:pt>
                <c:pt idx="9" formatCode="General">
                  <c:v>100.057</c:v>
                </c:pt>
                <c:pt idx="10" formatCode="General">
                  <c:v>142.4765</c:v>
                </c:pt>
                <c:pt idx="11" formatCode="General">
                  <c:v>168.9698</c:v>
                </c:pt>
                <c:pt idx="13" formatCode="General">
                  <c:v>252.43227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2-11DA-4C11-86D3-7D7361DB61A0}"/>
            </c:ext>
          </c:extLst>
        </c:ser>
        <c:ser>
          <c:idx val="3"/>
          <c:order val="2"/>
          <c:tx>
            <c:strRef>
              <c:f>'Figure 7D'!$D$1</c:f>
              <c:strCache>
                <c:ptCount val="1"/>
                <c:pt idx="0">
                  <c:v>#2-Michelle-Measured-Control-2.5 x 10^6 -Left tumor</c:v>
                </c:pt>
              </c:strCache>
            </c:strRef>
          </c:tx>
          <c:spPr>
            <a:ln w="38100" cap="rnd">
              <a:solidFill>
                <a:srgbClr val="00B050"/>
              </a:solidFill>
              <a:round/>
            </a:ln>
            <a:effectLst/>
          </c:spPr>
          <c:marker>
            <c:symbol val="circle"/>
            <c:size val="8"/>
            <c:spPr>
              <a:solidFill>
                <a:schemeClr val="accent4"/>
              </a:solidFill>
              <a:ln w="38100">
                <a:solidFill>
                  <a:srgbClr val="00B050"/>
                </a:solidFill>
              </a:ln>
              <a:effectLst/>
            </c:spPr>
          </c:marker>
          <c:yVal>
            <c:numRef>
              <c:f>'Figure 7D'!$D$2:$D$37</c:f>
              <c:numCache>
                <c:formatCode>0.00</c:formatCode>
                <c:ptCount val="16"/>
                <c:pt idx="3">
                  <c:v>22.5885</c:v>
                </c:pt>
                <c:pt idx="4" formatCode="General">
                  <c:v>30.4</c:v>
                </c:pt>
                <c:pt idx="5" formatCode="General">
                  <c:v>38.808</c:v>
                </c:pt>
                <c:pt idx="6" formatCode="General">
                  <c:v>49.7025</c:v>
                </c:pt>
                <c:pt idx="7" formatCode="General">
                  <c:v>47.432</c:v>
                </c:pt>
                <c:pt idx="8" formatCode="General">
                  <c:v>68.9265</c:v>
                </c:pt>
                <c:pt idx="9" formatCode="General">
                  <c:v>86.02200000000001</c:v>
                </c:pt>
                <c:pt idx="10" formatCode="General">
                  <c:v>89.2375</c:v>
                </c:pt>
                <c:pt idx="11" formatCode="General">
                  <c:v>86.02200000000001</c:v>
                </c:pt>
                <c:pt idx="12" formatCode="General">
                  <c:v>87.48</c:v>
                </c:pt>
                <c:pt idx="13" formatCode="General">
                  <c:v>141.312</c:v>
                </c:pt>
                <c:pt idx="14" formatCode="General">
                  <c:v>156.271</c:v>
                </c:pt>
                <c:pt idx="15" formatCode="General">
                  <c:v>202.5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3-11DA-4C11-86D3-7D7361DB61A0}"/>
            </c:ext>
          </c:extLst>
        </c:ser>
        <c:ser>
          <c:idx val="4"/>
          <c:order val="3"/>
          <c:tx>
            <c:strRef>
              <c:f>'Figure 7D'!$E$1</c:f>
              <c:strCache>
                <c:ptCount val="1"/>
                <c:pt idx="0">
                  <c:v>#2-Michelle-Measured-Control-2.5 x 10^6 -right tumor</c:v>
                </c:pt>
              </c:strCache>
            </c:strRef>
          </c:tx>
          <c:spPr>
            <a:ln w="38100" cap="rnd">
              <a:solidFill>
                <a:srgbClr val="00B050"/>
              </a:solidFill>
              <a:round/>
            </a:ln>
            <a:effectLst/>
          </c:spPr>
          <c:marker>
            <c:symbol val="circle"/>
            <c:size val="8"/>
            <c:spPr>
              <a:solidFill>
                <a:schemeClr val="accent5"/>
              </a:solidFill>
              <a:ln w="38100">
                <a:solidFill>
                  <a:schemeClr val="accent5"/>
                </a:solidFill>
              </a:ln>
              <a:effectLst/>
            </c:spPr>
          </c:marker>
          <c:dPt>
            <c:idx val="11"/>
            <c:marker>
              <c:spPr>
                <a:solidFill>
                  <a:schemeClr val="accent5"/>
                </a:solidFill>
                <a:ln w="38100">
                  <a:solidFill>
                    <a:srgbClr val="00B050"/>
                  </a:solidFill>
                </a:ln>
                <a:effectLst/>
              </c:spPr>
            </c:marker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4-11DA-4C11-86D3-7D7361DB61A0}"/>
              </c:ext>
            </c:extLst>
          </c:dPt>
          <c:dPt>
            <c:idx val="14"/>
            <c:marker>
              <c:spPr>
                <a:solidFill>
                  <a:schemeClr val="accent5"/>
                </a:solidFill>
                <a:ln w="38100">
                  <a:solidFill>
                    <a:srgbClr val="00B050"/>
                  </a:solidFill>
                </a:ln>
                <a:effectLst/>
              </c:spPr>
            </c:marker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5-11DA-4C11-86D3-7D7361DB61A0}"/>
              </c:ext>
            </c:extLst>
          </c:dPt>
          <c:dPt>
            <c:idx val="21"/>
            <c:marker>
              <c:spPr>
                <a:solidFill>
                  <a:schemeClr val="accent5"/>
                </a:solidFill>
                <a:ln w="38100">
                  <a:solidFill>
                    <a:srgbClr val="00B050"/>
                  </a:solidFill>
                </a:ln>
                <a:effectLst/>
              </c:spPr>
            </c:marker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6-11DA-4C11-86D3-7D7361DB61A0}"/>
              </c:ext>
            </c:extLst>
          </c:dPt>
          <c:dPt>
            <c:idx val="23"/>
            <c:marker>
              <c:spPr>
                <a:solidFill>
                  <a:schemeClr val="accent5"/>
                </a:solidFill>
                <a:ln w="38100">
                  <a:solidFill>
                    <a:srgbClr val="00B050"/>
                  </a:solidFill>
                </a:ln>
                <a:effectLst/>
              </c:spPr>
            </c:marker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7-11DA-4C11-86D3-7D7361DB61A0}"/>
              </c:ext>
            </c:extLst>
          </c:dPt>
          <c:dPt>
            <c:idx val="28"/>
            <c:marker>
              <c:spPr>
                <a:solidFill>
                  <a:schemeClr val="accent5"/>
                </a:solidFill>
                <a:ln w="38100">
                  <a:solidFill>
                    <a:srgbClr val="00B050"/>
                  </a:solidFill>
                </a:ln>
                <a:effectLst/>
              </c:spPr>
            </c:marker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8-11DA-4C11-86D3-7D7361DB61A0}"/>
              </c:ext>
            </c:extLst>
          </c:dPt>
          <c:dPt>
            <c:idx val="30"/>
            <c:marker>
              <c:spPr>
                <a:solidFill>
                  <a:schemeClr val="accent5"/>
                </a:solidFill>
                <a:ln w="38100">
                  <a:solidFill>
                    <a:srgbClr val="00B050"/>
                  </a:solidFill>
                </a:ln>
                <a:effectLst/>
              </c:spPr>
            </c:marker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9-11DA-4C11-86D3-7D7361DB61A0}"/>
              </c:ext>
            </c:extLst>
          </c:dPt>
          <c:dPt>
            <c:idx val="32"/>
            <c:marker>
              <c:spPr>
                <a:solidFill>
                  <a:schemeClr val="accent5"/>
                </a:solidFill>
                <a:ln w="38100">
                  <a:solidFill>
                    <a:srgbClr val="00B050"/>
                  </a:solidFill>
                </a:ln>
                <a:effectLst/>
              </c:spPr>
            </c:marker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A-11DA-4C11-86D3-7D7361DB61A0}"/>
              </c:ext>
            </c:extLst>
          </c:dPt>
          <c:yVal>
            <c:numRef>
              <c:f>'Figure 7D'!$E$2:$E$37</c:f>
              <c:numCache>
                <c:formatCode>0.00</c:formatCode>
                <c:ptCount val="16"/>
                <c:pt idx="3">
                  <c:v>27.864</c:v>
                </c:pt>
                <c:pt idx="4" formatCode="General">
                  <c:v>31.752</c:v>
                </c:pt>
                <c:pt idx="5" formatCode="General">
                  <c:v>42.025</c:v>
                </c:pt>
                <c:pt idx="6" formatCode="General">
                  <c:v>61.7625</c:v>
                </c:pt>
                <c:pt idx="7" formatCode="General">
                  <c:v>40.0</c:v>
                </c:pt>
                <c:pt idx="8" formatCode="General">
                  <c:v>48.51</c:v>
                </c:pt>
                <c:pt idx="9" formatCode="General">
                  <c:v>101.3375</c:v>
                </c:pt>
                <c:pt idx="10" formatCode="General">
                  <c:v>106.624</c:v>
                </c:pt>
                <c:pt idx="11" formatCode="General">
                  <c:v>85.0</c:v>
                </c:pt>
                <c:pt idx="12" formatCode="General">
                  <c:v>102.85</c:v>
                </c:pt>
                <c:pt idx="13" formatCode="General">
                  <c:v>127.832</c:v>
                </c:pt>
                <c:pt idx="14" formatCode="General">
                  <c:v>137.677</c:v>
                </c:pt>
                <c:pt idx="15" formatCode="General">
                  <c:v>168.3375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B-11DA-4C11-86D3-7D7361DB61A0}"/>
            </c:ext>
          </c:extLst>
        </c:ser>
        <c:ser>
          <c:idx val="5"/>
          <c:order val="4"/>
          <c:tx>
            <c:strRef>
              <c:f>'Figure 7D'!$F$1</c:f>
              <c:strCache>
                <c:ptCount val="1"/>
                <c:pt idx="0">
                  <c:v>#3-Michelle-Measured-Control-2.5 x 10^6 -Left tumor</c:v>
                </c:pt>
              </c:strCache>
            </c:strRef>
          </c:tx>
          <c:spPr>
            <a:ln w="28575" cap="rnd">
              <a:solidFill>
                <a:srgbClr val="00B05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6"/>
              </a:solidFill>
              <a:ln w="9525">
                <a:solidFill>
                  <a:schemeClr val="accent6"/>
                </a:solidFill>
              </a:ln>
              <a:effectLst/>
            </c:spPr>
          </c:marker>
          <c:dPt>
            <c:idx val="16"/>
            <c:marker>
              <c:symbol val="circle"/>
              <c:size val="8"/>
              <c:spPr>
                <a:solidFill>
                  <a:schemeClr val="accent6"/>
                </a:solidFill>
                <a:ln w="38100">
                  <a:solidFill>
                    <a:srgbClr val="00B050"/>
                  </a:solidFill>
                </a:ln>
                <a:effectLst/>
              </c:spPr>
            </c:marker>
            <c:bubble3D val="0"/>
            <c:spPr>
              <a:ln w="38100" cap="rnd">
                <a:solidFill>
                  <a:srgbClr val="00B050"/>
                </a:solidFill>
                <a:round/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D-11DA-4C11-86D3-7D7361DB61A0}"/>
              </c:ext>
            </c:extLst>
          </c:dPt>
          <c:dPt>
            <c:idx val="18"/>
            <c:marker>
              <c:symbol val="circle"/>
              <c:size val="8"/>
              <c:spPr>
                <a:solidFill>
                  <a:schemeClr val="accent6"/>
                </a:solidFill>
                <a:ln w="38100">
                  <a:solidFill>
                    <a:srgbClr val="00B050"/>
                  </a:solidFill>
                </a:ln>
                <a:effectLst/>
              </c:spPr>
            </c:marker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E-11DA-4C11-86D3-7D7361DB61A0}"/>
              </c:ext>
            </c:extLst>
          </c:dPt>
          <c:dPt>
            <c:idx val="21"/>
            <c:marker>
              <c:symbol val="circle"/>
              <c:size val="8"/>
              <c:spPr>
                <a:solidFill>
                  <a:schemeClr val="accent6"/>
                </a:solidFill>
                <a:ln w="38100">
                  <a:solidFill>
                    <a:srgbClr val="00B050"/>
                  </a:solidFill>
                </a:ln>
                <a:effectLst/>
              </c:spPr>
            </c:marker>
            <c:bubble3D val="0"/>
            <c:spPr>
              <a:ln w="38100" cap="rnd">
                <a:solidFill>
                  <a:srgbClr val="00B050"/>
                </a:solidFill>
                <a:round/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0-11DA-4C11-86D3-7D7361DB61A0}"/>
              </c:ext>
            </c:extLst>
          </c:dPt>
          <c:dPt>
            <c:idx val="23"/>
            <c:marker>
              <c:symbol val="circle"/>
              <c:size val="8"/>
              <c:spPr>
                <a:solidFill>
                  <a:schemeClr val="accent6"/>
                </a:solidFill>
                <a:ln w="38100">
                  <a:solidFill>
                    <a:srgbClr val="00B050"/>
                  </a:solidFill>
                </a:ln>
                <a:effectLst/>
              </c:spPr>
            </c:marker>
            <c:bubble3D val="0"/>
            <c:spPr>
              <a:ln w="38100" cap="rnd">
                <a:solidFill>
                  <a:srgbClr val="00B050"/>
                </a:solidFill>
                <a:round/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2-11DA-4C11-86D3-7D7361DB61A0}"/>
              </c:ext>
            </c:extLst>
          </c:dPt>
          <c:dPt>
            <c:idx val="25"/>
            <c:marker>
              <c:symbol val="circle"/>
              <c:size val="8"/>
              <c:spPr>
                <a:solidFill>
                  <a:schemeClr val="accent6"/>
                </a:solidFill>
                <a:ln w="38100">
                  <a:solidFill>
                    <a:srgbClr val="00B050"/>
                  </a:solidFill>
                </a:ln>
                <a:effectLst/>
              </c:spPr>
            </c:marker>
            <c:bubble3D val="0"/>
            <c:spPr>
              <a:ln w="38100" cap="rnd">
                <a:solidFill>
                  <a:srgbClr val="00B050"/>
                </a:solidFill>
                <a:round/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4-11DA-4C11-86D3-7D7361DB61A0}"/>
              </c:ext>
            </c:extLst>
          </c:dPt>
          <c:dPt>
            <c:idx val="30"/>
            <c:marker>
              <c:symbol val="circle"/>
              <c:size val="8"/>
              <c:spPr>
                <a:solidFill>
                  <a:schemeClr val="accent6"/>
                </a:solidFill>
                <a:ln w="38100">
                  <a:solidFill>
                    <a:srgbClr val="00B050"/>
                  </a:solidFill>
                </a:ln>
                <a:effectLst/>
              </c:spPr>
            </c:marker>
            <c:bubble3D val="0"/>
            <c:spPr>
              <a:ln w="38100" cap="rnd">
                <a:solidFill>
                  <a:srgbClr val="00B050"/>
                </a:solidFill>
                <a:round/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6-11DA-4C11-86D3-7D7361DB61A0}"/>
              </c:ext>
            </c:extLst>
          </c:dPt>
          <c:dPt>
            <c:idx val="32"/>
            <c:marker>
              <c:symbol val="circle"/>
              <c:size val="8"/>
              <c:spPr>
                <a:solidFill>
                  <a:schemeClr val="accent6"/>
                </a:solidFill>
                <a:ln w="38100">
                  <a:solidFill>
                    <a:srgbClr val="00B050"/>
                  </a:solidFill>
                </a:ln>
                <a:effectLst/>
              </c:spPr>
            </c:marker>
            <c:bubble3D val="0"/>
            <c:spPr>
              <a:ln w="38100" cap="rnd">
                <a:solidFill>
                  <a:srgbClr val="00B050"/>
                </a:solidFill>
                <a:round/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8-11DA-4C11-86D3-7D7361DB61A0}"/>
              </c:ext>
            </c:extLst>
          </c:dPt>
          <c:dPt>
            <c:idx val="35"/>
            <c:marker>
              <c:symbol val="circle"/>
              <c:size val="8"/>
              <c:spPr>
                <a:solidFill>
                  <a:schemeClr val="accent6"/>
                </a:solidFill>
                <a:ln w="38100">
                  <a:solidFill>
                    <a:srgbClr val="00B050"/>
                  </a:solidFill>
                </a:ln>
                <a:effectLst/>
              </c:spPr>
            </c:marker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19-11DA-4C11-86D3-7D7361DB61A0}"/>
              </c:ext>
            </c:extLst>
          </c:dPt>
          <c:yVal>
            <c:numRef>
              <c:f>'Figure 7D'!$F$2:$F$37</c:f>
              <c:numCache>
                <c:formatCode>0.00</c:formatCode>
                <c:ptCount val="16"/>
                <c:pt idx="3">
                  <c:v>25.92</c:v>
                </c:pt>
                <c:pt idx="4" formatCode="General">
                  <c:v>27.38</c:v>
                </c:pt>
                <c:pt idx="5" formatCode="General">
                  <c:v>32.0</c:v>
                </c:pt>
                <c:pt idx="6" formatCode="General">
                  <c:v>43.56</c:v>
                </c:pt>
                <c:pt idx="7" formatCode="General">
                  <c:v>40.656</c:v>
                </c:pt>
                <c:pt idx="8" formatCode="General">
                  <c:v>49.536</c:v>
                </c:pt>
                <c:pt idx="9" formatCode="General">
                  <c:v>62.192</c:v>
                </c:pt>
                <c:pt idx="10" formatCode="General">
                  <c:v>79.6005</c:v>
                </c:pt>
                <c:pt idx="11" formatCode="General">
                  <c:v>84.6</c:v>
                </c:pt>
                <c:pt idx="12" formatCode="General">
                  <c:v>91.8</c:v>
                </c:pt>
                <c:pt idx="13" formatCode="General">
                  <c:v>115.32</c:v>
                </c:pt>
                <c:pt idx="14" formatCode="General">
                  <c:v>109.1475</c:v>
                </c:pt>
                <c:pt idx="15" formatCode="General">
                  <c:v>168.48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1A-11DA-4C11-86D3-7D7361DB61A0}"/>
            </c:ext>
          </c:extLst>
        </c:ser>
        <c:ser>
          <c:idx val="6"/>
          <c:order val="5"/>
          <c:tx>
            <c:strRef>
              <c:f>'Figure 7D'!$G$1</c:f>
              <c:strCache>
                <c:ptCount val="1"/>
                <c:pt idx="0">
                  <c:v>#3-Michelle-Measured-Control-2.5 x 10^6 -right tumor</c:v>
                </c:pt>
              </c:strCache>
            </c:strRef>
          </c:tx>
          <c:spPr>
            <a:ln w="38100" cap="rnd">
              <a:solidFill>
                <a:srgbClr val="00B050"/>
              </a:solidFill>
              <a:round/>
            </a:ln>
            <a:effectLst/>
          </c:spPr>
          <c:marker>
            <c:symbol val="circle"/>
            <c:size val="8"/>
            <c:spPr>
              <a:solidFill>
                <a:schemeClr val="accent1">
                  <a:lumMod val="60000"/>
                </a:schemeClr>
              </a:solidFill>
              <a:ln w="38100">
                <a:solidFill>
                  <a:srgbClr val="00B050"/>
                </a:solidFill>
              </a:ln>
              <a:effectLst/>
            </c:spPr>
          </c:marker>
          <c:yVal>
            <c:numRef>
              <c:f>'Figure 7D'!$G$2:$G$37</c:f>
              <c:numCache>
                <c:formatCode>0.00</c:formatCode>
                <c:ptCount val="16"/>
                <c:pt idx="3">
                  <c:v>25.07</c:v>
                </c:pt>
                <c:pt idx="4" formatCode="General">
                  <c:v>27.166</c:v>
                </c:pt>
                <c:pt idx="5" formatCode="General">
                  <c:v>27.166</c:v>
                </c:pt>
                <c:pt idx="6" formatCode="General">
                  <c:v>54.144</c:v>
                </c:pt>
                <c:pt idx="7" formatCode="General">
                  <c:v>62.5</c:v>
                </c:pt>
                <c:pt idx="8" formatCode="General">
                  <c:v>62.208</c:v>
                </c:pt>
                <c:pt idx="9" formatCode="General">
                  <c:v>81.536</c:v>
                </c:pt>
                <c:pt idx="10" formatCode="General">
                  <c:v>150.336</c:v>
                </c:pt>
                <c:pt idx="11" formatCode="General">
                  <c:v>130.181</c:v>
                </c:pt>
                <c:pt idx="12" formatCode="General">
                  <c:v>233.6</c:v>
                </c:pt>
                <c:pt idx="13" formatCode="General">
                  <c:v>231.978</c:v>
                </c:pt>
                <c:pt idx="14" formatCode="General">
                  <c:v>130.975</c:v>
                </c:pt>
                <c:pt idx="15" formatCode="General">
                  <c:v>157.113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1B-11DA-4C11-86D3-7D7361DB61A0}"/>
            </c:ext>
          </c:extLst>
        </c:ser>
        <c:ser>
          <c:idx val="7"/>
          <c:order val="6"/>
          <c:tx>
            <c:strRef>
              <c:f>'Figure 7D'!$H$1</c:f>
              <c:strCache>
                <c:ptCount val="1"/>
                <c:pt idx="0">
                  <c:v>#1-Jun-Measured-Mad1-YFP-OE-2.5 x 10^6 -Left tumor</c:v>
                </c:pt>
              </c:strCache>
            </c:strRef>
          </c:tx>
          <c:spPr>
            <a:ln w="38100" cap="rnd">
              <a:solidFill>
                <a:srgbClr val="FF0000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chemeClr val="accent2">
                  <a:lumMod val="60000"/>
                </a:schemeClr>
              </a:solidFill>
              <a:ln w="38100">
                <a:solidFill>
                  <a:srgbClr val="002060"/>
                </a:solidFill>
              </a:ln>
              <a:effectLst/>
            </c:spPr>
          </c:marker>
          <c:yVal>
            <c:numRef>
              <c:f>'Figure 7D'!$H$2:$H$37</c:f>
              <c:numCache>
                <c:formatCode>0.00</c:formatCode>
                <c:ptCount val="16"/>
                <c:pt idx="0">
                  <c:v>17.235</c:v>
                </c:pt>
                <c:pt idx="1">
                  <c:v>22.6515875</c:v>
                </c:pt>
                <c:pt idx="2">
                  <c:v>22.83228</c:v>
                </c:pt>
                <c:pt idx="3">
                  <c:v>30.6404</c:v>
                </c:pt>
                <c:pt idx="4" formatCode="General">
                  <c:v>52.6592</c:v>
                </c:pt>
                <c:pt idx="5" formatCode="General">
                  <c:v>88.4866</c:v>
                </c:pt>
                <c:pt idx="6" formatCode="General">
                  <c:v>136.3544</c:v>
                </c:pt>
                <c:pt idx="7" formatCode="General">
                  <c:v>187.89</c:v>
                </c:pt>
                <c:pt idx="8" formatCode="General">
                  <c:v>247.925</c:v>
                </c:pt>
                <c:pt idx="9" formatCode="General">
                  <c:v>489.2796</c:v>
                </c:pt>
                <c:pt idx="10" formatCode="General">
                  <c:v>524.2369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1C-11DA-4C11-86D3-7D7361DB61A0}"/>
            </c:ext>
          </c:extLst>
        </c:ser>
        <c:ser>
          <c:idx val="8"/>
          <c:order val="7"/>
          <c:tx>
            <c:strRef>
              <c:f>'Figure 7D'!$I$1</c:f>
              <c:strCache>
                <c:ptCount val="1"/>
                <c:pt idx="0">
                  <c:v>#1-Jun-Measured-Mad1-YFP-OE-2.5 x 10^6 -right tumor</c:v>
                </c:pt>
              </c:strCache>
            </c:strRef>
          </c:tx>
          <c:spPr>
            <a:ln w="38100" cap="rnd">
              <a:solidFill>
                <a:srgbClr val="FF0000"/>
              </a:solidFill>
              <a:round/>
            </a:ln>
            <a:effectLst/>
          </c:spPr>
          <c:marker>
            <c:symbol val="triangle"/>
            <c:size val="5"/>
            <c:spPr>
              <a:solidFill>
                <a:schemeClr val="accent3">
                  <a:lumMod val="60000"/>
                </a:schemeClr>
              </a:solidFill>
              <a:ln w="22225">
                <a:solidFill>
                  <a:srgbClr val="002060"/>
                </a:solidFill>
              </a:ln>
              <a:effectLst/>
            </c:spPr>
          </c:marker>
          <c:dPt>
            <c:idx val="21"/>
            <c:marker>
              <c:symbol val="triangle"/>
              <c:size val="8"/>
              <c:spPr>
                <a:solidFill>
                  <a:schemeClr val="accent3">
                    <a:lumMod val="60000"/>
                  </a:schemeClr>
                </a:solidFill>
                <a:ln w="38100">
                  <a:solidFill>
                    <a:srgbClr val="002060"/>
                  </a:solidFill>
                </a:ln>
                <a:effectLst/>
              </c:spPr>
            </c:marker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1D-11DA-4C11-86D3-7D7361DB61A0}"/>
              </c:ext>
            </c:extLst>
          </c:dPt>
          <c:dPt>
            <c:idx val="23"/>
            <c:marker>
              <c:symbol val="triangle"/>
              <c:size val="8"/>
              <c:spPr>
                <a:solidFill>
                  <a:schemeClr val="accent3">
                    <a:lumMod val="60000"/>
                  </a:schemeClr>
                </a:solidFill>
                <a:ln w="38100">
                  <a:solidFill>
                    <a:srgbClr val="002060"/>
                  </a:solidFill>
                </a:ln>
                <a:effectLst/>
              </c:spPr>
            </c:marker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1E-11DA-4C11-86D3-7D7361DB61A0}"/>
              </c:ext>
            </c:extLst>
          </c:dPt>
          <c:yVal>
            <c:numRef>
              <c:f>'Figure 7D'!$I$2:$I$37</c:f>
              <c:numCache>
                <c:formatCode>0.00</c:formatCode>
                <c:ptCount val="16"/>
                <c:pt idx="0">
                  <c:v>21.36</c:v>
                </c:pt>
                <c:pt idx="1">
                  <c:v>28.929744</c:v>
                </c:pt>
                <c:pt idx="2">
                  <c:v>19.512144</c:v>
                </c:pt>
                <c:pt idx="3">
                  <c:v>37.566144</c:v>
                </c:pt>
                <c:pt idx="4" formatCode="General">
                  <c:v>70.7287</c:v>
                </c:pt>
                <c:pt idx="5" formatCode="General">
                  <c:v>97.77249999999999</c:v>
                </c:pt>
                <c:pt idx="6" formatCode="General">
                  <c:v>226.63465</c:v>
                </c:pt>
                <c:pt idx="7" formatCode="General">
                  <c:v>289.56</c:v>
                </c:pt>
                <c:pt idx="8" formatCode="General">
                  <c:v>334.966</c:v>
                </c:pt>
                <c:pt idx="9" formatCode="General">
                  <c:v>637.98556</c:v>
                </c:pt>
                <c:pt idx="10" formatCode="General">
                  <c:v>618.2337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1F-11DA-4C11-86D3-7D7361DB61A0}"/>
            </c:ext>
          </c:extLst>
        </c:ser>
        <c:ser>
          <c:idx val="9"/>
          <c:order val="8"/>
          <c:tx>
            <c:strRef>
              <c:f>'Figure 7D'!$J$1</c:f>
              <c:strCache>
                <c:ptCount val="1"/>
                <c:pt idx="0">
                  <c:v>#2-Michelle-Measured-Mad1-YFP-OE-2.5 x 10^6 -Left tumor</c:v>
                </c:pt>
              </c:strCache>
            </c:strRef>
          </c:tx>
          <c:spPr>
            <a:ln w="38100" cap="rnd">
              <a:solidFill>
                <a:srgbClr val="FF0000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chemeClr val="accent4">
                  <a:lumMod val="60000"/>
                </a:schemeClr>
              </a:solidFill>
              <a:ln w="38100">
                <a:solidFill>
                  <a:srgbClr val="002060"/>
                </a:solidFill>
              </a:ln>
              <a:effectLst/>
            </c:spPr>
          </c:marker>
          <c:yVal>
            <c:numRef>
              <c:f>'Figure 7D'!$J$2:$J$37</c:f>
              <c:numCache>
                <c:formatCode>0.00</c:formatCode>
                <c:ptCount val="16"/>
                <c:pt idx="3">
                  <c:v>49.536</c:v>
                </c:pt>
                <c:pt idx="4" formatCode="General">
                  <c:v>50.0</c:v>
                </c:pt>
                <c:pt idx="5" formatCode="General">
                  <c:v>73.101</c:v>
                </c:pt>
                <c:pt idx="6" formatCode="General">
                  <c:v>78.4</c:v>
                </c:pt>
                <c:pt idx="7" formatCode="General">
                  <c:v>124.928</c:v>
                </c:pt>
                <c:pt idx="8" formatCode="General">
                  <c:v>137.3125</c:v>
                </c:pt>
                <c:pt idx="9" formatCode="General">
                  <c:v>193.55</c:v>
                </c:pt>
                <c:pt idx="10" formatCode="General">
                  <c:v>259.1595</c:v>
                </c:pt>
                <c:pt idx="11" formatCode="General">
                  <c:v>336.8205</c:v>
                </c:pt>
                <c:pt idx="12" formatCode="General">
                  <c:v>421.362</c:v>
                </c:pt>
                <c:pt idx="13" formatCode="General">
                  <c:v>669.294</c:v>
                </c:pt>
                <c:pt idx="14" formatCode="General">
                  <c:v>806.725</c:v>
                </c:pt>
                <c:pt idx="15" formatCode="General">
                  <c:v>1221.075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20-11DA-4C11-86D3-7D7361DB61A0}"/>
            </c:ext>
          </c:extLst>
        </c:ser>
        <c:ser>
          <c:idx val="10"/>
          <c:order val="9"/>
          <c:tx>
            <c:strRef>
              <c:f>'Figure 7D'!$K$1</c:f>
              <c:strCache>
                <c:ptCount val="1"/>
                <c:pt idx="0">
                  <c:v>#2-Michelle-Measured-Mad1-YFP-OE-2.5 x 10^6 -right tumor</c:v>
                </c:pt>
              </c:strCache>
            </c:strRef>
          </c:tx>
          <c:spPr>
            <a:ln w="38100" cap="rnd">
              <a:solidFill>
                <a:srgbClr val="FF0000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chemeClr val="accent5">
                  <a:lumMod val="60000"/>
                </a:schemeClr>
              </a:solidFill>
              <a:ln w="38100">
                <a:solidFill>
                  <a:schemeClr val="tx1"/>
                </a:solidFill>
              </a:ln>
              <a:effectLst/>
            </c:spPr>
          </c:marker>
          <c:yVal>
            <c:numRef>
              <c:f>'Figure 7D'!$K$2:$K$37</c:f>
              <c:numCache>
                <c:formatCode>0.00</c:formatCode>
                <c:ptCount val="16"/>
                <c:pt idx="3">
                  <c:v>66.0115</c:v>
                </c:pt>
                <c:pt idx="4" formatCode="General">
                  <c:v>87.07899999999999</c:v>
                </c:pt>
                <c:pt idx="5" formatCode="General">
                  <c:v>91.25</c:v>
                </c:pt>
                <c:pt idx="6" formatCode="General">
                  <c:v>127.05</c:v>
                </c:pt>
                <c:pt idx="7" formatCode="General">
                  <c:v>163.84</c:v>
                </c:pt>
                <c:pt idx="8" formatCode="General">
                  <c:v>252.486</c:v>
                </c:pt>
                <c:pt idx="9" formatCode="General">
                  <c:v>329.6</c:v>
                </c:pt>
                <c:pt idx="10" formatCode="General">
                  <c:v>578.259</c:v>
                </c:pt>
                <c:pt idx="11" formatCode="General">
                  <c:v>667.478</c:v>
                </c:pt>
                <c:pt idx="12" formatCode="General">
                  <c:v>868.6305</c:v>
                </c:pt>
                <c:pt idx="13" formatCode="General">
                  <c:v>1044.3</c:v>
                </c:pt>
                <c:pt idx="14" formatCode="General">
                  <c:v>1540.0125</c:v>
                </c:pt>
                <c:pt idx="15" formatCode="General">
                  <c:v>1694.925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21-11DA-4C11-86D3-7D7361DB61A0}"/>
            </c:ext>
          </c:extLst>
        </c:ser>
        <c:ser>
          <c:idx val="11"/>
          <c:order val="10"/>
          <c:tx>
            <c:strRef>
              <c:f>'Figure 7D'!$L$1</c:f>
              <c:strCache>
                <c:ptCount val="1"/>
                <c:pt idx="0">
                  <c:v>#3-Michelle-Measured-Mad1-YFP-OE-2.5 x 10^6 -Left tumor</c:v>
                </c:pt>
              </c:strCache>
            </c:strRef>
          </c:tx>
          <c:spPr>
            <a:ln w="38100" cap="rnd">
              <a:solidFill>
                <a:srgbClr val="FF0000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chemeClr val="accent6">
                  <a:lumMod val="60000"/>
                </a:schemeClr>
              </a:solidFill>
              <a:ln w="38100">
                <a:solidFill>
                  <a:srgbClr val="002060"/>
                </a:solidFill>
              </a:ln>
              <a:effectLst/>
            </c:spPr>
          </c:marker>
          <c:yVal>
            <c:numRef>
              <c:f>'Figure 7D'!$L$2:$L$37</c:f>
              <c:numCache>
                <c:formatCode>0.00</c:formatCode>
                <c:ptCount val="16"/>
                <c:pt idx="3">
                  <c:v>40.32</c:v>
                </c:pt>
                <c:pt idx="4" formatCode="General">
                  <c:v>85.335</c:v>
                </c:pt>
                <c:pt idx="5" formatCode="General">
                  <c:v>85.3335</c:v>
                </c:pt>
                <c:pt idx="6" formatCode="General">
                  <c:v>121.203</c:v>
                </c:pt>
                <c:pt idx="7" formatCode="General">
                  <c:v>158.804</c:v>
                </c:pt>
                <c:pt idx="8" formatCode="General">
                  <c:v>121.68</c:v>
                </c:pt>
                <c:pt idx="9" formatCode="General">
                  <c:v>255.9375</c:v>
                </c:pt>
                <c:pt idx="10" formatCode="General">
                  <c:v>340.605</c:v>
                </c:pt>
                <c:pt idx="11" formatCode="General">
                  <c:v>310.005</c:v>
                </c:pt>
                <c:pt idx="12" formatCode="General">
                  <c:v>489.268</c:v>
                </c:pt>
                <c:pt idx="13" formatCode="General">
                  <c:v>639.45</c:v>
                </c:pt>
                <c:pt idx="14" formatCode="General">
                  <c:v>799.254</c:v>
                </c:pt>
                <c:pt idx="15" formatCode="General">
                  <c:v>1104.8365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22-11DA-4C11-86D3-7D7361DB61A0}"/>
            </c:ext>
          </c:extLst>
        </c:ser>
        <c:ser>
          <c:idx val="12"/>
          <c:order val="11"/>
          <c:tx>
            <c:strRef>
              <c:f>'Figure 7D'!$M$1</c:f>
              <c:strCache>
                <c:ptCount val="1"/>
                <c:pt idx="0">
                  <c:v>#3-Michelle-Measured-Mad1-YFP-OE-2.5 x 10^6 -right tumor</c:v>
                </c:pt>
              </c:strCache>
            </c:strRef>
          </c:tx>
          <c:spPr>
            <a:ln w="38100" cap="rnd">
              <a:solidFill>
                <a:srgbClr val="FF0000"/>
              </a:solidFill>
              <a:round/>
            </a:ln>
            <a:effectLst/>
          </c:spPr>
          <c:marker>
            <c:symbol val="triangle"/>
            <c:size val="8"/>
            <c:spPr>
              <a:solidFill>
                <a:schemeClr val="accent1">
                  <a:lumMod val="80000"/>
                  <a:lumOff val="20000"/>
                </a:schemeClr>
              </a:solidFill>
              <a:ln w="38100">
                <a:solidFill>
                  <a:srgbClr val="002060"/>
                </a:solidFill>
              </a:ln>
              <a:effectLst/>
            </c:spPr>
          </c:marker>
          <c:yVal>
            <c:numRef>
              <c:f>'Figure 7D'!$M$2:$M$37</c:f>
              <c:numCache>
                <c:formatCode>0.00</c:formatCode>
                <c:ptCount val="16"/>
                <c:pt idx="3">
                  <c:v>74.36</c:v>
                </c:pt>
                <c:pt idx="4" formatCode="General">
                  <c:v>95.7275</c:v>
                </c:pt>
                <c:pt idx="5" formatCode="General">
                  <c:v>133.12</c:v>
                </c:pt>
                <c:pt idx="6" formatCode="General">
                  <c:v>207.515</c:v>
                </c:pt>
                <c:pt idx="7" formatCode="General">
                  <c:v>292.6125</c:v>
                </c:pt>
                <c:pt idx="8" formatCode="General">
                  <c:v>327.0995</c:v>
                </c:pt>
                <c:pt idx="9" formatCode="General">
                  <c:v>413.996</c:v>
                </c:pt>
                <c:pt idx="10" formatCode="General">
                  <c:v>405.769</c:v>
                </c:pt>
                <c:pt idx="11" formatCode="General">
                  <c:v>391.608</c:v>
                </c:pt>
                <c:pt idx="12" formatCode="General">
                  <c:v>807.177</c:v>
                </c:pt>
                <c:pt idx="13" formatCode="General">
                  <c:v>848.388</c:v>
                </c:pt>
                <c:pt idx="14" formatCode="General">
                  <c:v>915.3045</c:v>
                </c:pt>
                <c:pt idx="15" formatCode="General">
                  <c:v>1361.07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23-11DA-4C11-86D3-7D7361DB61A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113650168"/>
        <c:axId val="2113655688"/>
        <c:extLst xmlns:c16r2="http://schemas.microsoft.com/office/drawing/2015/06/chart">
          <c:ext xmlns:c15="http://schemas.microsoft.com/office/drawing/2012/chart" uri="{02D57815-91ED-43cb-92C2-25804820EDAC}">
            <c15:filteredScatterSeries>
              <c15:ser>
                <c:idx val="0"/>
                <c:order val="0"/>
                <c:tx>
                  <c:strRef>
                    <c:extLst>
                      <c:ext uri="{02D57815-91ED-43cb-92C2-25804820EDAC}">
                        <c15:formulaRef>
                          <c15:sqref>'Figure 7D'!$A$1</c15:sqref>
                        </c15:formulaRef>
                      </c:ext>
                    </c:extLst>
                    <c:strCache>
                      <c:ptCount val="1"/>
                      <c:pt idx="0">
                        <c:v>Days</c:v>
                      </c:pt>
                    </c:strCache>
                  </c:strRef>
                </c:tx>
                <c:spPr>
                  <a:ln w="28575" cap="rnd">
                    <a:solidFill>
                      <a:srgbClr val="00B050"/>
                    </a:solidFill>
                    <a:round/>
                  </a:ln>
                  <a:effectLst/>
                </c:spPr>
                <c:marker>
                  <c:symbol val="circle"/>
                  <c:size val="8"/>
                  <c:spPr>
                    <a:solidFill>
                      <a:schemeClr val="accent1"/>
                    </a:solidFill>
                    <a:ln w="38100">
                      <a:solidFill>
                        <a:srgbClr val="00B050"/>
                      </a:solidFill>
                    </a:ln>
                    <a:effectLst/>
                  </c:spPr>
                </c:marker>
                <c:yVal>
                  <c:numRef>
                    <c:extLst>
                      <c:ext uri="{02D57815-91ED-43cb-92C2-25804820EDAC}">
                        <c15:formulaRef>
                          <c15:sqref>'Figure 7D'!$A$2:$A$37</c15:sqref>
                        </c15:formulaRef>
                      </c:ext>
                    </c:extLst>
                    <c:numCache>
                      <c:formatCode>General</c:formatCode>
                      <c:ptCount val="16"/>
                      <c:pt idx="0">
                        <c:v>5</c:v>
                      </c:pt>
                      <c:pt idx="1">
                        <c:v>7</c:v>
                      </c:pt>
                      <c:pt idx="2">
                        <c:v>9</c:v>
                      </c:pt>
                      <c:pt idx="3">
                        <c:v>12</c:v>
                      </c:pt>
                      <c:pt idx="4">
                        <c:v>14</c:v>
                      </c:pt>
                      <c:pt idx="5">
                        <c:v>16</c:v>
                      </c:pt>
                      <c:pt idx="6">
                        <c:v>19</c:v>
                      </c:pt>
                      <c:pt idx="7">
                        <c:v>21</c:v>
                      </c:pt>
                      <c:pt idx="8">
                        <c:v>23</c:v>
                      </c:pt>
                      <c:pt idx="9">
                        <c:v>26</c:v>
                      </c:pt>
                      <c:pt idx="10">
                        <c:v>28</c:v>
                      </c:pt>
                      <c:pt idx="11">
                        <c:v>30</c:v>
                      </c:pt>
                      <c:pt idx="12">
                        <c:v>33</c:v>
                      </c:pt>
                      <c:pt idx="13">
                        <c:v>35</c:v>
                      </c:pt>
                      <c:pt idx="14">
                        <c:v>37</c:v>
                      </c:pt>
                      <c:pt idx="15">
                        <c:v>40</c:v>
                      </c:pt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24-11DA-4C11-86D3-7D7361DB61A0}"/>
                  </c:ext>
                </c:extLst>
              </c15:ser>
            </c15:filteredScatterSeries>
          </c:ext>
        </c:extLst>
      </c:scatterChart>
      <c:valAx>
        <c:axId val="2113650168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noFill/>
          <a:ln w="317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13655688"/>
        <c:crosses val="autoZero"/>
        <c:crossBetween val="midCat"/>
      </c:valAx>
      <c:valAx>
        <c:axId val="2113655688"/>
        <c:scaling>
          <c:orientation val="minMax"/>
        </c:scaling>
        <c:delete val="0"/>
        <c:axPos val="l"/>
        <c:numFmt formatCode="0.00" sourceLinked="1"/>
        <c:majorTickMark val="out"/>
        <c:minorTickMark val="none"/>
        <c:tickLblPos val="nextTo"/>
        <c:spPr>
          <a:noFill/>
          <a:ln w="25400"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13650168"/>
        <c:crosses val="autoZero"/>
        <c:crossBetween val="midCat"/>
      </c:valAx>
      <c:spPr>
        <a:noFill/>
        <a:ln w="19050">
          <a:solidFill>
            <a:schemeClr val="tx1"/>
          </a:solidFill>
        </a:ln>
        <a:effectLst/>
      </c:spPr>
    </c:plotArea>
    <c:plotVisOnly val="1"/>
    <c:dispBlanksAs val="span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scatterChart>
        <c:scatterStyle val="lineMarker"/>
        <c:varyColors val="0"/>
        <c:ser>
          <c:idx val="0"/>
          <c:order val="0"/>
          <c:tx>
            <c:strRef>
              <c:f>'Figure 7F'!$B$3</c:f>
              <c:strCache>
                <c:ptCount val="1"/>
                <c:pt idx="0">
                  <c:v>333448 L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rgbClr val="00B050"/>
              </a:solidFill>
              <a:ln w="9525">
                <a:solidFill>
                  <a:srgbClr val="00B050"/>
                </a:solidFill>
              </a:ln>
              <a:effectLst/>
            </c:spPr>
          </c:marker>
          <c:xVal>
            <c:numRef>
              <c:f>'Figure 7F'!$C$2:$Q$2</c:f>
              <c:numCache>
                <c:formatCode>General</c:formatCode>
                <c:ptCount val="15"/>
                <c:pt idx="0" formatCode="0">
                  <c:v>5.0</c:v>
                </c:pt>
                <c:pt idx="1">
                  <c:v>7.0</c:v>
                </c:pt>
                <c:pt idx="2">
                  <c:v>9.0</c:v>
                </c:pt>
                <c:pt idx="3">
                  <c:v>12.0</c:v>
                </c:pt>
                <c:pt idx="4">
                  <c:v>14.0</c:v>
                </c:pt>
                <c:pt idx="5">
                  <c:v>16.0</c:v>
                </c:pt>
                <c:pt idx="6">
                  <c:v>19.0</c:v>
                </c:pt>
                <c:pt idx="7">
                  <c:v>21.0</c:v>
                </c:pt>
                <c:pt idx="8">
                  <c:v>23.0</c:v>
                </c:pt>
                <c:pt idx="9">
                  <c:v>26.0</c:v>
                </c:pt>
                <c:pt idx="10">
                  <c:v>28.0</c:v>
                </c:pt>
                <c:pt idx="11">
                  <c:v>30.0</c:v>
                </c:pt>
                <c:pt idx="12">
                  <c:v>33.0</c:v>
                </c:pt>
                <c:pt idx="13">
                  <c:v>35.0</c:v>
                </c:pt>
                <c:pt idx="14">
                  <c:v>37.0</c:v>
                </c:pt>
              </c:numCache>
            </c:numRef>
          </c:xVal>
          <c:yVal>
            <c:numRef>
              <c:f>'Figure 7F'!$C$3:$Q$3</c:f>
              <c:numCache>
                <c:formatCode>General</c:formatCode>
                <c:ptCount val="15"/>
                <c:pt idx="0">
                  <c:v>0.0</c:v>
                </c:pt>
                <c:pt idx="1">
                  <c:v>0.0</c:v>
                </c:pt>
                <c:pt idx="2">
                  <c:v>19.581336</c:v>
                </c:pt>
                <c:pt idx="3">
                  <c:v>15.22152</c:v>
                </c:pt>
                <c:pt idx="4">
                  <c:v>17.34605</c:v>
                </c:pt>
                <c:pt idx="5">
                  <c:v>20.591325</c:v>
                </c:pt>
                <c:pt idx="6">
                  <c:v>20.353277</c:v>
                </c:pt>
                <c:pt idx="7">
                  <c:v>71.590428</c:v>
                </c:pt>
                <c:pt idx="8">
                  <c:v>34.2065025</c:v>
                </c:pt>
                <c:pt idx="9">
                  <c:v>69.36045750000001</c:v>
                </c:pt>
                <c:pt idx="10">
                  <c:v>53.18656000000001</c:v>
                </c:pt>
                <c:pt idx="11">
                  <c:v>50.601851</c:v>
                </c:pt>
                <c:pt idx="12">
                  <c:v>55.1173905</c:v>
                </c:pt>
                <c:pt idx="13">
                  <c:v>72.10830600000001</c:v>
                </c:pt>
                <c:pt idx="14">
                  <c:v>54.0638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0-9029-44E8-9A0C-9F683B78D532}"/>
            </c:ext>
          </c:extLst>
        </c:ser>
        <c:ser>
          <c:idx val="1"/>
          <c:order val="1"/>
          <c:tx>
            <c:strRef>
              <c:f>'Figure 7F'!$B$4</c:f>
              <c:strCache>
                <c:ptCount val="1"/>
                <c:pt idx="0">
                  <c:v>333448 R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rgbClr val="00B050"/>
              </a:solidFill>
              <a:ln w="9525">
                <a:solidFill>
                  <a:srgbClr val="00B050"/>
                </a:solidFill>
              </a:ln>
              <a:effectLst/>
            </c:spPr>
          </c:marker>
          <c:xVal>
            <c:numRef>
              <c:f>'Figure 7F'!$C$2:$Q$2</c:f>
              <c:numCache>
                <c:formatCode>General</c:formatCode>
                <c:ptCount val="15"/>
                <c:pt idx="0" formatCode="0">
                  <c:v>5.0</c:v>
                </c:pt>
                <c:pt idx="1">
                  <c:v>7.0</c:v>
                </c:pt>
                <c:pt idx="2">
                  <c:v>9.0</c:v>
                </c:pt>
                <c:pt idx="3">
                  <c:v>12.0</c:v>
                </c:pt>
                <c:pt idx="4">
                  <c:v>14.0</c:v>
                </c:pt>
                <c:pt idx="5">
                  <c:v>16.0</c:v>
                </c:pt>
                <c:pt idx="6">
                  <c:v>19.0</c:v>
                </c:pt>
                <c:pt idx="7">
                  <c:v>21.0</c:v>
                </c:pt>
                <c:pt idx="8">
                  <c:v>23.0</c:v>
                </c:pt>
                <c:pt idx="9">
                  <c:v>26.0</c:v>
                </c:pt>
                <c:pt idx="10">
                  <c:v>28.0</c:v>
                </c:pt>
                <c:pt idx="11">
                  <c:v>30.0</c:v>
                </c:pt>
                <c:pt idx="12">
                  <c:v>33.0</c:v>
                </c:pt>
                <c:pt idx="13">
                  <c:v>35.0</c:v>
                </c:pt>
                <c:pt idx="14">
                  <c:v>37.0</c:v>
                </c:pt>
              </c:numCache>
            </c:numRef>
          </c:xVal>
          <c:yVal>
            <c:numRef>
              <c:f>'Figure 7F'!$C$4:$Q$4</c:f>
              <c:numCache>
                <c:formatCode>General</c:formatCode>
                <c:ptCount val="15"/>
                <c:pt idx="0">
                  <c:v>4.174976</c:v>
                </c:pt>
                <c:pt idx="1">
                  <c:v>4.0132225</c:v>
                </c:pt>
                <c:pt idx="2">
                  <c:v>6.3638315</c:v>
                </c:pt>
                <c:pt idx="3">
                  <c:v>6.9368715</c:v>
                </c:pt>
                <c:pt idx="4">
                  <c:v>12.440736</c:v>
                </c:pt>
                <c:pt idx="5">
                  <c:v>6.8675585</c:v>
                </c:pt>
                <c:pt idx="6">
                  <c:v>7.7064465</c:v>
                </c:pt>
                <c:pt idx="7">
                  <c:v>34.988144</c:v>
                </c:pt>
                <c:pt idx="8">
                  <c:v>57.536928</c:v>
                </c:pt>
                <c:pt idx="9">
                  <c:v>42.868848</c:v>
                </c:pt>
                <c:pt idx="10">
                  <c:v>52.589758</c:v>
                </c:pt>
                <c:pt idx="11">
                  <c:v>32.845824</c:v>
                </c:pt>
                <c:pt idx="12">
                  <c:v>62.37518199999999</c:v>
                </c:pt>
                <c:pt idx="13">
                  <c:v>53.161184</c:v>
                </c:pt>
                <c:pt idx="14">
                  <c:v>63.103104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1-9029-44E8-9A0C-9F683B78D532}"/>
            </c:ext>
          </c:extLst>
        </c:ser>
        <c:ser>
          <c:idx val="2"/>
          <c:order val="2"/>
          <c:tx>
            <c:strRef>
              <c:f>'Figure 7F'!$B$5</c:f>
              <c:strCache>
                <c:ptCount val="1"/>
                <c:pt idx="0">
                  <c:v>333449 L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rgbClr val="00B050"/>
              </a:solidFill>
              <a:ln w="9525">
                <a:solidFill>
                  <a:srgbClr val="00B050"/>
                </a:solidFill>
              </a:ln>
              <a:effectLst/>
            </c:spPr>
          </c:marker>
          <c:xVal>
            <c:numRef>
              <c:f>'Figure 7F'!$C$2:$Q$2</c:f>
              <c:numCache>
                <c:formatCode>General</c:formatCode>
                <c:ptCount val="15"/>
                <c:pt idx="0" formatCode="0">
                  <c:v>5.0</c:v>
                </c:pt>
                <c:pt idx="1">
                  <c:v>7.0</c:v>
                </c:pt>
                <c:pt idx="2">
                  <c:v>9.0</c:v>
                </c:pt>
                <c:pt idx="3">
                  <c:v>12.0</c:v>
                </c:pt>
                <c:pt idx="4">
                  <c:v>14.0</c:v>
                </c:pt>
                <c:pt idx="5">
                  <c:v>16.0</c:v>
                </c:pt>
                <c:pt idx="6">
                  <c:v>19.0</c:v>
                </c:pt>
                <c:pt idx="7">
                  <c:v>21.0</c:v>
                </c:pt>
                <c:pt idx="8">
                  <c:v>23.0</c:v>
                </c:pt>
                <c:pt idx="9">
                  <c:v>26.0</c:v>
                </c:pt>
                <c:pt idx="10">
                  <c:v>28.0</c:v>
                </c:pt>
                <c:pt idx="11">
                  <c:v>30.0</c:v>
                </c:pt>
                <c:pt idx="12">
                  <c:v>33.0</c:v>
                </c:pt>
                <c:pt idx="13">
                  <c:v>35.0</c:v>
                </c:pt>
                <c:pt idx="14">
                  <c:v>37.0</c:v>
                </c:pt>
              </c:numCache>
            </c:numRef>
          </c:xVal>
          <c:yVal>
            <c:numRef>
              <c:f>'Figure 7F'!$C$5:$Q$5</c:f>
              <c:numCache>
                <c:formatCode>General</c:formatCode>
                <c:ptCount val="15"/>
                <c:pt idx="0">
                  <c:v>15.860124</c:v>
                </c:pt>
                <c:pt idx="1">
                  <c:v>9.314910000000003</c:v>
                </c:pt>
                <c:pt idx="2">
                  <c:v>18.26337</c:v>
                </c:pt>
                <c:pt idx="3">
                  <c:v>18.924975</c:v>
                </c:pt>
                <c:pt idx="4">
                  <c:v>33.0918085</c:v>
                </c:pt>
                <c:pt idx="5">
                  <c:v>23.5823655</c:v>
                </c:pt>
                <c:pt idx="6">
                  <c:v>23.34375</c:v>
                </c:pt>
                <c:pt idx="7">
                  <c:v>36.648129</c:v>
                </c:pt>
                <c:pt idx="8">
                  <c:v>45.8669255</c:v>
                </c:pt>
                <c:pt idx="9">
                  <c:v>44.133336</c:v>
                </c:pt>
                <c:pt idx="10">
                  <c:v>42.527</c:v>
                </c:pt>
                <c:pt idx="11">
                  <c:v>50.378559</c:v>
                </c:pt>
                <c:pt idx="12">
                  <c:v>64.06073599999999</c:v>
                </c:pt>
                <c:pt idx="13">
                  <c:v>64.06073599999999</c:v>
                </c:pt>
                <c:pt idx="14">
                  <c:v>81.839772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2-9029-44E8-9A0C-9F683B78D532}"/>
            </c:ext>
          </c:extLst>
        </c:ser>
        <c:ser>
          <c:idx val="3"/>
          <c:order val="3"/>
          <c:tx>
            <c:strRef>
              <c:f>'Figure 7F'!$B$6</c:f>
              <c:strCache>
                <c:ptCount val="1"/>
                <c:pt idx="0">
                  <c:v>333449 R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rgbClr val="00B050"/>
              </a:solidFill>
              <a:ln w="9525">
                <a:solidFill>
                  <a:srgbClr val="00B050"/>
                </a:solidFill>
              </a:ln>
              <a:effectLst/>
            </c:spPr>
          </c:marker>
          <c:xVal>
            <c:numRef>
              <c:f>'Figure 7F'!$C$2:$Q$2</c:f>
              <c:numCache>
                <c:formatCode>General</c:formatCode>
                <c:ptCount val="15"/>
                <c:pt idx="0" formatCode="0">
                  <c:v>5.0</c:v>
                </c:pt>
                <c:pt idx="1">
                  <c:v>7.0</c:v>
                </c:pt>
                <c:pt idx="2">
                  <c:v>9.0</c:v>
                </c:pt>
                <c:pt idx="3">
                  <c:v>12.0</c:v>
                </c:pt>
                <c:pt idx="4">
                  <c:v>14.0</c:v>
                </c:pt>
                <c:pt idx="5">
                  <c:v>16.0</c:v>
                </c:pt>
                <c:pt idx="6">
                  <c:v>19.0</c:v>
                </c:pt>
                <c:pt idx="7">
                  <c:v>21.0</c:v>
                </c:pt>
                <c:pt idx="8">
                  <c:v>23.0</c:v>
                </c:pt>
                <c:pt idx="9">
                  <c:v>26.0</c:v>
                </c:pt>
                <c:pt idx="10">
                  <c:v>28.0</c:v>
                </c:pt>
                <c:pt idx="11">
                  <c:v>30.0</c:v>
                </c:pt>
                <c:pt idx="12">
                  <c:v>33.0</c:v>
                </c:pt>
                <c:pt idx="13">
                  <c:v>35.0</c:v>
                </c:pt>
                <c:pt idx="14">
                  <c:v>37.0</c:v>
                </c:pt>
              </c:numCache>
            </c:numRef>
          </c:xVal>
          <c:yVal>
            <c:numRef>
              <c:f>'Figure 7F'!$C$6:$Q$6</c:f>
              <c:numCache>
                <c:formatCode>General</c:formatCode>
                <c:ptCount val="15"/>
                <c:pt idx="0">
                  <c:v>5.741026999999999</c:v>
                </c:pt>
                <c:pt idx="1">
                  <c:v>38.9651625</c:v>
                </c:pt>
                <c:pt idx="2">
                  <c:v>38.9651625</c:v>
                </c:pt>
                <c:pt idx="3">
                  <c:v>16.1464005</c:v>
                </c:pt>
                <c:pt idx="4">
                  <c:v>26.3441835</c:v>
                </c:pt>
                <c:pt idx="5">
                  <c:v>42.10704</c:v>
                </c:pt>
                <c:pt idx="6">
                  <c:v>19.463508</c:v>
                </c:pt>
                <c:pt idx="7">
                  <c:v>47.31868350000001</c:v>
                </c:pt>
                <c:pt idx="8">
                  <c:v>82.53555199999998</c:v>
                </c:pt>
                <c:pt idx="9">
                  <c:v>94.18905149999999</c:v>
                </c:pt>
                <c:pt idx="10">
                  <c:v>49.82796</c:v>
                </c:pt>
                <c:pt idx="11">
                  <c:v>44.975625</c:v>
                </c:pt>
                <c:pt idx="12">
                  <c:v>68.47376250000001</c:v>
                </c:pt>
                <c:pt idx="13">
                  <c:v>68.47376250000001</c:v>
                </c:pt>
                <c:pt idx="14">
                  <c:v>95.7675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3-9029-44E8-9A0C-9F683B78D532}"/>
            </c:ext>
          </c:extLst>
        </c:ser>
        <c:ser>
          <c:idx val="4"/>
          <c:order val="4"/>
          <c:tx>
            <c:strRef>
              <c:f>'Figure 7F'!$B$7</c:f>
              <c:strCache>
                <c:ptCount val="1"/>
                <c:pt idx="0">
                  <c:v>333450 L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rgbClr val="00B050"/>
              </a:solidFill>
              <a:ln w="9525">
                <a:solidFill>
                  <a:srgbClr val="00B050"/>
                </a:solidFill>
              </a:ln>
              <a:effectLst/>
            </c:spPr>
          </c:marker>
          <c:xVal>
            <c:numRef>
              <c:f>'Figure 7F'!$C$2:$Q$2</c:f>
              <c:numCache>
                <c:formatCode>General</c:formatCode>
                <c:ptCount val="15"/>
                <c:pt idx="0" formatCode="0">
                  <c:v>5.0</c:v>
                </c:pt>
                <c:pt idx="1">
                  <c:v>7.0</c:v>
                </c:pt>
                <c:pt idx="2">
                  <c:v>9.0</c:v>
                </c:pt>
                <c:pt idx="3">
                  <c:v>12.0</c:v>
                </c:pt>
                <c:pt idx="4">
                  <c:v>14.0</c:v>
                </c:pt>
                <c:pt idx="5">
                  <c:v>16.0</c:v>
                </c:pt>
                <c:pt idx="6">
                  <c:v>19.0</c:v>
                </c:pt>
                <c:pt idx="7">
                  <c:v>21.0</c:v>
                </c:pt>
                <c:pt idx="8">
                  <c:v>23.0</c:v>
                </c:pt>
                <c:pt idx="9">
                  <c:v>26.0</c:v>
                </c:pt>
                <c:pt idx="10">
                  <c:v>28.0</c:v>
                </c:pt>
                <c:pt idx="11">
                  <c:v>30.0</c:v>
                </c:pt>
                <c:pt idx="12">
                  <c:v>33.0</c:v>
                </c:pt>
                <c:pt idx="13">
                  <c:v>35.0</c:v>
                </c:pt>
                <c:pt idx="14">
                  <c:v>37.0</c:v>
                </c:pt>
              </c:numCache>
            </c:numRef>
          </c:xVal>
          <c:yVal>
            <c:numRef>
              <c:f>'Figure 7F'!$C$7:$Q$7</c:f>
              <c:numCache>
                <c:formatCode>General</c:formatCode>
                <c:ptCount val="15"/>
                <c:pt idx="0">
                  <c:v>0.0</c:v>
                </c:pt>
                <c:pt idx="1">
                  <c:v>0.0</c:v>
                </c:pt>
                <c:pt idx="2">
                  <c:v>0.0</c:v>
                </c:pt>
                <c:pt idx="3">
                  <c:v>0.0</c:v>
                </c:pt>
                <c:pt idx="4">
                  <c:v>4.979909999999998</c:v>
                </c:pt>
                <c:pt idx="5">
                  <c:v>0.0</c:v>
                </c:pt>
                <c:pt idx="6">
                  <c:v>0.0</c:v>
                </c:pt>
                <c:pt idx="7">
                  <c:v>0.0</c:v>
                </c:pt>
                <c:pt idx="8">
                  <c:v>0.0</c:v>
                </c:pt>
                <c:pt idx="9">
                  <c:v>0.0</c:v>
                </c:pt>
                <c:pt idx="10">
                  <c:v>0.0</c:v>
                </c:pt>
                <c:pt idx="11">
                  <c:v>18.959654</c:v>
                </c:pt>
                <c:pt idx="12">
                  <c:v>99.528266</c:v>
                </c:pt>
                <c:pt idx="13">
                  <c:v>102.064018</c:v>
                </c:pt>
                <c:pt idx="14">
                  <c:v>103.955522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4-9029-44E8-9A0C-9F683B78D532}"/>
            </c:ext>
          </c:extLst>
        </c:ser>
        <c:ser>
          <c:idx val="5"/>
          <c:order val="5"/>
          <c:tx>
            <c:strRef>
              <c:f>'Figure 7F'!$B$8</c:f>
              <c:strCache>
                <c:ptCount val="1"/>
                <c:pt idx="0">
                  <c:v>333450 R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rgbClr val="00B050"/>
              </a:solidFill>
              <a:ln w="9525">
                <a:solidFill>
                  <a:srgbClr val="00B050"/>
                </a:solidFill>
              </a:ln>
              <a:effectLst/>
            </c:spPr>
          </c:marker>
          <c:xVal>
            <c:numRef>
              <c:f>'Figure 7F'!$C$2:$Q$2</c:f>
              <c:numCache>
                <c:formatCode>General</c:formatCode>
                <c:ptCount val="15"/>
                <c:pt idx="0" formatCode="0">
                  <c:v>5.0</c:v>
                </c:pt>
                <c:pt idx="1">
                  <c:v>7.0</c:v>
                </c:pt>
                <c:pt idx="2">
                  <c:v>9.0</c:v>
                </c:pt>
                <c:pt idx="3">
                  <c:v>12.0</c:v>
                </c:pt>
                <c:pt idx="4">
                  <c:v>14.0</c:v>
                </c:pt>
                <c:pt idx="5">
                  <c:v>16.0</c:v>
                </c:pt>
                <c:pt idx="6">
                  <c:v>19.0</c:v>
                </c:pt>
                <c:pt idx="7">
                  <c:v>21.0</c:v>
                </c:pt>
                <c:pt idx="8">
                  <c:v>23.0</c:v>
                </c:pt>
                <c:pt idx="9">
                  <c:v>26.0</c:v>
                </c:pt>
                <c:pt idx="10">
                  <c:v>28.0</c:v>
                </c:pt>
                <c:pt idx="11">
                  <c:v>30.0</c:v>
                </c:pt>
                <c:pt idx="12">
                  <c:v>33.0</c:v>
                </c:pt>
                <c:pt idx="13">
                  <c:v>35.0</c:v>
                </c:pt>
                <c:pt idx="14">
                  <c:v>37.0</c:v>
                </c:pt>
              </c:numCache>
            </c:numRef>
          </c:xVal>
          <c:yVal>
            <c:numRef>
              <c:f>'Figure 7F'!$C$8:$Q$8</c:f>
              <c:numCache>
                <c:formatCode>General</c:formatCode>
                <c:ptCount val="15"/>
                <c:pt idx="0">
                  <c:v>9.145548000000001</c:v>
                </c:pt>
                <c:pt idx="1">
                  <c:v>19.4688</c:v>
                </c:pt>
                <c:pt idx="2">
                  <c:v>30.46828399999999</c:v>
                </c:pt>
                <c:pt idx="3">
                  <c:v>8.545152000000001</c:v>
                </c:pt>
                <c:pt idx="4">
                  <c:v>41.271912</c:v>
                </c:pt>
                <c:pt idx="5">
                  <c:v>55.54515</c:v>
                </c:pt>
                <c:pt idx="6">
                  <c:v>44.32491</c:v>
                </c:pt>
                <c:pt idx="7">
                  <c:v>78.85498749999998</c:v>
                </c:pt>
                <c:pt idx="8">
                  <c:v>74.423502</c:v>
                </c:pt>
                <c:pt idx="9">
                  <c:v>53.7319125</c:v>
                </c:pt>
                <c:pt idx="10">
                  <c:v>83.81829599999998</c:v>
                </c:pt>
                <c:pt idx="11">
                  <c:v>74.234025</c:v>
                </c:pt>
                <c:pt idx="12">
                  <c:v>92.835336</c:v>
                </c:pt>
                <c:pt idx="13">
                  <c:v>75.95980200000001</c:v>
                </c:pt>
                <c:pt idx="14">
                  <c:v>102.685952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5-9029-44E8-9A0C-9F683B78D532}"/>
            </c:ext>
          </c:extLst>
        </c:ser>
        <c:ser>
          <c:idx val="6"/>
          <c:order val="6"/>
          <c:tx>
            <c:strRef>
              <c:f>'Figure 7F'!$B$9</c:f>
              <c:strCache>
                <c:ptCount val="1"/>
                <c:pt idx="0">
                  <c:v>333451 L</c:v>
                </c:pt>
              </c:strCache>
            </c:strRef>
          </c:tx>
          <c:spPr>
            <a:ln w="19050" cap="rnd">
              <a:solidFill>
                <a:srgbClr val="FF0000"/>
              </a:solidFill>
              <a:prstDash val="solid"/>
              <a:round/>
            </a:ln>
            <a:effectLst/>
          </c:spPr>
          <c:marker>
            <c:symbol val="triangle"/>
            <c:size val="5"/>
            <c:spPr>
              <a:solidFill>
                <a:srgbClr val="FF0000"/>
              </a:solidFill>
              <a:ln w="9525">
                <a:solidFill>
                  <a:srgbClr val="FF0000"/>
                </a:solidFill>
              </a:ln>
              <a:effectLst/>
            </c:spPr>
          </c:marker>
          <c:xVal>
            <c:numRef>
              <c:f>'Figure 7F'!$C$2:$Q$2</c:f>
              <c:numCache>
                <c:formatCode>General</c:formatCode>
                <c:ptCount val="15"/>
                <c:pt idx="0" formatCode="0">
                  <c:v>5.0</c:v>
                </c:pt>
                <c:pt idx="1">
                  <c:v>7.0</c:v>
                </c:pt>
                <c:pt idx="2">
                  <c:v>9.0</c:v>
                </c:pt>
                <c:pt idx="3">
                  <c:v>12.0</c:v>
                </c:pt>
                <c:pt idx="4">
                  <c:v>14.0</c:v>
                </c:pt>
                <c:pt idx="5">
                  <c:v>16.0</c:v>
                </c:pt>
                <c:pt idx="6">
                  <c:v>19.0</c:v>
                </c:pt>
                <c:pt idx="7">
                  <c:v>21.0</c:v>
                </c:pt>
                <c:pt idx="8">
                  <c:v>23.0</c:v>
                </c:pt>
                <c:pt idx="9">
                  <c:v>26.0</c:v>
                </c:pt>
                <c:pt idx="10">
                  <c:v>28.0</c:v>
                </c:pt>
                <c:pt idx="11">
                  <c:v>30.0</c:v>
                </c:pt>
                <c:pt idx="12">
                  <c:v>33.0</c:v>
                </c:pt>
                <c:pt idx="13">
                  <c:v>35.0</c:v>
                </c:pt>
                <c:pt idx="14">
                  <c:v>37.0</c:v>
                </c:pt>
              </c:numCache>
            </c:numRef>
          </c:xVal>
          <c:yVal>
            <c:numRef>
              <c:f>'Figure 7F'!$C$9:$Q$9</c:f>
              <c:numCache>
                <c:formatCode>General</c:formatCode>
                <c:ptCount val="15"/>
                <c:pt idx="0">
                  <c:v>14.9427765</c:v>
                </c:pt>
                <c:pt idx="1">
                  <c:v>22.081164</c:v>
                </c:pt>
                <c:pt idx="2">
                  <c:v>25.7091</c:v>
                </c:pt>
                <c:pt idx="3">
                  <c:v>14.188744</c:v>
                </c:pt>
                <c:pt idx="4">
                  <c:v>49.30486999999999</c:v>
                </c:pt>
                <c:pt idx="5">
                  <c:v>34.2672</c:v>
                </c:pt>
                <c:pt idx="6">
                  <c:v>315.875</c:v>
                </c:pt>
                <c:pt idx="7">
                  <c:v>577.198314</c:v>
                </c:pt>
                <c:pt idx="8">
                  <c:v>513.228394</c:v>
                </c:pt>
                <c:pt idx="9">
                  <c:v>746.9424640000001</c:v>
                </c:pt>
                <c:pt idx="10">
                  <c:v>1303.330028</c:v>
                </c:pt>
                <c:pt idx="11">
                  <c:v>1380.003268</c:v>
                </c:pt>
                <c:pt idx="12">
                  <c:v>1449.718459</c:v>
                </c:pt>
                <c:pt idx="13">
                  <c:v>1124.56785</c:v>
                </c:pt>
                <c:pt idx="14">
                  <c:v>1973.525606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6-9029-44E8-9A0C-9F683B78D532}"/>
            </c:ext>
          </c:extLst>
        </c:ser>
        <c:ser>
          <c:idx val="7"/>
          <c:order val="7"/>
          <c:tx>
            <c:strRef>
              <c:f>'Figure 7F'!$B$10</c:f>
              <c:strCache>
                <c:ptCount val="1"/>
                <c:pt idx="0">
                  <c:v>333451 R</c:v>
                </c:pt>
              </c:strCache>
            </c:strRef>
          </c:tx>
          <c:spPr>
            <a:ln w="19050" cap="rnd">
              <a:solidFill>
                <a:srgbClr val="FF0000"/>
              </a:solidFill>
              <a:prstDash val="solid"/>
              <a:round/>
            </a:ln>
            <a:effectLst/>
          </c:spPr>
          <c:marker>
            <c:symbol val="triangle"/>
            <c:size val="5"/>
            <c:spPr>
              <a:solidFill>
                <a:srgbClr val="FF0000"/>
              </a:solidFill>
              <a:ln w="9525">
                <a:solidFill>
                  <a:srgbClr val="FF0000"/>
                </a:solidFill>
              </a:ln>
              <a:effectLst/>
            </c:spPr>
          </c:marker>
          <c:xVal>
            <c:numRef>
              <c:f>'Figure 7F'!$C$2:$Q$2</c:f>
              <c:numCache>
                <c:formatCode>General</c:formatCode>
                <c:ptCount val="15"/>
                <c:pt idx="0" formatCode="0">
                  <c:v>5.0</c:v>
                </c:pt>
                <c:pt idx="1">
                  <c:v>7.0</c:v>
                </c:pt>
                <c:pt idx="2">
                  <c:v>9.0</c:v>
                </c:pt>
                <c:pt idx="3">
                  <c:v>12.0</c:v>
                </c:pt>
                <c:pt idx="4">
                  <c:v>14.0</c:v>
                </c:pt>
                <c:pt idx="5">
                  <c:v>16.0</c:v>
                </c:pt>
                <c:pt idx="6">
                  <c:v>19.0</c:v>
                </c:pt>
                <c:pt idx="7">
                  <c:v>21.0</c:v>
                </c:pt>
                <c:pt idx="8">
                  <c:v>23.0</c:v>
                </c:pt>
                <c:pt idx="9">
                  <c:v>26.0</c:v>
                </c:pt>
                <c:pt idx="10">
                  <c:v>28.0</c:v>
                </c:pt>
                <c:pt idx="11">
                  <c:v>30.0</c:v>
                </c:pt>
                <c:pt idx="12">
                  <c:v>33.0</c:v>
                </c:pt>
                <c:pt idx="13">
                  <c:v>35.0</c:v>
                </c:pt>
                <c:pt idx="14">
                  <c:v>37.0</c:v>
                </c:pt>
              </c:numCache>
            </c:numRef>
          </c:xVal>
          <c:yVal>
            <c:numRef>
              <c:f>'Figure 7F'!$C$10:$Q$10</c:f>
              <c:numCache>
                <c:formatCode>General</c:formatCode>
                <c:ptCount val="15"/>
                <c:pt idx="0">
                  <c:v>30.02693949999999</c:v>
                </c:pt>
                <c:pt idx="1">
                  <c:v>27.766152</c:v>
                </c:pt>
                <c:pt idx="2">
                  <c:v>36.864</c:v>
                </c:pt>
                <c:pt idx="3">
                  <c:v>55.9682</c:v>
                </c:pt>
                <c:pt idx="4">
                  <c:v>96.493832</c:v>
                </c:pt>
                <c:pt idx="5">
                  <c:v>203.7372</c:v>
                </c:pt>
                <c:pt idx="6">
                  <c:v>354.9456</c:v>
                </c:pt>
                <c:pt idx="7">
                  <c:v>506.1818</c:v>
                </c:pt>
                <c:pt idx="8">
                  <c:v>853.737976</c:v>
                </c:pt>
                <c:pt idx="9">
                  <c:v>890.983532</c:v>
                </c:pt>
                <c:pt idx="10">
                  <c:v>1262.2994195</c:v>
                </c:pt>
                <c:pt idx="11">
                  <c:v>1262.7930375</c:v>
                </c:pt>
                <c:pt idx="12">
                  <c:v>2090.443855500001</c:v>
                </c:pt>
                <c:pt idx="13">
                  <c:v>3547.766248</c:v>
                </c:pt>
                <c:pt idx="14">
                  <c:v>2409.7722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7-9029-44E8-9A0C-9F683B78D532}"/>
            </c:ext>
          </c:extLst>
        </c:ser>
        <c:ser>
          <c:idx val="8"/>
          <c:order val="8"/>
          <c:tx>
            <c:strRef>
              <c:f>'Figure 7F'!$B$11</c:f>
              <c:strCache>
                <c:ptCount val="1"/>
                <c:pt idx="0">
                  <c:v>333464 L</c:v>
                </c:pt>
              </c:strCache>
            </c:strRef>
          </c:tx>
          <c:spPr>
            <a:ln w="19050" cap="rnd">
              <a:solidFill>
                <a:srgbClr val="FF0000"/>
              </a:solidFill>
              <a:prstDash val="solid"/>
              <a:round/>
            </a:ln>
            <a:effectLst/>
          </c:spPr>
          <c:marker>
            <c:symbol val="triangle"/>
            <c:size val="5"/>
            <c:spPr>
              <a:solidFill>
                <a:srgbClr val="FF0000"/>
              </a:solidFill>
              <a:ln w="9525">
                <a:solidFill>
                  <a:srgbClr val="FF0000"/>
                </a:solidFill>
              </a:ln>
              <a:effectLst/>
            </c:spPr>
          </c:marker>
          <c:xVal>
            <c:numRef>
              <c:f>'Figure 7F'!$C$2:$Q$2</c:f>
              <c:numCache>
                <c:formatCode>General</c:formatCode>
                <c:ptCount val="15"/>
                <c:pt idx="0" formatCode="0">
                  <c:v>5.0</c:v>
                </c:pt>
                <c:pt idx="1">
                  <c:v>7.0</c:v>
                </c:pt>
                <c:pt idx="2">
                  <c:v>9.0</c:v>
                </c:pt>
                <c:pt idx="3">
                  <c:v>12.0</c:v>
                </c:pt>
                <c:pt idx="4">
                  <c:v>14.0</c:v>
                </c:pt>
                <c:pt idx="5">
                  <c:v>16.0</c:v>
                </c:pt>
                <c:pt idx="6">
                  <c:v>19.0</c:v>
                </c:pt>
                <c:pt idx="7">
                  <c:v>21.0</c:v>
                </c:pt>
                <c:pt idx="8">
                  <c:v>23.0</c:v>
                </c:pt>
                <c:pt idx="9">
                  <c:v>26.0</c:v>
                </c:pt>
                <c:pt idx="10">
                  <c:v>28.0</c:v>
                </c:pt>
                <c:pt idx="11">
                  <c:v>30.0</c:v>
                </c:pt>
                <c:pt idx="12">
                  <c:v>33.0</c:v>
                </c:pt>
                <c:pt idx="13">
                  <c:v>35.0</c:v>
                </c:pt>
                <c:pt idx="14">
                  <c:v>37.0</c:v>
                </c:pt>
              </c:numCache>
            </c:numRef>
          </c:xVal>
          <c:yVal>
            <c:numRef>
              <c:f>'Figure 7F'!$C$11:$Q$11</c:f>
              <c:numCache>
                <c:formatCode>General</c:formatCode>
                <c:ptCount val="15"/>
                <c:pt idx="0">
                  <c:v>39.033125</c:v>
                </c:pt>
                <c:pt idx="1">
                  <c:v>44.83023</c:v>
                </c:pt>
                <c:pt idx="2">
                  <c:v>44.83023</c:v>
                </c:pt>
                <c:pt idx="3">
                  <c:v>62.4318885</c:v>
                </c:pt>
                <c:pt idx="4">
                  <c:v>197.09788</c:v>
                </c:pt>
                <c:pt idx="5">
                  <c:v>270.459776</c:v>
                </c:pt>
                <c:pt idx="6">
                  <c:v>416.3111380000001</c:v>
                </c:pt>
                <c:pt idx="7">
                  <c:v>473.2</c:v>
                </c:pt>
                <c:pt idx="8">
                  <c:v>575.8084735</c:v>
                </c:pt>
                <c:pt idx="9">
                  <c:v>642.9375</c:v>
                </c:pt>
                <c:pt idx="10">
                  <c:v>844.1251559999999</c:v>
                </c:pt>
                <c:pt idx="11">
                  <c:v>1010.820096</c:v>
                </c:pt>
                <c:pt idx="12">
                  <c:v>1524.233984</c:v>
                </c:pt>
                <c:pt idx="13">
                  <c:v>2031.308766</c:v>
                </c:pt>
                <c:pt idx="14">
                  <c:v>1811.6016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8-9029-44E8-9A0C-9F683B78D532}"/>
            </c:ext>
          </c:extLst>
        </c:ser>
        <c:ser>
          <c:idx val="9"/>
          <c:order val="9"/>
          <c:tx>
            <c:strRef>
              <c:f>'Figure 7F'!$B$12</c:f>
              <c:strCache>
                <c:ptCount val="1"/>
                <c:pt idx="0">
                  <c:v>333464 R</c:v>
                </c:pt>
              </c:strCache>
            </c:strRef>
          </c:tx>
          <c:spPr>
            <a:ln w="19050" cap="rnd">
              <a:solidFill>
                <a:srgbClr val="FF0000"/>
              </a:solidFill>
              <a:prstDash val="solid"/>
              <a:round/>
            </a:ln>
            <a:effectLst/>
          </c:spPr>
          <c:marker>
            <c:symbol val="triangle"/>
            <c:size val="5"/>
            <c:spPr>
              <a:solidFill>
                <a:srgbClr val="FF0000"/>
              </a:solidFill>
              <a:ln w="9525">
                <a:solidFill>
                  <a:srgbClr val="FF0000"/>
                </a:solidFill>
              </a:ln>
              <a:effectLst/>
            </c:spPr>
          </c:marker>
          <c:xVal>
            <c:numRef>
              <c:f>'Figure 7F'!$C$2:$Q$2</c:f>
              <c:numCache>
                <c:formatCode>General</c:formatCode>
                <c:ptCount val="15"/>
                <c:pt idx="0" formatCode="0">
                  <c:v>5.0</c:v>
                </c:pt>
                <c:pt idx="1">
                  <c:v>7.0</c:v>
                </c:pt>
                <c:pt idx="2">
                  <c:v>9.0</c:v>
                </c:pt>
                <c:pt idx="3">
                  <c:v>12.0</c:v>
                </c:pt>
                <c:pt idx="4">
                  <c:v>14.0</c:v>
                </c:pt>
                <c:pt idx="5">
                  <c:v>16.0</c:v>
                </c:pt>
                <c:pt idx="6">
                  <c:v>19.0</c:v>
                </c:pt>
                <c:pt idx="7">
                  <c:v>21.0</c:v>
                </c:pt>
                <c:pt idx="8">
                  <c:v>23.0</c:v>
                </c:pt>
                <c:pt idx="9">
                  <c:v>26.0</c:v>
                </c:pt>
                <c:pt idx="10">
                  <c:v>28.0</c:v>
                </c:pt>
                <c:pt idx="11">
                  <c:v>30.0</c:v>
                </c:pt>
                <c:pt idx="12">
                  <c:v>33.0</c:v>
                </c:pt>
                <c:pt idx="13">
                  <c:v>35.0</c:v>
                </c:pt>
                <c:pt idx="14">
                  <c:v>37.0</c:v>
                </c:pt>
              </c:numCache>
            </c:numRef>
          </c:xVal>
          <c:yVal>
            <c:numRef>
              <c:f>'Figure 7F'!$C$12:$Q$12</c:f>
              <c:numCache>
                <c:formatCode>General</c:formatCode>
                <c:ptCount val="15"/>
                <c:pt idx="0">
                  <c:v>47.72835</c:v>
                </c:pt>
                <c:pt idx="1">
                  <c:v>71.002078</c:v>
                </c:pt>
                <c:pt idx="2">
                  <c:v>62.44249600000001</c:v>
                </c:pt>
                <c:pt idx="3">
                  <c:v>133.078518</c:v>
                </c:pt>
                <c:pt idx="4">
                  <c:v>170.756586</c:v>
                </c:pt>
                <c:pt idx="5">
                  <c:v>284.8414345</c:v>
                </c:pt>
                <c:pt idx="6">
                  <c:v>594.9549375</c:v>
                </c:pt>
                <c:pt idx="7">
                  <c:v>555.0586135</c:v>
                </c:pt>
                <c:pt idx="8">
                  <c:v>713.5073314999999</c:v>
                </c:pt>
                <c:pt idx="9">
                  <c:v>928.1013030000001</c:v>
                </c:pt>
                <c:pt idx="10">
                  <c:v>936.6826095</c:v>
                </c:pt>
                <c:pt idx="11">
                  <c:v>987.3371920000001</c:v>
                </c:pt>
                <c:pt idx="12">
                  <c:v>1626.300286</c:v>
                </c:pt>
                <c:pt idx="13">
                  <c:v>1924.191731</c:v>
                </c:pt>
                <c:pt idx="14">
                  <c:v>1794.9815145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9-9029-44E8-9A0C-9F683B78D532}"/>
            </c:ext>
          </c:extLst>
        </c:ser>
        <c:ser>
          <c:idx val="10"/>
          <c:order val="10"/>
          <c:tx>
            <c:strRef>
              <c:f>'Figure 7F'!$B$13</c:f>
              <c:strCache>
                <c:ptCount val="1"/>
                <c:pt idx="0">
                  <c:v>333465 L</c:v>
                </c:pt>
              </c:strCache>
            </c:strRef>
          </c:tx>
          <c:spPr>
            <a:ln w="19050" cap="rnd">
              <a:solidFill>
                <a:srgbClr val="FF0000"/>
              </a:solidFill>
              <a:prstDash val="solid"/>
              <a:round/>
            </a:ln>
            <a:effectLst/>
          </c:spPr>
          <c:marker>
            <c:symbol val="triangle"/>
            <c:size val="5"/>
            <c:spPr>
              <a:solidFill>
                <a:srgbClr val="FF0000">
                  <a:alpha val="97000"/>
                </a:srgbClr>
              </a:solidFill>
              <a:ln w="9525">
                <a:solidFill>
                  <a:srgbClr val="FF0000"/>
                </a:solidFill>
              </a:ln>
              <a:effectLst/>
            </c:spPr>
          </c:marker>
          <c:xVal>
            <c:numRef>
              <c:f>'Figure 7F'!$C$2:$Q$2</c:f>
              <c:numCache>
                <c:formatCode>General</c:formatCode>
                <c:ptCount val="15"/>
                <c:pt idx="0" formatCode="0">
                  <c:v>5.0</c:v>
                </c:pt>
                <c:pt idx="1">
                  <c:v>7.0</c:v>
                </c:pt>
                <c:pt idx="2">
                  <c:v>9.0</c:v>
                </c:pt>
                <c:pt idx="3">
                  <c:v>12.0</c:v>
                </c:pt>
                <c:pt idx="4">
                  <c:v>14.0</c:v>
                </c:pt>
                <c:pt idx="5">
                  <c:v>16.0</c:v>
                </c:pt>
                <c:pt idx="6">
                  <c:v>19.0</c:v>
                </c:pt>
                <c:pt idx="7">
                  <c:v>21.0</c:v>
                </c:pt>
                <c:pt idx="8">
                  <c:v>23.0</c:v>
                </c:pt>
                <c:pt idx="9">
                  <c:v>26.0</c:v>
                </c:pt>
                <c:pt idx="10">
                  <c:v>28.0</c:v>
                </c:pt>
                <c:pt idx="11">
                  <c:v>30.0</c:v>
                </c:pt>
                <c:pt idx="12">
                  <c:v>33.0</c:v>
                </c:pt>
                <c:pt idx="13">
                  <c:v>35.0</c:v>
                </c:pt>
                <c:pt idx="14">
                  <c:v>37.0</c:v>
                </c:pt>
              </c:numCache>
            </c:numRef>
          </c:xVal>
          <c:yVal>
            <c:numRef>
              <c:f>'Figure 7F'!$C$13:$Q$13</c:f>
              <c:numCache>
                <c:formatCode>General</c:formatCode>
                <c:ptCount val="15"/>
                <c:pt idx="0">
                  <c:v>48.3387375</c:v>
                </c:pt>
                <c:pt idx="1">
                  <c:v>36.577008</c:v>
                </c:pt>
                <c:pt idx="2">
                  <c:v>40.1347305</c:v>
                </c:pt>
                <c:pt idx="3">
                  <c:v>53.789664</c:v>
                </c:pt>
                <c:pt idx="4">
                  <c:v>75.80518000000002</c:v>
                </c:pt>
                <c:pt idx="5">
                  <c:v>134.079239</c:v>
                </c:pt>
                <c:pt idx="6">
                  <c:v>385.792862</c:v>
                </c:pt>
                <c:pt idx="7">
                  <c:v>891.7926255</c:v>
                </c:pt>
                <c:pt idx="8">
                  <c:v>945.1776600000002</c:v>
                </c:pt>
                <c:pt idx="9">
                  <c:v>957.429963</c:v>
                </c:pt>
                <c:pt idx="10">
                  <c:v>907.53</c:v>
                </c:pt>
                <c:pt idx="11">
                  <c:v>1610.218624</c:v>
                </c:pt>
                <c:pt idx="12">
                  <c:v>1554.6803125</c:v>
                </c:pt>
                <c:pt idx="13">
                  <c:v>3606.402217</c:v>
                </c:pt>
                <c:pt idx="14">
                  <c:v>4222.368000000001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A-9029-44E8-9A0C-9F683B78D532}"/>
            </c:ext>
          </c:extLst>
        </c:ser>
        <c:ser>
          <c:idx val="11"/>
          <c:order val="11"/>
          <c:tx>
            <c:strRef>
              <c:f>'Figure 7F'!$B$14</c:f>
              <c:strCache>
                <c:ptCount val="1"/>
                <c:pt idx="0">
                  <c:v>333465 R</c:v>
                </c:pt>
              </c:strCache>
            </c:strRef>
          </c:tx>
          <c:spPr>
            <a:ln w="19050" cap="rnd">
              <a:solidFill>
                <a:srgbClr val="FF0000"/>
              </a:solidFill>
              <a:prstDash val="solid"/>
              <a:round/>
            </a:ln>
            <a:effectLst/>
          </c:spPr>
          <c:marker>
            <c:symbol val="triangle"/>
            <c:size val="5"/>
            <c:spPr>
              <a:solidFill>
                <a:srgbClr val="FF0000"/>
              </a:solidFill>
              <a:ln w="9525">
                <a:solidFill>
                  <a:srgbClr val="FF0000"/>
                </a:solidFill>
              </a:ln>
              <a:effectLst/>
            </c:spPr>
          </c:marker>
          <c:xVal>
            <c:numRef>
              <c:f>'Figure 7F'!$C$2:$Q$2</c:f>
              <c:numCache>
                <c:formatCode>General</c:formatCode>
                <c:ptCount val="15"/>
                <c:pt idx="0" formatCode="0">
                  <c:v>5.0</c:v>
                </c:pt>
                <c:pt idx="1">
                  <c:v>7.0</c:v>
                </c:pt>
                <c:pt idx="2">
                  <c:v>9.0</c:v>
                </c:pt>
                <c:pt idx="3">
                  <c:v>12.0</c:v>
                </c:pt>
                <c:pt idx="4">
                  <c:v>14.0</c:v>
                </c:pt>
                <c:pt idx="5">
                  <c:v>16.0</c:v>
                </c:pt>
                <c:pt idx="6">
                  <c:v>19.0</c:v>
                </c:pt>
                <c:pt idx="7">
                  <c:v>21.0</c:v>
                </c:pt>
                <c:pt idx="8">
                  <c:v>23.0</c:v>
                </c:pt>
                <c:pt idx="9">
                  <c:v>26.0</c:v>
                </c:pt>
                <c:pt idx="10">
                  <c:v>28.0</c:v>
                </c:pt>
                <c:pt idx="11">
                  <c:v>30.0</c:v>
                </c:pt>
                <c:pt idx="12">
                  <c:v>33.0</c:v>
                </c:pt>
                <c:pt idx="13">
                  <c:v>35.0</c:v>
                </c:pt>
                <c:pt idx="14">
                  <c:v>37.0</c:v>
                </c:pt>
              </c:numCache>
            </c:numRef>
          </c:xVal>
          <c:yVal>
            <c:numRef>
              <c:f>'Figure 7F'!$C$14:$Q$14</c:f>
              <c:numCache>
                <c:formatCode>General</c:formatCode>
                <c:ptCount val="15"/>
                <c:pt idx="0">
                  <c:v>58.32225</c:v>
                </c:pt>
                <c:pt idx="1">
                  <c:v>61.58565000000002</c:v>
                </c:pt>
                <c:pt idx="2">
                  <c:v>61.58565000000002</c:v>
                </c:pt>
                <c:pt idx="3">
                  <c:v>64.3913835</c:v>
                </c:pt>
                <c:pt idx="4">
                  <c:v>250.283092</c:v>
                </c:pt>
                <c:pt idx="5">
                  <c:v>369.079299</c:v>
                </c:pt>
                <c:pt idx="6">
                  <c:v>525.6575999999999</c:v>
                </c:pt>
                <c:pt idx="7">
                  <c:v>904.4663039999999</c:v>
                </c:pt>
                <c:pt idx="8">
                  <c:v>971.5406399999999</c:v>
                </c:pt>
                <c:pt idx="9">
                  <c:v>973.719579</c:v>
                </c:pt>
                <c:pt idx="10">
                  <c:v>1093.377899</c:v>
                </c:pt>
                <c:pt idx="11">
                  <c:v>1904.870048</c:v>
                </c:pt>
                <c:pt idx="12">
                  <c:v>1904.870048</c:v>
                </c:pt>
                <c:pt idx="13">
                  <c:v>2814.582784</c:v>
                </c:pt>
                <c:pt idx="14">
                  <c:v>3730.258863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B-9029-44E8-9A0C-9F683B78D532}"/>
            </c:ext>
          </c:extLst>
        </c:ser>
        <c:ser>
          <c:idx val="12"/>
          <c:order val="12"/>
          <c:tx>
            <c:strRef>
              <c:f>'Figure 7F'!$B$15</c:f>
              <c:strCache>
                <c:ptCount val="1"/>
                <c:pt idx="0">
                  <c:v>333454 L</c:v>
                </c:pt>
              </c:strCache>
            </c:strRef>
          </c:tx>
          <c:spPr>
            <a:ln w="19050" cap="rnd">
              <a:solidFill>
                <a:srgbClr val="7030A0"/>
              </a:solidFill>
              <a:round/>
            </a:ln>
            <a:effectLst/>
          </c:spPr>
          <c:marker>
            <c:symbol val="square"/>
            <c:size val="6"/>
            <c:spPr>
              <a:solidFill>
                <a:srgbClr val="7030A0"/>
              </a:solidFill>
              <a:ln w="9525">
                <a:solidFill>
                  <a:srgbClr val="7030A0"/>
                </a:solidFill>
              </a:ln>
              <a:effectLst/>
            </c:spPr>
          </c:marker>
          <c:xVal>
            <c:numRef>
              <c:f>'Figure 7F'!$C$2:$Q$2</c:f>
              <c:numCache>
                <c:formatCode>General</c:formatCode>
                <c:ptCount val="15"/>
                <c:pt idx="0" formatCode="0">
                  <c:v>5.0</c:v>
                </c:pt>
                <c:pt idx="1">
                  <c:v>7.0</c:v>
                </c:pt>
                <c:pt idx="2">
                  <c:v>9.0</c:v>
                </c:pt>
                <c:pt idx="3">
                  <c:v>12.0</c:v>
                </c:pt>
                <c:pt idx="4">
                  <c:v>14.0</c:v>
                </c:pt>
                <c:pt idx="5">
                  <c:v>16.0</c:v>
                </c:pt>
                <c:pt idx="6">
                  <c:v>19.0</c:v>
                </c:pt>
                <c:pt idx="7">
                  <c:v>21.0</c:v>
                </c:pt>
                <c:pt idx="8">
                  <c:v>23.0</c:v>
                </c:pt>
                <c:pt idx="9">
                  <c:v>26.0</c:v>
                </c:pt>
                <c:pt idx="10">
                  <c:v>28.0</c:v>
                </c:pt>
                <c:pt idx="11">
                  <c:v>30.0</c:v>
                </c:pt>
                <c:pt idx="12">
                  <c:v>33.0</c:v>
                </c:pt>
                <c:pt idx="13">
                  <c:v>35.0</c:v>
                </c:pt>
                <c:pt idx="14">
                  <c:v>37.0</c:v>
                </c:pt>
              </c:numCache>
            </c:numRef>
          </c:xVal>
          <c:yVal>
            <c:numRef>
              <c:f>'Figure 7F'!$C$15:$Q$15</c:f>
              <c:numCache>
                <c:formatCode>General</c:formatCode>
                <c:ptCount val="15"/>
                <c:pt idx="0">
                  <c:v>19.624554</c:v>
                </c:pt>
                <c:pt idx="1">
                  <c:v>15.362587</c:v>
                </c:pt>
                <c:pt idx="2">
                  <c:v>20.56223</c:v>
                </c:pt>
                <c:pt idx="3">
                  <c:v>15.506284</c:v>
                </c:pt>
                <c:pt idx="4">
                  <c:v>28.18131750000001</c:v>
                </c:pt>
                <c:pt idx="5">
                  <c:v>16.768584</c:v>
                </c:pt>
                <c:pt idx="6">
                  <c:v>44.53855</c:v>
                </c:pt>
                <c:pt idx="7">
                  <c:v>30.7224365</c:v>
                </c:pt>
                <c:pt idx="8">
                  <c:v>48.57782150000001</c:v>
                </c:pt>
                <c:pt idx="9">
                  <c:v>46.937187</c:v>
                </c:pt>
                <c:pt idx="10">
                  <c:v>63.754254</c:v>
                </c:pt>
                <c:pt idx="11">
                  <c:v>77.67453</c:v>
                </c:pt>
                <c:pt idx="12">
                  <c:v>64.2148455</c:v>
                </c:pt>
                <c:pt idx="13">
                  <c:v>44.5640345</c:v>
                </c:pt>
                <c:pt idx="14">
                  <c:v>90.06075050000001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C-9029-44E8-9A0C-9F683B78D532}"/>
            </c:ext>
          </c:extLst>
        </c:ser>
        <c:ser>
          <c:idx val="13"/>
          <c:order val="13"/>
          <c:tx>
            <c:strRef>
              <c:f>'Figure 7F'!$B$16</c:f>
              <c:strCache>
                <c:ptCount val="1"/>
                <c:pt idx="0">
                  <c:v>333454 R</c:v>
                </c:pt>
              </c:strCache>
            </c:strRef>
          </c:tx>
          <c:spPr>
            <a:ln w="19050" cap="rnd">
              <a:solidFill>
                <a:srgbClr val="7030A0"/>
              </a:solidFill>
              <a:round/>
            </a:ln>
            <a:effectLst/>
          </c:spPr>
          <c:marker>
            <c:symbol val="square"/>
            <c:size val="6"/>
            <c:spPr>
              <a:solidFill>
                <a:srgbClr val="7030A0"/>
              </a:solidFill>
              <a:ln w="9525">
                <a:solidFill>
                  <a:srgbClr val="7030A0"/>
                </a:solidFill>
              </a:ln>
              <a:effectLst/>
            </c:spPr>
          </c:marker>
          <c:xVal>
            <c:numRef>
              <c:f>'Figure 7F'!$C$2:$Q$2</c:f>
              <c:numCache>
                <c:formatCode>General</c:formatCode>
                <c:ptCount val="15"/>
                <c:pt idx="0" formatCode="0">
                  <c:v>5.0</c:v>
                </c:pt>
                <c:pt idx="1">
                  <c:v>7.0</c:v>
                </c:pt>
                <c:pt idx="2">
                  <c:v>9.0</c:v>
                </c:pt>
                <c:pt idx="3">
                  <c:v>12.0</c:v>
                </c:pt>
                <c:pt idx="4">
                  <c:v>14.0</c:v>
                </c:pt>
                <c:pt idx="5">
                  <c:v>16.0</c:v>
                </c:pt>
                <c:pt idx="6">
                  <c:v>19.0</c:v>
                </c:pt>
                <c:pt idx="7">
                  <c:v>21.0</c:v>
                </c:pt>
                <c:pt idx="8">
                  <c:v>23.0</c:v>
                </c:pt>
                <c:pt idx="9">
                  <c:v>26.0</c:v>
                </c:pt>
                <c:pt idx="10">
                  <c:v>28.0</c:v>
                </c:pt>
                <c:pt idx="11">
                  <c:v>30.0</c:v>
                </c:pt>
                <c:pt idx="12">
                  <c:v>33.0</c:v>
                </c:pt>
                <c:pt idx="13">
                  <c:v>35.0</c:v>
                </c:pt>
                <c:pt idx="14">
                  <c:v>37.0</c:v>
                </c:pt>
              </c:numCache>
            </c:numRef>
          </c:xVal>
          <c:yVal>
            <c:numRef>
              <c:f>'Figure 7F'!$C$16:$Q$16</c:f>
              <c:numCache>
                <c:formatCode>General</c:formatCode>
                <c:ptCount val="15"/>
                <c:pt idx="0">
                  <c:v>15.74125</c:v>
                </c:pt>
                <c:pt idx="1">
                  <c:v>17.2348415</c:v>
                </c:pt>
                <c:pt idx="2">
                  <c:v>17.020575</c:v>
                </c:pt>
                <c:pt idx="3">
                  <c:v>5.438354</c:v>
                </c:pt>
                <c:pt idx="4">
                  <c:v>8.645976</c:v>
                </c:pt>
                <c:pt idx="5">
                  <c:v>11.843361</c:v>
                </c:pt>
                <c:pt idx="6">
                  <c:v>22.5504</c:v>
                </c:pt>
                <c:pt idx="7">
                  <c:v>24.948</c:v>
                </c:pt>
                <c:pt idx="8">
                  <c:v>19.302646</c:v>
                </c:pt>
                <c:pt idx="9">
                  <c:v>26.647866</c:v>
                </c:pt>
                <c:pt idx="10">
                  <c:v>31.28479</c:v>
                </c:pt>
                <c:pt idx="11">
                  <c:v>17.494452</c:v>
                </c:pt>
                <c:pt idx="12">
                  <c:v>46.35568799999999</c:v>
                </c:pt>
                <c:pt idx="13">
                  <c:v>38.471419</c:v>
                </c:pt>
                <c:pt idx="14">
                  <c:v>43.6677955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D-9029-44E8-9A0C-9F683B78D532}"/>
            </c:ext>
          </c:extLst>
        </c:ser>
        <c:ser>
          <c:idx val="14"/>
          <c:order val="14"/>
          <c:tx>
            <c:strRef>
              <c:f>'Figure 7F'!$B$17</c:f>
              <c:strCache>
                <c:ptCount val="1"/>
                <c:pt idx="0">
                  <c:v>333455 L</c:v>
                </c:pt>
              </c:strCache>
            </c:strRef>
          </c:tx>
          <c:spPr>
            <a:ln w="19050" cap="rnd">
              <a:solidFill>
                <a:srgbClr val="7030A0"/>
              </a:solidFill>
              <a:round/>
            </a:ln>
            <a:effectLst/>
          </c:spPr>
          <c:marker>
            <c:symbol val="square"/>
            <c:size val="6"/>
            <c:spPr>
              <a:solidFill>
                <a:srgbClr val="7030A0"/>
              </a:solidFill>
              <a:ln w="9525">
                <a:solidFill>
                  <a:srgbClr val="7030A0"/>
                </a:solidFill>
              </a:ln>
              <a:effectLst/>
            </c:spPr>
          </c:marker>
          <c:xVal>
            <c:numRef>
              <c:f>'Figure 7F'!$C$2:$Q$2</c:f>
              <c:numCache>
                <c:formatCode>General</c:formatCode>
                <c:ptCount val="15"/>
                <c:pt idx="0" formatCode="0">
                  <c:v>5.0</c:v>
                </c:pt>
                <c:pt idx="1">
                  <c:v>7.0</c:v>
                </c:pt>
                <c:pt idx="2">
                  <c:v>9.0</c:v>
                </c:pt>
                <c:pt idx="3">
                  <c:v>12.0</c:v>
                </c:pt>
                <c:pt idx="4">
                  <c:v>14.0</c:v>
                </c:pt>
                <c:pt idx="5">
                  <c:v>16.0</c:v>
                </c:pt>
                <c:pt idx="6">
                  <c:v>19.0</c:v>
                </c:pt>
                <c:pt idx="7">
                  <c:v>21.0</c:v>
                </c:pt>
                <c:pt idx="8">
                  <c:v>23.0</c:v>
                </c:pt>
                <c:pt idx="9">
                  <c:v>26.0</c:v>
                </c:pt>
                <c:pt idx="10">
                  <c:v>28.0</c:v>
                </c:pt>
                <c:pt idx="11">
                  <c:v>30.0</c:v>
                </c:pt>
                <c:pt idx="12">
                  <c:v>33.0</c:v>
                </c:pt>
                <c:pt idx="13">
                  <c:v>35.0</c:v>
                </c:pt>
                <c:pt idx="14">
                  <c:v>37.0</c:v>
                </c:pt>
              </c:numCache>
            </c:numRef>
          </c:xVal>
          <c:yVal>
            <c:numRef>
              <c:f>'Figure 7F'!$C$17:$Q$17</c:f>
              <c:numCache>
                <c:formatCode>General</c:formatCode>
                <c:ptCount val="15"/>
                <c:pt idx="0">
                  <c:v>5.077152</c:v>
                </c:pt>
                <c:pt idx="1">
                  <c:v>27.870146</c:v>
                </c:pt>
                <c:pt idx="2">
                  <c:v>28.226314</c:v>
                </c:pt>
                <c:pt idx="3">
                  <c:v>20.4573285</c:v>
                </c:pt>
                <c:pt idx="4">
                  <c:v>25.619102</c:v>
                </c:pt>
                <c:pt idx="5">
                  <c:v>22.704003</c:v>
                </c:pt>
                <c:pt idx="6">
                  <c:v>40.424853</c:v>
                </c:pt>
                <c:pt idx="7">
                  <c:v>28.673208</c:v>
                </c:pt>
                <c:pt idx="8">
                  <c:v>96.374278</c:v>
                </c:pt>
                <c:pt idx="9">
                  <c:v>73.06603149999999</c:v>
                </c:pt>
                <c:pt idx="10">
                  <c:v>72.9</c:v>
                </c:pt>
                <c:pt idx="11">
                  <c:v>93.60140000000001</c:v>
                </c:pt>
                <c:pt idx="12">
                  <c:v>208.1974</c:v>
                </c:pt>
                <c:pt idx="13">
                  <c:v>133.8403795</c:v>
                </c:pt>
                <c:pt idx="14">
                  <c:v>225.7209135000001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E-9029-44E8-9A0C-9F683B78D532}"/>
            </c:ext>
          </c:extLst>
        </c:ser>
        <c:ser>
          <c:idx val="15"/>
          <c:order val="15"/>
          <c:tx>
            <c:strRef>
              <c:f>'Figure 7F'!$B$18</c:f>
              <c:strCache>
                <c:ptCount val="1"/>
                <c:pt idx="0">
                  <c:v>333455 R</c:v>
                </c:pt>
              </c:strCache>
            </c:strRef>
          </c:tx>
          <c:spPr>
            <a:ln w="19050" cap="rnd">
              <a:solidFill>
                <a:srgbClr val="7030A0"/>
              </a:solidFill>
              <a:round/>
            </a:ln>
            <a:effectLst/>
          </c:spPr>
          <c:marker>
            <c:symbol val="square"/>
            <c:size val="6"/>
            <c:spPr>
              <a:solidFill>
                <a:srgbClr val="7030A0"/>
              </a:solidFill>
              <a:ln w="9525">
                <a:solidFill>
                  <a:schemeClr val="accent4">
                    <a:lumMod val="80000"/>
                    <a:lumOff val="20000"/>
                  </a:schemeClr>
                </a:solidFill>
              </a:ln>
              <a:effectLst/>
            </c:spPr>
          </c:marker>
          <c:xVal>
            <c:numRef>
              <c:f>'Figure 7F'!$C$2:$Q$2</c:f>
              <c:numCache>
                <c:formatCode>General</c:formatCode>
                <c:ptCount val="15"/>
                <c:pt idx="0" formatCode="0">
                  <c:v>5.0</c:v>
                </c:pt>
                <c:pt idx="1">
                  <c:v>7.0</c:v>
                </c:pt>
                <c:pt idx="2">
                  <c:v>9.0</c:v>
                </c:pt>
                <c:pt idx="3">
                  <c:v>12.0</c:v>
                </c:pt>
                <c:pt idx="4">
                  <c:v>14.0</c:v>
                </c:pt>
                <c:pt idx="5">
                  <c:v>16.0</c:v>
                </c:pt>
                <c:pt idx="6">
                  <c:v>19.0</c:v>
                </c:pt>
                <c:pt idx="7">
                  <c:v>21.0</c:v>
                </c:pt>
                <c:pt idx="8">
                  <c:v>23.0</c:v>
                </c:pt>
                <c:pt idx="9">
                  <c:v>26.0</c:v>
                </c:pt>
                <c:pt idx="10">
                  <c:v>28.0</c:v>
                </c:pt>
                <c:pt idx="11">
                  <c:v>30.0</c:v>
                </c:pt>
                <c:pt idx="12">
                  <c:v>33.0</c:v>
                </c:pt>
                <c:pt idx="13">
                  <c:v>35.0</c:v>
                </c:pt>
                <c:pt idx="14">
                  <c:v>37.0</c:v>
                </c:pt>
              </c:numCache>
            </c:numRef>
          </c:xVal>
          <c:yVal>
            <c:numRef>
              <c:f>'Figure 7F'!$C$18:$Q$18</c:f>
              <c:numCache>
                <c:formatCode>General</c:formatCode>
                <c:ptCount val="15"/>
                <c:pt idx="0">
                  <c:v>13.948852</c:v>
                </c:pt>
                <c:pt idx="1">
                  <c:v>9.193472000000001</c:v>
                </c:pt>
                <c:pt idx="2">
                  <c:v>10.690688</c:v>
                </c:pt>
                <c:pt idx="3">
                  <c:v>7.307122499999999</c:v>
                </c:pt>
                <c:pt idx="4">
                  <c:v>15.438304</c:v>
                </c:pt>
                <c:pt idx="5">
                  <c:v>10.74206</c:v>
                </c:pt>
                <c:pt idx="6">
                  <c:v>9.576976499999998</c:v>
                </c:pt>
                <c:pt idx="7">
                  <c:v>7.53125</c:v>
                </c:pt>
                <c:pt idx="8">
                  <c:v>9.850947</c:v>
                </c:pt>
                <c:pt idx="9">
                  <c:v>24.891311</c:v>
                </c:pt>
                <c:pt idx="10">
                  <c:v>38.343942</c:v>
                </c:pt>
                <c:pt idx="11">
                  <c:v>25.8002305</c:v>
                </c:pt>
                <c:pt idx="12">
                  <c:v>52.243984</c:v>
                </c:pt>
                <c:pt idx="13">
                  <c:v>61.848682</c:v>
                </c:pt>
                <c:pt idx="14">
                  <c:v>65.0375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0F-9029-44E8-9A0C-9F683B78D532}"/>
            </c:ext>
          </c:extLst>
        </c:ser>
        <c:ser>
          <c:idx val="16"/>
          <c:order val="16"/>
          <c:tx>
            <c:strRef>
              <c:f>'Figure 7F'!$B$19</c:f>
              <c:strCache>
                <c:ptCount val="1"/>
                <c:pt idx="0">
                  <c:v>333456 L</c:v>
                </c:pt>
              </c:strCache>
            </c:strRef>
          </c:tx>
          <c:spPr>
            <a:ln w="19050" cap="rnd">
              <a:solidFill>
                <a:srgbClr val="7030A0"/>
              </a:solidFill>
              <a:round/>
            </a:ln>
            <a:effectLst/>
          </c:spPr>
          <c:marker>
            <c:symbol val="square"/>
            <c:size val="6"/>
            <c:spPr>
              <a:solidFill>
                <a:srgbClr val="7030A0"/>
              </a:solidFill>
              <a:ln w="9525">
                <a:solidFill>
                  <a:srgbClr val="7030A0"/>
                </a:solidFill>
              </a:ln>
              <a:effectLst/>
            </c:spPr>
          </c:marker>
          <c:xVal>
            <c:numRef>
              <c:f>'Figure 7F'!$C$2:$Q$2</c:f>
              <c:numCache>
                <c:formatCode>General</c:formatCode>
                <c:ptCount val="15"/>
                <c:pt idx="0" formatCode="0">
                  <c:v>5.0</c:v>
                </c:pt>
                <c:pt idx="1">
                  <c:v>7.0</c:v>
                </c:pt>
                <c:pt idx="2">
                  <c:v>9.0</c:v>
                </c:pt>
                <c:pt idx="3">
                  <c:v>12.0</c:v>
                </c:pt>
                <c:pt idx="4">
                  <c:v>14.0</c:v>
                </c:pt>
                <c:pt idx="5">
                  <c:v>16.0</c:v>
                </c:pt>
                <c:pt idx="6">
                  <c:v>19.0</c:v>
                </c:pt>
                <c:pt idx="7">
                  <c:v>21.0</c:v>
                </c:pt>
                <c:pt idx="8">
                  <c:v>23.0</c:v>
                </c:pt>
                <c:pt idx="9">
                  <c:v>26.0</c:v>
                </c:pt>
                <c:pt idx="10">
                  <c:v>28.0</c:v>
                </c:pt>
                <c:pt idx="11">
                  <c:v>30.0</c:v>
                </c:pt>
                <c:pt idx="12">
                  <c:v>33.0</c:v>
                </c:pt>
                <c:pt idx="13">
                  <c:v>35.0</c:v>
                </c:pt>
                <c:pt idx="14">
                  <c:v>37.0</c:v>
                </c:pt>
              </c:numCache>
            </c:numRef>
          </c:xVal>
          <c:yVal>
            <c:numRef>
              <c:f>'Figure 7F'!$C$19:$Q$19</c:f>
              <c:numCache>
                <c:formatCode>General</c:formatCode>
                <c:ptCount val="15"/>
                <c:pt idx="0">
                  <c:v>9.335584</c:v>
                </c:pt>
                <c:pt idx="1">
                  <c:v>10.516108</c:v>
                </c:pt>
                <c:pt idx="2">
                  <c:v>10.516108</c:v>
                </c:pt>
                <c:pt idx="3">
                  <c:v>24.734118</c:v>
                </c:pt>
                <c:pt idx="4">
                  <c:v>19.244558</c:v>
                </c:pt>
                <c:pt idx="5">
                  <c:v>16.5886</c:v>
                </c:pt>
                <c:pt idx="6">
                  <c:v>23.7380145</c:v>
                </c:pt>
                <c:pt idx="7">
                  <c:v>62.946234</c:v>
                </c:pt>
                <c:pt idx="8">
                  <c:v>44.1376695</c:v>
                </c:pt>
                <c:pt idx="9">
                  <c:v>48.587939</c:v>
                </c:pt>
                <c:pt idx="10">
                  <c:v>45.60799950000001</c:v>
                </c:pt>
                <c:pt idx="11">
                  <c:v>43.162728</c:v>
                </c:pt>
                <c:pt idx="12">
                  <c:v>57.62625</c:v>
                </c:pt>
                <c:pt idx="13">
                  <c:v>66.583926</c:v>
                </c:pt>
                <c:pt idx="14">
                  <c:v>70.82905599999999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10-9029-44E8-9A0C-9F683B78D532}"/>
            </c:ext>
          </c:extLst>
        </c:ser>
        <c:ser>
          <c:idx val="17"/>
          <c:order val="17"/>
          <c:tx>
            <c:strRef>
              <c:f>'Figure 7F'!$B$20</c:f>
              <c:strCache>
                <c:ptCount val="1"/>
                <c:pt idx="0">
                  <c:v>333456 R</c:v>
                </c:pt>
              </c:strCache>
            </c:strRef>
          </c:tx>
          <c:spPr>
            <a:ln w="19050" cap="rnd">
              <a:solidFill>
                <a:srgbClr val="7030A0"/>
              </a:solidFill>
              <a:round/>
            </a:ln>
            <a:effectLst/>
          </c:spPr>
          <c:marker>
            <c:symbol val="square"/>
            <c:size val="6"/>
            <c:spPr>
              <a:solidFill>
                <a:srgbClr val="7030A0"/>
              </a:solidFill>
              <a:ln w="9525">
                <a:solidFill>
                  <a:srgbClr val="7030A0"/>
                </a:solidFill>
              </a:ln>
              <a:effectLst/>
            </c:spPr>
          </c:marker>
          <c:xVal>
            <c:numRef>
              <c:f>'Figure 7F'!$C$2:$Q$2</c:f>
              <c:numCache>
                <c:formatCode>General</c:formatCode>
                <c:ptCount val="15"/>
                <c:pt idx="0" formatCode="0">
                  <c:v>5.0</c:v>
                </c:pt>
                <c:pt idx="1">
                  <c:v>7.0</c:v>
                </c:pt>
                <c:pt idx="2">
                  <c:v>9.0</c:v>
                </c:pt>
                <c:pt idx="3">
                  <c:v>12.0</c:v>
                </c:pt>
                <c:pt idx="4">
                  <c:v>14.0</c:v>
                </c:pt>
                <c:pt idx="5">
                  <c:v>16.0</c:v>
                </c:pt>
                <c:pt idx="6">
                  <c:v>19.0</c:v>
                </c:pt>
                <c:pt idx="7">
                  <c:v>21.0</c:v>
                </c:pt>
                <c:pt idx="8">
                  <c:v>23.0</c:v>
                </c:pt>
                <c:pt idx="9">
                  <c:v>26.0</c:v>
                </c:pt>
                <c:pt idx="10">
                  <c:v>28.0</c:v>
                </c:pt>
                <c:pt idx="11">
                  <c:v>30.0</c:v>
                </c:pt>
                <c:pt idx="12">
                  <c:v>33.0</c:v>
                </c:pt>
                <c:pt idx="13">
                  <c:v>35.0</c:v>
                </c:pt>
                <c:pt idx="14">
                  <c:v>37.0</c:v>
                </c:pt>
              </c:numCache>
            </c:numRef>
          </c:xVal>
          <c:yVal>
            <c:numRef>
              <c:f>'Figure 7F'!$C$20:$Q$20</c:f>
              <c:numCache>
                <c:formatCode>General</c:formatCode>
                <c:ptCount val="15"/>
                <c:pt idx="0">
                  <c:v>14.511294</c:v>
                </c:pt>
                <c:pt idx="1">
                  <c:v>12.4602705</c:v>
                </c:pt>
                <c:pt idx="2">
                  <c:v>12.1397625</c:v>
                </c:pt>
                <c:pt idx="3">
                  <c:v>17.56160000000001</c:v>
                </c:pt>
                <c:pt idx="4">
                  <c:v>18.72</c:v>
                </c:pt>
                <c:pt idx="5">
                  <c:v>29.452546</c:v>
                </c:pt>
                <c:pt idx="6">
                  <c:v>29.912688</c:v>
                </c:pt>
                <c:pt idx="7">
                  <c:v>47.6790335</c:v>
                </c:pt>
                <c:pt idx="8">
                  <c:v>57.26184749999999</c:v>
                </c:pt>
                <c:pt idx="9">
                  <c:v>45.00064350000002</c:v>
                </c:pt>
                <c:pt idx="10">
                  <c:v>73.696</c:v>
                </c:pt>
                <c:pt idx="11">
                  <c:v>67.414824</c:v>
                </c:pt>
                <c:pt idx="12">
                  <c:v>99.545771</c:v>
                </c:pt>
                <c:pt idx="13">
                  <c:v>83.88799999999997</c:v>
                </c:pt>
                <c:pt idx="14">
                  <c:v>148.116219</c:v>
                </c:pt>
              </c:numCache>
            </c:numRef>
          </c:yVal>
          <c:smooth val="0"/>
          <c:extLst xmlns:c16r2="http://schemas.microsoft.com/office/drawing/2015/06/chart">
            <c:ext xmlns:c16="http://schemas.microsoft.com/office/drawing/2014/chart" uri="{C3380CC4-5D6E-409C-BE32-E72D297353CC}">
              <c16:uniqueId val="{00000011-9029-44E8-9A0C-9F683B78D53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109780712"/>
        <c:axId val="2109786968"/>
      </c:scatterChart>
      <c:valAx>
        <c:axId val="210978071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Days after injection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</c:title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09786968"/>
        <c:crosses val="autoZero"/>
        <c:crossBetween val="midCat"/>
      </c:valAx>
      <c:valAx>
        <c:axId val="2109786968"/>
        <c:scaling>
          <c:orientation val="minMax"/>
          <c:min val="0.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Tumor Volume (mm^3)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09780712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 orientation="landscape"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/>
              <a:t>cells with Mad1 puncta</a:t>
            </a:r>
            <a:endParaRPr lang="en-US"/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0.110237731960084"/>
          <c:y val="0.201915569441092"/>
          <c:w val="0.845369944765929"/>
          <c:h val="0.710783086086926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002060"/>
              </a:solidFill>
              <a:ln>
                <a:noFill/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21D5-447B-B2BE-CCB4D0C097B1}"/>
              </c:ext>
            </c:extLst>
          </c:dPt>
          <c:dPt>
            <c:idx val="1"/>
            <c:invertIfNegative val="0"/>
            <c:bubble3D val="0"/>
            <c:spPr>
              <a:solidFill>
                <a:srgbClr val="002060"/>
              </a:solidFill>
              <a:ln>
                <a:noFill/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21D5-447B-B2BE-CCB4D0C097B1}"/>
              </c:ext>
            </c:extLst>
          </c:dPt>
          <c:errBars>
            <c:errBarType val="plus"/>
            <c:errValType val="cust"/>
            <c:noEndCap val="0"/>
            <c:plus>
              <c:numRef>
                <c:f>'Figure S1-I'!$C$18:$D$18</c:f>
                <c:numCache>
                  <c:formatCode>General</c:formatCode>
                  <c:ptCount val="2"/>
                  <c:pt idx="0">
                    <c:v>0.0166041135172733</c:v>
                  </c:pt>
                  <c:pt idx="1">
                    <c:v>0.0960230630702248</c:v>
                  </c:pt>
                </c:numCache>
              </c:numRef>
            </c:plus>
            <c:minus>
              <c:numRef>
                <c:f>'Figure S1-I'!$C$18:$D$18</c:f>
                <c:numCache>
                  <c:formatCode>General</c:formatCode>
                  <c:ptCount val="2"/>
                  <c:pt idx="0">
                    <c:v>0.0166041135172733</c:v>
                  </c:pt>
                  <c:pt idx="1">
                    <c:v>0.0960230630702248</c:v>
                  </c:pt>
                </c:numCache>
              </c:numRef>
            </c:minus>
            <c:spPr>
              <a:noFill/>
              <a:ln w="34925" cap="sq" cmpd="sng" algn="ctr">
                <a:solidFill>
                  <a:schemeClr val="tx1"/>
                </a:solidFill>
                <a:round/>
              </a:ln>
              <a:effectLst/>
            </c:spPr>
          </c:errBars>
          <c:val>
            <c:numRef>
              <c:f>'Figure S1-I'!$C$17:$D$17</c:f>
              <c:numCache>
                <c:formatCode>General</c:formatCode>
                <c:ptCount val="2"/>
                <c:pt idx="0">
                  <c:v>0.0548920469535701</c:v>
                </c:pt>
                <c:pt idx="1">
                  <c:v>0.26970041983918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4-21D5-447B-B2BE-CCB4D0C097B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6"/>
        <c:overlap val="-25"/>
        <c:axId val="2109850184"/>
        <c:axId val="2109853688"/>
      </c:barChart>
      <c:catAx>
        <c:axId val="2109850184"/>
        <c:scaling>
          <c:orientation val="minMax"/>
        </c:scaling>
        <c:delete val="0"/>
        <c:axPos val="b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09853688"/>
        <c:crosses val="autoZero"/>
        <c:auto val="1"/>
        <c:lblAlgn val="ctr"/>
        <c:lblOffset val="100"/>
        <c:noMultiLvlLbl val="0"/>
      </c:catAx>
      <c:valAx>
        <c:axId val="2109853688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25400"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09850184"/>
        <c:crosses val="autoZero"/>
        <c:crossBetween val="between"/>
        <c:majorUnit val="0.2"/>
      </c:valAx>
      <c:spPr>
        <a:noFill/>
        <a:ln w="25400">
          <a:solidFill>
            <a:schemeClr val="tx1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/>
              <a:t>Mad1 colocalization with PML</a:t>
            </a:r>
            <a:endParaRPr lang="en-US"/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solidFill>
                <a:srgbClr val="002060"/>
              </a:solidFill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rgbClr val="002060"/>
              </a:solidFill>
              <a:ln>
                <a:solidFill>
                  <a:srgbClr val="002060"/>
                </a:solidFill>
              </a:ln>
              <a:effectLst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5911-47EF-93C9-0AECEA6BDCE0}"/>
              </c:ext>
            </c:extLst>
          </c:dPt>
          <c:errBars>
            <c:errBarType val="plus"/>
            <c:errValType val="cust"/>
            <c:noEndCap val="0"/>
            <c:plus>
              <c:numRef>
                <c:f>'Figure S1-J'!$B$18:$C$18</c:f>
                <c:numCache>
                  <c:formatCode>General</c:formatCode>
                  <c:ptCount val="2"/>
                  <c:pt idx="0">
                    <c:v>0.0</c:v>
                  </c:pt>
                  <c:pt idx="1">
                    <c:v>0.0115483685533781</c:v>
                  </c:pt>
                </c:numCache>
              </c:numRef>
            </c:plus>
            <c:minus>
              <c:numRef>
                <c:f>'Figure S1-J'!$B$18:$C$18</c:f>
                <c:numCache>
                  <c:formatCode>General</c:formatCode>
                  <c:ptCount val="2"/>
                  <c:pt idx="0">
                    <c:v>0.0</c:v>
                  </c:pt>
                  <c:pt idx="1">
                    <c:v>0.0115483685533781</c:v>
                  </c:pt>
                </c:numCache>
              </c:numRef>
            </c:minus>
            <c:spPr>
              <a:noFill/>
              <a:ln w="34925" cap="sq" cmpd="sng" algn="ctr">
                <a:solidFill>
                  <a:schemeClr val="tx1"/>
                </a:solidFill>
                <a:round/>
              </a:ln>
              <a:effectLst/>
            </c:spPr>
          </c:errBars>
          <c:val>
            <c:numRef>
              <c:f>'Figure S1-J'!$B$17:$C$17</c:f>
              <c:numCache>
                <c:formatCode>General</c:formatCode>
                <c:ptCount val="2"/>
                <c:pt idx="0">
                  <c:v>0.0</c:v>
                </c:pt>
                <c:pt idx="1">
                  <c:v>0.054708853238265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5911-47EF-93C9-0AECEA6BDCE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6"/>
        <c:overlap val="-25"/>
        <c:axId val="2113765448"/>
        <c:axId val="2113769128"/>
      </c:barChart>
      <c:catAx>
        <c:axId val="2113765448"/>
        <c:scaling>
          <c:orientation val="minMax"/>
        </c:scaling>
        <c:delete val="0"/>
        <c:axPos val="b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13769128"/>
        <c:crosses val="autoZero"/>
        <c:auto val="1"/>
        <c:lblAlgn val="ctr"/>
        <c:lblOffset val="100"/>
        <c:noMultiLvlLbl val="0"/>
      </c:catAx>
      <c:valAx>
        <c:axId val="2113769128"/>
        <c:scaling>
          <c:orientation val="minMax"/>
          <c:max val="0.08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13765448"/>
        <c:crosses val="autoZero"/>
        <c:crossBetween val="between"/>
        <c:majorUnit val="0.02"/>
      </c:valAx>
      <c:spPr>
        <a:noFill/>
        <a:ln>
          <a:noFill/>
        </a:ln>
        <a:effectLst/>
      </c:spPr>
    </c:plotArea>
    <c:plotVisOnly val="1"/>
    <c:dispBlanksAs val="gap"/>
    <c:showDLblsOverMax val="0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rgbClr val="FFFF00"/>
            </a:solidFill>
            <a:ln>
              <a:solidFill>
                <a:schemeClr val="tx1"/>
              </a:solidFill>
            </a:ln>
            <a:effectLst/>
          </c:spPr>
          <c:invertIfNegative val="0"/>
          <c:errBars>
            <c:errBarType val="plus"/>
            <c:errValType val="cust"/>
            <c:noEndCap val="0"/>
            <c:plus>
              <c:numRef>
                <c:f>'Figure S4C'!$D$37:$L$37</c:f>
                <c:numCache>
                  <c:formatCode>General</c:formatCode>
                  <c:ptCount val="9"/>
                  <c:pt idx="0">
                    <c:v>0.0182120915911136</c:v>
                  </c:pt>
                  <c:pt idx="1">
                    <c:v>0.00593412559952375</c:v>
                  </c:pt>
                  <c:pt idx="2">
                    <c:v>0.00872384183502786</c:v>
                  </c:pt>
                  <c:pt idx="3">
                    <c:v>0.0109813571466535</c:v>
                  </c:pt>
                  <c:pt idx="4">
                    <c:v>0.0</c:v>
                  </c:pt>
                  <c:pt idx="5">
                    <c:v>0.0017078058302751</c:v>
                  </c:pt>
                  <c:pt idx="6">
                    <c:v>0.00829020444309909</c:v>
                  </c:pt>
                  <c:pt idx="7">
                    <c:v>0.00917159793712278</c:v>
                  </c:pt>
                  <c:pt idx="8">
                    <c:v>0.00634439461614543</c:v>
                  </c:pt>
                </c:numCache>
              </c:numRef>
            </c:plus>
            <c:minus>
              <c:numRef>
                <c:f>'Figure S4C'!$D$37:$L$37</c:f>
                <c:numCache>
                  <c:formatCode>General</c:formatCode>
                  <c:ptCount val="9"/>
                  <c:pt idx="0">
                    <c:v>0.0182120915911136</c:v>
                  </c:pt>
                  <c:pt idx="1">
                    <c:v>0.00593412559952375</c:v>
                  </c:pt>
                  <c:pt idx="2">
                    <c:v>0.00872384183502786</c:v>
                  </c:pt>
                  <c:pt idx="3">
                    <c:v>0.0109813571466535</c:v>
                  </c:pt>
                  <c:pt idx="4">
                    <c:v>0.0</c:v>
                  </c:pt>
                  <c:pt idx="5">
                    <c:v>0.0017078058302751</c:v>
                  </c:pt>
                  <c:pt idx="6">
                    <c:v>0.00829020444309909</c:v>
                  </c:pt>
                  <c:pt idx="7">
                    <c:v>0.00917159793712278</c:v>
                  </c:pt>
                  <c:pt idx="8">
                    <c:v>0.00634439461614543</c:v>
                  </c:pt>
                </c:numCache>
              </c:numRef>
            </c:minus>
            <c:spPr>
              <a:noFill/>
              <a:ln w="19050" cap="sq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'Figure S4C'!$D$29:$L$29</c:f>
              <c:numCache>
                <c:formatCode>General</c:formatCode>
                <c:ptCount val="9"/>
                <c:pt idx="0">
                  <c:v>0.0355406608342565</c:v>
                </c:pt>
                <c:pt idx="1">
                  <c:v>0.0381388547964922</c:v>
                </c:pt>
                <c:pt idx="2">
                  <c:v>0.0627993859737698</c:v>
                </c:pt>
                <c:pt idx="3">
                  <c:v>0.0390307438440218</c:v>
                </c:pt>
                <c:pt idx="4">
                  <c:v>0.0</c:v>
                </c:pt>
                <c:pt idx="5">
                  <c:v>0.0173316017338161</c:v>
                </c:pt>
                <c:pt idx="6">
                  <c:v>0.0545474040097696</c:v>
                </c:pt>
                <c:pt idx="7">
                  <c:v>0.0367758099109999</c:v>
                </c:pt>
                <c:pt idx="8">
                  <c:v>0.035946236060915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4140-48D7-A628-B2F5241665DA}"/>
            </c:ext>
          </c:extLst>
        </c:ser>
        <c:ser>
          <c:idx val="1"/>
          <c:order val="1"/>
          <c:spPr>
            <a:solidFill>
              <a:srgbClr val="00B0F0"/>
            </a:solidFill>
            <a:ln>
              <a:solidFill>
                <a:schemeClr val="tx1"/>
              </a:solidFill>
            </a:ln>
            <a:effectLst/>
          </c:spPr>
          <c:invertIfNegative val="0"/>
          <c:errBars>
            <c:errBarType val="plus"/>
            <c:errValType val="cust"/>
            <c:noEndCap val="0"/>
            <c:plus>
              <c:numRef>
                <c:f>'Figure S4C'!$D$38:$L$38</c:f>
                <c:numCache>
                  <c:formatCode>General</c:formatCode>
                  <c:ptCount val="9"/>
                  <c:pt idx="0">
                    <c:v>0.0131208975428601</c:v>
                  </c:pt>
                  <c:pt idx="1">
                    <c:v>0.00862447099010572</c:v>
                  </c:pt>
                  <c:pt idx="2">
                    <c:v>0.037031840337592</c:v>
                  </c:pt>
                  <c:pt idx="3">
                    <c:v>0.0144853428411951</c:v>
                  </c:pt>
                  <c:pt idx="4">
                    <c:v>0.0</c:v>
                  </c:pt>
                  <c:pt idx="5">
                    <c:v>0.00770808643272697</c:v>
                  </c:pt>
                  <c:pt idx="6">
                    <c:v>0.0218102749822436</c:v>
                  </c:pt>
                  <c:pt idx="7">
                    <c:v>0.0163856715449999</c:v>
                  </c:pt>
                  <c:pt idx="8">
                    <c:v>0.0417466072388126</c:v>
                  </c:pt>
                </c:numCache>
              </c:numRef>
            </c:plus>
            <c:minus>
              <c:numRef>
                <c:f>'Figure S4C'!$D$38:$L$38</c:f>
                <c:numCache>
                  <c:formatCode>General</c:formatCode>
                  <c:ptCount val="9"/>
                  <c:pt idx="0">
                    <c:v>0.0131208975428601</c:v>
                  </c:pt>
                  <c:pt idx="1">
                    <c:v>0.00862447099010572</c:v>
                  </c:pt>
                  <c:pt idx="2">
                    <c:v>0.037031840337592</c:v>
                  </c:pt>
                  <c:pt idx="3">
                    <c:v>0.0144853428411951</c:v>
                  </c:pt>
                  <c:pt idx="4">
                    <c:v>0.0</c:v>
                  </c:pt>
                  <c:pt idx="5">
                    <c:v>0.00770808643272697</c:v>
                  </c:pt>
                  <c:pt idx="6">
                    <c:v>0.0218102749822436</c:v>
                  </c:pt>
                  <c:pt idx="7">
                    <c:v>0.0163856715449999</c:v>
                  </c:pt>
                  <c:pt idx="8">
                    <c:v>0.0417466072388126</c:v>
                  </c:pt>
                </c:numCache>
              </c:numRef>
            </c:minus>
            <c:spPr>
              <a:noFill/>
              <a:ln w="19050" cap="sq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'Figure S4C'!$D$30:$L$30</c:f>
              <c:numCache>
                <c:formatCode>General</c:formatCode>
                <c:ptCount val="9"/>
                <c:pt idx="0">
                  <c:v>0.0278634417143744</c:v>
                </c:pt>
                <c:pt idx="1">
                  <c:v>0.214374530857053</c:v>
                </c:pt>
                <c:pt idx="2">
                  <c:v>0.0740397423578712</c:v>
                </c:pt>
                <c:pt idx="3">
                  <c:v>0.0956966676092318</c:v>
                </c:pt>
                <c:pt idx="4">
                  <c:v>0.0</c:v>
                </c:pt>
                <c:pt idx="5">
                  <c:v>0.0242534531730979</c:v>
                </c:pt>
                <c:pt idx="6">
                  <c:v>0.189735135729201</c:v>
                </c:pt>
                <c:pt idx="7">
                  <c:v>0.0470853424473478</c:v>
                </c:pt>
                <c:pt idx="8">
                  <c:v>0.482784666687823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4140-48D7-A628-B2F5241665DA}"/>
            </c:ext>
          </c:extLst>
        </c:ser>
        <c:ser>
          <c:idx val="2"/>
          <c:order val="2"/>
          <c:spPr>
            <a:solidFill>
              <a:srgbClr val="FF0000"/>
            </a:solidFill>
            <a:ln>
              <a:solidFill>
                <a:schemeClr val="tx1"/>
              </a:solidFill>
            </a:ln>
            <a:effectLst/>
          </c:spPr>
          <c:invertIfNegative val="0"/>
          <c:errBars>
            <c:errBarType val="plus"/>
            <c:errValType val="cust"/>
            <c:noEndCap val="0"/>
            <c:plus>
              <c:numRef>
                <c:f>'Figure S4C'!$D$39:$L$39</c:f>
                <c:numCache>
                  <c:formatCode>General</c:formatCode>
                  <c:ptCount val="9"/>
                  <c:pt idx="0">
                    <c:v>0.00305549840551586</c:v>
                  </c:pt>
                  <c:pt idx="1">
                    <c:v>0.0157728628024508</c:v>
                  </c:pt>
                  <c:pt idx="2">
                    <c:v>0.0130989614244825</c:v>
                  </c:pt>
                  <c:pt idx="3">
                    <c:v>0.0561034068572579</c:v>
                  </c:pt>
                  <c:pt idx="4">
                    <c:v>0.0</c:v>
                  </c:pt>
                  <c:pt idx="5">
                    <c:v>0.00696493592126968</c:v>
                  </c:pt>
                  <c:pt idx="6">
                    <c:v>0.0589127756730617</c:v>
                  </c:pt>
                  <c:pt idx="7">
                    <c:v>0.0183807312755046</c:v>
                  </c:pt>
                  <c:pt idx="8">
                    <c:v>0.0112631262841686</c:v>
                  </c:pt>
                </c:numCache>
              </c:numRef>
            </c:plus>
            <c:minus>
              <c:numRef>
                <c:f>'Figure S4C'!$D$39:$L$39</c:f>
                <c:numCache>
                  <c:formatCode>General</c:formatCode>
                  <c:ptCount val="9"/>
                  <c:pt idx="0">
                    <c:v>0.00305549840551586</c:v>
                  </c:pt>
                  <c:pt idx="1">
                    <c:v>0.0157728628024508</c:v>
                  </c:pt>
                  <c:pt idx="2">
                    <c:v>0.0130989614244825</c:v>
                  </c:pt>
                  <c:pt idx="3">
                    <c:v>0.0561034068572579</c:v>
                  </c:pt>
                  <c:pt idx="4">
                    <c:v>0.0</c:v>
                  </c:pt>
                  <c:pt idx="5">
                    <c:v>0.00696493592126968</c:v>
                  </c:pt>
                  <c:pt idx="6">
                    <c:v>0.0589127756730617</c:v>
                  </c:pt>
                  <c:pt idx="7">
                    <c:v>0.0183807312755046</c:v>
                  </c:pt>
                  <c:pt idx="8">
                    <c:v>0.0112631262841686</c:v>
                  </c:pt>
                </c:numCache>
              </c:numRef>
            </c:minus>
            <c:spPr>
              <a:noFill/>
              <a:ln w="19050" cap="sq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'Figure S4C'!$D$31:$L$31</c:f>
              <c:numCache>
                <c:formatCode>General</c:formatCode>
                <c:ptCount val="9"/>
                <c:pt idx="0">
                  <c:v>0.0335205742197578</c:v>
                </c:pt>
                <c:pt idx="1">
                  <c:v>0.216837429268177</c:v>
                </c:pt>
                <c:pt idx="2">
                  <c:v>0.111913706739526</c:v>
                </c:pt>
                <c:pt idx="3">
                  <c:v>0.12899566034241</c:v>
                </c:pt>
                <c:pt idx="4">
                  <c:v>0.0</c:v>
                </c:pt>
                <c:pt idx="5">
                  <c:v>0.0145192307692308</c:v>
                </c:pt>
                <c:pt idx="6">
                  <c:v>0.243617183916832</c:v>
                </c:pt>
                <c:pt idx="7">
                  <c:v>0.056528072173217</c:v>
                </c:pt>
                <c:pt idx="8">
                  <c:v>0.709492393106929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4140-48D7-A628-B2F5241665D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7"/>
        <c:overlap val="1"/>
        <c:axId val="2110013032"/>
        <c:axId val="2110016648"/>
      </c:barChart>
      <c:catAx>
        <c:axId val="2110013032"/>
        <c:scaling>
          <c:orientation val="minMax"/>
        </c:scaling>
        <c:delete val="0"/>
        <c:axPos val="b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10016648"/>
        <c:crosses val="autoZero"/>
        <c:auto val="1"/>
        <c:lblAlgn val="ctr"/>
        <c:lblOffset val="100"/>
        <c:noMultiLvlLbl val="0"/>
      </c:catAx>
      <c:valAx>
        <c:axId val="21100166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11001303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.xml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.xm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Relationship Id="rId2" Type="http://schemas.openxmlformats.org/officeDocument/2006/relationships/image" Target="../media/image2.jpeg"/><Relationship Id="rId3" Type="http://schemas.openxmlformats.org/officeDocument/2006/relationships/image" Target="../media/image3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jpeg"/><Relationship Id="rId2" Type="http://schemas.openxmlformats.org/officeDocument/2006/relationships/image" Target="../media/image5.jpeg"/><Relationship Id="rId3" Type="http://schemas.openxmlformats.org/officeDocument/2006/relationships/image" Target="../media/image6.jp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jpg"/><Relationship Id="rId2" Type="http://schemas.openxmlformats.org/officeDocument/2006/relationships/image" Target="../media/image8.jp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jpe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jpeg"/><Relationship Id="rId2" Type="http://schemas.openxmlformats.org/officeDocument/2006/relationships/image" Target="../media/image11.jpeg"/><Relationship Id="rId3" Type="http://schemas.openxmlformats.org/officeDocument/2006/relationships/image" Target="../media/image12.jpe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jpeg"/><Relationship Id="rId2" Type="http://schemas.openxmlformats.org/officeDocument/2006/relationships/image" Target="../media/image14.jpeg"/><Relationship Id="rId3" Type="http://schemas.openxmlformats.org/officeDocument/2006/relationships/image" Target="../media/image15.jpe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jpeg"/><Relationship Id="rId2" Type="http://schemas.openxmlformats.org/officeDocument/2006/relationships/image" Target="../media/image17.jpe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g"/><Relationship Id="rId2" Type="http://schemas.openxmlformats.org/officeDocument/2006/relationships/image" Target="../media/image19.jpg"/><Relationship Id="rId3" Type="http://schemas.openxmlformats.org/officeDocument/2006/relationships/image" Target="../media/image20.jp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jpe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jpeg"/><Relationship Id="rId2" Type="http://schemas.openxmlformats.org/officeDocument/2006/relationships/image" Target="../media/image23.jpe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.xm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5.xml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chart" Target="../charts/chart6.xml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.xml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jpeg"/><Relationship Id="rId4" Type="http://schemas.openxmlformats.org/officeDocument/2006/relationships/image" Target="../media/image27.jpeg"/><Relationship Id="rId5" Type="http://schemas.openxmlformats.org/officeDocument/2006/relationships/image" Target="../media/image28.jpeg"/><Relationship Id="rId1" Type="http://schemas.openxmlformats.org/officeDocument/2006/relationships/image" Target="../media/image24.jpeg"/><Relationship Id="rId2" Type="http://schemas.openxmlformats.org/officeDocument/2006/relationships/image" Target="../media/image2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jpeg"/><Relationship Id="rId4" Type="http://schemas.openxmlformats.org/officeDocument/2006/relationships/image" Target="../media/image32.jpeg"/><Relationship Id="rId5" Type="http://schemas.openxmlformats.org/officeDocument/2006/relationships/image" Target="../media/image33.jpeg"/><Relationship Id="rId1" Type="http://schemas.openxmlformats.org/officeDocument/2006/relationships/image" Target="../media/image29.jpeg"/><Relationship Id="rId2" Type="http://schemas.openxmlformats.org/officeDocument/2006/relationships/image" Target="../media/image30.jpe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jpeg"/><Relationship Id="rId4" Type="http://schemas.openxmlformats.org/officeDocument/2006/relationships/image" Target="../media/image37.jpeg"/><Relationship Id="rId5" Type="http://schemas.openxmlformats.org/officeDocument/2006/relationships/image" Target="../media/image38.jpeg"/><Relationship Id="rId6" Type="http://schemas.openxmlformats.org/officeDocument/2006/relationships/image" Target="../media/image39.jpeg"/><Relationship Id="rId7" Type="http://schemas.openxmlformats.org/officeDocument/2006/relationships/image" Target="../media/image40.jpeg"/><Relationship Id="rId1" Type="http://schemas.openxmlformats.org/officeDocument/2006/relationships/image" Target="../media/image34.jpeg"/><Relationship Id="rId2" Type="http://schemas.openxmlformats.org/officeDocument/2006/relationships/image" Target="../media/image35.jpe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8.xml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9.xml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.xml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1.jpeg"/><Relationship Id="rId2" Type="http://schemas.openxmlformats.org/officeDocument/2006/relationships/image" Target="../media/image42.jpe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jpeg"/><Relationship Id="rId2" Type="http://schemas.openxmlformats.org/officeDocument/2006/relationships/image" Target="../media/image44.jpe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jpeg"/><Relationship Id="rId2" Type="http://schemas.openxmlformats.org/officeDocument/2006/relationships/image" Target="../media/image46.jpe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.xml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2.xml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jpeg"/><Relationship Id="rId2" Type="http://schemas.openxmlformats.org/officeDocument/2006/relationships/image" Target="../media/image48.jpeg"/><Relationship Id="rId3" Type="http://schemas.openxmlformats.org/officeDocument/2006/relationships/image" Target="../media/image49.jp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0.jpg"/><Relationship Id="rId2" Type="http://schemas.openxmlformats.org/officeDocument/2006/relationships/image" Target="../media/image51.jpg"/><Relationship Id="rId3" Type="http://schemas.openxmlformats.org/officeDocument/2006/relationships/image" Target="../media/image52.jp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3.jpeg"/><Relationship Id="rId2" Type="http://schemas.openxmlformats.org/officeDocument/2006/relationships/image" Target="../media/image54.jpe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7.jpeg"/><Relationship Id="rId4" Type="http://schemas.openxmlformats.org/officeDocument/2006/relationships/image" Target="../media/image58.jpeg"/><Relationship Id="rId1" Type="http://schemas.openxmlformats.org/officeDocument/2006/relationships/image" Target="../media/image55.jpeg"/><Relationship Id="rId2" Type="http://schemas.openxmlformats.org/officeDocument/2006/relationships/image" Target="../media/image56.jpe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9.jpeg"/><Relationship Id="rId2" Type="http://schemas.openxmlformats.org/officeDocument/2006/relationships/image" Target="../media/image60.jpe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1.jpg"/><Relationship Id="rId2" Type="http://schemas.openxmlformats.org/officeDocument/2006/relationships/image" Target="../media/image62.jp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3.jpeg"/><Relationship Id="rId2" Type="http://schemas.openxmlformats.org/officeDocument/2006/relationships/image" Target="../media/image64.jpe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3.xml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5.jpg"/><Relationship Id="rId2" Type="http://schemas.openxmlformats.org/officeDocument/2006/relationships/image" Target="../media/image66.jp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7.jpe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68.jpeg"/><Relationship Id="rId2" Type="http://schemas.openxmlformats.org/officeDocument/2006/relationships/image" Target="../media/image6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561975</xdr:colOff>
      <xdr:row>15</xdr:row>
      <xdr:rowOff>24765</xdr:rowOff>
    </xdr:from>
    <xdr:to>
      <xdr:col>9</xdr:col>
      <xdr:colOff>219075</xdr:colOff>
      <xdr:row>30</xdr:row>
      <xdr:rowOff>24765</xdr:rowOff>
    </xdr:to>
    <xdr:graphicFrame macro="">
      <xdr:nvGraphicFramePr>
        <xdr:cNvPr id="4" name="Chart 3">
          <a:extLst>
            <a:ext uri="{FF2B5EF4-FFF2-40B4-BE49-F238E27FC236}">
              <a16:creationId xmlns="" xmlns:a16="http://schemas.microsoft.com/office/drawing/2014/main" id="{2DCA39EC-1EA0-4396-BFD9-4215ED541E9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247650</xdr:colOff>
      <xdr:row>14</xdr:row>
      <xdr:rowOff>24765</xdr:rowOff>
    </xdr:from>
    <xdr:to>
      <xdr:col>9</xdr:col>
      <xdr:colOff>552450</xdr:colOff>
      <xdr:row>29</xdr:row>
      <xdr:rowOff>24765</xdr:rowOff>
    </xdr:to>
    <xdr:graphicFrame macro="">
      <xdr:nvGraphicFramePr>
        <xdr:cNvPr id="2" name="Chart 1">
          <a:extLst>
            <a:ext uri="{FF2B5EF4-FFF2-40B4-BE49-F238E27FC236}">
              <a16:creationId xmlns="" xmlns:a16="http://schemas.microsoft.com/office/drawing/2014/main" id="{784C9125-0719-491F-B55B-9718CED48C4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30480</xdr:colOff>
      <xdr:row>10</xdr:row>
      <xdr:rowOff>121920</xdr:rowOff>
    </xdr:from>
    <xdr:to>
      <xdr:col>7</xdr:col>
      <xdr:colOff>335280</xdr:colOff>
      <xdr:row>25</xdr:row>
      <xdr:rowOff>121920</xdr:rowOff>
    </xdr:to>
    <xdr:graphicFrame macro="">
      <xdr:nvGraphicFramePr>
        <xdr:cNvPr id="4" name="Chart 3">
          <a:extLst>
            <a:ext uri="{FF2B5EF4-FFF2-40B4-BE49-F238E27FC236}">
              <a16:creationId xmlns="" xmlns:a16="http://schemas.microsoft.com/office/drawing/2014/main" id="{7255DC9C-E676-4FB0-B481-F510AE395B8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2</xdr:row>
      <xdr:rowOff>1</xdr:rowOff>
    </xdr:from>
    <xdr:to>
      <xdr:col>6</xdr:col>
      <xdr:colOff>495301</xdr:colOff>
      <xdr:row>39</xdr:row>
      <xdr:rowOff>114301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9877" b="24872"/>
        <a:stretch/>
      </xdr:blipFill>
      <xdr:spPr>
        <a:xfrm>
          <a:off x="609601" y="365761"/>
          <a:ext cx="3649980" cy="6880860"/>
        </a:xfrm>
        <a:prstGeom prst="rect">
          <a:avLst/>
        </a:prstGeom>
      </xdr:spPr>
    </xdr:pic>
    <xdr:clientData/>
  </xdr:twoCellAnchor>
  <xdr:twoCellAnchor editAs="oneCell">
    <xdr:from>
      <xdr:col>8</xdr:col>
      <xdr:colOff>99060</xdr:colOff>
      <xdr:row>2</xdr:row>
      <xdr:rowOff>53341</xdr:rowOff>
    </xdr:from>
    <xdr:to>
      <xdr:col>15</xdr:col>
      <xdr:colOff>304800</xdr:colOff>
      <xdr:row>31</xdr:row>
      <xdr:rowOff>68581</xdr:rowOff>
    </xdr:to>
    <xdr:pic>
      <xdr:nvPicPr>
        <xdr:cNvPr id="6" name="Picture 5">
          <a:extLst>
            <a:ext uri="{FF2B5EF4-FFF2-40B4-BE49-F238E27FC236}">
              <a16:creationId xmlns=""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74" t="32579" r="21261" b="9262"/>
        <a:stretch/>
      </xdr:blipFill>
      <xdr:spPr>
        <a:xfrm>
          <a:off x="5082540" y="419101"/>
          <a:ext cx="4930140" cy="5318760"/>
        </a:xfrm>
        <a:prstGeom prst="rect">
          <a:avLst/>
        </a:prstGeom>
      </xdr:spPr>
    </xdr:pic>
    <xdr:clientData/>
  </xdr:twoCellAnchor>
  <xdr:twoCellAnchor editAs="oneCell">
    <xdr:from>
      <xdr:col>16</xdr:col>
      <xdr:colOff>107576</xdr:colOff>
      <xdr:row>2</xdr:row>
      <xdr:rowOff>62753</xdr:rowOff>
    </xdr:from>
    <xdr:to>
      <xdr:col>22</xdr:col>
      <xdr:colOff>323041</xdr:colOff>
      <xdr:row>31</xdr:row>
      <xdr:rowOff>71717</xdr:rowOff>
    </xdr:to>
    <xdr:pic>
      <xdr:nvPicPr>
        <xdr:cNvPr id="10" name="Picture 9">
          <a:extLst>
            <a:ext uri="{FF2B5EF4-FFF2-40B4-BE49-F238E27FC236}">
              <a16:creationId xmlns=""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14" t="35219" b="6405"/>
        <a:stretch/>
      </xdr:blipFill>
      <xdr:spPr>
        <a:xfrm>
          <a:off x="10425952" y="421341"/>
          <a:ext cx="3873065" cy="520849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134470</xdr:colOff>
      <xdr:row>2</xdr:row>
      <xdr:rowOff>116542</xdr:rowOff>
    </xdr:from>
    <xdr:to>
      <xdr:col>6</xdr:col>
      <xdr:colOff>29605</xdr:colOff>
      <xdr:row>33</xdr:row>
      <xdr:rowOff>137004</xdr:rowOff>
    </xdr:to>
    <xdr:pic>
      <xdr:nvPicPr>
        <xdr:cNvPr id="6" name="Picture 5">
          <a:extLst>
            <a:ext uri="{FF2B5EF4-FFF2-40B4-BE49-F238E27FC236}">
              <a16:creationId xmlns=""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735" t="38708"/>
        <a:stretch/>
      </xdr:blipFill>
      <xdr:spPr>
        <a:xfrm>
          <a:off x="134470" y="475130"/>
          <a:ext cx="3660311" cy="5578580"/>
        </a:xfrm>
        <a:prstGeom prst="rect">
          <a:avLst/>
        </a:prstGeom>
      </xdr:spPr>
    </xdr:pic>
    <xdr:clientData/>
  </xdr:twoCellAnchor>
  <xdr:twoCellAnchor editAs="oneCell">
    <xdr:from>
      <xdr:col>8</xdr:col>
      <xdr:colOff>17930</xdr:colOff>
      <xdr:row>2</xdr:row>
      <xdr:rowOff>84849</xdr:rowOff>
    </xdr:from>
    <xdr:to>
      <xdr:col>18</xdr:col>
      <xdr:colOff>87738</xdr:colOff>
      <xdr:row>25</xdr:row>
      <xdr:rowOff>62754</xdr:rowOff>
    </xdr:to>
    <xdr:pic>
      <xdr:nvPicPr>
        <xdr:cNvPr id="10" name="Picture 9">
          <a:extLst>
            <a:ext uri="{FF2B5EF4-FFF2-40B4-BE49-F238E27FC236}">
              <a16:creationId xmlns=""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64" b="55406"/>
        <a:stretch/>
      </xdr:blipFill>
      <xdr:spPr>
        <a:xfrm>
          <a:off x="5002306" y="443437"/>
          <a:ext cx="6623008" cy="4101670"/>
        </a:xfrm>
        <a:prstGeom prst="rect">
          <a:avLst/>
        </a:prstGeom>
      </xdr:spPr>
    </xdr:pic>
    <xdr:clientData/>
  </xdr:twoCellAnchor>
  <xdr:twoCellAnchor editAs="oneCell">
    <xdr:from>
      <xdr:col>20</xdr:col>
      <xdr:colOff>44823</xdr:colOff>
      <xdr:row>2</xdr:row>
      <xdr:rowOff>98612</xdr:rowOff>
    </xdr:from>
    <xdr:to>
      <xdr:col>28</xdr:col>
      <xdr:colOff>269620</xdr:colOff>
      <xdr:row>33</xdr:row>
      <xdr:rowOff>0</xdr:rowOff>
    </xdr:to>
    <xdr:pic>
      <xdr:nvPicPr>
        <xdr:cNvPr id="12" name="Picture 11">
          <a:extLst>
            <a:ext uri="{FF2B5EF4-FFF2-40B4-BE49-F238E27FC236}">
              <a16:creationId xmlns=""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234" t="20076" b="35812"/>
        <a:stretch/>
      </xdr:blipFill>
      <xdr:spPr>
        <a:xfrm>
          <a:off x="12801599" y="457200"/>
          <a:ext cx="5101597" cy="545950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123489</xdr:colOff>
      <xdr:row>2</xdr:row>
      <xdr:rowOff>97268</xdr:rowOff>
    </xdr:from>
    <xdr:to>
      <xdr:col>11</xdr:col>
      <xdr:colOff>139424</xdr:colOff>
      <xdr:row>53</xdr:row>
      <xdr:rowOff>45452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18B3B044-C548-47F8-A30E-55E1B5384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3489" y="455856"/>
          <a:ext cx="7232523" cy="9092184"/>
        </a:xfrm>
        <a:prstGeom prst="rect">
          <a:avLst/>
        </a:prstGeom>
      </xdr:spPr>
    </xdr:pic>
    <xdr:clientData/>
  </xdr:twoCellAnchor>
  <xdr:twoCellAnchor editAs="oneCell">
    <xdr:from>
      <xdr:col>13</xdr:col>
      <xdr:colOff>90386</xdr:colOff>
      <xdr:row>2</xdr:row>
      <xdr:rowOff>112574</xdr:rowOff>
    </xdr:from>
    <xdr:to>
      <xdr:col>25</xdr:col>
      <xdr:colOff>33304</xdr:colOff>
      <xdr:row>53</xdr:row>
      <xdr:rowOff>72188</xdr:rowOff>
    </xdr:to>
    <xdr:pic>
      <xdr:nvPicPr>
        <xdr:cNvPr id="5" name="Picture 4">
          <a:extLst>
            <a:ext uri="{FF2B5EF4-FFF2-40B4-BE49-F238E27FC236}">
              <a16:creationId xmlns="" xmlns:a16="http://schemas.microsoft.com/office/drawing/2014/main" id="{6901F046-3458-47F2-BCC8-82762A1C0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17210" y="471162"/>
          <a:ext cx="7204329" cy="910361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</xdr:colOff>
      <xdr:row>2</xdr:row>
      <xdr:rowOff>91440</xdr:rowOff>
    </xdr:from>
    <xdr:to>
      <xdr:col>12</xdr:col>
      <xdr:colOff>132207</xdr:colOff>
      <xdr:row>52</xdr:row>
      <xdr:rowOff>8001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E54DB6F9-102B-41F7-9DBA-1DC1EEFB3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" y="457200"/>
          <a:ext cx="7439787" cy="9060561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25</xdr:col>
      <xdr:colOff>475130</xdr:colOff>
      <xdr:row>3</xdr:row>
      <xdr:rowOff>107579</xdr:rowOff>
    </xdr:from>
    <xdr:to>
      <xdr:col>37</xdr:col>
      <xdr:colOff>572285</xdr:colOff>
      <xdr:row>54</xdr:row>
      <xdr:rowOff>165872</xdr:rowOff>
    </xdr:to>
    <xdr:pic>
      <xdr:nvPicPr>
        <xdr:cNvPr id="5" name="Picture 4">
          <a:extLst>
            <a:ext uri="{FF2B5EF4-FFF2-40B4-BE49-F238E27FC236}">
              <a16:creationId xmlns=""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79906" y="645461"/>
          <a:ext cx="7412355" cy="9202293"/>
        </a:xfrm>
        <a:prstGeom prst="rect">
          <a:avLst/>
        </a:prstGeom>
      </xdr:spPr>
    </xdr:pic>
    <xdr:clientData/>
  </xdr:twoCellAnchor>
  <xdr:twoCellAnchor editAs="oneCell">
    <xdr:from>
      <xdr:col>12</xdr:col>
      <xdr:colOff>374117</xdr:colOff>
      <xdr:row>3</xdr:row>
      <xdr:rowOff>78283</xdr:rowOff>
    </xdr:from>
    <xdr:to>
      <xdr:col>24</xdr:col>
      <xdr:colOff>471272</xdr:colOff>
      <xdr:row>54</xdr:row>
      <xdr:rowOff>136576</xdr:rowOff>
    </xdr:to>
    <xdr:pic>
      <xdr:nvPicPr>
        <xdr:cNvPr id="7" name="Picture 6">
          <a:extLst>
            <a:ext uri="{FF2B5EF4-FFF2-40B4-BE49-F238E27FC236}">
              <a16:creationId xmlns=""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4093" y="616165"/>
          <a:ext cx="7412355" cy="9202293"/>
        </a:xfrm>
        <a:prstGeom prst="rect">
          <a:avLst/>
        </a:prstGeom>
      </xdr:spPr>
    </xdr:pic>
    <xdr:clientData/>
  </xdr:twoCellAnchor>
  <xdr:twoCellAnchor editAs="oneCell">
    <xdr:from>
      <xdr:col>0</xdr:col>
      <xdr:colOff>120705</xdr:colOff>
      <xdr:row>2</xdr:row>
      <xdr:rowOff>174495</xdr:rowOff>
    </xdr:from>
    <xdr:to>
      <xdr:col>11</xdr:col>
      <xdr:colOff>262684</xdr:colOff>
      <xdr:row>54</xdr:row>
      <xdr:rowOff>53494</xdr:rowOff>
    </xdr:to>
    <xdr:pic>
      <xdr:nvPicPr>
        <xdr:cNvPr id="9" name="Picture 8">
          <a:extLst>
            <a:ext uri="{FF2B5EF4-FFF2-40B4-BE49-F238E27FC236}">
              <a16:creationId xmlns=""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05" y="533083"/>
          <a:ext cx="7412355" cy="920229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134471</xdr:colOff>
      <xdr:row>2</xdr:row>
      <xdr:rowOff>78441</xdr:rowOff>
    </xdr:from>
    <xdr:to>
      <xdr:col>12</xdr:col>
      <xdr:colOff>227121</xdr:colOff>
      <xdr:row>51</xdr:row>
      <xdr:rowOff>18243</xdr:rowOff>
    </xdr:to>
    <xdr:pic>
      <xdr:nvPicPr>
        <xdr:cNvPr id="5" name="Picture 4">
          <a:extLst>
            <a:ext uri="{FF2B5EF4-FFF2-40B4-BE49-F238E27FC236}">
              <a16:creationId xmlns=""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27677" y="459441"/>
          <a:ext cx="7354062" cy="9274302"/>
        </a:xfrm>
        <a:prstGeom prst="rect">
          <a:avLst/>
        </a:prstGeom>
      </xdr:spPr>
    </xdr:pic>
    <xdr:clientData/>
  </xdr:twoCellAnchor>
  <xdr:twoCellAnchor editAs="oneCell">
    <xdr:from>
      <xdr:col>13</xdr:col>
      <xdr:colOff>15529</xdr:colOff>
      <xdr:row>3</xdr:row>
      <xdr:rowOff>37940</xdr:rowOff>
    </xdr:from>
    <xdr:to>
      <xdr:col>25</xdr:col>
      <xdr:colOff>123038</xdr:colOff>
      <xdr:row>51</xdr:row>
      <xdr:rowOff>111092</xdr:rowOff>
    </xdr:to>
    <xdr:pic>
      <xdr:nvPicPr>
        <xdr:cNvPr id="6" name="Picture 5">
          <a:extLst>
            <a:ext uri="{FF2B5EF4-FFF2-40B4-BE49-F238E27FC236}">
              <a16:creationId xmlns=""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75264" y="609440"/>
          <a:ext cx="7368921" cy="9217152"/>
        </a:xfrm>
        <a:prstGeom prst="rect">
          <a:avLst/>
        </a:prstGeom>
      </xdr:spPr>
    </xdr:pic>
    <xdr:clientData/>
  </xdr:twoCellAnchor>
  <xdr:twoCellAnchor editAs="oneCell">
    <xdr:from>
      <xdr:col>26</xdr:col>
      <xdr:colOff>87088</xdr:colOff>
      <xdr:row>3</xdr:row>
      <xdr:rowOff>143117</xdr:rowOff>
    </xdr:from>
    <xdr:to>
      <xdr:col>38</xdr:col>
      <xdr:colOff>65438</xdr:colOff>
      <xdr:row>51</xdr:row>
      <xdr:rowOff>100826</xdr:rowOff>
    </xdr:to>
    <xdr:pic>
      <xdr:nvPicPr>
        <xdr:cNvPr id="7" name="Picture 6">
          <a:extLst>
            <a:ext uri="{FF2B5EF4-FFF2-40B4-BE49-F238E27FC236}">
              <a16:creationId xmlns=""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13353" y="714617"/>
          <a:ext cx="7239762" cy="9101709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60960</xdr:colOff>
      <xdr:row>3</xdr:row>
      <xdr:rowOff>60960</xdr:rowOff>
    </xdr:from>
    <xdr:to>
      <xdr:col>12</xdr:col>
      <xdr:colOff>106680</xdr:colOff>
      <xdr:row>52</xdr:row>
      <xdr:rowOff>123825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A8B6486E-CFAC-4783-83F4-D49A3E8C5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" y="609600"/>
          <a:ext cx="7360920" cy="9023985"/>
        </a:xfrm>
        <a:prstGeom prst="rect">
          <a:avLst/>
        </a:prstGeom>
      </xdr:spPr>
    </xdr:pic>
    <xdr:clientData/>
  </xdr:twoCellAnchor>
  <xdr:twoCellAnchor editAs="oneCell">
    <xdr:from>
      <xdr:col>12</xdr:col>
      <xdr:colOff>249060</xdr:colOff>
      <xdr:row>3</xdr:row>
      <xdr:rowOff>66180</xdr:rowOff>
    </xdr:from>
    <xdr:to>
      <xdr:col>24</xdr:col>
      <xdr:colOff>294780</xdr:colOff>
      <xdr:row>52</xdr:row>
      <xdr:rowOff>129045</xdr:rowOff>
    </xdr:to>
    <xdr:pic>
      <xdr:nvPicPr>
        <xdr:cNvPr id="5" name="Picture 4">
          <a:extLst>
            <a:ext uri="{FF2B5EF4-FFF2-40B4-BE49-F238E27FC236}">
              <a16:creationId xmlns="" xmlns:a16="http://schemas.microsoft.com/office/drawing/2014/main" id="{A2B526A4-31A6-4B86-82CE-7307C12A7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64260" y="614820"/>
          <a:ext cx="7360920" cy="902398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116541</xdr:rowOff>
    </xdr:from>
    <xdr:to>
      <xdr:col>9</xdr:col>
      <xdr:colOff>44824</xdr:colOff>
      <xdr:row>33</xdr:row>
      <xdr:rowOff>154069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633" r="51742" b="33354"/>
        <a:stretch/>
      </xdr:blipFill>
      <xdr:spPr>
        <a:xfrm>
          <a:off x="0" y="475129"/>
          <a:ext cx="5638800" cy="5595646"/>
        </a:xfrm>
        <a:prstGeom prst="rect">
          <a:avLst/>
        </a:prstGeom>
      </xdr:spPr>
    </xdr:pic>
    <xdr:clientData/>
  </xdr:twoCellAnchor>
  <xdr:twoCellAnchor editAs="oneCell">
    <xdr:from>
      <xdr:col>13</xdr:col>
      <xdr:colOff>62753</xdr:colOff>
      <xdr:row>2</xdr:row>
      <xdr:rowOff>80682</xdr:rowOff>
    </xdr:from>
    <xdr:to>
      <xdr:col>24</xdr:col>
      <xdr:colOff>254293</xdr:colOff>
      <xdr:row>33</xdr:row>
      <xdr:rowOff>116541</xdr:rowOff>
    </xdr:to>
    <xdr:pic>
      <xdr:nvPicPr>
        <xdr:cNvPr id="5" name="Picture 4">
          <a:extLst>
            <a:ext uri="{FF2B5EF4-FFF2-40B4-BE49-F238E27FC236}">
              <a16:creationId xmlns=""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926" t="62273"/>
        <a:stretch/>
      </xdr:blipFill>
      <xdr:spPr>
        <a:xfrm>
          <a:off x="8552329" y="439270"/>
          <a:ext cx="6897140" cy="5593977"/>
        </a:xfrm>
        <a:prstGeom prst="rect">
          <a:avLst/>
        </a:prstGeom>
      </xdr:spPr>
    </xdr:pic>
    <xdr:clientData/>
  </xdr:twoCellAnchor>
  <xdr:twoCellAnchor editAs="oneCell">
    <xdr:from>
      <xdr:col>26</xdr:col>
      <xdr:colOff>8965</xdr:colOff>
      <xdr:row>2</xdr:row>
      <xdr:rowOff>116540</xdr:rowOff>
    </xdr:from>
    <xdr:to>
      <xdr:col>37</xdr:col>
      <xdr:colOff>411315</xdr:colOff>
      <xdr:row>34</xdr:row>
      <xdr:rowOff>44823</xdr:rowOff>
    </xdr:to>
    <xdr:pic>
      <xdr:nvPicPr>
        <xdr:cNvPr id="7" name="Picture 6">
          <a:extLst>
            <a:ext uri="{FF2B5EF4-FFF2-40B4-BE49-F238E27FC236}">
              <a16:creationId xmlns=""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958" t="26589" b="36239"/>
        <a:stretch/>
      </xdr:blipFill>
      <xdr:spPr>
        <a:xfrm>
          <a:off x="16423341" y="475128"/>
          <a:ext cx="7107950" cy="566569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132228</xdr:colOff>
      <xdr:row>2</xdr:row>
      <xdr:rowOff>163605</xdr:rowOff>
    </xdr:from>
    <xdr:to>
      <xdr:col>11</xdr:col>
      <xdr:colOff>173623</xdr:colOff>
      <xdr:row>54</xdr:row>
      <xdr:rowOff>17682</xdr:rowOff>
    </xdr:to>
    <xdr:pic>
      <xdr:nvPicPr>
        <xdr:cNvPr id="6" name="Picture 5">
          <a:extLst>
            <a:ext uri="{FF2B5EF4-FFF2-40B4-BE49-F238E27FC236}">
              <a16:creationId xmlns=""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228" y="544605"/>
          <a:ext cx="7112307" cy="9760077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349623</xdr:colOff>
      <xdr:row>3</xdr:row>
      <xdr:rowOff>8964</xdr:rowOff>
    </xdr:from>
    <xdr:to>
      <xdr:col>11</xdr:col>
      <xdr:colOff>476743</xdr:colOff>
      <xdr:row>54</xdr:row>
      <xdr:rowOff>53541</xdr:rowOff>
    </xdr:to>
    <xdr:pic>
      <xdr:nvPicPr>
        <xdr:cNvPr id="4" name="Picture 3">
          <a:extLst>
            <a:ext uri="{FF2B5EF4-FFF2-40B4-BE49-F238E27FC236}">
              <a16:creationId xmlns=""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623" y="546846"/>
          <a:ext cx="7397496" cy="9188577"/>
        </a:xfrm>
        <a:prstGeom prst="rect">
          <a:avLst/>
        </a:prstGeom>
      </xdr:spPr>
    </xdr:pic>
    <xdr:clientData/>
  </xdr:twoCellAnchor>
  <xdr:twoCellAnchor editAs="oneCell">
    <xdr:from>
      <xdr:col>13</xdr:col>
      <xdr:colOff>51389</xdr:colOff>
      <xdr:row>3</xdr:row>
      <xdr:rowOff>150000</xdr:rowOff>
    </xdr:from>
    <xdr:to>
      <xdr:col>25</xdr:col>
      <xdr:colOff>105110</xdr:colOff>
      <xdr:row>55</xdr:row>
      <xdr:rowOff>43858</xdr:rowOff>
    </xdr:to>
    <xdr:pic>
      <xdr:nvPicPr>
        <xdr:cNvPr id="6" name="Picture 5">
          <a:extLst>
            <a:ext uri="{FF2B5EF4-FFF2-40B4-BE49-F238E27FC236}">
              <a16:creationId xmlns=""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40965" y="687882"/>
          <a:ext cx="7368921" cy="9217152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307340</xdr:colOff>
      <xdr:row>42</xdr:row>
      <xdr:rowOff>73660</xdr:rowOff>
    </xdr:from>
    <xdr:to>
      <xdr:col>10</xdr:col>
      <xdr:colOff>121920</xdr:colOff>
      <xdr:row>59</xdr:row>
      <xdr:rowOff>160020</xdr:rowOff>
    </xdr:to>
    <xdr:graphicFrame macro="">
      <xdr:nvGraphicFramePr>
        <xdr:cNvPr id="2" name="Chart 1">
          <a:extLst>
            <a:ext uri="{FF2B5EF4-FFF2-40B4-BE49-F238E27FC236}">
              <a16:creationId xmlns="" xmlns:a16="http://schemas.microsoft.com/office/drawing/2014/main" id="{FD3F6854-E0DA-4727-BD68-C365C6737AE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312420</xdr:colOff>
      <xdr:row>15</xdr:row>
      <xdr:rowOff>60960</xdr:rowOff>
    </xdr:from>
    <xdr:to>
      <xdr:col>6</xdr:col>
      <xdr:colOff>936286</xdr:colOff>
      <xdr:row>39</xdr:row>
      <xdr:rowOff>53340</xdr:rowOff>
    </xdr:to>
    <xdr:graphicFrame macro="">
      <xdr:nvGraphicFramePr>
        <xdr:cNvPr id="3" name="Chart 2">
          <a:extLst>
            <a:ext uri="{FF2B5EF4-FFF2-40B4-BE49-F238E27FC236}">
              <a16:creationId xmlns="" xmlns:a16="http://schemas.microsoft.com/office/drawing/2014/main" id="{FF6D16E0-A232-49E8-B3D8-44CECA850D26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11</xdr:row>
      <xdr:rowOff>30480</xdr:rowOff>
    </xdr:from>
    <xdr:to>
      <xdr:col>7</xdr:col>
      <xdr:colOff>281940</xdr:colOff>
      <xdr:row>25</xdr:row>
      <xdr:rowOff>106680</xdr:rowOff>
    </xdr:to>
    <xdr:graphicFrame macro="">
      <xdr:nvGraphicFramePr>
        <xdr:cNvPr id="2" name="Chart 1">
          <a:extLst>
            <a:ext uri="{FF2B5EF4-FFF2-40B4-BE49-F238E27FC236}">
              <a16:creationId xmlns="" xmlns:a16="http://schemas.microsoft.com/office/drawing/2014/main" id="{795AECAA-B44C-443B-A344-6191DEEE1ED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30480</xdr:colOff>
      <xdr:row>11</xdr:row>
      <xdr:rowOff>121920</xdr:rowOff>
    </xdr:from>
    <xdr:to>
      <xdr:col>6</xdr:col>
      <xdr:colOff>167640</xdr:colOff>
      <xdr:row>26</xdr:row>
      <xdr:rowOff>7620</xdr:rowOff>
    </xdr:to>
    <xdr:graphicFrame macro="">
      <xdr:nvGraphicFramePr>
        <xdr:cNvPr id="2" name="Chart 1">
          <a:extLst>
            <a:ext uri="{FF2B5EF4-FFF2-40B4-BE49-F238E27FC236}">
              <a16:creationId xmlns="" xmlns:a16="http://schemas.microsoft.com/office/drawing/2014/main" id="{6D949D1F-ED26-49FA-97D5-1D5D96B152E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107578</xdr:colOff>
      <xdr:row>2</xdr:row>
      <xdr:rowOff>98610</xdr:rowOff>
    </xdr:from>
    <xdr:to>
      <xdr:col>15</xdr:col>
      <xdr:colOff>58385</xdr:colOff>
      <xdr:row>27</xdr:row>
      <xdr:rowOff>89646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171" t="26366" b="29167"/>
        <a:stretch/>
      </xdr:blipFill>
      <xdr:spPr>
        <a:xfrm>
          <a:off x="5593978" y="457198"/>
          <a:ext cx="3608407" cy="4473389"/>
        </a:xfrm>
        <a:prstGeom prst="rect">
          <a:avLst/>
        </a:prstGeom>
      </xdr:spPr>
    </xdr:pic>
    <xdr:clientData/>
  </xdr:twoCellAnchor>
  <xdr:twoCellAnchor editAs="oneCell">
    <xdr:from>
      <xdr:col>17</xdr:col>
      <xdr:colOff>242046</xdr:colOff>
      <xdr:row>34</xdr:row>
      <xdr:rowOff>125505</xdr:rowOff>
    </xdr:from>
    <xdr:to>
      <xdr:col>25</xdr:col>
      <xdr:colOff>1532</xdr:colOff>
      <xdr:row>64</xdr:row>
      <xdr:rowOff>26894</xdr:rowOff>
    </xdr:to>
    <xdr:pic>
      <xdr:nvPicPr>
        <xdr:cNvPr id="5" name="Picture 4">
          <a:extLst>
            <a:ext uri="{FF2B5EF4-FFF2-40B4-BE49-F238E27FC236}">
              <a16:creationId xmlns=""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53" t="21142" r="47654" b="33981"/>
        <a:stretch/>
      </xdr:blipFill>
      <xdr:spPr>
        <a:xfrm>
          <a:off x="10605246" y="6221505"/>
          <a:ext cx="4636286" cy="5280213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</xdr:row>
      <xdr:rowOff>129540</xdr:rowOff>
    </xdr:from>
    <xdr:to>
      <xdr:col>7</xdr:col>
      <xdr:colOff>556260</xdr:colOff>
      <xdr:row>27</xdr:row>
      <xdr:rowOff>52389</xdr:rowOff>
    </xdr:to>
    <xdr:pic>
      <xdr:nvPicPr>
        <xdr:cNvPr id="7" name="Picture 6">
          <a:extLst>
            <a:ext uri="{FF2B5EF4-FFF2-40B4-BE49-F238E27FC236}">
              <a16:creationId xmlns=""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141" t="30359" b="29957"/>
        <a:stretch/>
      </xdr:blipFill>
      <xdr:spPr>
        <a:xfrm>
          <a:off x="114300" y="495300"/>
          <a:ext cx="4709160" cy="4494849"/>
        </a:xfrm>
        <a:prstGeom prst="rect">
          <a:avLst/>
        </a:prstGeom>
      </xdr:spPr>
    </xdr:pic>
    <xdr:clientData/>
  </xdr:twoCellAnchor>
  <xdr:twoCellAnchor editAs="oneCell">
    <xdr:from>
      <xdr:col>7</xdr:col>
      <xdr:colOff>8965</xdr:colOff>
      <xdr:row>34</xdr:row>
      <xdr:rowOff>107577</xdr:rowOff>
    </xdr:from>
    <xdr:to>
      <xdr:col>16</xdr:col>
      <xdr:colOff>388879</xdr:colOff>
      <xdr:row>63</xdr:row>
      <xdr:rowOff>152400</xdr:rowOff>
    </xdr:to>
    <xdr:pic>
      <xdr:nvPicPr>
        <xdr:cNvPr id="9" name="Picture 8">
          <a:extLst>
            <a:ext uri="{FF2B5EF4-FFF2-40B4-BE49-F238E27FC236}">
              <a16:creationId xmlns="" xmlns:a16="http://schemas.microsoft.com/office/drawing/2014/main" id="{00000000-0008-0000-08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833" t="25428" b="34210"/>
        <a:stretch/>
      </xdr:blipFill>
      <xdr:spPr>
        <a:xfrm>
          <a:off x="4276165" y="6203577"/>
          <a:ext cx="5866314" cy="5244352"/>
        </a:xfrm>
        <a:prstGeom prst="rect">
          <a:avLst/>
        </a:prstGeom>
      </xdr:spPr>
    </xdr:pic>
    <xdr:clientData/>
  </xdr:twoCellAnchor>
  <xdr:twoCellAnchor editAs="oneCell">
    <xdr:from>
      <xdr:col>0</xdr:col>
      <xdr:colOff>116541</xdr:colOff>
      <xdr:row>34</xdr:row>
      <xdr:rowOff>80683</xdr:rowOff>
    </xdr:from>
    <xdr:to>
      <xdr:col>6</xdr:col>
      <xdr:colOff>347979</xdr:colOff>
      <xdr:row>63</xdr:row>
      <xdr:rowOff>170330</xdr:rowOff>
    </xdr:to>
    <xdr:pic>
      <xdr:nvPicPr>
        <xdr:cNvPr id="11" name="Picture 10">
          <a:extLst>
            <a:ext uri="{FF2B5EF4-FFF2-40B4-BE49-F238E27FC236}">
              <a16:creationId xmlns="" xmlns:a16="http://schemas.microsoft.com/office/drawing/2014/main" id="{00000000-0008-0000-08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533" t="9693" b="31575"/>
        <a:stretch/>
      </xdr:blipFill>
      <xdr:spPr>
        <a:xfrm>
          <a:off x="116541" y="6176683"/>
          <a:ext cx="3889038" cy="5289176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242049</xdr:colOff>
      <xdr:row>34</xdr:row>
      <xdr:rowOff>44823</xdr:rowOff>
    </xdr:from>
    <xdr:to>
      <xdr:col>13</xdr:col>
      <xdr:colOff>421343</xdr:colOff>
      <xdr:row>58</xdr:row>
      <xdr:rowOff>125505</xdr:rowOff>
    </xdr:to>
    <xdr:pic>
      <xdr:nvPicPr>
        <xdr:cNvPr id="8" name="Picture 7">
          <a:extLst>
            <a:ext uri="{FF2B5EF4-FFF2-40B4-BE49-F238E27FC236}">
              <a16:creationId xmlns=""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67" t="20718" r="41568" b="32159"/>
        <a:stretch/>
      </xdr:blipFill>
      <xdr:spPr>
        <a:xfrm>
          <a:off x="4509249" y="6140823"/>
          <a:ext cx="3836894" cy="4383741"/>
        </a:xfrm>
        <a:prstGeom prst="rect">
          <a:avLst/>
        </a:prstGeom>
      </xdr:spPr>
    </xdr:pic>
    <xdr:clientData/>
  </xdr:twoCellAnchor>
  <xdr:twoCellAnchor editAs="oneCell">
    <xdr:from>
      <xdr:col>0</xdr:col>
      <xdr:colOff>89646</xdr:colOff>
      <xdr:row>2</xdr:row>
      <xdr:rowOff>71718</xdr:rowOff>
    </xdr:from>
    <xdr:to>
      <xdr:col>6</xdr:col>
      <xdr:colOff>313765</xdr:colOff>
      <xdr:row>28</xdr:row>
      <xdr:rowOff>78140</xdr:rowOff>
    </xdr:to>
    <xdr:pic>
      <xdr:nvPicPr>
        <xdr:cNvPr id="10" name="Picture 9">
          <a:extLst>
            <a:ext uri="{FF2B5EF4-FFF2-40B4-BE49-F238E27FC236}">
              <a16:creationId xmlns="" xmlns:a16="http://schemas.microsoft.com/office/drawing/2014/main" id="{00000000-0008-0000-09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976" t="5614" r="1314" b="30375"/>
        <a:stretch/>
      </xdr:blipFill>
      <xdr:spPr>
        <a:xfrm>
          <a:off x="89646" y="430306"/>
          <a:ext cx="3881719" cy="4668069"/>
        </a:xfrm>
        <a:prstGeom prst="rect">
          <a:avLst/>
        </a:prstGeom>
      </xdr:spPr>
    </xdr:pic>
    <xdr:clientData/>
  </xdr:twoCellAnchor>
  <xdr:twoCellAnchor editAs="oneCell">
    <xdr:from>
      <xdr:col>17</xdr:col>
      <xdr:colOff>116539</xdr:colOff>
      <xdr:row>2</xdr:row>
      <xdr:rowOff>44823</xdr:rowOff>
    </xdr:from>
    <xdr:to>
      <xdr:col>23</xdr:col>
      <xdr:colOff>484094</xdr:colOff>
      <xdr:row>24</xdr:row>
      <xdr:rowOff>170329</xdr:rowOff>
    </xdr:to>
    <xdr:pic>
      <xdr:nvPicPr>
        <xdr:cNvPr id="12" name="Picture 11">
          <a:extLst>
            <a:ext uri="{FF2B5EF4-FFF2-40B4-BE49-F238E27FC236}">
              <a16:creationId xmlns="" xmlns:a16="http://schemas.microsoft.com/office/drawing/2014/main" id="{00000000-0008-0000-09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923" t="25649" r="1577" b="40037"/>
        <a:stretch/>
      </xdr:blipFill>
      <xdr:spPr>
        <a:xfrm>
          <a:off x="10479739" y="403411"/>
          <a:ext cx="4025155" cy="4069977"/>
        </a:xfrm>
        <a:prstGeom prst="rect">
          <a:avLst/>
        </a:prstGeom>
      </xdr:spPr>
    </xdr:pic>
    <xdr:clientData/>
  </xdr:twoCellAnchor>
  <xdr:twoCellAnchor editAs="oneCell">
    <xdr:from>
      <xdr:col>0</xdr:col>
      <xdr:colOff>233082</xdr:colOff>
      <xdr:row>34</xdr:row>
      <xdr:rowOff>26893</xdr:rowOff>
    </xdr:from>
    <xdr:to>
      <xdr:col>6</xdr:col>
      <xdr:colOff>176778</xdr:colOff>
      <xdr:row>54</xdr:row>
      <xdr:rowOff>143435</xdr:rowOff>
    </xdr:to>
    <xdr:pic>
      <xdr:nvPicPr>
        <xdr:cNvPr id="14" name="Picture 13">
          <a:extLst>
            <a:ext uri="{FF2B5EF4-FFF2-40B4-BE49-F238E27FC236}">
              <a16:creationId xmlns="" xmlns:a16="http://schemas.microsoft.com/office/drawing/2014/main" id="{00000000-0008-0000-09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220" t="31881" b="28074"/>
        <a:stretch/>
      </xdr:blipFill>
      <xdr:spPr>
        <a:xfrm>
          <a:off x="233082" y="6122893"/>
          <a:ext cx="3601296" cy="3702424"/>
        </a:xfrm>
        <a:prstGeom prst="rect">
          <a:avLst/>
        </a:prstGeom>
      </xdr:spPr>
    </xdr:pic>
    <xdr:clientData/>
  </xdr:twoCellAnchor>
  <xdr:twoCellAnchor editAs="oneCell">
    <xdr:from>
      <xdr:col>7</xdr:col>
      <xdr:colOff>123265</xdr:colOff>
      <xdr:row>2</xdr:row>
      <xdr:rowOff>145676</xdr:rowOff>
    </xdr:from>
    <xdr:to>
      <xdr:col>14</xdr:col>
      <xdr:colOff>335986</xdr:colOff>
      <xdr:row>32</xdr:row>
      <xdr:rowOff>11206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9089" y="526676"/>
          <a:ext cx="4448544" cy="558053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76536</xdr:colOff>
      <xdr:row>2</xdr:row>
      <xdr:rowOff>153297</xdr:rowOff>
    </xdr:from>
    <xdr:to>
      <xdr:col>21</xdr:col>
      <xdr:colOff>41013</xdr:colOff>
      <xdr:row>21</xdr:row>
      <xdr:rowOff>123490</xdr:rowOff>
    </xdr:to>
    <xdr:pic>
      <xdr:nvPicPr>
        <xdr:cNvPr id="7" name="Picture 6">
          <a:extLst>
            <a:ext uri="{FF2B5EF4-FFF2-40B4-BE49-F238E27FC236}">
              <a16:creationId xmlns=""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87" r="45782" b="63186"/>
        <a:stretch/>
      </xdr:blipFill>
      <xdr:spPr>
        <a:xfrm>
          <a:off x="9153301" y="511885"/>
          <a:ext cx="3595183" cy="3372971"/>
        </a:xfrm>
        <a:prstGeom prst="rect">
          <a:avLst/>
        </a:prstGeom>
      </xdr:spPr>
    </xdr:pic>
    <xdr:clientData/>
  </xdr:twoCellAnchor>
  <xdr:twoCellAnchor editAs="oneCell">
    <xdr:from>
      <xdr:col>12</xdr:col>
      <xdr:colOff>115868</xdr:colOff>
      <xdr:row>34</xdr:row>
      <xdr:rowOff>50826</xdr:rowOff>
    </xdr:from>
    <xdr:to>
      <xdr:col>17</xdr:col>
      <xdr:colOff>227927</xdr:colOff>
      <xdr:row>49</xdr:row>
      <xdr:rowOff>53899</xdr:rowOff>
    </xdr:to>
    <xdr:pic>
      <xdr:nvPicPr>
        <xdr:cNvPr id="9" name="Picture 8">
          <a:extLst>
            <a:ext uri="{FF2B5EF4-FFF2-40B4-BE49-F238E27FC236}">
              <a16:creationId xmlns=""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39" r="47342" b="70550"/>
        <a:stretch/>
      </xdr:blipFill>
      <xdr:spPr>
        <a:xfrm>
          <a:off x="7377280" y="6146826"/>
          <a:ext cx="3137647" cy="2700105"/>
        </a:xfrm>
        <a:prstGeom prst="rect">
          <a:avLst/>
        </a:prstGeom>
      </xdr:spPr>
    </xdr:pic>
    <xdr:clientData/>
  </xdr:twoCellAnchor>
  <xdr:twoCellAnchor editAs="oneCell">
    <xdr:from>
      <xdr:col>7</xdr:col>
      <xdr:colOff>440837</xdr:colOff>
      <xdr:row>2</xdr:row>
      <xdr:rowOff>130231</xdr:rowOff>
    </xdr:from>
    <xdr:to>
      <xdr:col>14</xdr:col>
      <xdr:colOff>410807</xdr:colOff>
      <xdr:row>19</xdr:row>
      <xdr:rowOff>97389</xdr:rowOff>
    </xdr:to>
    <xdr:pic>
      <xdr:nvPicPr>
        <xdr:cNvPr id="11" name="Picture 10">
          <a:extLst>
            <a:ext uri="{FF2B5EF4-FFF2-40B4-BE49-F238E27FC236}">
              <a16:creationId xmlns=""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07" r="41776" b="71113"/>
        <a:stretch/>
      </xdr:blipFill>
      <xdr:spPr>
        <a:xfrm>
          <a:off x="4676661" y="488819"/>
          <a:ext cx="4209603" cy="3020873"/>
        </a:xfrm>
        <a:prstGeom prst="rect">
          <a:avLst/>
        </a:prstGeom>
      </xdr:spPr>
    </xdr:pic>
    <xdr:clientData/>
  </xdr:twoCellAnchor>
  <xdr:twoCellAnchor editAs="oneCell">
    <xdr:from>
      <xdr:col>5</xdr:col>
      <xdr:colOff>592231</xdr:colOff>
      <xdr:row>34</xdr:row>
      <xdr:rowOff>24317</xdr:rowOff>
    </xdr:from>
    <xdr:to>
      <xdr:col>11</xdr:col>
      <xdr:colOff>364305</xdr:colOff>
      <xdr:row>52</xdr:row>
      <xdr:rowOff>102759</xdr:rowOff>
    </xdr:to>
    <xdr:pic>
      <xdr:nvPicPr>
        <xdr:cNvPr id="13" name="Picture 12">
          <a:extLst>
            <a:ext uri="{FF2B5EF4-FFF2-40B4-BE49-F238E27FC236}">
              <a16:creationId xmlns="" xmlns:a16="http://schemas.microsoft.com/office/drawing/2014/main" id="{00000000-0008-0000-0A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534" t="63035" r="3719" b="1282"/>
        <a:stretch/>
      </xdr:blipFill>
      <xdr:spPr>
        <a:xfrm>
          <a:off x="3617819" y="6120317"/>
          <a:ext cx="3402780" cy="3309546"/>
        </a:xfrm>
        <a:prstGeom prst="rect">
          <a:avLst/>
        </a:prstGeom>
      </xdr:spPr>
    </xdr:pic>
    <xdr:clientData/>
  </xdr:twoCellAnchor>
  <xdr:twoCellAnchor editAs="oneCell">
    <xdr:from>
      <xdr:col>0</xdr:col>
      <xdr:colOff>151391</xdr:colOff>
      <xdr:row>33</xdr:row>
      <xdr:rowOff>176081</xdr:rowOff>
    </xdr:from>
    <xdr:to>
      <xdr:col>5</xdr:col>
      <xdr:colOff>295163</xdr:colOff>
      <xdr:row>52</xdr:row>
      <xdr:rowOff>98724</xdr:rowOff>
    </xdr:to>
    <xdr:pic>
      <xdr:nvPicPr>
        <xdr:cNvPr id="15" name="Picture 14">
          <a:extLst>
            <a:ext uri="{FF2B5EF4-FFF2-40B4-BE49-F238E27FC236}">
              <a16:creationId xmlns="" xmlns:a16="http://schemas.microsoft.com/office/drawing/2014/main" id="{00000000-0008-0000-0A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02" r="49215" b="63493"/>
        <a:stretch/>
      </xdr:blipFill>
      <xdr:spPr>
        <a:xfrm>
          <a:off x="151391" y="6092787"/>
          <a:ext cx="3173170" cy="333494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</xdr:row>
      <xdr:rowOff>12318</xdr:rowOff>
    </xdr:from>
    <xdr:to>
      <xdr:col>6</xdr:col>
      <xdr:colOff>340781</xdr:colOff>
      <xdr:row>19</xdr:row>
      <xdr:rowOff>95139</xdr:rowOff>
    </xdr:to>
    <xdr:pic>
      <xdr:nvPicPr>
        <xdr:cNvPr id="17" name="Picture 16">
          <a:extLst>
            <a:ext uri="{FF2B5EF4-FFF2-40B4-BE49-F238E27FC236}">
              <a16:creationId xmlns="" xmlns:a16="http://schemas.microsoft.com/office/drawing/2014/main" id="{00000000-0008-0000-0A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5996" b="66040"/>
        <a:stretch/>
      </xdr:blipFill>
      <xdr:spPr>
        <a:xfrm>
          <a:off x="0" y="370906"/>
          <a:ext cx="3971487" cy="3138441"/>
        </a:xfrm>
        <a:prstGeom prst="rect">
          <a:avLst/>
        </a:prstGeom>
      </xdr:spPr>
    </xdr:pic>
    <xdr:clientData/>
  </xdr:twoCellAnchor>
  <xdr:twoCellAnchor editAs="oneCell">
    <xdr:from>
      <xdr:col>17</xdr:col>
      <xdr:colOff>537881</xdr:colOff>
      <xdr:row>34</xdr:row>
      <xdr:rowOff>89871</xdr:rowOff>
    </xdr:from>
    <xdr:to>
      <xdr:col>22</xdr:col>
      <xdr:colOff>475913</xdr:colOff>
      <xdr:row>50</xdr:row>
      <xdr:rowOff>20955</xdr:rowOff>
    </xdr:to>
    <xdr:pic>
      <xdr:nvPicPr>
        <xdr:cNvPr id="19" name="Picture 18">
          <a:extLst>
            <a:ext uri="{FF2B5EF4-FFF2-40B4-BE49-F238E27FC236}">
              <a16:creationId xmlns="" xmlns:a16="http://schemas.microsoft.com/office/drawing/2014/main" id="{00000000-0008-0000-0A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07" t="2121" r="49589" b="67665"/>
        <a:stretch/>
      </xdr:blipFill>
      <xdr:spPr>
        <a:xfrm>
          <a:off x="10824881" y="6185871"/>
          <a:ext cx="2971240" cy="279217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13</xdr:col>
      <xdr:colOff>161925</xdr:colOff>
      <xdr:row>24</xdr:row>
      <xdr:rowOff>104775</xdr:rowOff>
    </xdr:from>
    <xdr:to>
      <xdr:col>21</xdr:col>
      <xdr:colOff>388287</xdr:colOff>
      <xdr:row>42</xdr:row>
      <xdr:rowOff>28575</xdr:rowOff>
    </xdr:to>
    <xdr:graphicFrame macro="">
      <xdr:nvGraphicFramePr>
        <xdr:cNvPr id="2" name="Chart 1">
          <a:extLst>
            <a:ext uri="{FF2B5EF4-FFF2-40B4-BE49-F238E27FC236}">
              <a16:creationId xmlns="" xmlns:a16="http://schemas.microsoft.com/office/drawing/2014/main" id="{9886CFEF-2111-41D1-95DC-09CAAA24699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469900</xdr:colOff>
      <xdr:row>0</xdr:row>
      <xdr:rowOff>514349</xdr:rowOff>
    </xdr:from>
    <xdr:to>
      <xdr:col>33</xdr:col>
      <xdr:colOff>304800</xdr:colOff>
      <xdr:row>35</xdr:row>
      <xdr:rowOff>134470</xdr:rowOff>
    </xdr:to>
    <xdr:graphicFrame macro="">
      <xdr:nvGraphicFramePr>
        <xdr:cNvPr id="2" name="Chart 1">
          <a:extLst>
            <a:ext uri="{FF2B5EF4-FFF2-40B4-BE49-F238E27FC236}">
              <a16:creationId xmlns="" xmlns:a16="http://schemas.microsoft.com/office/drawing/2014/main" id="{26E7A778-7DF5-49C9-BCAC-F5E6DA44C0C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517071</xdr:colOff>
      <xdr:row>24</xdr:row>
      <xdr:rowOff>7484</xdr:rowOff>
    </xdr:from>
    <xdr:to>
      <xdr:col>19</xdr:col>
      <xdr:colOff>142875</xdr:colOff>
      <xdr:row>47</xdr:row>
      <xdr:rowOff>0</xdr:rowOff>
    </xdr:to>
    <xdr:graphicFrame macro="">
      <xdr:nvGraphicFramePr>
        <xdr:cNvPr id="2" name="Chart 1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161365</xdr:colOff>
      <xdr:row>2</xdr:row>
      <xdr:rowOff>152400</xdr:rowOff>
    </xdr:from>
    <xdr:to>
      <xdr:col>12</xdr:col>
      <xdr:colOff>99643</xdr:colOff>
      <xdr:row>53</xdr:row>
      <xdr:rowOff>110109</xdr:rowOff>
    </xdr:to>
    <xdr:pic>
      <xdr:nvPicPr>
        <xdr:cNvPr id="10" name="Picture 9">
          <a:extLst>
            <a:ext uri="{FF2B5EF4-FFF2-40B4-BE49-F238E27FC236}">
              <a16:creationId xmlns="" xmlns:a16="http://schemas.microsoft.com/office/drawing/2014/main" id="{00000000-0008-0000-0B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365" y="510988"/>
          <a:ext cx="7253478" cy="9101709"/>
        </a:xfrm>
        <a:prstGeom prst="rect">
          <a:avLst/>
        </a:prstGeom>
      </xdr:spPr>
    </xdr:pic>
    <xdr:clientData/>
  </xdr:twoCellAnchor>
  <xdr:twoCellAnchor editAs="oneCell">
    <xdr:from>
      <xdr:col>13</xdr:col>
      <xdr:colOff>302399</xdr:colOff>
      <xdr:row>3</xdr:row>
      <xdr:rowOff>33458</xdr:rowOff>
    </xdr:from>
    <xdr:to>
      <xdr:col>25</xdr:col>
      <xdr:colOff>240677</xdr:colOff>
      <xdr:row>53</xdr:row>
      <xdr:rowOff>170461</xdr:rowOff>
    </xdr:to>
    <xdr:pic>
      <xdr:nvPicPr>
        <xdr:cNvPr id="12" name="Picture 11">
          <a:extLst>
            <a:ext uri="{FF2B5EF4-FFF2-40B4-BE49-F238E27FC236}">
              <a16:creationId xmlns="" xmlns:a16="http://schemas.microsoft.com/office/drawing/2014/main" id="{00000000-0008-0000-0B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7199" y="571340"/>
          <a:ext cx="7253478" cy="9101709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116540</xdr:colOff>
      <xdr:row>3</xdr:row>
      <xdr:rowOff>98612</xdr:rowOff>
    </xdr:from>
    <xdr:to>
      <xdr:col>10</xdr:col>
      <xdr:colOff>305023</xdr:colOff>
      <xdr:row>54</xdr:row>
      <xdr:rowOff>171764</xdr:rowOff>
    </xdr:to>
    <xdr:pic>
      <xdr:nvPicPr>
        <xdr:cNvPr id="5" name="Picture 4">
          <a:extLst>
            <a:ext uri="{FF2B5EF4-FFF2-40B4-BE49-F238E27FC236}">
              <a16:creationId xmlns=""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540" y="636494"/>
          <a:ext cx="7440930" cy="9217152"/>
        </a:xfrm>
        <a:prstGeom prst="rect">
          <a:avLst/>
        </a:prstGeom>
      </xdr:spPr>
    </xdr:pic>
    <xdr:clientData/>
  </xdr:twoCellAnchor>
  <xdr:twoCellAnchor editAs="oneCell">
    <xdr:from>
      <xdr:col>11</xdr:col>
      <xdr:colOff>553411</xdr:colOff>
      <xdr:row>3</xdr:row>
      <xdr:rowOff>33460</xdr:rowOff>
    </xdr:from>
    <xdr:to>
      <xdr:col>22</xdr:col>
      <xdr:colOff>540166</xdr:colOff>
      <xdr:row>54</xdr:row>
      <xdr:rowOff>120328</xdr:rowOff>
    </xdr:to>
    <xdr:pic>
      <xdr:nvPicPr>
        <xdr:cNvPr id="7" name="Picture 6">
          <a:extLst>
            <a:ext uri="{FF2B5EF4-FFF2-40B4-BE49-F238E27FC236}">
              <a16:creationId xmlns=""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15458" y="571342"/>
          <a:ext cx="7382637" cy="9230868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71717</xdr:colOff>
      <xdr:row>2</xdr:row>
      <xdr:rowOff>152400</xdr:rowOff>
    </xdr:from>
    <xdr:to>
      <xdr:col>10</xdr:col>
      <xdr:colOff>72748</xdr:colOff>
      <xdr:row>20</xdr:row>
      <xdr:rowOff>53790</xdr:rowOff>
    </xdr:to>
    <xdr:pic>
      <xdr:nvPicPr>
        <xdr:cNvPr id="5" name="Picture 4">
          <a:extLst>
            <a:ext uri="{FF2B5EF4-FFF2-40B4-BE49-F238E27FC236}">
              <a16:creationId xmlns=""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625"/>
        <a:stretch/>
      </xdr:blipFill>
      <xdr:spPr>
        <a:xfrm>
          <a:off x="71717" y="510988"/>
          <a:ext cx="7253478" cy="312868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80683</xdr:rowOff>
    </xdr:from>
    <xdr:to>
      <xdr:col>10</xdr:col>
      <xdr:colOff>44465</xdr:colOff>
      <xdr:row>42</xdr:row>
      <xdr:rowOff>97646</xdr:rowOff>
    </xdr:to>
    <xdr:pic>
      <xdr:nvPicPr>
        <xdr:cNvPr id="7" name="Picture 6">
          <a:extLst>
            <a:ext uri="{FF2B5EF4-FFF2-40B4-BE49-F238E27FC236}">
              <a16:creationId xmlns=""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7021"/>
        <a:stretch/>
      </xdr:blipFill>
      <xdr:spPr>
        <a:xfrm>
          <a:off x="0" y="3666565"/>
          <a:ext cx="7296912" cy="3961434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236222</xdr:colOff>
      <xdr:row>19</xdr:row>
      <xdr:rowOff>156210</xdr:rowOff>
    </xdr:from>
    <xdr:to>
      <xdr:col>3</xdr:col>
      <xdr:colOff>590768</xdr:colOff>
      <xdr:row>34</xdr:row>
      <xdr:rowOff>60369</xdr:rowOff>
    </xdr:to>
    <xdr:graphicFrame macro="">
      <xdr:nvGraphicFramePr>
        <xdr:cNvPr id="2" name="Chart 1">
          <a:extLst>
            <a:ext uri="{FF2B5EF4-FFF2-40B4-BE49-F238E27FC236}">
              <a16:creationId xmlns="" xmlns:a16="http://schemas.microsoft.com/office/drawing/2014/main" id="{8F12DBB8-4E87-4474-B060-6F327FB7B6C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944880</xdr:colOff>
      <xdr:row>19</xdr:row>
      <xdr:rowOff>11430</xdr:rowOff>
    </xdr:from>
    <xdr:to>
      <xdr:col>2</xdr:col>
      <xdr:colOff>1356360</xdr:colOff>
      <xdr:row>34</xdr:row>
      <xdr:rowOff>11430</xdr:rowOff>
    </xdr:to>
    <xdr:graphicFrame macro="">
      <xdr:nvGraphicFramePr>
        <xdr:cNvPr id="3" name="Chart 2">
          <a:extLst>
            <a:ext uri="{FF2B5EF4-FFF2-40B4-BE49-F238E27FC236}">
              <a16:creationId xmlns="" xmlns:a16="http://schemas.microsoft.com/office/drawing/2014/main" id="{8F95C797-BB88-4017-9FD1-94306AE04F0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170330</xdr:colOff>
      <xdr:row>2</xdr:row>
      <xdr:rowOff>107577</xdr:rowOff>
    </xdr:from>
    <xdr:to>
      <xdr:col>1</xdr:col>
      <xdr:colOff>1664993</xdr:colOff>
      <xdr:row>17</xdr:row>
      <xdr:rowOff>57352</xdr:rowOff>
    </xdr:to>
    <xdr:pic>
      <xdr:nvPicPr>
        <xdr:cNvPr id="9" name="Picture 8">
          <a:extLst>
            <a:ext uri="{FF2B5EF4-FFF2-40B4-BE49-F238E27FC236}">
              <a16:creationId xmlns=""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330" y="466165"/>
          <a:ext cx="2104263" cy="2639187"/>
        </a:xfrm>
        <a:prstGeom prst="rect">
          <a:avLst/>
        </a:prstGeom>
      </xdr:spPr>
    </xdr:pic>
    <xdr:clientData/>
  </xdr:twoCellAnchor>
  <xdr:twoCellAnchor editAs="oneCell">
    <xdr:from>
      <xdr:col>0</xdr:col>
      <xdr:colOff>158964</xdr:colOff>
      <xdr:row>18</xdr:row>
      <xdr:rowOff>6566</xdr:rowOff>
    </xdr:from>
    <xdr:to>
      <xdr:col>1</xdr:col>
      <xdr:colOff>1654609</xdr:colOff>
      <xdr:row>36</xdr:row>
      <xdr:rowOff>71718</xdr:rowOff>
    </xdr:to>
    <xdr:pic>
      <xdr:nvPicPr>
        <xdr:cNvPr id="11" name="Picture 10">
          <a:extLst>
            <a:ext uri="{FF2B5EF4-FFF2-40B4-BE49-F238E27FC236}">
              <a16:creationId xmlns="" xmlns:a16="http://schemas.microsoft.com/office/drawing/2014/main" id="{00000000-0008-0000-0E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964" y="3233860"/>
          <a:ext cx="2105245" cy="3292446"/>
        </a:xfrm>
        <a:prstGeom prst="rect">
          <a:avLst/>
        </a:prstGeom>
      </xdr:spPr>
    </xdr:pic>
    <xdr:clientData/>
  </xdr:twoCellAnchor>
  <xdr:twoCellAnchor editAs="oneCell">
    <xdr:from>
      <xdr:col>3</xdr:col>
      <xdr:colOff>295835</xdr:colOff>
      <xdr:row>2</xdr:row>
      <xdr:rowOff>152399</xdr:rowOff>
    </xdr:from>
    <xdr:to>
      <xdr:col>8</xdr:col>
      <xdr:colOff>599951</xdr:colOff>
      <xdr:row>26</xdr:row>
      <xdr:rowOff>71717</xdr:rowOff>
    </xdr:to>
    <xdr:pic>
      <xdr:nvPicPr>
        <xdr:cNvPr id="13" name="Picture 12">
          <a:extLst>
            <a:ext uri="{FF2B5EF4-FFF2-40B4-BE49-F238E27FC236}">
              <a16:creationId xmlns="" xmlns:a16="http://schemas.microsoft.com/office/drawing/2014/main" id="{00000000-0008-0000-0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1082" y="510987"/>
          <a:ext cx="3352116" cy="4222377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99060</xdr:colOff>
      <xdr:row>2</xdr:row>
      <xdr:rowOff>99059</xdr:rowOff>
    </xdr:from>
    <xdr:to>
      <xdr:col>4</xdr:col>
      <xdr:colOff>274320</xdr:colOff>
      <xdr:row>32</xdr:row>
      <xdr:rowOff>33926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408874FA-26EF-4F96-9D56-C87A0450D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" y="464819"/>
          <a:ext cx="2613660" cy="5421267"/>
        </a:xfrm>
        <a:prstGeom prst="rect">
          <a:avLst/>
        </a:prstGeom>
      </xdr:spPr>
    </xdr:pic>
    <xdr:clientData/>
  </xdr:twoCellAnchor>
  <xdr:twoCellAnchor editAs="oneCell">
    <xdr:from>
      <xdr:col>5</xdr:col>
      <xdr:colOff>294779</xdr:colOff>
      <xdr:row>2</xdr:row>
      <xdr:rowOff>119520</xdr:rowOff>
    </xdr:from>
    <xdr:to>
      <xdr:col>10</xdr:col>
      <xdr:colOff>522170</xdr:colOff>
      <xdr:row>30</xdr:row>
      <xdr:rowOff>7620</xdr:rowOff>
    </xdr:to>
    <xdr:pic>
      <xdr:nvPicPr>
        <xdr:cNvPr id="5" name="Picture 4">
          <a:extLst>
            <a:ext uri="{FF2B5EF4-FFF2-40B4-BE49-F238E27FC236}">
              <a16:creationId xmlns="" xmlns:a16="http://schemas.microsoft.com/office/drawing/2014/main" id="{DB351E2C-D53D-433B-905E-28757C5AC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2779" y="485280"/>
          <a:ext cx="3275391" cy="5008740"/>
        </a:xfrm>
        <a:prstGeom prst="rect">
          <a:avLst/>
        </a:prstGeom>
      </xdr:spPr>
    </xdr:pic>
    <xdr:clientData/>
  </xdr:twoCellAnchor>
  <xdr:twoCellAnchor editAs="oneCell">
    <xdr:from>
      <xdr:col>11</xdr:col>
      <xdr:colOff>40920</xdr:colOff>
      <xdr:row>2</xdr:row>
      <xdr:rowOff>117119</xdr:rowOff>
    </xdr:from>
    <xdr:to>
      <xdr:col>15</xdr:col>
      <xdr:colOff>218945</xdr:colOff>
      <xdr:row>30</xdr:row>
      <xdr:rowOff>45720</xdr:rowOff>
    </xdr:to>
    <xdr:pic>
      <xdr:nvPicPr>
        <xdr:cNvPr id="7" name="Picture 6">
          <a:extLst>
            <a:ext uri="{FF2B5EF4-FFF2-40B4-BE49-F238E27FC236}">
              <a16:creationId xmlns="" xmlns:a16="http://schemas.microsoft.com/office/drawing/2014/main" id="{BB5E7F1C-7569-45E6-BEC0-989B7F821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6520" y="482879"/>
          <a:ext cx="2616425" cy="5049241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123825</xdr:colOff>
      <xdr:row>3</xdr:row>
      <xdr:rowOff>171450</xdr:rowOff>
    </xdr:from>
    <xdr:to>
      <xdr:col>12</xdr:col>
      <xdr:colOff>127254</xdr:colOff>
      <xdr:row>51</xdr:row>
      <xdr:rowOff>174879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742950"/>
          <a:ext cx="7318629" cy="9147429"/>
        </a:xfrm>
        <a:prstGeom prst="rect">
          <a:avLst/>
        </a:prstGeom>
      </xdr:spPr>
    </xdr:pic>
    <xdr:clientData/>
  </xdr:twoCellAnchor>
  <xdr:twoCellAnchor editAs="oneCell">
    <xdr:from>
      <xdr:col>13</xdr:col>
      <xdr:colOff>54750</xdr:colOff>
      <xdr:row>4</xdr:row>
      <xdr:rowOff>9525</xdr:rowOff>
    </xdr:from>
    <xdr:to>
      <xdr:col>25</xdr:col>
      <xdr:colOff>227343</xdr:colOff>
      <xdr:row>52</xdr:row>
      <xdr:rowOff>90678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9550" y="771525"/>
          <a:ext cx="7487793" cy="9225153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224118</xdr:colOff>
      <xdr:row>3</xdr:row>
      <xdr:rowOff>53788</xdr:rowOff>
    </xdr:from>
    <xdr:to>
      <xdr:col>18</xdr:col>
      <xdr:colOff>179295</xdr:colOff>
      <xdr:row>32</xdr:row>
      <xdr:rowOff>17929</xdr:rowOff>
    </xdr:to>
    <xdr:pic>
      <xdr:nvPicPr>
        <xdr:cNvPr id="6" name="Picture 5">
          <a:extLst>
            <a:ext uri="{FF2B5EF4-FFF2-40B4-BE49-F238E27FC236}">
              <a16:creationId xmlns="" xmlns:a16="http://schemas.microsoft.com/office/drawing/2014/main" id="{00000000-0008-0000-10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65" t="8390" r="17273" b="35413"/>
        <a:stretch/>
      </xdr:blipFill>
      <xdr:spPr>
        <a:xfrm>
          <a:off x="8086165" y="591670"/>
          <a:ext cx="4912659" cy="5163671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18</xdr:row>
      <xdr:rowOff>35859</xdr:rowOff>
    </xdr:from>
    <xdr:to>
      <xdr:col>8</xdr:col>
      <xdr:colOff>224118</xdr:colOff>
      <xdr:row>27</xdr:row>
      <xdr:rowOff>26896</xdr:rowOff>
    </xdr:to>
    <xdr:pic>
      <xdr:nvPicPr>
        <xdr:cNvPr id="8" name="Picture 7">
          <a:extLst>
            <a:ext uri="{FF2B5EF4-FFF2-40B4-BE49-F238E27FC236}">
              <a16:creationId xmlns="" xmlns:a16="http://schemas.microsoft.com/office/drawing/2014/main" id="{00000000-0008-0000-10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04" t="37000" r="8632" b="45398"/>
        <a:stretch/>
      </xdr:blipFill>
      <xdr:spPr>
        <a:xfrm>
          <a:off x="457200" y="3263153"/>
          <a:ext cx="5800165" cy="1604684"/>
        </a:xfrm>
        <a:prstGeom prst="rect">
          <a:avLst/>
        </a:prstGeom>
      </xdr:spPr>
    </xdr:pic>
    <xdr:clientData/>
  </xdr:twoCellAnchor>
  <xdr:twoCellAnchor editAs="oneCell">
    <xdr:from>
      <xdr:col>0</xdr:col>
      <xdr:colOff>98613</xdr:colOff>
      <xdr:row>32</xdr:row>
      <xdr:rowOff>0</xdr:rowOff>
    </xdr:from>
    <xdr:to>
      <xdr:col>8</xdr:col>
      <xdr:colOff>273860</xdr:colOff>
      <xdr:row>50</xdr:row>
      <xdr:rowOff>125505</xdr:rowOff>
    </xdr:to>
    <xdr:pic>
      <xdr:nvPicPr>
        <xdr:cNvPr id="10" name="Picture 9">
          <a:extLst>
            <a:ext uri="{FF2B5EF4-FFF2-40B4-BE49-F238E27FC236}">
              <a16:creationId xmlns="" xmlns:a16="http://schemas.microsoft.com/office/drawing/2014/main" id="{00000000-0008-0000-10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19" t="4046" r="11370" b="65072"/>
        <a:stretch/>
      </xdr:blipFill>
      <xdr:spPr>
        <a:xfrm>
          <a:off x="98613" y="5737412"/>
          <a:ext cx="6208494" cy="3352799"/>
        </a:xfrm>
        <a:prstGeom prst="rect">
          <a:avLst/>
        </a:prstGeom>
      </xdr:spPr>
    </xdr:pic>
    <xdr:clientData/>
  </xdr:twoCellAnchor>
  <xdr:twoCellAnchor editAs="oneCell">
    <xdr:from>
      <xdr:col>0</xdr:col>
      <xdr:colOff>116542</xdr:colOff>
      <xdr:row>2</xdr:row>
      <xdr:rowOff>170330</xdr:rowOff>
    </xdr:from>
    <xdr:to>
      <xdr:col>8</xdr:col>
      <xdr:colOff>259977</xdr:colOff>
      <xdr:row>18</xdr:row>
      <xdr:rowOff>26894</xdr:rowOff>
    </xdr:to>
    <xdr:pic>
      <xdr:nvPicPr>
        <xdr:cNvPr id="12" name="Picture 11">
          <a:extLst>
            <a:ext uri="{FF2B5EF4-FFF2-40B4-BE49-F238E27FC236}">
              <a16:creationId xmlns="" xmlns:a16="http://schemas.microsoft.com/office/drawing/2014/main" id="{00000000-0008-0000-10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86" t="31939" r="7898" b="38168"/>
        <a:stretch/>
      </xdr:blipFill>
      <xdr:spPr>
        <a:xfrm>
          <a:off x="116542" y="528918"/>
          <a:ext cx="6176682" cy="272527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285750</xdr:colOff>
      <xdr:row>4</xdr:row>
      <xdr:rowOff>28575</xdr:rowOff>
    </xdr:from>
    <xdr:to>
      <xdr:col>25</xdr:col>
      <xdr:colOff>339471</xdr:colOff>
      <xdr:row>52</xdr:row>
      <xdr:rowOff>101727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10550" y="790575"/>
          <a:ext cx="7368921" cy="92171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83325</xdr:rowOff>
    </xdr:from>
    <xdr:to>
      <xdr:col>12</xdr:col>
      <xdr:colOff>38862</xdr:colOff>
      <xdr:row>51</xdr:row>
      <xdr:rowOff>98184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4825"/>
          <a:ext cx="7354062" cy="9158859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600074</xdr:colOff>
      <xdr:row>4</xdr:row>
      <xdr:rowOff>114299</xdr:rowOff>
    </xdr:from>
    <xdr:to>
      <xdr:col>16</xdr:col>
      <xdr:colOff>609599</xdr:colOff>
      <xdr:row>53</xdr:row>
      <xdr:rowOff>33530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24874" y="876299"/>
          <a:ext cx="1838325" cy="9253731"/>
        </a:xfrm>
        <a:prstGeom prst="rect">
          <a:avLst/>
        </a:prstGeom>
      </xdr:spPr>
    </xdr:pic>
    <xdr:clientData/>
  </xdr:twoCellAnchor>
  <xdr:twoCellAnchor editAs="oneCell">
    <xdr:from>
      <xdr:col>0</xdr:col>
      <xdr:colOff>111900</xdr:colOff>
      <xdr:row>4</xdr:row>
      <xdr:rowOff>83325</xdr:rowOff>
    </xdr:from>
    <xdr:to>
      <xdr:col>13</xdr:col>
      <xdr:colOff>51217</xdr:colOff>
      <xdr:row>45</xdr:row>
      <xdr:rowOff>45225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900" y="845325"/>
          <a:ext cx="7864117" cy="7772400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35859</xdr:colOff>
      <xdr:row>2</xdr:row>
      <xdr:rowOff>80683</xdr:rowOff>
    </xdr:from>
    <xdr:to>
      <xdr:col>11</xdr:col>
      <xdr:colOff>152400</xdr:colOff>
      <xdr:row>18</xdr:row>
      <xdr:rowOff>107577</xdr:rowOff>
    </xdr:to>
    <xdr:pic>
      <xdr:nvPicPr>
        <xdr:cNvPr id="7" name="Picture 6">
          <a:extLst>
            <a:ext uri="{FF2B5EF4-FFF2-40B4-BE49-F238E27FC236}">
              <a16:creationId xmlns="" xmlns:a16="http://schemas.microsoft.com/office/drawing/2014/main" id="{00000000-0008-0000-1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8" r="55130" b="68436"/>
        <a:stretch/>
      </xdr:blipFill>
      <xdr:spPr>
        <a:xfrm>
          <a:off x="4849906" y="439271"/>
          <a:ext cx="3164541" cy="2895600"/>
        </a:xfrm>
        <a:prstGeom prst="rect">
          <a:avLst/>
        </a:prstGeom>
      </xdr:spPr>
    </xdr:pic>
    <xdr:clientData/>
  </xdr:twoCellAnchor>
  <xdr:twoCellAnchor editAs="oneCell">
    <xdr:from>
      <xdr:col>0</xdr:col>
      <xdr:colOff>80683</xdr:colOff>
      <xdr:row>2</xdr:row>
      <xdr:rowOff>134470</xdr:rowOff>
    </xdr:from>
    <xdr:to>
      <xdr:col>3</xdr:col>
      <xdr:colOff>397583</xdr:colOff>
      <xdr:row>15</xdr:row>
      <xdr:rowOff>107576</xdr:rowOff>
    </xdr:to>
    <xdr:pic>
      <xdr:nvPicPr>
        <xdr:cNvPr id="9" name="Picture 8">
          <a:extLst>
            <a:ext uri="{FF2B5EF4-FFF2-40B4-BE49-F238E27FC236}">
              <a16:creationId xmlns="" xmlns:a16="http://schemas.microsoft.com/office/drawing/2014/main" id="{00000000-0008-0000-1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838" t="38744" b="35984"/>
        <a:stretch/>
      </xdr:blipFill>
      <xdr:spPr>
        <a:xfrm>
          <a:off x="80683" y="493058"/>
          <a:ext cx="3302147" cy="2303930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307340</xdr:colOff>
      <xdr:row>42</xdr:row>
      <xdr:rowOff>73660</xdr:rowOff>
    </xdr:from>
    <xdr:to>
      <xdr:col>10</xdr:col>
      <xdr:colOff>121920</xdr:colOff>
      <xdr:row>59</xdr:row>
      <xdr:rowOff>160020</xdr:rowOff>
    </xdr:to>
    <xdr:graphicFrame macro="">
      <xdr:nvGraphicFramePr>
        <xdr:cNvPr id="2" name="Chart 1">
          <a:extLst>
            <a:ext uri="{FF2B5EF4-FFF2-40B4-BE49-F238E27FC236}">
              <a16:creationId xmlns="" xmlns:a16="http://schemas.microsoft.com/office/drawing/2014/main" id="{7E0073AA-5D1A-4EAC-B507-ADE66C3065A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4</xdr:row>
      <xdr:rowOff>104775</xdr:rowOff>
    </xdr:from>
    <xdr:to>
      <xdr:col>12</xdr:col>
      <xdr:colOff>48387</xdr:colOff>
      <xdr:row>52</xdr:row>
      <xdr:rowOff>163068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866775"/>
          <a:ext cx="7325487" cy="9202293"/>
        </a:xfrm>
        <a:prstGeom prst="rect">
          <a:avLst/>
        </a:prstGeom>
      </xdr:spPr>
    </xdr:pic>
    <xdr:clientData/>
  </xdr:twoCellAnchor>
  <xdr:twoCellAnchor editAs="oneCell">
    <xdr:from>
      <xdr:col>12</xdr:col>
      <xdr:colOff>311925</xdr:colOff>
      <xdr:row>4</xdr:row>
      <xdr:rowOff>188100</xdr:rowOff>
    </xdr:from>
    <xdr:to>
      <xdr:col>24</xdr:col>
      <xdr:colOff>225057</xdr:colOff>
      <xdr:row>52</xdr:row>
      <xdr:rowOff>113805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7125" y="950100"/>
          <a:ext cx="7228332" cy="9069705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2</xdr:row>
      <xdr:rowOff>104774</xdr:rowOff>
    </xdr:from>
    <xdr:to>
      <xdr:col>5</xdr:col>
      <xdr:colOff>590550</xdr:colOff>
      <xdr:row>29</xdr:row>
      <xdr:rowOff>5225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485774"/>
          <a:ext cx="3524250" cy="5043951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2</xdr:row>
      <xdr:rowOff>47625</xdr:rowOff>
    </xdr:from>
    <xdr:to>
      <xdr:col>7</xdr:col>
      <xdr:colOff>19050</xdr:colOff>
      <xdr:row>35</xdr:row>
      <xdr:rowOff>124887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428625"/>
          <a:ext cx="4257675" cy="6363762"/>
        </a:xfrm>
        <a:prstGeom prst="rect">
          <a:avLst/>
        </a:prstGeom>
      </xdr:spPr>
    </xdr:pic>
    <xdr:clientData/>
  </xdr:twoCellAnchor>
  <xdr:twoCellAnchor editAs="oneCell">
    <xdr:from>
      <xdr:col>7</xdr:col>
      <xdr:colOff>321449</xdr:colOff>
      <xdr:row>5</xdr:row>
      <xdr:rowOff>149999</xdr:rowOff>
    </xdr:from>
    <xdr:to>
      <xdr:col>16</xdr:col>
      <xdr:colOff>200024</xdr:colOff>
      <xdr:row>49</xdr:row>
      <xdr:rowOff>21198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88649" y="1102499"/>
          <a:ext cx="5364975" cy="825319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Volumes/smph-data/WeaverLabServerFeb2014/Jun/12-19-18%20manuscript%20for%20revision/01-06-2019-all%20the%20quantification%20for%20PML-Mad1%20paper/Mad1-colocalize%20with%20PML%20and%20sumo/Copy%20of%20quantification-4-4-2018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Volumes/smph-data/WeaverLabServerFeb2014/Jun/12-19-18%20manuscript%20for%20revision/01-06-2019-all%20the%20quantification%20for%20PML-Mad1%20paper/As2O3-treatment-Mad1-PML-quantification-1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  <sheetName val="Sheet2"/>
    </sheetNames>
    <sheetDataSet>
      <sheetData sheetId="0">
        <row r="7">
          <cell r="A7" t="str">
            <v>Myc-SUMO1</v>
          </cell>
          <cell r="B7">
            <v>0.75629704150830912</v>
          </cell>
          <cell r="E7">
            <v>2.4323624777710814E-2</v>
          </cell>
        </row>
        <row r="8">
          <cell r="A8" t="str">
            <v>Myc-SUMO1</v>
          </cell>
          <cell r="B8">
            <v>0.71098156185875483</v>
          </cell>
          <cell r="E8">
            <v>6.6657371555428654E-2</v>
          </cell>
        </row>
        <row r="9">
          <cell r="A9" t="str">
            <v>Endo-SUMO1</v>
          </cell>
          <cell r="B9">
            <v>0.91830988762228138</v>
          </cell>
          <cell r="E9">
            <v>3.5040411890338345E-2</v>
          </cell>
        </row>
        <row r="10">
          <cell r="A10" t="str">
            <v>endo-PML</v>
          </cell>
          <cell r="B10">
            <v>0.86823495881466883</v>
          </cell>
          <cell r="E10">
            <v>4.6733224313835073E-2</v>
          </cell>
        </row>
        <row r="11">
          <cell r="A11" t="str">
            <v>HA-PML</v>
          </cell>
          <cell r="B11">
            <v>0.76934664643518103</v>
          </cell>
          <cell r="E11">
            <v>0.11772565223586631</v>
          </cell>
        </row>
      </sheetData>
      <sheetData sheetId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  <sheetName val="Sheet2"/>
    </sheetNames>
    <sheetDataSet>
      <sheetData sheetId="0">
        <row r="6">
          <cell r="A6" t="str">
            <v>0 hour</v>
          </cell>
          <cell r="B6">
            <v>0.75455118358344164</v>
          </cell>
          <cell r="D6">
            <v>4.5879085364071433E-2</v>
          </cell>
        </row>
        <row r="7">
          <cell r="A7" t="str">
            <v>12 hours</v>
          </cell>
          <cell r="B7">
            <v>0.3499316193881184</v>
          </cell>
          <cell r="D7">
            <v>0.12452031868413062</v>
          </cell>
        </row>
        <row r="8">
          <cell r="A8" t="str">
            <v>24 hours</v>
          </cell>
          <cell r="B8">
            <v>3.6248691186597751E-2</v>
          </cell>
          <cell r="D8">
            <v>2.305730846607805E-2</v>
          </cell>
        </row>
      </sheetData>
      <sheetData sheetId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AB12"/>
  <sheetViews>
    <sheetView tabSelected="1" workbookViewId="0">
      <selection activeCell="L22" sqref="L22"/>
    </sheetView>
  </sheetViews>
  <sheetFormatPr baseColWidth="10" defaultColWidth="8.6640625" defaultRowHeight="14" x14ac:dyDescent="0"/>
  <cols>
    <col min="2" max="2" width="18.1640625" customWidth="1"/>
    <col min="6" max="6" width="16" customWidth="1"/>
    <col min="7" max="7" width="19" customWidth="1"/>
    <col min="12" max="12" width="18.5" customWidth="1"/>
    <col min="18" max="18" width="14.5" customWidth="1"/>
    <col min="24" max="24" width="16.5" customWidth="1"/>
  </cols>
  <sheetData>
    <row r="2" spans="2:28">
      <c r="B2" s="2" t="s">
        <v>71</v>
      </c>
      <c r="C2" s="3" t="s">
        <v>85</v>
      </c>
      <c r="D2" s="3" t="s">
        <v>86</v>
      </c>
      <c r="E2" s="4" t="s">
        <v>87</v>
      </c>
      <c r="G2" s="2" t="s">
        <v>72</v>
      </c>
      <c r="H2" s="3" t="s">
        <v>85</v>
      </c>
      <c r="I2" s="3" t="s">
        <v>86</v>
      </c>
      <c r="J2" s="4" t="s">
        <v>87</v>
      </c>
      <c r="L2" s="2" t="s">
        <v>73</v>
      </c>
      <c r="N2" s="3" t="s">
        <v>85</v>
      </c>
      <c r="O2" s="3" t="s">
        <v>86</v>
      </c>
      <c r="P2" s="4" t="s">
        <v>87</v>
      </c>
      <c r="R2" s="2" t="s">
        <v>74</v>
      </c>
      <c r="T2" s="3" t="s">
        <v>85</v>
      </c>
      <c r="U2" s="3" t="s">
        <v>86</v>
      </c>
      <c r="V2" s="7" t="s">
        <v>87</v>
      </c>
      <c r="X2" s="2" t="s">
        <v>75</v>
      </c>
      <c r="Z2" s="5" t="s">
        <v>85</v>
      </c>
      <c r="AA2" s="5" t="s">
        <v>86</v>
      </c>
      <c r="AB2" s="9" t="s">
        <v>87</v>
      </c>
    </row>
    <row r="3" spans="2:28">
      <c r="B3" t="s">
        <v>76</v>
      </c>
      <c r="C3">
        <v>320</v>
      </c>
      <c r="D3">
        <v>240</v>
      </c>
      <c r="E3">
        <f>D3/C3</f>
        <v>0.75</v>
      </c>
      <c r="G3" t="s">
        <v>76</v>
      </c>
      <c r="H3">
        <v>280</v>
      </c>
      <c r="I3">
        <v>255</v>
      </c>
      <c r="J3">
        <f>I3/H3</f>
        <v>0.9107142857142857</v>
      </c>
      <c r="M3" t="s">
        <v>76</v>
      </c>
      <c r="N3">
        <v>351</v>
      </c>
      <c r="O3">
        <v>220</v>
      </c>
      <c r="P3">
        <f>O3/N3</f>
        <v>0.62678062678062674</v>
      </c>
      <c r="S3" t="s">
        <v>76</v>
      </c>
      <c r="T3">
        <v>297</v>
      </c>
      <c r="U3">
        <v>263</v>
      </c>
      <c r="V3">
        <f>U3/T3</f>
        <v>0.88552188552188549</v>
      </c>
      <c r="Y3" t="s">
        <v>76</v>
      </c>
      <c r="Z3">
        <v>254</v>
      </c>
      <c r="AA3">
        <v>213</v>
      </c>
      <c r="AB3">
        <f>AA3/Z3</f>
        <v>0.83858267716535428</v>
      </c>
    </row>
    <row r="4" spans="2:28">
      <c r="B4" t="s">
        <v>77</v>
      </c>
      <c r="C4">
        <v>315</v>
      </c>
      <c r="D4">
        <v>230</v>
      </c>
      <c r="E4">
        <f t="shared" ref="E4:E5" si="0">D4/C4</f>
        <v>0.73015873015873012</v>
      </c>
      <c r="G4" t="s">
        <v>77</v>
      </c>
      <c r="H4">
        <v>266</v>
      </c>
      <c r="I4">
        <v>234</v>
      </c>
      <c r="J4">
        <f t="shared" ref="J4:J5" si="1">I4/H4</f>
        <v>0.87969924812030076</v>
      </c>
      <c r="M4" t="s">
        <v>77</v>
      </c>
      <c r="N4">
        <v>342</v>
      </c>
      <c r="O4">
        <v>245</v>
      </c>
      <c r="P4">
        <f t="shared" ref="P4:P5" si="2">O4/N4</f>
        <v>0.716374269005848</v>
      </c>
      <c r="S4" t="s">
        <v>77</v>
      </c>
      <c r="T4">
        <v>322</v>
      </c>
      <c r="U4">
        <v>259</v>
      </c>
      <c r="V4">
        <f t="shared" ref="V4:V5" si="3">U4/T4</f>
        <v>0.80434782608695654</v>
      </c>
      <c r="Y4" t="s">
        <v>77</v>
      </c>
      <c r="Z4">
        <v>222</v>
      </c>
      <c r="AA4">
        <v>134</v>
      </c>
      <c r="AB4">
        <f t="shared" ref="AB4:AB5" si="4">AA4/Z4</f>
        <v>0.60360360360360366</v>
      </c>
    </row>
    <row r="5" spans="2:28">
      <c r="B5" t="s">
        <v>78</v>
      </c>
      <c r="C5">
        <v>355</v>
      </c>
      <c r="D5">
        <v>280</v>
      </c>
      <c r="E5">
        <f t="shared" si="0"/>
        <v>0.78873239436619713</v>
      </c>
      <c r="G5" t="s">
        <v>78</v>
      </c>
      <c r="H5">
        <v>310</v>
      </c>
      <c r="I5">
        <v>299</v>
      </c>
      <c r="J5">
        <f t="shared" si="1"/>
        <v>0.96451612903225803</v>
      </c>
      <c r="M5" t="s">
        <v>78</v>
      </c>
      <c r="N5">
        <v>333</v>
      </c>
      <c r="O5">
        <v>263</v>
      </c>
      <c r="P5">
        <f t="shared" si="2"/>
        <v>0.78978978978978975</v>
      </c>
      <c r="S5" t="s">
        <v>78</v>
      </c>
      <c r="T5">
        <v>364</v>
      </c>
      <c r="U5">
        <v>333</v>
      </c>
      <c r="V5">
        <f t="shared" si="3"/>
        <v>0.9148351648351648</v>
      </c>
      <c r="Y5" t="s">
        <v>78</v>
      </c>
      <c r="Z5">
        <v>246</v>
      </c>
      <c r="AA5">
        <v>213</v>
      </c>
      <c r="AB5">
        <f t="shared" si="4"/>
        <v>0.86585365853658536</v>
      </c>
    </row>
    <row r="7" spans="2:28">
      <c r="C7" s="6" t="s">
        <v>88</v>
      </c>
      <c r="F7" s="10" t="s">
        <v>89</v>
      </c>
    </row>
    <row r="8" spans="2:28">
      <c r="B8" t="s">
        <v>79</v>
      </c>
      <c r="C8">
        <f>AVERAGE(E3:E5)</f>
        <v>0.75629704150830912</v>
      </c>
      <c r="E8" t="s">
        <v>80</v>
      </c>
      <c r="F8">
        <f>_xlfn.STDEV.P(E3:E5)</f>
        <v>2.4323624777710814E-2</v>
      </c>
    </row>
    <row r="9" spans="2:28">
      <c r="B9" t="s">
        <v>79</v>
      </c>
      <c r="C9">
        <f>AVERAGE(P3:P5)</f>
        <v>0.71098156185875483</v>
      </c>
      <c r="F9">
        <f>_xlfn.STDEV.P(P3:P5)</f>
        <v>6.6657371555428654E-2</v>
      </c>
    </row>
    <row r="10" spans="2:28">
      <c r="B10" t="s">
        <v>81</v>
      </c>
      <c r="C10">
        <f>AVERAGE(J3:J5)</f>
        <v>0.91830988762228138</v>
      </c>
      <c r="F10">
        <f>_xlfn.STDEV.P(J3:J5)</f>
        <v>3.5040411890338345E-2</v>
      </c>
    </row>
    <row r="11" spans="2:28">
      <c r="B11" t="s">
        <v>82</v>
      </c>
      <c r="C11">
        <f>AVERAGE(V3:V5)</f>
        <v>0.86823495881466883</v>
      </c>
      <c r="F11">
        <f>_xlfn.STDEV.P(V3:V5)</f>
        <v>4.6733224313835073E-2</v>
      </c>
    </row>
    <row r="12" spans="2:28">
      <c r="B12" t="s">
        <v>83</v>
      </c>
      <c r="C12">
        <f>AVERAGE(AB3:AB5)</f>
        <v>0.76934664643518103</v>
      </c>
      <c r="F12">
        <f>_xlfn.STDEV.P(AB3:AB5)</f>
        <v>0.11772565223586631</v>
      </c>
    </row>
  </sheetData>
  <pageMargins left="0.7" right="0.7" top="0.75" bottom="0.75" header="0.3" footer="0.3"/>
  <pageSetup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4:T34"/>
  <sheetViews>
    <sheetView workbookViewId="0">
      <selection activeCell="L23" sqref="L23"/>
    </sheetView>
  </sheetViews>
  <sheetFormatPr baseColWidth="10" defaultColWidth="8.6640625" defaultRowHeight="14" x14ac:dyDescent="0"/>
  <cols>
    <col min="1" max="1" width="5.6640625" customWidth="1"/>
    <col min="2" max="2" width="21.33203125" customWidth="1"/>
  </cols>
  <sheetData>
    <row r="4" spans="2:20">
      <c r="B4" s="8" t="s">
        <v>94</v>
      </c>
      <c r="C4" s="11" t="s">
        <v>90</v>
      </c>
      <c r="D4" s="8"/>
      <c r="E4" s="14" t="s">
        <v>85</v>
      </c>
      <c r="F4" s="14" t="s">
        <v>86</v>
      </c>
      <c r="G4" s="15" t="s">
        <v>87</v>
      </c>
      <c r="H4" s="8"/>
      <c r="I4" s="11" t="s">
        <v>91</v>
      </c>
      <c r="J4" s="8"/>
      <c r="K4" s="16" t="s">
        <v>85</v>
      </c>
      <c r="L4" s="16" t="s">
        <v>86</v>
      </c>
      <c r="M4" s="17" t="s">
        <v>87</v>
      </c>
      <c r="N4" s="8"/>
      <c r="O4" s="11" t="s">
        <v>92</v>
      </c>
      <c r="P4" s="8"/>
      <c r="Q4" s="19" t="s">
        <v>85</v>
      </c>
      <c r="R4" s="19" t="s">
        <v>86</v>
      </c>
      <c r="S4" s="20" t="s">
        <v>87</v>
      </c>
      <c r="T4" s="12"/>
    </row>
    <row r="5" spans="2:20">
      <c r="B5" s="8" t="s">
        <v>93</v>
      </c>
      <c r="C5" s="8"/>
      <c r="D5" s="8" t="s">
        <v>76</v>
      </c>
      <c r="E5" s="8">
        <v>210</v>
      </c>
      <c r="F5" s="8">
        <v>156</v>
      </c>
      <c r="G5" s="8">
        <f>F5/E5</f>
        <v>0.74285714285714288</v>
      </c>
      <c r="H5" s="8"/>
      <c r="I5" s="8"/>
      <c r="J5" s="8" t="s">
        <v>76</v>
      </c>
      <c r="K5" s="8">
        <v>199</v>
      </c>
      <c r="L5" s="8">
        <v>43</v>
      </c>
      <c r="M5" s="8">
        <f>L5/K5</f>
        <v>0.21608040201005024</v>
      </c>
      <c r="N5" s="8"/>
      <c r="O5" s="8"/>
      <c r="P5" s="8" t="s">
        <v>76</v>
      </c>
      <c r="Q5" s="8">
        <v>154</v>
      </c>
      <c r="R5" s="8">
        <v>2</v>
      </c>
      <c r="S5" s="8">
        <f>R5/Q5</f>
        <v>1.2987012987012988E-2</v>
      </c>
      <c r="T5" s="12"/>
    </row>
    <row r="6" spans="2:20">
      <c r="B6" s="8" t="s">
        <v>93</v>
      </c>
      <c r="C6" s="8"/>
      <c r="D6" s="8" t="s">
        <v>77</v>
      </c>
      <c r="E6" s="8">
        <v>234</v>
      </c>
      <c r="F6" s="8">
        <v>165</v>
      </c>
      <c r="G6" s="8">
        <f>F6/E6</f>
        <v>0.70512820512820518</v>
      </c>
      <c r="H6" s="8"/>
      <c r="I6" s="8"/>
      <c r="J6" s="8" t="s">
        <v>77</v>
      </c>
      <c r="K6" s="8">
        <v>214</v>
      </c>
      <c r="L6" s="8">
        <v>68</v>
      </c>
      <c r="M6" s="8">
        <f t="shared" ref="M6:M7" si="0">L6/K6</f>
        <v>0.31775700934579437</v>
      </c>
      <c r="N6" s="8"/>
      <c r="O6" s="8"/>
      <c r="P6" s="8" t="s">
        <v>77</v>
      </c>
      <c r="Q6" s="8">
        <v>178</v>
      </c>
      <c r="R6" s="8">
        <v>5</v>
      </c>
      <c r="S6" s="8">
        <f t="shared" ref="S6:S7" si="1">R6/Q6</f>
        <v>2.8089887640449437E-2</v>
      </c>
      <c r="T6" s="12"/>
    </row>
    <row r="7" spans="2:20">
      <c r="B7" s="8" t="s">
        <v>93</v>
      </c>
      <c r="C7" s="8"/>
      <c r="D7" s="8" t="s">
        <v>78</v>
      </c>
      <c r="E7" s="8">
        <v>217</v>
      </c>
      <c r="F7" s="8">
        <v>177</v>
      </c>
      <c r="G7" s="8">
        <f>F7/E7</f>
        <v>0.81566820276497698</v>
      </c>
      <c r="H7" s="8"/>
      <c r="I7" s="8"/>
      <c r="J7" s="8" t="s">
        <v>78</v>
      </c>
      <c r="K7" s="8">
        <v>188</v>
      </c>
      <c r="L7" s="8">
        <v>97</v>
      </c>
      <c r="M7" s="8">
        <f t="shared" si="0"/>
        <v>0.51595744680851063</v>
      </c>
      <c r="N7" s="8"/>
      <c r="O7" s="8"/>
      <c r="P7" s="8" t="s">
        <v>78</v>
      </c>
      <c r="Q7" s="8">
        <v>133</v>
      </c>
      <c r="R7" s="8">
        <v>9</v>
      </c>
      <c r="S7" s="8">
        <f t="shared" si="1"/>
        <v>6.7669172932330823E-2</v>
      </c>
      <c r="T7" s="12"/>
    </row>
    <row r="8" spans="2:20">
      <c r="C8" s="8"/>
      <c r="D8" s="13" t="s">
        <v>95</v>
      </c>
      <c r="E8" s="8"/>
      <c r="F8" s="21" t="s">
        <v>80</v>
      </c>
      <c r="G8" s="8"/>
      <c r="H8" s="8"/>
      <c r="I8" s="8"/>
      <c r="J8" s="8"/>
      <c r="K8" s="8"/>
      <c r="L8" s="8"/>
      <c r="M8" s="8"/>
      <c r="N8" s="8"/>
      <c r="O8" s="8"/>
      <c r="P8" s="8"/>
      <c r="Q8" s="8"/>
      <c r="R8" s="8"/>
      <c r="S8" s="8"/>
      <c r="T8" s="12"/>
    </row>
    <row r="9" spans="2:20">
      <c r="C9" s="8" t="s">
        <v>90</v>
      </c>
      <c r="D9" s="8">
        <f>AVERAGE(G5:G7)</f>
        <v>0.75455118358344164</v>
      </c>
      <c r="E9" s="8"/>
      <c r="F9" s="8">
        <f>_xlfn.STDEV.P(G5:G7)</f>
        <v>4.5879085364071433E-2</v>
      </c>
      <c r="G9" s="8"/>
      <c r="H9" s="8"/>
      <c r="I9" s="8"/>
      <c r="J9" s="8"/>
      <c r="K9" s="8"/>
      <c r="L9" s="8"/>
      <c r="M9" s="8"/>
      <c r="N9" s="8"/>
      <c r="O9" s="8"/>
      <c r="P9" s="8"/>
      <c r="Q9" s="8"/>
      <c r="R9" s="8"/>
      <c r="S9" s="8"/>
      <c r="T9" s="12"/>
    </row>
    <row r="10" spans="2:20">
      <c r="C10" s="8" t="s">
        <v>91</v>
      </c>
      <c r="D10" s="8">
        <f>AVERAGE(M5:M7)</f>
        <v>0.3499316193881184</v>
      </c>
      <c r="E10" s="8"/>
      <c r="F10" s="8">
        <f>_xlfn.STDEV.P(M5:M7)</f>
        <v>0.12452031868413062</v>
      </c>
      <c r="G10" s="8"/>
      <c r="H10" s="8"/>
      <c r="I10" s="8"/>
      <c r="J10" s="8"/>
      <c r="K10" s="8"/>
      <c r="L10" s="8"/>
      <c r="M10" s="8"/>
      <c r="N10" s="8"/>
      <c r="O10" s="8"/>
      <c r="P10" s="8"/>
      <c r="Q10" s="8"/>
      <c r="R10" s="8"/>
      <c r="S10" s="8"/>
      <c r="T10" s="12"/>
    </row>
    <row r="11" spans="2:20">
      <c r="C11" s="8" t="s">
        <v>92</v>
      </c>
      <c r="D11" s="8">
        <f>AVERAGE(S5:S7)</f>
        <v>3.6248691186597751E-2</v>
      </c>
      <c r="E11" s="8"/>
      <c r="F11" s="8">
        <f>_xlfn.STDEV.P(S5:S7)</f>
        <v>2.305730846607805E-2</v>
      </c>
      <c r="G11" s="8"/>
      <c r="H11" s="8"/>
      <c r="I11" s="8"/>
      <c r="J11" s="8"/>
      <c r="K11" s="8"/>
      <c r="L11" s="8"/>
      <c r="M11" s="8"/>
      <c r="N11" s="8"/>
      <c r="O11" s="8"/>
      <c r="P11" s="8"/>
      <c r="Q11" s="8"/>
      <c r="R11" s="8"/>
      <c r="S11" s="8"/>
      <c r="T11" s="12"/>
    </row>
    <row r="12" spans="2:20">
      <c r="C12" s="12"/>
      <c r="D12" s="12"/>
      <c r="E12" s="12"/>
      <c r="F12" s="12"/>
      <c r="G12" s="12"/>
      <c r="H12" s="12"/>
      <c r="I12" s="12"/>
      <c r="J12" s="12"/>
      <c r="K12" s="12"/>
      <c r="L12" s="12"/>
      <c r="M12" s="12"/>
      <c r="N12" s="12"/>
      <c r="O12" s="12"/>
      <c r="P12" s="12"/>
      <c r="Q12" s="12"/>
      <c r="R12" s="12"/>
      <c r="S12" s="12"/>
      <c r="T12" s="12"/>
    </row>
    <row r="13" spans="2:20">
      <c r="C13" s="12"/>
      <c r="D13" s="12"/>
      <c r="E13" s="12"/>
      <c r="F13" s="12"/>
      <c r="G13" s="12"/>
      <c r="H13" s="12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</row>
    <row r="14" spans="2:20">
      <c r="C14" s="12"/>
      <c r="D14" s="12"/>
      <c r="E14" s="12"/>
      <c r="F14" s="12"/>
      <c r="G14" s="12"/>
      <c r="H14" s="12"/>
      <c r="I14" s="12"/>
      <c r="J14" s="12"/>
      <c r="K14" s="12"/>
      <c r="L14" s="12"/>
      <c r="M14" s="12"/>
      <c r="N14" s="12"/>
      <c r="O14" s="12"/>
      <c r="P14" s="12"/>
      <c r="Q14" s="12"/>
      <c r="R14" s="12"/>
      <c r="S14" s="12"/>
      <c r="T14" s="12"/>
    </row>
    <row r="15" spans="2:20">
      <c r="C15" s="12"/>
      <c r="D15" s="12"/>
      <c r="E15" s="12"/>
      <c r="F15" s="12"/>
      <c r="G15" s="12"/>
      <c r="H15" s="12"/>
      <c r="I15" s="12"/>
      <c r="J15" s="12"/>
      <c r="K15" s="12"/>
      <c r="L15" s="12"/>
      <c r="M15" s="12"/>
      <c r="N15" s="12"/>
      <c r="O15" s="12"/>
      <c r="P15" s="12"/>
      <c r="Q15" s="12"/>
      <c r="R15" s="12"/>
      <c r="S15" s="12"/>
      <c r="T15" s="12"/>
    </row>
    <row r="16" spans="2:20">
      <c r="C16" s="12"/>
      <c r="D16" s="12"/>
      <c r="E16" s="12"/>
      <c r="F16" s="12"/>
      <c r="G16" s="12"/>
      <c r="H16" s="12"/>
      <c r="I16" s="12"/>
      <c r="J16" s="12"/>
      <c r="K16" s="12"/>
      <c r="L16" s="12"/>
      <c r="M16" s="12"/>
      <c r="N16" s="12"/>
      <c r="O16" s="12"/>
      <c r="P16" s="12"/>
      <c r="Q16" s="12"/>
      <c r="R16" s="12"/>
      <c r="S16" s="12"/>
      <c r="T16" s="12"/>
    </row>
    <row r="17" spans="3:20">
      <c r="C17" s="12"/>
      <c r="D17" s="12"/>
      <c r="E17" s="12"/>
      <c r="F17" s="12"/>
      <c r="G17" s="12"/>
      <c r="H17" s="12"/>
      <c r="I17" s="12"/>
      <c r="J17" s="12"/>
      <c r="K17" s="12"/>
      <c r="L17" s="12"/>
      <c r="M17" s="12"/>
      <c r="N17" s="12"/>
      <c r="O17" s="12"/>
      <c r="P17" s="12"/>
      <c r="Q17" s="12"/>
      <c r="R17" s="12"/>
      <c r="S17" s="12"/>
      <c r="T17" s="12"/>
    </row>
    <row r="18" spans="3:20">
      <c r="C18" s="12"/>
      <c r="D18" s="12"/>
      <c r="E18" s="12"/>
      <c r="F18" s="12"/>
      <c r="G18" s="12"/>
      <c r="H18" s="12"/>
      <c r="I18" s="12"/>
      <c r="J18" s="12"/>
      <c r="K18" s="12"/>
      <c r="L18" s="12"/>
      <c r="M18" s="12"/>
      <c r="N18" s="12"/>
      <c r="O18" s="12"/>
      <c r="P18" s="12"/>
      <c r="Q18" s="12"/>
      <c r="R18" s="12"/>
      <c r="S18" s="12"/>
      <c r="T18" s="12"/>
    </row>
    <row r="19" spans="3:20">
      <c r="C19" s="12"/>
      <c r="D19" s="12"/>
      <c r="E19" s="12"/>
      <c r="F19" s="12"/>
      <c r="G19" s="12"/>
      <c r="H19" s="12"/>
      <c r="I19" s="12"/>
      <c r="J19" s="12"/>
      <c r="K19" s="12"/>
      <c r="L19" s="12"/>
      <c r="M19" s="12"/>
      <c r="N19" s="12"/>
      <c r="O19" s="12"/>
      <c r="P19" s="12"/>
      <c r="Q19" s="12"/>
      <c r="R19" s="12"/>
      <c r="S19" s="12"/>
      <c r="T19" s="12"/>
    </row>
    <row r="20" spans="3:20">
      <c r="C20" s="12"/>
      <c r="D20" s="12"/>
      <c r="E20" s="12"/>
      <c r="F20" s="12"/>
      <c r="G20" s="12"/>
      <c r="H20" s="12"/>
      <c r="I20" s="12"/>
      <c r="J20" s="12"/>
      <c r="K20" s="12"/>
      <c r="L20" s="12"/>
      <c r="M20" s="12"/>
      <c r="N20" s="12"/>
      <c r="O20" s="12"/>
      <c r="P20" s="12"/>
      <c r="Q20" s="12"/>
      <c r="R20" s="12"/>
      <c r="S20" s="12"/>
      <c r="T20" s="12"/>
    </row>
    <row r="21" spans="3:20">
      <c r="C21" s="12"/>
      <c r="D21" s="12"/>
      <c r="E21" s="12"/>
      <c r="F21" s="12"/>
      <c r="G21" s="12"/>
      <c r="H21" s="12"/>
      <c r="I21" s="12"/>
      <c r="J21" s="12"/>
      <c r="K21" s="12"/>
      <c r="L21" s="12"/>
      <c r="M21" s="12"/>
      <c r="N21" s="12"/>
      <c r="O21" s="12"/>
      <c r="P21" s="12"/>
      <c r="Q21" s="12"/>
      <c r="R21" s="12"/>
      <c r="S21" s="12"/>
      <c r="T21" s="12"/>
    </row>
    <row r="22" spans="3:20">
      <c r="C22" s="12"/>
      <c r="D22" s="12"/>
      <c r="E22" s="12"/>
      <c r="F22" s="12"/>
      <c r="G22" s="12"/>
      <c r="H22" s="12"/>
      <c r="I22" s="12"/>
      <c r="J22" s="12"/>
      <c r="K22" s="12"/>
      <c r="L22" s="12"/>
      <c r="M22" s="12"/>
      <c r="N22" s="12"/>
      <c r="O22" s="12"/>
      <c r="P22" s="12"/>
      <c r="Q22" s="12"/>
      <c r="R22" s="12"/>
      <c r="S22" s="12"/>
      <c r="T22" s="12"/>
    </row>
    <row r="23" spans="3:20">
      <c r="C23" s="12"/>
      <c r="D23" s="12"/>
      <c r="E23" s="12"/>
      <c r="F23" s="12"/>
      <c r="G23" s="12"/>
      <c r="H23" s="12"/>
      <c r="I23" s="12"/>
      <c r="J23" s="12"/>
      <c r="K23" s="12"/>
      <c r="L23" s="12"/>
      <c r="M23" s="12"/>
      <c r="N23" s="12"/>
      <c r="O23" s="12"/>
      <c r="P23" s="12"/>
      <c r="Q23" s="12"/>
      <c r="R23" s="12"/>
      <c r="S23" s="12"/>
      <c r="T23" s="12"/>
    </row>
    <row r="24" spans="3:20">
      <c r="C24" s="12"/>
      <c r="D24" s="12"/>
      <c r="E24" s="12"/>
      <c r="F24" s="12"/>
      <c r="G24" s="12"/>
      <c r="H24" s="12"/>
      <c r="I24" s="12"/>
      <c r="J24" s="12"/>
      <c r="K24" s="12"/>
      <c r="L24" s="12"/>
      <c r="M24" s="12"/>
      <c r="N24" s="12"/>
      <c r="O24" s="12"/>
      <c r="P24" s="12"/>
      <c r="Q24" s="12"/>
      <c r="R24" s="12"/>
      <c r="S24" s="12"/>
      <c r="T24" s="12"/>
    </row>
    <row r="25" spans="3:20">
      <c r="C25" s="12"/>
      <c r="D25" s="12"/>
      <c r="E25" s="12"/>
      <c r="F25" s="12"/>
      <c r="G25" s="12"/>
      <c r="H25" s="12"/>
      <c r="I25" s="12"/>
      <c r="J25" s="12"/>
      <c r="K25" s="12"/>
      <c r="L25" s="12"/>
      <c r="M25" s="12"/>
      <c r="N25" s="12"/>
      <c r="O25" s="12"/>
      <c r="P25" s="12"/>
      <c r="Q25" s="12"/>
      <c r="R25" s="12"/>
      <c r="S25" s="12"/>
      <c r="T25" s="12"/>
    </row>
    <row r="26" spans="3:20">
      <c r="C26" s="12"/>
      <c r="D26" s="12"/>
      <c r="E26" s="12"/>
      <c r="F26" s="12"/>
      <c r="G26" s="12"/>
      <c r="H26" s="12"/>
      <c r="I26" s="12"/>
      <c r="J26" s="12"/>
      <c r="K26" s="12"/>
      <c r="L26" s="12"/>
      <c r="M26" s="12"/>
      <c r="N26" s="12"/>
      <c r="O26" s="12"/>
      <c r="P26" s="12"/>
      <c r="Q26" s="12"/>
      <c r="R26" s="12"/>
      <c r="S26" s="12"/>
      <c r="T26" s="12"/>
    </row>
    <row r="27" spans="3:20">
      <c r="C27" s="12"/>
      <c r="D27" s="12"/>
      <c r="E27" s="12"/>
      <c r="F27" s="12"/>
      <c r="G27" s="12"/>
      <c r="H27" s="12"/>
      <c r="I27" s="12"/>
      <c r="J27" s="12"/>
      <c r="K27" s="12"/>
      <c r="L27" s="12"/>
      <c r="M27" s="12"/>
      <c r="N27" s="12"/>
      <c r="O27" s="12"/>
      <c r="P27" s="12"/>
      <c r="Q27" s="12"/>
      <c r="R27" s="12"/>
      <c r="S27" s="12"/>
      <c r="T27" s="12"/>
    </row>
    <row r="28" spans="3:20">
      <c r="C28" s="12"/>
      <c r="D28" s="12"/>
      <c r="E28" s="12"/>
      <c r="F28" s="12"/>
      <c r="G28" s="12"/>
      <c r="H28" s="12"/>
      <c r="I28" s="12"/>
      <c r="J28" s="12"/>
      <c r="K28" s="12"/>
      <c r="L28" s="12"/>
      <c r="M28" s="12"/>
      <c r="N28" s="12"/>
      <c r="O28" s="12"/>
      <c r="P28" s="12"/>
      <c r="Q28" s="12"/>
      <c r="R28" s="12"/>
      <c r="S28" s="12"/>
      <c r="T28" s="12"/>
    </row>
    <row r="29" spans="3:20">
      <c r="C29" s="12"/>
      <c r="D29" s="12"/>
      <c r="E29" s="12"/>
      <c r="F29" s="12"/>
      <c r="G29" s="12"/>
      <c r="H29" s="12"/>
      <c r="I29" s="12"/>
      <c r="J29" s="12"/>
      <c r="K29" s="12"/>
      <c r="L29" s="12"/>
      <c r="M29" s="12"/>
      <c r="N29" s="12"/>
      <c r="O29" s="12"/>
      <c r="P29" s="12"/>
      <c r="Q29" s="12"/>
      <c r="R29" s="12"/>
      <c r="S29" s="12"/>
      <c r="T29" s="12"/>
    </row>
    <row r="30" spans="3:20">
      <c r="C30" s="12"/>
      <c r="D30" s="12"/>
      <c r="E30" s="12"/>
      <c r="F30" s="12"/>
      <c r="G30" s="12"/>
      <c r="H30" s="12"/>
      <c r="I30" s="12"/>
      <c r="J30" s="12"/>
      <c r="K30" s="12"/>
      <c r="L30" s="12"/>
      <c r="M30" s="12"/>
      <c r="N30" s="12"/>
      <c r="O30" s="12"/>
      <c r="P30" s="12"/>
      <c r="Q30" s="12"/>
      <c r="R30" s="12"/>
      <c r="S30" s="12"/>
      <c r="T30" s="12"/>
    </row>
    <row r="31" spans="3:20">
      <c r="C31" s="12"/>
      <c r="D31" s="12"/>
      <c r="E31" s="12"/>
      <c r="F31" s="12"/>
      <c r="G31" s="12"/>
      <c r="H31" s="12"/>
      <c r="I31" s="12"/>
      <c r="J31" s="12"/>
      <c r="K31" s="12"/>
      <c r="L31" s="12"/>
      <c r="M31" s="12"/>
      <c r="N31" s="12"/>
      <c r="O31" s="12"/>
      <c r="P31" s="12"/>
      <c r="Q31" s="12"/>
      <c r="R31" s="12"/>
      <c r="S31" s="12"/>
      <c r="T31" s="12"/>
    </row>
    <row r="32" spans="3:20">
      <c r="C32" s="12"/>
      <c r="D32" s="12"/>
      <c r="E32" s="12"/>
      <c r="F32" s="12"/>
      <c r="G32" s="12"/>
      <c r="H32" s="12"/>
      <c r="I32" s="12"/>
      <c r="J32" s="12"/>
      <c r="K32" s="12"/>
      <c r="L32" s="12"/>
      <c r="M32" s="12"/>
      <c r="N32" s="12"/>
      <c r="O32" s="12"/>
      <c r="P32" s="12"/>
      <c r="Q32" s="12"/>
      <c r="R32" s="12"/>
      <c r="S32" s="12"/>
      <c r="T32" s="12"/>
    </row>
    <row r="33" spans="3:20">
      <c r="C33" s="12"/>
      <c r="D33" s="12"/>
      <c r="E33" s="12"/>
      <c r="F33" s="12"/>
      <c r="G33" s="12"/>
      <c r="H33" s="12"/>
      <c r="I33" s="12"/>
      <c r="J33" s="12"/>
      <c r="K33" s="12"/>
      <c r="L33" s="12"/>
      <c r="M33" s="12"/>
      <c r="N33" s="12"/>
      <c r="O33" s="12"/>
      <c r="P33" s="12"/>
      <c r="Q33" s="12"/>
      <c r="R33" s="12"/>
      <c r="S33" s="12"/>
      <c r="T33" s="12"/>
    </row>
    <row r="34" spans="3:20">
      <c r="C34" s="12"/>
      <c r="D34" s="12"/>
      <c r="E34" s="12"/>
      <c r="F34" s="12"/>
      <c r="G34" s="12"/>
      <c r="H34" s="12"/>
      <c r="I34" s="12"/>
      <c r="J34" s="12"/>
      <c r="K34" s="12"/>
      <c r="L34" s="12"/>
      <c r="M34" s="12"/>
      <c r="N34" s="12"/>
      <c r="O34" s="12"/>
      <c r="P34" s="12"/>
      <c r="Q34" s="12"/>
      <c r="R34" s="12"/>
      <c r="S34" s="12"/>
      <c r="T34" s="12"/>
    </row>
  </sheetData>
  <pageMargins left="0.7" right="0.7" top="0.75" bottom="0.75" header="0.3" footer="0.3"/>
  <pageSetup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O27"/>
  <sheetViews>
    <sheetView workbookViewId="0">
      <selection sqref="A1:A1048576"/>
    </sheetView>
  </sheetViews>
  <sheetFormatPr baseColWidth="10" defaultColWidth="8.6640625" defaultRowHeight="14" x14ac:dyDescent="0"/>
  <cols>
    <col min="5" max="5" width="17.6640625" customWidth="1"/>
  </cols>
  <sheetData>
    <row r="1" spans="2:15">
      <c r="C1" s="18"/>
      <c r="D1" s="18" t="s">
        <v>96</v>
      </c>
      <c r="E1" s="18" t="s">
        <v>97</v>
      </c>
      <c r="F1" s="23" t="s">
        <v>107</v>
      </c>
      <c r="J1" s="18"/>
      <c r="K1" s="18"/>
      <c r="L1" s="18"/>
      <c r="M1" s="18"/>
      <c r="N1" s="18"/>
      <c r="O1" s="18"/>
    </row>
    <row r="2" spans="2:15">
      <c r="B2" t="s">
        <v>76</v>
      </c>
      <c r="C2" s="18" t="s">
        <v>98</v>
      </c>
      <c r="D2" s="18">
        <v>30</v>
      </c>
      <c r="E2" s="18">
        <v>18</v>
      </c>
      <c r="F2" s="22">
        <f>E2/D2</f>
        <v>0.6</v>
      </c>
      <c r="J2" s="18"/>
      <c r="K2" s="18"/>
      <c r="L2" s="18"/>
      <c r="M2" s="18"/>
      <c r="N2" s="18"/>
      <c r="O2" s="18"/>
    </row>
    <row r="3" spans="2:15">
      <c r="B3" s="18" t="s">
        <v>77</v>
      </c>
      <c r="C3" s="18" t="s">
        <v>99</v>
      </c>
      <c r="D3" s="18">
        <v>45</v>
      </c>
      <c r="E3" s="18">
        <v>21</v>
      </c>
      <c r="F3" s="22">
        <f t="shared" ref="F3:F10" si="0">E3/D3</f>
        <v>0.46666666666666667</v>
      </c>
      <c r="J3" s="18"/>
      <c r="K3" s="18"/>
      <c r="L3" s="18"/>
      <c r="M3" s="18"/>
      <c r="N3" s="18"/>
      <c r="O3" s="18"/>
    </row>
    <row r="4" spans="2:15">
      <c r="B4" s="18" t="s">
        <v>78</v>
      </c>
      <c r="C4" s="18" t="s">
        <v>100</v>
      </c>
      <c r="D4" s="18">
        <v>112</v>
      </c>
      <c r="E4" s="18">
        <v>83</v>
      </c>
      <c r="F4" s="22">
        <f t="shared" si="0"/>
        <v>0.7410714285714286</v>
      </c>
      <c r="J4" s="18"/>
      <c r="K4" s="18"/>
      <c r="L4" s="18"/>
      <c r="M4" s="18"/>
      <c r="N4" s="18"/>
      <c r="O4" s="18"/>
    </row>
    <row r="5" spans="2:15">
      <c r="B5" s="18" t="s">
        <v>108</v>
      </c>
      <c r="C5" s="18" t="s">
        <v>101</v>
      </c>
      <c r="D5" s="18">
        <v>43</v>
      </c>
      <c r="E5" s="18">
        <v>24</v>
      </c>
      <c r="F5" s="22">
        <f t="shared" si="0"/>
        <v>0.55813953488372092</v>
      </c>
      <c r="J5" s="18"/>
      <c r="K5" s="18"/>
      <c r="L5" s="18"/>
      <c r="M5" s="18"/>
      <c r="N5" s="18"/>
      <c r="O5" s="18"/>
    </row>
    <row r="6" spans="2:15">
      <c r="B6" s="18" t="s">
        <v>109</v>
      </c>
      <c r="C6" s="18" t="s">
        <v>102</v>
      </c>
      <c r="D6" s="18">
        <v>98</v>
      </c>
      <c r="E6" s="18">
        <v>78</v>
      </c>
      <c r="F6" s="22">
        <f t="shared" si="0"/>
        <v>0.79591836734693877</v>
      </c>
      <c r="J6" s="18"/>
      <c r="K6" s="18"/>
      <c r="L6" s="18"/>
      <c r="M6" s="18"/>
      <c r="N6" s="18"/>
      <c r="O6" s="18"/>
    </row>
    <row r="7" spans="2:15">
      <c r="B7" s="18" t="s">
        <v>110</v>
      </c>
      <c r="C7" s="18" t="s">
        <v>103</v>
      </c>
      <c r="D7" s="18">
        <v>39</v>
      </c>
      <c r="E7" s="18">
        <v>19</v>
      </c>
      <c r="F7" s="22">
        <f t="shared" si="0"/>
        <v>0.48717948717948717</v>
      </c>
      <c r="J7" s="18"/>
      <c r="K7" s="18"/>
      <c r="L7" s="18"/>
      <c r="M7" s="18"/>
      <c r="N7" s="18"/>
      <c r="O7" s="18"/>
    </row>
    <row r="8" spans="2:15">
      <c r="B8" s="18" t="s">
        <v>111</v>
      </c>
      <c r="C8" s="18" t="s">
        <v>104</v>
      </c>
      <c r="D8" s="18">
        <v>41</v>
      </c>
      <c r="E8" s="18">
        <v>29</v>
      </c>
      <c r="F8" s="22">
        <f t="shared" si="0"/>
        <v>0.70731707317073167</v>
      </c>
      <c r="J8" s="18"/>
      <c r="K8" s="18"/>
      <c r="L8" s="18"/>
      <c r="M8" s="18"/>
      <c r="N8" s="18"/>
      <c r="O8" s="18"/>
    </row>
    <row r="9" spans="2:15">
      <c r="B9" s="18" t="s">
        <v>112</v>
      </c>
      <c r="C9" s="18" t="s">
        <v>105</v>
      </c>
      <c r="D9" s="18">
        <v>37</v>
      </c>
      <c r="E9" s="18">
        <v>18</v>
      </c>
      <c r="F9" s="22">
        <f t="shared" si="0"/>
        <v>0.48648648648648651</v>
      </c>
      <c r="J9" s="18"/>
      <c r="K9" s="18"/>
      <c r="L9" s="18"/>
      <c r="M9" s="18"/>
      <c r="N9" s="18"/>
      <c r="O9" s="18"/>
    </row>
    <row r="10" spans="2:15">
      <c r="B10" s="18" t="s">
        <v>113</v>
      </c>
      <c r="C10" s="18" t="s">
        <v>106</v>
      </c>
      <c r="D10" s="18">
        <v>123</v>
      </c>
      <c r="E10" s="18">
        <v>102</v>
      </c>
      <c r="F10" s="22">
        <f t="shared" si="0"/>
        <v>0.82926829268292679</v>
      </c>
      <c r="J10" s="18"/>
      <c r="K10" s="18"/>
      <c r="L10" s="18"/>
      <c r="M10" s="18"/>
      <c r="N10" s="18"/>
      <c r="O10" s="18"/>
    </row>
    <row r="11" spans="2:15">
      <c r="C11" s="18"/>
      <c r="D11" s="18"/>
      <c r="E11" s="18"/>
      <c r="F11" s="18"/>
      <c r="G11" s="18"/>
      <c r="H11" s="18"/>
      <c r="I11" s="18"/>
      <c r="J11" s="18"/>
      <c r="K11" s="18"/>
      <c r="L11" s="18"/>
      <c r="M11" s="18"/>
      <c r="N11" s="18"/>
      <c r="O11" s="18"/>
    </row>
    <row r="12" spans="2:15">
      <c r="C12" s="18"/>
      <c r="D12" s="18"/>
      <c r="E12" s="18"/>
      <c r="F12" s="18"/>
      <c r="G12" s="18"/>
      <c r="H12" s="18"/>
      <c r="I12" s="18"/>
      <c r="J12" s="18"/>
      <c r="K12" s="18"/>
      <c r="L12" s="18"/>
      <c r="M12" s="18"/>
      <c r="N12" s="18"/>
      <c r="O12" s="18"/>
    </row>
    <row r="13" spans="2:15">
      <c r="C13" s="18"/>
      <c r="D13" s="18"/>
      <c r="E13" s="18"/>
      <c r="F13" s="18"/>
      <c r="G13" s="18"/>
      <c r="H13" s="18"/>
      <c r="I13" s="18"/>
      <c r="J13" s="18"/>
      <c r="K13" s="18"/>
      <c r="L13" s="18"/>
      <c r="M13" s="18"/>
      <c r="N13" s="18"/>
      <c r="O13" s="18"/>
    </row>
    <row r="14" spans="2:15">
      <c r="C14" s="18"/>
      <c r="D14" s="18"/>
      <c r="E14" s="18"/>
      <c r="F14" s="18"/>
      <c r="G14" s="18"/>
      <c r="H14" s="18"/>
      <c r="I14" s="18"/>
      <c r="J14" s="18"/>
      <c r="K14" s="18"/>
      <c r="L14" s="18"/>
      <c r="M14" s="18"/>
      <c r="N14" s="18"/>
      <c r="O14" s="18"/>
    </row>
    <row r="15" spans="2:15">
      <c r="C15" s="18"/>
      <c r="D15" s="18"/>
      <c r="E15" s="18"/>
      <c r="F15" s="18"/>
      <c r="G15" s="18"/>
      <c r="H15" s="18"/>
      <c r="I15" s="18"/>
      <c r="J15" s="18"/>
      <c r="K15" s="18"/>
      <c r="L15" s="18"/>
      <c r="M15" s="18"/>
      <c r="N15" s="18"/>
      <c r="O15" s="18"/>
    </row>
    <row r="16" spans="2:15">
      <c r="C16" s="18"/>
      <c r="D16" s="18"/>
      <c r="E16" s="18"/>
      <c r="F16" s="18"/>
      <c r="G16" s="18"/>
      <c r="H16" s="18"/>
      <c r="I16" s="18"/>
      <c r="J16" s="18"/>
      <c r="K16" s="18"/>
      <c r="L16" s="18"/>
      <c r="M16" s="18"/>
      <c r="N16" s="18"/>
      <c r="O16" s="18"/>
    </row>
    <row r="17" spans="3:15">
      <c r="C17" s="18"/>
      <c r="D17" s="18"/>
      <c r="E17" s="18"/>
      <c r="F17" s="18"/>
      <c r="G17" s="18"/>
      <c r="H17" s="18"/>
      <c r="I17" s="18"/>
      <c r="J17" s="18"/>
      <c r="K17" s="18"/>
      <c r="L17" s="18"/>
      <c r="M17" s="18"/>
      <c r="N17" s="18"/>
      <c r="O17" s="18"/>
    </row>
    <row r="18" spans="3:15">
      <c r="C18" s="18"/>
      <c r="D18" s="18"/>
      <c r="E18" s="18"/>
      <c r="F18" s="18"/>
      <c r="G18" s="18"/>
      <c r="H18" s="18"/>
      <c r="I18" s="18"/>
      <c r="J18" s="18"/>
      <c r="K18" s="18"/>
      <c r="L18" s="18"/>
      <c r="M18" s="18"/>
      <c r="N18" s="18"/>
      <c r="O18" s="18"/>
    </row>
    <row r="19" spans="3:15">
      <c r="C19" s="18"/>
      <c r="D19" s="18"/>
      <c r="E19" s="18"/>
      <c r="F19" s="18"/>
      <c r="G19" s="18"/>
      <c r="H19" s="18"/>
      <c r="I19" s="18"/>
      <c r="J19" s="18"/>
      <c r="K19" s="18"/>
      <c r="L19" s="18"/>
      <c r="M19" s="18"/>
      <c r="N19" s="18"/>
      <c r="O19" s="18"/>
    </row>
    <row r="20" spans="3:15">
      <c r="C20" s="18"/>
      <c r="D20" s="18"/>
      <c r="E20" s="18"/>
      <c r="F20" s="18"/>
      <c r="G20" s="18"/>
      <c r="H20" s="18"/>
      <c r="I20" s="18"/>
      <c r="J20" s="18"/>
      <c r="K20" s="18"/>
      <c r="L20" s="18"/>
      <c r="M20" s="18"/>
      <c r="N20" s="18"/>
      <c r="O20" s="18"/>
    </row>
    <row r="21" spans="3:15">
      <c r="C21" s="18"/>
      <c r="D21" s="18"/>
      <c r="E21" s="18"/>
      <c r="F21" s="18"/>
      <c r="G21" s="18"/>
      <c r="H21" s="18"/>
      <c r="I21" s="18"/>
      <c r="J21" s="18"/>
      <c r="K21" s="18"/>
      <c r="L21" s="18"/>
      <c r="M21" s="18"/>
      <c r="N21" s="18"/>
      <c r="O21" s="18"/>
    </row>
    <row r="22" spans="3:15">
      <c r="C22" s="18"/>
      <c r="D22" s="18"/>
      <c r="E22" s="18"/>
      <c r="F22" s="18"/>
      <c r="G22" s="18"/>
      <c r="H22" s="18"/>
      <c r="I22" s="18"/>
      <c r="J22" s="18"/>
      <c r="K22" s="18"/>
      <c r="L22" s="18"/>
      <c r="M22" s="18"/>
      <c r="N22" s="18"/>
      <c r="O22" s="18"/>
    </row>
    <row r="23" spans="3:15">
      <c r="C23" s="18"/>
      <c r="D23" s="18"/>
      <c r="E23" s="18"/>
      <c r="F23" s="18"/>
      <c r="G23" s="18"/>
      <c r="H23" s="18"/>
      <c r="I23" s="18"/>
      <c r="J23" s="18"/>
      <c r="K23" s="18"/>
      <c r="L23" s="18"/>
      <c r="M23" s="18"/>
      <c r="N23" s="18"/>
      <c r="O23" s="18"/>
    </row>
    <row r="24" spans="3:15">
      <c r="C24" s="18"/>
      <c r="D24" s="18"/>
      <c r="E24" s="18"/>
      <c r="F24" s="18"/>
      <c r="G24" s="18"/>
      <c r="H24" s="18"/>
      <c r="I24" s="18"/>
      <c r="J24" s="18"/>
      <c r="K24" s="18"/>
      <c r="L24" s="18"/>
      <c r="M24" s="18"/>
      <c r="N24" s="18"/>
      <c r="O24" s="18"/>
    </row>
    <row r="25" spans="3:15">
      <c r="C25" s="18"/>
      <c r="D25" s="18"/>
      <c r="E25" s="18"/>
      <c r="F25" s="18"/>
      <c r="G25" s="18"/>
      <c r="H25" s="18"/>
      <c r="I25" s="18"/>
      <c r="J25" s="18"/>
      <c r="K25" s="18"/>
      <c r="L25" s="18"/>
      <c r="M25" s="18"/>
      <c r="N25" s="18"/>
      <c r="O25" s="18"/>
    </row>
    <row r="26" spans="3:15">
      <c r="C26" s="18"/>
      <c r="D26" s="18"/>
      <c r="E26" s="18"/>
      <c r="F26" s="18"/>
      <c r="G26" s="18"/>
      <c r="H26" s="18"/>
      <c r="I26" s="18"/>
      <c r="J26" s="18"/>
      <c r="K26" s="18"/>
      <c r="L26" s="18"/>
      <c r="M26" s="18"/>
      <c r="N26" s="18"/>
      <c r="O26" s="18"/>
    </row>
    <row r="27" spans="3:15">
      <c r="C27" s="18"/>
      <c r="D27" s="18"/>
      <c r="E27" s="18"/>
      <c r="F27" s="18"/>
      <c r="G27" s="18"/>
      <c r="H27" s="18"/>
      <c r="I27" s="18"/>
      <c r="J27" s="18"/>
      <c r="K27" s="18"/>
      <c r="L27" s="18"/>
      <c r="M27" s="18"/>
      <c r="N27" s="18"/>
      <c r="O27" s="18"/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R2"/>
  <sheetViews>
    <sheetView zoomScale="85" zoomScaleNormal="85" zoomScalePageLayoutView="85" workbookViewId="0">
      <selection activeCell="O36" sqref="O36"/>
    </sheetView>
  </sheetViews>
  <sheetFormatPr baseColWidth="10" defaultColWidth="8.6640625" defaultRowHeight="14" x14ac:dyDescent="0"/>
  <cols>
    <col min="2" max="2" width="10.5" bestFit="1" customWidth="1"/>
    <col min="10" max="10" width="15.5" bestFit="1" customWidth="1"/>
  </cols>
  <sheetData>
    <row r="2" spans="1:18">
      <c r="A2" s="1" t="s">
        <v>1</v>
      </c>
      <c r="B2" t="s">
        <v>0</v>
      </c>
      <c r="I2" s="1" t="s">
        <v>1</v>
      </c>
      <c r="J2" t="s">
        <v>2</v>
      </c>
      <c r="Q2" s="1" t="s">
        <v>1</v>
      </c>
      <c r="R2" t="s">
        <v>3</v>
      </c>
    </row>
  </sheetData>
  <pageMargins left="0.7" right="0.7" top="0.75" bottom="0.75" header="0.3" footer="0.3"/>
  <pageSetup paperSize="9"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V2"/>
  <sheetViews>
    <sheetView zoomScale="85" zoomScaleNormal="85" zoomScalePageLayoutView="85" workbookViewId="0">
      <selection activeCell="P31" sqref="P31"/>
    </sheetView>
  </sheetViews>
  <sheetFormatPr baseColWidth="10" defaultColWidth="8.6640625" defaultRowHeight="14" x14ac:dyDescent="0"/>
  <cols>
    <col min="2" max="2" width="10.5" bestFit="1" customWidth="1"/>
    <col min="10" max="10" width="15.5" bestFit="1" customWidth="1"/>
  </cols>
  <sheetData>
    <row r="2" spans="1:22">
      <c r="A2" s="1" t="s">
        <v>7</v>
      </c>
      <c r="B2" t="s">
        <v>4</v>
      </c>
      <c r="I2" s="1" t="s">
        <v>7</v>
      </c>
      <c r="J2" t="s">
        <v>5</v>
      </c>
      <c r="U2" s="1" t="s">
        <v>7</v>
      </c>
      <c r="V2" t="s">
        <v>6</v>
      </c>
    </row>
  </sheetData>
  <pageMargins left="0.7" right="0.7" top="0.75" bottom="0.75" header="0.3" footer="0.3"/>
  <pageSetup paperSize="9"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U2"/>
  <sheetViews>
    <sheetView zoomScale="85" zoomScaleNormal="85" zoomScalePageLayoutView="85" workbookViewId="0">
      <selection activeCell="AA33" sqref="AA33"/>
    </sheetView>
  </sheetViews>
  <sheetFormatPr baseColWidth="10" defaultColWidth="8.6640625" defaultRowHeight="14" x14ac:dyDescent="0"/>
  <cols>
    <col min="2" max="2" width="10.5" bestFit="1" customWidth="1"/>
    <col min="10" max="10" width="15.5" bestFit="1" customWidth="1"/>
  </cols>
  <sheetData>
    <row r="2" spans="1:21">
      <c r="A2" s="1" t="s">
        <v>8</v>
      </c>
      <c r="B2" t="s">
        <v>10</v>
      </c>
      <c r="N2" s="1" t="s">
        <v>8</v>
      </c>
      <c r="O2" t="s">
        <v>9</v>
      </c>
      <c r="U2" s="1"/>
    </row>
  </sheetData>
  <pageMargins left="0.7" right="0.7" top="0.75" bottom="0.75" header="0.3" footer="0.3"/>
  <pageSetup paperSize="9"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B2"/>
  <sheetViews>
    <sheetView topLeftCell="A2" workbookViewId="0">
      <selection activeCell="Q23" sqref="Q23"/>
    </sheetView>
  </sheetViews>
  <sheetFormatPr baseColWidth="10" defaultColWidth="8.6640625" defaultRowHeight="14" x14ac:dyDescent="0"/>
  <sheetData>
    <row r="2" spans="1:2">
      <c r="A2" t="s">
        <v>65</v>
      </c>
      <c r="B2" t="s">
        <v>66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AB2"/>
  <sheetViews>
    <sheetView topLeftCell="N1" zoomScale="85" zoomScaleNormal="85" zoomScalePageLayoutView="85" workbookViewId="0">
      <selection activeCell="AB2" sqref="AB2"/>
    </sheetView>
  </sheetViews>
  <sheetFormatPr baseColWidth="10" defaultColWidth="8.6640625" defaultRowHeight="14" x14ac:dyDescent="0"/>
  <cols>
    <col min="2" max="2" width="10.5" bestFit="1" customWidth="1"/>
    <col min="10" max="10" width="15.5" bestFit="1" customWidth="1"/>
  </cols>
  <sheetData>
    <row r="2" spans="1:28">
      <c r="A2" s="1" t="s">
        <v>12</v>
      </c>
      <c r="B2" t="s">
        <v>11</v>
      </c>
      <c r="N2" s="1" t="s">
        <v>12</v>
      </c>
      <c r="O2" t="s">
        <v>13</v>
      </c>
      <c r="U2" s="1"/>
      <c r="AA2" s="1" t="s">
        <v>12</v>
      </c>
      <c r="AB2" t="s">
        <v>14</v>
      </c>
    </row>
  </sheetData>
  <pageMargins left="0.7" right="0.7" top="0.75" bottom="0.75" header="0.3" footer="0.3"/>
  <pageSetup paperSize="9"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AB2"/>
  <sheetViews>
    <sheetView zoomScale="85" zoomScaleNormal="85" zoomScalePageLayoutView="85" workbookViewId="0">
      <selection activeCell="A2" sqref="A2:B2"/>
    </sheetView>
  </sheetViews>
  <sheetFormatPr baseColWidth="10" defaultColWidth="8.6640625" defaultRowHeight="14" x14ac:dyDescent="0"/>
  <sheetData>
    <row r="2" spans="1:28">
      <c r="A2" s="1" t="s">
        <v>58</v>
      </c>
      <c r="B2" t="s">
        <v>51</v>
      </c>
      <c r="H2" s="1"/>
      <c r="N2" s="1" t="s">
        <v>58</v>
      </c>
      <c r="O2" t="s">
        <v>46</v>
      </c>
      <c r="AA2" s="1" t="s">
        <v>58</v>
      </c>
      <c r="AB2" t="s">
        <v>59</v>
      </c>
    </row>
  </sheetData>
  <pageMargins left="0.7" right="0.7" top="0.75" bottom="0.75" header="0.3" footer="0.3"/>
  <pageSetup paperSize="9"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O2"/>
  <sheetViews>
    <sheetView topLeftCell="A9" workbookViewId="0">
      <selection activeCell="F2" sqref="F2"/>
    </sheetView>
  </sheetViews>
  <sheetFormatPr baseColWidth="10" defaultColWidth="8.6640625" defaultRowHeight="14" x14ac:dyDescent="0"/>
  <sheetData>
    <row r="2" spans="1:15">
      <c r="A2" s="1" t="s">
        <v>67</v>
      </c>
      <c r="B2" t="s">
        <v>68</v>
      </c>
      <c r="N2" s="1" t="s">
        <v>67</v>
      </c>
      <c r="O2" t="s">
        <v>16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AB2"/>
  <sheetViews>
    <sheetView zoomScale="85" zoomScaleNormal="85" zoomScalePageLayoutView="85" workbookViewId="0">
      <selection activeCell="M35" sqref="M35"/>
    </sheetView>
  </sheetViews>
  <sheetFormatPr baseColWidth="10" defaultColWidth="8.6640625" defaultRowHeight="14" x14ac:dyDescent="0"/>
  <cols>
    <col min="2" max="2" width="10.5" bestFit="1" customWidth="1"/>
    <col min="10" max="10" width="15.5" bestFit="1" customWidth="1"/>
  </cols>
  <sheetData>
    <row r="2" spans="1:28">
      <c r="A2" s="1" t="s">
        <v>12</v>
      </c>
      <c r="B2" t="s">
        <v>11</v>
      </c>
      <c r="N2" s="1" t="s">
        <v>15</v>
      </c>
      <c r="O2" t="s">
        <v>17</v>
      </c>
      <c r="U2" s="1"/>
      <c r="AA2" s="1" t="s">
        <v>15</v>
      </c>
      <c r="AB2" t="s">
        <v>16</v>
      </c>
    </row>
  </sheetData>
  <pageMargins left="0.7" right="0.7" top="0.75" bottom="0.75" header="0.3" footer="0.3"/>
  <pageSetup paperSize="9"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AA2"/>
  <sheetViews>
    <sheetView zoomScale="85" zoomScaleNormal="85" zoomScalePageLayoutView="85" workbookViewId="0">
      <selection activeCell="N23" sqref="N23"/>
    </sheetView>
  </sheetViews>
  <sheetFormatPr baseColWidth="10" defaultColWidth="8.6640625" defaultRowHeight="14" x14ac:dyDescent="0"/>
  <cols>
    <col min="2" max="2" width="10.5" bestFit="1" customWidth="1"/>
    <col min="10" max="10" width="15.5" bestFit="1" customWidth="1"/>
  </cols>
  <sheetData>
    <row r="2" spans="1:27">
      <c r="A2" s="1" t="s">
        <v>19</v>
      </c>
      <c r="B2" t="s">
        <v>18</v>
      </c>
      <c r="N2" s="1"/>
      <c r="U2" s="1"/>
      <c r="AA2" s="1"/>
    </row>
  </sheetData>
  <pageMargins left="0.7" right="0.7" top="0.75" bottom="0.75" header="0.3" footer="0.3"/>
  <pageSetup paperSize="9"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AA2"/>
  <sheetViews>
    <sheetView topLeftCell="A7" zoomScale="85" zoomScaleNormal="85" zoomScalePageLayoutView="85" workbookViewId="0">
      <selection activeCell="M37" sqref="M37"/>
    </sheetView>
  </sheetViews>
  <sheetFormatPr baseColWidth="10" defaultColWidth="8.6640625" defaultRowHeight="14" x14ac:dyDescent="0"/>
  <cols>
    <col min="2" max="2" width="10.5" bestFit="1" customWidth="1"/>
    <col min="10" max="10" width="15.5" bestFit="1" customWidth="1"/>
  </cols>
  <sheetData>
    <row r="2" spans="1:27">
      <c r="A2" s="1" t="s">
        <v>20</v>
      </c>
      <c r="B2" t="s">
        <v>18</v>
      </c>
      <c r="N2" s="1"/>
      <c r="O2" s="1" t="s">
        <v>20</v>
      </c>
      <c r="P2" t="s">
        <v>21</v>
      </c>
      <c r="U2" s="1"/>
      <c r="AA2" s="1"/>
    </row>
  </sheetData>
  <pageMargins left="0.7" right="0.7" top="0.75" bottom="0.75" header="0.3" footer="0.3"/>
  <pageSetup paperSize="9"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39"/>
  <sheetViews>
    <sheetView topLeftCell="A22" workbookViewId="0">
      <selection activeCell="A44" sqref="A44"/>
    </sheetView>
  </sheetViews>
  <sheetFormatPr baseColWidth="10" defaultColWidth="12.5" defaultRowHeight="15" x14ac:dyDescent="0"/>
  <cols>
    <col min="1" max="1" width="19.33203125" style="47" customWidth="1"/>
    <col min="2" max="4" width="12.5" style="47"/>
    <col min="5" max="5" width="25.6640625" style="47" customWidth="1"/>
    <col min="6" max="13" width="12.5" style="47"/>
    <col min="14" max="14" width="20" style="47" customWidth="1"/>
    <col min="15" max="16384" width="12.5" style="47"/>
  </cols>
  <sheetData>
    <row r="1" spans="1:26">
      <c r="A1" s="48" t="s">
        <v>132</v>
      </c>
      <c r="B1" s="142" t="s">
        <v>129</v>
      </c>
      <c r="C1" s="142"/>
      <c r="D1" s="142"/>
      <c r="E1" s="139" t="s">
        <v>128</v>
      </c>
      <c r="F1" s="139"/>
      <c r="G1" s="139"/>
      <c r="H1" s="140" t="s">
        <v>127</v>
      </c>
      <c r="I1" s="140"/>
      <c r="J1" s="140"/>
      <c r="K1" s="141" t="s">
        <v>126</v>
      </c>
      <c r="L1" s="141"/>
      <c r="M1" s="141"/>
    </row>
    <row r="2" spans="1:26">
      <c r="B2" s="50" t="s">
        <v>121</v>
      </c>
      <c r="C2" s="51" t="s">
        <v>120</v>
      </c>
      <c r="D2" s="49" t="s">
        <v>134</v>
      </c>
      <c r="E2" s="50" t="s">
        <v>121</v>
      </c>
      <c r="F2" s="51" t="s">
        <v>120</v>
      </c>
      <c r="G2" s="49" t="s">
        <v>134</v>
      </c>
      <c r="H2" s="50" t="s">
        <v>121</v>
      </c>
      <c r="I2" s="51" t="s">
        <v>120</v>
      </c>
      <c r="J2" s="49" t="s">
        <v>134</v>
      </c>
      <c r="K2" s="50" t="s">
        <v>121</v>
      </c>
      <c r="L2" s="51" t="s">
        <v>120</v>
      </c>
      <c r="M2" s="49" t="s">
        <v>134</v>
      </c>
    </row>
    <row r="3" spans="1:26">
      <c r="A3" s="47">
        <v>0</v>
      </c>
      <c r="B3" s="47">
        <v>282</v>
      </c>
      <c r="C3" s="47">
        <v>3</v>
      </c>
      <c r="D3" s="47">
        <f>C3/(C3+B3)</f>
        <v>1.0526315789473684E-2</v>
      </c>
      <c r="E3" s="47">
        <v>227</v>
      </c>
      <c r="F3" s="47">
        <v>12</v>
      </c>
      <c r="G3" s="47">
        <f>F3/(F3+E3)</f>
        <v>5.0209205020920501E-2</v>
      </c>
      <c r="H3" s="47">
        <v>318</v>
      </c>
      <c r="I3" s="47">
        <v>7</v>
      </c>
      <c r="J3" s="47">
        <f>I3/(I3+H3)</f>
        <v>2.1538461538461538E-2</v>
      </c>
      <c r="K3" s="47">
        <v>279</v>
      </c>
      <c r="L3" s="47">
        <v>2</v>
      </c>
      <c r="M3" s="47">
        <f>L3/(L3+K3)</f>
        <v>7.1174377224199285E-3</v>
      </c>
    </row>
    <row r="4" spans="1:26">
      <c r="A4" s="47">
        <v>12</v>
      </c>
      <c r="B4" s="47">
        <v>218</v>
      </c>
      <c r="C4" s="47">
        <v>9</v>
      </c>
      <c r="D4" s="47">
        <f>C4/(C4+B4)</f>
        <v>3.9647577092511016E-2</v>
      </c>
      <c r="E4" s="47">
        <v>212</v>
      </c>
      <c r="F4" s="47">
        <v>65</v>
      </c>
      <c r="G4" s="47">
        <f>F4/(F4+E4)</f>
        <v>0.23465703971119134</v>
      </c>
      <c r="H4" s="47">
        <v>299</v>
      </c>
      <c r="I4" s="47">
        <v>15</v>
      </c>
      <c r="J4" s="47">
        <f>I4/(I4+H4)</f>
        <v>4.7770700636942678E-2</v>
      </c>
      <c r="K4" s="47">
        <v>226</v>
      </c>
      <c r="L4" s="47">
        <v>16</v>
      </c>
      <c r="M4" s="47">
        <f>L4/(L4+K4)</f>
        <v>6.6115702479338845E-2</v>
      </c>
    </row>
    <row r="5" spans="1:26">
      <c r="A5" s="47">
        <v>24</v>
      </c>
      <c r="B5" s="47">
        <v>256</v>
      </c>
      <c r="C5" s="47">
        <v>2</v>
      </c>
      <c r="D5" s="47">
        <f>C5/(C5+B5)</f>
        <v>7.7519379844961239E-3</v>
      </c>
      <c r="E5" s="47">
        <v>136</v>
      </c>
      <c r="F5" s="47">
        <v>33</v>
      </c>
      <c r="G5" s="47">
        <f>F5/(F5+E5)</f>
        <v>0.19526627218934911</v>
      </c>
      <c r="H5" s="47">
        <v>217</v>
      </c>
      <c r="I5" s="47">
        <v>15</v>
      </c>
      <c r="J5" s="47">
        <f>I5/(I5+H5)</f>
        <v>6.4655172413793108E-2</v>
      </c>
      <c r="K5" s="47">
        <v>186</v>
      </c>
      <c r="L5" s="47">
        <v>16</v>
      </c>
      <c r="M5" s="47">
        <f>L5/(L5+K5)</f>
        <v>7.9207920792079209E-2</v>
      </c>
    </row>
    <row r="7" spans="1:26">
      <c r="A7" s="48" t="s">
        <v>131</v>
      </c>
    </row>
    <row r="8" spans="1:26">
      <c r="B8" s="142" t="s">
        <v>129</v>
      </c>
      <c r="C8" s="142"/>
      <c r="D8" s="142"/>
      <c r="E8" s="139" t="s">
        <v>128</v>
      </c>
      <c r="F8" s="139"/>
      <c r="G8" s="139"/>
      <c r="H8" s="140" t="s">
        <v>127</v>
      </c>
      <c r="I8" s="140"/>
      <c r="J8" s="140"/>
      <c r="K8" s="141" t="s">
        <v>126</v>
      </c>
      <c r="L8" s="141"/>
      <c r="M8" s="141"/>
      <c r="N8" s="48" t="s">
        <v>132</v>
      </c>
      <c r="O8" s="142" t="s">
        <v>125</v>
      </c>
      <c r="P8" s="142"/>
      <c r="Q8" s="142"/>
      <c r="R8" s="139" t="s">
        <v>124</v>
      </c>
      <c r="S8" s="139"/>
      <c r="T8" s="139"/>
      <c r="U8" s="140" t="s">
        <v>123</v>
      </c>
      <c r="V8" s="140"/>
      <c r="W8" s="140"/>
      <c r="X8" s="141" t="s">
        <v>122</v>
      </c>
      <c r="Y8" s="141"/>
      <c r="Z8" s="141"/>
    </row>
    <row r="9" spans="1:26">
      <c r="B9" s="50" t="s">
        <v>121</v>
      </c>
      <c r="C9" s="51" t="s">
        <v>120</v>
      </c>
      <c r="D9" s="49" t="s">
        <v>134</v>
      </c>
      <c r="E9" s="50" t="s">
        <v>121</v>
      </c>
      <c r="F9" s="51" t="s">
        <v>120</v>
      </c>
      <c r="G9" s="49" t="s">
        <v>134</v>
      </c>
      <c r="H9" s="50" t="s">
        <v>121</v>
      </c>
      <c r="I9" s="51" t="s">
        <v>120</v>
      </c>
      <c r="J9" s="49" t="s">
        <v>134</v>
      </c>
      <c r="K9" s="50" t="s">
        <v>121</v>
      </c>
      <c r="L9" s="51" t="s">
        <v>120</v>
      </c>
      <c r="M9" s="49" t="s">
        <v>134</v>
      </c>
      <c r="N9" s="46"/>
      <c r="O9" s="50" t="s">
        <v>121</v>
      </c>
      <c r="P9" s="51" t="s">
        <v>120</v>
      </c>
      <c r="Q9" s="49" t="s">
        <v>134</v>
      </c>
      <c r="R9" s="50" t="s">
        <v>121</v>
      </c>
      <c r="S9" s="51" t="s">
        <v>120</v>
      </c>
      <c r="T9" s="49" t="s">
        <v>134</v>
      </c>
      <c r="U9" s="50" t="s">
        <v>121</v>
      </c>
      <c r="V9" s="51" t="s">
        <v>120</v>
      </c>
      <c r="W9" s="49" t="s">
        <v>134</v>
      </c>
      <c r="X9" s="50" t="s">
        <v>121</v>
      </c>
      <c r="Y9" s="51" t="s">
        <v>120</v>
      </c>
      <c r="Z9" s="49" t="s">
        <v>134</v>
      </c>
    </row>
    <row r="10" spans="1:26">
      <c r="A10" s="47">
        <v>0</v>
      </c>
      <c r="B10" s="47">
        <v>302</v>
      </c>
      <c r="C10" s="47">
        <v>8</v>
      </c>
      <c r="D10" s="47">
        <f>C10/(C10+B10)</f>
        <v>2.5806451612903226E-2</v>
      </c>
      <c r="E10" s="47">
        <v>317</v>
      </c>
      <c r="F10" s="47">
        <v>3</v>
      </c>
      <c r="G10" s="47">
        <f>F10/(F10+E10)</f>
        <v>9.3749999999999997E-3</v>
      </c>
      <c r="H10" s="47">
        <v>288</v>
      </c>
      <c r="I10" s="47">
        <v>5</v>
      </c>
      <c r="J10" s="47">
        <f>I10/(I10+H10)</f>
        <v>1.7064846416382253E-2</v>
      </c>
      <c r="K10" s="47">
        <v>360</v>
      </c>
      <c r="L10" s="47">
        <v>5</v>
      </c>
      <c r="M10" s="47">
        <f>L10/(L10+K10)</f>
        <v>1.3698630136986301E-2</v>
      </c>
      <c r="N10" s="46"/>
      <c r="O10" s="47">
        <v>350</v>
      </c>
      <c r="P10" s="47">
        <v>3</v>
      </c>
      <c r="Q10" s="47">
        <f>P10/(P10+O10)</f>
        <v>8.4985835694051E-3</v>
      </c>
      <c r="R10" s="47">
        <v>310</v>
      </c>
      <c r="S10" s="47">
        <v>25</v>
      </c>
      <c r="T10" s="47">
        <f>S10/(S10+R10)</f>
        <v>7.4626865671641784E-2</v>
      </c>
      <c r="U10" s="47">
        <v>356</v>
      </c>
      <c r="V10" s="47">
        <v>3</v>
      </c>
      <c r="W10" s="47">
        <f>V10/(V10+U10)</f>
        <v>8.356545961002786E-3</v>
      </c>
      <c r="X10" s="47">
        <v>310</v>
      </c>
      <c r="Y10" s="47">
        <v>4</v>
      </c>
      <c r="Z10" s="47">
        <f>Y10/(Y10+X10)</f>
        <v>1.2738853503184714E-2</v>
      </c>
    </row>
    <row r="11" spans="1:26">
      <c r="A11" s="47">
        <v>12</v>
      </c>
      <c r="B11" s="47">
        <v>270</v>
      </c>
      <c r="C11" s="47">
        <v>5</v>
      </c>
      <c r="D11" s="47">
        <f>C11/(C11+B11)</f>
        <v>1.8181818181818181E-2</v>
      </c>
      <c r="E11" s="47">
        <v>352</v>
      </c>
      <c r="F11" s="47">
        <v>75</v>
      </c>
      <c r="G11" s="47">
        <f>F11/(F11+E11)</f>
        <v>0.1756440281030445</v>
      </c>
      <c r="H11" s="47">
        <v>319</v>
      </c>
      <c r="I11" s="47">
        <v>25</v>
      </c>
      <c r="J11" s="47">
        <f>I11/(I11+H11)</f>
        <v>7.2674418604651167E-2</v>
      </c>
      <c r="K11" s="47">
        <v>370</v>
      </c>
      <c r="L11" s="47">
        <v>23</v>
      </c>
      <c r="M11" s="47">
        <f>L11/(L11+K11)</f>
        <v>5.8524173027989825E-2</v>
      </c>
      <c r="N11" s="47">
        <v>0</v>
      </c>
      <c r="O11" s="47">
        <v>250</v>
      </c>
      <c r="P11" s="47">
        <v>1</v>
      </c>
      <c r="Q11" s="47">
        <f>P11/(P11+O11)</f>
        <v>3.9840637450199202E-3</v>
      </c>
      <c r="R11" s="47">
        <v>380</v>
      </c>
      <c r="S11" s="47">
        <v>90</v>
      </c>
      <c r="T11" s="47">
        <f>S11/(S11+R11)</f>
        <v>0.19148936170212766</v>
      </c>
      <c r="U11" s="47">
        <v>311</v>
      </c>
      <c r="V11" s="47">
        <v>13</v>
      </c>
      <c r="W11" s="47">
        <f>V11/(V11+U11)</f>
        <v>4.0123456790123455E-2</v>
      </c>
      <c r="X11" s="47">
        <v>250</v>
      </c>
      <c r="Y11" s="47">
        <v>80</v>
      </c>
      <c r="Z11" s="47">
        <f>Y11/(Y11+X11)</f>
        <v>0.24242424242424243</v>
      </c>
    </row>
    <row r="12" spans="1:26">
      <c r="A12" s="47">
        <v>24</v>
      </c>
      <c r="B12" s="47">
        <v>316</v>
      </c>
      <c r="C12" s="47">
        <v>1</v>
      </c>
      <c r="D12" s="47">
        <f>C12/(C12+B12)</f>
        <v>3.1545741324921135E-3</v>
      </c>
      <c r="E12" s="47">
        <v>236</v>
      </c>
      <c r="F12" s="47">
        <v>63</v>
      </c>
      <c r="G12" s="47">
        <f>F12/(F12+E12)</f>
        <v>0.21070234113712374</v>
      </c>
      <c r="H12" s="47">
        <v>350</v>
      </c>
      <c r="I12" s="47">
        <v>40</v>
      </c>
      <c r="J12" s="47">
        <f>I12/(I12+H12)</f>
        <v>0.10256410256410256</v>
      </c>
      <c r="K12" s="47">
        <v>330</v>
      </c>
      <c r="L12" s="47">
        <v>17</v>
      </c>
      <c r="M12" s="47">
        <f>L12/(L12+K12)</f>
        <v>4.8991354466858789E-2</v>
      </c>
      <c r="N12" s="47">
        <v>12</v>
      </c>
      <c r="O12" s="47">
        <v>390</v>
      </c>
      <c r="P12" s="47">
        <v>3</v>
      </c>
      <c r="Q12" s="47">
        <f>P12/(P12+O12)</f>
        <v>7.6335877862595417E-3</v>
      </c>
      <c r="R12" s="47">
        <v>315</v>
      </c>
      <c r="S12" s="47">
        <v>95</v>
      </c>
      <c r="T12" s="47">
        <f>S12/(S12+R12)</f>
        <v>0.23170731707317074</v>
      </c>
      <c r="U12" s="47">
        <v>358</v>
      </c>
      <c r="V12" s="47">
        <v>13</v>
      </c>
      <c r="W12" s="47">
        <f>V12/(V12+U12)</f>
        <v>3.5040431266846361E-2</v>
      </c>
      <c r="X12" s="47">
        <v>190</v>
      </c>
      <c r="Y12" s="47">
        <v>85</v>
      </c>
      <c r="Z12" s="47">
        <f>Y12/(Y12+X12)</f>
        <v>0.30909090909090908</v>
      </c>
    </row>
    <row r="13" spans="1:26">
      <c r="N13" s="47">
        <v>24</v>
      </c>
    </row>
    <row r="14" spans="1:26">
      <c r="A14" s="48" t="s">
        <v>130</v>
      </c>
    </row>
    <row r="15" spans="1:26">
      <c r="B15" s="142" t="s">
        <v>129</v>
      </c>
      <c r="C15" s="142"/>
      <c r="D15" s="142"/>
      <c r="E15" s="139" t="s">
        <v>128</v>
      </c>
      <c r="F15" s="139"/>
      <c r="G15" s="139"/>
      <c r="H15" s="140" t="s">
        <v>127</v>
      </c>
      <c r="I15" s="140"/>
      <c r="J15" s="140"/>
      <c r="K15" s="141" t="s">
        <v>126</v>
      </c>
      <c r="L15" s="141"/>
      <c r="M15" s="141"/>
      <c r="N15" s="48" t="s">
        <v>131</v>
      </c>
      <c r="O15" s="142" t="s">
        <v>125</v>
      </c>
      <c r="P15" s="142"/>
      <c r="Q15" s="142"/>
      <c r="R15" s="139" t="s">
        <v>124</v>
      </c>
      <c r="S15" s="139"/>
      <c r="T15" s="139"/>
      <c r="U15" s="140" t="s">
        <v>123</v>
      </c>
      <c r="V15" s="140"/>
      <c r="W15" s="140"/>
      <c r="X15" s="141" t="s">
        <v>122</v>
      </c>
      <c r="Y15" s="141"/>
      <c r="Z15" s="141"/>
    </row>
    <row r="16" spans="1:26">
      <c r="B16" s="50" t="s">
        <v>121</v>
      </c>
      <c r="C16" s="51" t="s">
        <v>120</v>
      </c>
      <c r="D16" s="49" t="s">
        <v>134</v>
      </c>
      <c r="E16" s="50" t="s">
        <v>121</v>
      </c>
      <c r="F16" s="51" t="s">
        <v>120</v>
      </c>
      <c r="G16" s="49" t="s">
        <v>134</v>
      </c>
      <c r="H16" s="50" t="s">
        <v>121</v>
      </c>
      <c r="I16" s="51" t="s">
        <v>120</v>
      </c>
      <c r="J16" s="49" t="s">
        <v>134</v>
      </c>
      <c r="K16" s="50" t="s">
        <v>121</v>
      </c>
      <c r="L16" s="51" t="s">
        <v>120</v>
      </c>
      <c r="M16" s="49" t="s">
        <v>134</v>
      </c>
      <c r="N16" s="46"/>
      <c r="O16" s="50" t="s">
        <v>121</v>
      </c>
      <c r="P16" s="51" t="s">
        <v>120</v>
      </c>
      <c r="Q16" s="49" t="s">
        <v>134</v>
      </c>
      <c r="R16" s="50" t="s">
        <v>121</v>
      </c>
      <c r="S16" s="51" t="s">
        <v>120</v>
      </c>
      <c r="T16" s="49" t="s">
        <v>134</v>
      </c>
      <c r="U16" s="50" t="s">
        <v>121</v>
      </c>
      <c r="V16" s="51" t="s">
        <v>120</v>
      </c>
      <c r="W16" s="49" t="s">
        <v>134</v>
      </c>
      <c r="X16" s="50" t="s">
        <v>121</v>
      </c>
      <c r="Y16" s="51" t="s">
        <v>120</v>
      </c>
      <c r="Z16" s="49" t="s">
        <v>134</v>
      </c>
    </row>
    <row r="17" spans="1:26">
      <c r="A17" s="47">
        <v>0</v>
      </c>
      <c r="B17" s="47">
        <v>410</v>
      </c>
      <c r="C17" s="47">
        <v>9</v>
      </c>
      <c r="D17" s="47">
        <f>C17/(C17+B17)</f>
        <v>2.1479713603818614E-2</v>
      </c>
      <c r="E17" s="47">
        <v>420</v>
      </c>
      <c r="F17" s="47">
        <v>8</v>
      </c>
      <c r="G17" s="47">
        <f>F17/(F17+E17)</f>
        <v>1.8691588785046728E-2</v>
      </c>
      <c r="H17" s="47">
        <v>420</v>
      </c>
      <c r="I17" s="47">
        <v>10</v>
      </c>
      <c r="J17" s="47">
        <f>I17/(I17+H17)</f>
        <v>2.3255813953488372E-2</v>
      </c>
      <c r="K17" s="47">
        <v>429</v>
      </c>
      <c r="L17" s="47">
        <v>12</v>
      </c>
      <c r="M17" s="47">
        <f>L17/(L17+K17)</f>
        <v>2.7210884353741496E-2</v>
      </c>
      <c r="N17" s="46"/>
      <c r="O17" s="47">
        <v>430</v>
      </c>
      <c r="P17" s="47">
        <v>8</v>
      </c>
      <c r="Q17" s="47">
        <f>P17/(P17+O17)</f>
        <v>1.8264840182648401E-2</v>
      </c>
      <c r="R17" s="47">
        <v>439</v>
      </c>
      <c r="S17" s="47">
        <v>21</v>
      </c>
      <c r="T17" s="47">
        <f>S17/(S17+R17)</f>
        <v>4.5652173913043478E-2</v>
      </c>
      <c r="U17" s="47">
        <v>468</v>
      </c>
      <c r="V17" s="47">
        <v>8</v>
      </c>
      <c r="W17" s="47">
        <f>V17/(V17+U17)</f>
        <v>1.680672268907563E-2</v>
      </c>
      <c r="X17" s="47">
        <v>455</v>
      </c>
      <c r="Y17" s="47">
        <v>6</v>
      </c>
      <c r="Z17" s="47">
        <f>Y17/(Y17+X17)</f>
        <v>1.3015184381778741E-2</v>
      </c>
    </row>
    <row r="18" spans="1:26">
      <c r="A18" s="47">
        <v>12</v>
      </c>
      <c r="B18" s="47">
        <v>390</v>
      </c>
      <c r="C18" s="47">
        <v>1</v>
      </c>
      <c r="D18" s="47">
        <f>C18/(C18+B18)</f>
        <v>2.5575447570332483E-3</v>
      </c>
      <c r="E18" s="47">
        <v>300</v>
      </c>
      <c r="F18" s="47">
        <v>78</v>
      </c>
      <c r="G18" s="47">
        <f>F18/(F18+E18)</f>
        <v>0.20634920634920634</v>
      </c>
      <c r="H18" s="47">
        <v>480</v>
      </c>
      <c r="I18" s="47">
        <v>18</v>
      </c>
      <c r="J18" s="47">
        <f>I18/(I18+H18)</f>
        <v>3.614457831325301E-2</v>
      </c>
      <c r="K18" s="47">
        <v>390</v>
      </c>
      <c r="L18" s="47">
        <v>15</v>
      </c>
      <c r="M18" s="47">
        <f>L18/(L18+K18)</f>
        <v>3.7037037037037035E-2</v>
      </c>
      <c r="N18" s="47">
        <v>0</v>
      </c>
      <c r="O18" s="47">
        <v>462</v>
      </c>
      <c r="P18" s="47">
        <v>5</v>
      </c>
      <c r="Q18" s="47">
        <f>P18/(P18+O18)</f>
        <v>1.0706638115631691E-2</v>
      </c>
      <c r="R18" s="47">
        <v>391</v>
      </c>
      <c r="S18" s="47">
        <v>78</v>
      </c>
      <c r="T18" s="47">
        <f>S18/(S18+R18)</f>
        <v>0.16631130063965885</v>
      </c>
      <c r="U18" s="47">
        <v>471</v>
      </c>
      <c r="V18" s="47">
        <v>5</v>
      </c>
      <c r="W18" s="47">
        <f>V18/(V18+U18)</f>
        <v>1.050420168067227E-2</v>
      </c>
      <c r="X18" s="47">
        <v>390</v>
      </c>
      <c r="Y18" s="47">
        <v>50</v>
      </c>
      <c r="Z18" s="47">
        <f>Y18/(Y18+X18)</f>
        <v>0.11363636363636363</v>
      </c>
    </row>
    <row r="19" spans="1:26">
      <c r="A19" s="47">
        <v>24</v>
      </c>
      <c r="B19" s="47">
        <v>410</v>
      </c>
      <c r="C19" s="47">
        <v>10</v>
      </c>
      <c r="D19" s="47">
        <f>C19/(C19+B19)</f>
        <v>2.3809523809523808E-2</v>
      </c>
      <c r="E19" s="47">
        <v>320</v>
      </c>
      <c r="F19" s="47">
        <v>68</v>
      </c>
      <c r="G19" s="47">
        <f>F19/(F19+E19)</f>
        <v>0.17525773195876287</v>
      </c>
      <c r="H19" s="47">
        <v>390</v>
      </c>
      <c r="I19" s="47">
        <v>35</v>
      </c>
      <c r="J19" s="47">
        <f>I19/(I19+H19)</f>
        <v>8.2352941176470587E-2</v>
      </c>
      <c r="K19" s="47">
        <v>402</v>
      </c>
      <c r="L19" s="47">
        <v>25</v>
      </c>
      <c r="M19" s="47">
        <f>L19/(L19+K19)</f>
        <v>5.8548009367681501E-2</v>
      </c>
      <c r="N19" s="47">
        <v>12</v>
      </c>
      <c r="O19" s="47">
        <v>498</v>
      </c>
      <c r="P19" s="47">
        <v>2</v>
      </c>
      <c r="Q19" s="47">
        <f>P19/(P19+O19)</f>
        <v>4.0000000000000001E-3</v>
      </c>
      <c r="R19" s="47">
        <v>387</v>
      </c>
      <c r="S19" s="47">
        <v>83</v>
      </c>
      <c r="T19" s="47">
        <f>S19/(S19+R19)</f>
        <v>0.17659574468085107</v>
      </c>
      <c r="U19" s="47">
        <v>432</v>
      </c>
      <c r="V19" s="47">
        <v>20</v>
      </c>
      <c r="W19" s="47">
        <f>V19/(V19+U19)</f>
        <v>4.4247787610619468E-2</v>
      </c>
      <c r="X19" s="47">
        <v>360</v>
      </c>
      <c r="Y19" s="47">
        <v>111</v>
      </c>
      <c r="Z19" s="47">
        <f>Y19/(Y19+X19)</f>
        <v>0.2356687898089172</v>
      </c>
    </row>
    <row r="20" spans="1:26">
      <c r="N20" s="47">
        <v>24</v>
      </c>
    </row>
    <row r="21" spans="1:26">
      <c r="A21" s="48" t="s">
        <v>133</v>
      </c>
    </row>
    <row r="22" spans="1:26">
      <c r="B22" s="142" t="s">
        <v>129</v>
      </c>
      <c r="C22" s="142"/>
      <c r="D22" s="142"/>
      <c r="E22" s="139" t="s">
        <v>128</v>
      </c>
      <c r="F22" s="139"/>
      <c r="G22" s="139"/>
      <c r="H22" s="140" t="s">
        <v>127</v>
      </c>
      <c r="I22" s="140"/>
      <c r="J22" s="140"/>
      <c r="K22" s="141" t="s">
        <v>126</v>
      </c>
      <c r="L22" s="141"/>
      <c r="M22" s="141"/>
      <c r="N22" s="48" t="s">
        <v>130</v>
      </c>
      <c r="O22" s="142" t="s">
        <v>125</v>
      </c>
      <c r="P22" s="142"/>
      <c r="Q22" s="142"/>
      <c r="R22" s="139" t="s">
        <v>124</v>
      </c>
      <c r="S22" s="139"/>
      <c r="T22" s="139"/>
      <c r="U22" s="140" t="s">
        <v>123</v>
      </c>
      <c r="V22" s="140"/>
      <c r="W22" s="140"/>
      <c r="X22" s="141" t="s">
        <v>122</v>
      </c>
      <c r="Y22" s="141"/>
      <c r="Z22" s="141"/>
    </row>
    <row r="23" spans="1:26">
      <c r="B23" s="50" t="s">
        <v>121</v>
      </c>
      <c r="C23" s="51" t="s">
        <v>120</v>
      </c>
      <c r="D23" s="49" t="s">
        <v>134</v>
      </c>
      <c r="E23" s="50" t="s">
        <v>121</v>
      </c>
      <c r="F23" s="51" t="s">
        <v>120</v>
      </c>
      <c r="G23" s="49" t="s">
        <v>134</v>
      </c>
      <c r="H23" s="50" t="s">
        <v>121</v>
      </c>
      <c r="I23" s="51" t="s">
        <v>120</v>
      </c>
      <c r="J23" s="49" t="s">
        <v>134</v>
      </c>
      <c r="K23" s="50" t="s">
        <v>121</v>
      </c>
      <c r="L23" s="51" t="s">
        <v>120</v>
      </c>
      <c r="M23" s="49" t="s">
        <v>134</v>
      </c>
      <c r="O23" s="50" t="s">
        <v>121</v>
      </c>
      <c r="P23" s="51" t="s">
        <v>120</v>
      </c>
      <c r="Q23" s="49" t="s">
        <v>134</v>
      </c>
      <c r="R23" s="50" t="s">
        <v>121</v>
      </c>
      <c r="S23" s="51" t="s">
        <v>120</v>
      </c>
      <c r="T23" s="49" t="s">
        <v>134</v>
      </c>
      <c r="U23" s="50" t="s">
        <v>121</v>
      </c>
      <c r="V23" s="51" t="s">
        <v>120</v>
      </c>
      <c r="W23" s="49" t="s">
        <v>134</v>
      </c>
      <c r="X23" s="50" t="s">
        <v>121</v>
      </c>
      <c r="Y23" s="51" t="s">
        <v>120</v>
      </c>
      <c r="Z23" s="49" t="s">
        <v>134</v>
      </c>
    </row>
    <row r="24" spans="1:26">
      <c r="A24" s="47">
        <v>0</v>
      </c>
      <c r="B24" s="47">
        <v>432</v>
      </c>
      <c r="C24" s="47">
        <v>2</v>
      </c>
      <c r="D24" s="47">
        <f>C24/(C24+B24)</f>
        <v>4.608294930875576E-3</v>
      </c>
      <c r="E24" s="47">
        <v>465</v>
      </c>
      <c r="F24" s="47">
        <v>6</v>
      </c>
      <c r="G24" s="47">
        <f>F24/(F24+E24)</f>
        <v>1.2738853503184714E-2</v>
      </c>
      <c r="H24" s="47">
        <v>423</v>
      </c>
      <c r="I24" s="47">
        <v>4</v>
      </c>
      <c r="J24" s="47">
        <f>I24/(I24+H24)</f>
        <v>9.3676814988290398E-3</v>
      </c>
      <c r="K24" s="47">
        <v>480</v>
      </c>
      <c r="L24" s="47">
        <v>9</v>
      </c>
      <c r="M24" s="47">
        <f>L24/(L24+K24)</f>
        <v>1.8404907975460124E-2</v>
      </c>
      <c r="O24" s="47">
        <v>451</v>
      </c>
      <c r="P24" s="47">
        <v>8</v>
      </c>
      <c r="Q24" s="47">
        <f>P24/(P24+O24)</f>
        <v>1.7429193899782137E-2</v>
      </c>
      <c r="R24" s="47">
        <v>490</v>
      </c>
      <c r="S24" s="47">
        <v>10</v>
      </c>
      <c r="T24" s="47">
        <f>S24/(S24+R24)</f>
        <v>0.02</v>
      </c>
      <c r="U24" s="47">
        <v>410</v>
      </c>
      <c r="V24" s="47">
        <v>8</v>
      </c>
      <c r="W24" s="47">
        <f>V24/(V24+U24)</f>
        <v>1.9138755980861243E-2</v>
      </c>
      <c r="X24" s="47">
        <v>498</v>
      </c>
      <c r="Y24" s="47">
        <v>1</v>
      </c>
      <c r="Z24" s="47">
        <f>Y24/(Y24+X24)</f>
        <v>2.004008016032064E-3</v>
      </c>
    </row>
    <row r="25" spans="1:26">
      <c r="A25" s="47">
        <v>12</v>
      </c>
      <c r="B25" s="47">
        <v>478</v>
      </c>
      <c r="C25" s="47">
        <v>1</v>
      </c>
      <c r="D25" s="47">
        <f>C25/(C25+B25)</f>
        <v>2.0876826722338203E-3</v>
      </c>
      <c r="E25" s="47">
        <v>398</v>
      </c>
      <c r="F25" s="47">
        <v>92</v>
      </c>
      <c r="G25" s="47">
        <f>F25/(F25+E25)</f>
        <v>0.18775510204081633</v>
      </c>
      <c r="H25" s="47">
        <v>439</v>
      </c>
      <c r="I25" s="47">
        <v>15</v>
      </c>
      <c r="J25" s="47">
        <f>I25/(I25+H25)</f>
        <v>3.3039647577092511E-2</v>
      </c>
      <c r="K25" s="47">
        <v>429</v>
      </c>
      <c r="L25" s="47">
        <v>30</v>
      </c>
      <c r="M25" s="47">
        <f>L25/(L25+K25)</f>
        <v>6.535947712418301E-2</v>
      </c>
      <c r="O25" s="47">
        <v>472</v>
      </c>
      <c r="P25" s="47">
        <v>4</v>
      </c>
      <c r="Q25" s="47">
        <f>P25/(P25+O25)</f>
        <v>8.4033613445378148E-3</v>
      </c>
      <c r="R25" s="47">
        <v>430</v>
      </c>
      <c r="S25" s="47">
        <v>60</v>
      </c>
      <c r="T25" s="47">
        <f>S25/(S25+R25)</f>
        <v>0.12244897959183673</v>
      </c>
      <c r="U25" s="47">
        <v>428</v>
      </c>
      <c r="V25" s="47">
        <v>19</v>
      </c>
      <c r="W25" s="47">
        <f>V25/(V25+U25)</f>
        <v>4.2505592841163314E-2</v>
      </c>
      <c r="X25" s="47">
        <v>412</v>
      </c>
      <c r="Y25" s="47">
        <v>79</v>
      </c>
      <c r="Z25" s="47">
        <f>Y25/(Y25+X25)</f>
        <v>0.16089613034623218</v>
      </c>
    </row>
    <row r="26" spans="1:26">
      <c r="A26" s="47">
        <v>24</v>
      </c>
      <c r="B26" s="47">
        <v>421</v>
      </c>
      <c r="C26" s="47">
        <v>9</v>
      </c>
      <c r="D26" s="47">
        <f>C26/(C26+B26)</f>
        <v>2.0930232558139535E-2</v>
      </c>
      <c r="E26" s="47">
        <v>367</v>
      </c>
      <c r="F26" s="47">
        <v>102</v>
      </c>
      <c r="G26" s="47">
        <f>F26/(F26+E26)</f>
        <v>0.21748400852878466</v>
      </c>
      <c r="H26" s="47">
        <v>419</v>
      </c>
      <c r="I26" s="47">
        <v>32</v>
      </c>
      <c r="J26" s="47">
        <f>I26/(I26+H26)</f>
        <v>7.0953436807095344E-2</v>
      </c>
      <c r="K26" s="47">
        <v>459</v>
      </c>
      <c r="L26" s="47">
        <v>40</v>
      </c>
      <c r="M26" s="47">
        <f>L26/(L26+K26)</f>
        <v>8.0160320641282562E-2</v>
      </c>
      <c r="O26" s="47">
        <v>491</v>
      </c>
      <c r="P26" s="47">
        <v>10</v>
      </c>
      <c r="Q26" s="47">
        <f>P26/(P26+O26)</f>
        <v>1.9960079840319361E-2</v>
      </c>
      <c r="R26" s="47">
        <v>391</v>
      </c>
      <c r="S26" s="47">
        <v>102</v>
      </c>
      <c r="T26" s="47">
        <f>S26/(S26+R26)</f>
        <v>0.20689655172413793</v>
      </c>
      <c r="U26" s="47">
        <v>470</v>
      </c>
      <c r="V26" s="47">
        <v>32</v>
      </c>
      <c r="W26" s="47">
        <f>V26/(V26+U26)</f>
        <v>6.3745019920318724E-2</v>
      </c>
      <c r="X26" s="47">
        <v>398</v>
      </c>
      <c r="Y26" s="47">
        <v>102</v>
      </c>
      <c r="Z26" s="47">
        <f>Y26/(Y26+X26)</f>
        <v>0.20399999999999999</v>
      </c>
    </row>
    <row r="28" spans="1:26">
      <c r="D28" s="94" t="s">
        <v>129</v>
      </c>
      <c r="E28" s="95" t="s">
        <v>128</v>
      </c>
      <c r="F28" s="96" t="s">
        <v>127</v>
      </c>
      <c r="G28" s="97" t="s">
        <v>126</v>
      </c>
      <c r="H28" s="93"/>
      <c r="I28" s="94" t="s">
        <v>125</v>
      </c>
      <c r="J28" s="95" t="s">
        <v>124</v>
      </c>
      <c r="K28" s="96" t="s">
        <v>123</v>
      </c>
      <c r="L28" s="97" t="s">
        <v>122</v>
      </c>
    </row>
    <row r="29" spans="1:26">
      <c r="B29" s="100" t="s">
        <v>90</v>
      </c>
      <c r="C29" s="99" t="s">
        <v>95</v>
      </c>
      <c r="D29" s="47">
        <f>AVERAGE(D3,D10,D17,D24)</f>
        <v>1.5605193984267776E-2</v>
      </c>
      <c r="E29" s="47">
        <f>AVERAGE(G3,G10,G17,G24)</f>
        <v>2.2753661827287986E-2</v>
      </c>
      <c r="F29" s="47">
        <f>AVERAGE(J3,J10,J17,J24)</f>
        <v>1.78067008517903E-2</v>
      </c>
      <c r="G29" s="47">
        <f>AVERAGE(M3,M10,M17,M24)</f>
        <v>1.6607965047151962E-2</v>
      </c>
      <c r="I29" s="47">
        <f>AVERAGE(Q10,Q17,Q24)</f>
        <v>1.473087255061188E-2</v>
      </c>
      <c r="J29" s="47">
        <f>AVERAGE(T10,T17,T24)</f>
        <v>4.6759679861561758E-2</v>
      </c>
      <c r="K29" s="47">
        <f>AVERAGE(W10,W17,W24)</f>
        <v>1.4767341543646553E-2</v>
      </c>
      <c r="L29" s="47">
        <f>AVERAGE(Z10,Z17,Z24)</f>
        <v>9.252681966998506E-3</v>
      </c>
    </row>
    <row r="30" spans="1:26">
      <c r="B30" s="100" t="s">
        <v>91</v>
      </c>
      <c r="C30" s="99" t="s">
        <v>95</v>
      </c>
      <c r="D30" s="47">
        <f>AVERAGE(D4,D11,D18,D25)</f>
        <v>1.5618655675899066E-2</v>
      </c>
      <c r="E30" s="47">
        <f>AVERAGE(G4,G11,G18,G25)</f>
        <v>0.20110134405106461</v>
      </c>
      <c r="F30" s="47">
        <f>AVERAGE(J4,J11,J18,J25)</f>
        <v>4.7407336282984845E-2</v>
      </c>
      <c r="G30" s="47">
        <f>AVERAGE(M4,M11,M18,M25)</f>
        <v>5.675909741713718E-2</v>
      </c>
      <c r="I30" s="47">
        <f>AVERAGE(Q11,Q18,Q25)</f>
        <v>7.6980210683964753E-3</v>
      </c>
      <c r="J30" s="47">
        <f>AVERAGE(T11,T18,T25)</f>
        <v>0.16008321397787442</v>
      </c>
      <c r="K30" s="47">
        <f>AVERAGE(W11,W18,W25)</f>
        <v>3.1044417103986349E-2</v>
      </c>
      <c r="L30" s="47">
        <f>AVERAGE(Z11,Z18,Z25)</f>
        <v>0.17231891213561276</v>
      </c>
    </row>
    <row r="31" spans="1:26">
      <c r="B31" s="100" t="s">
        <v>150</v>
      </c>
      <c r="C31" s="99" t="s">
        <v>95</v>
      </c>
      <c r="D31" s="47">
        <f>AVERAGE(D5,D12,D19,D26)</f>
        <v>1.3911567121162895E-2</v>
      </c>
      <c r="E31" s="47">
        <f>AVERAGE(G5,G12,G20,G19,G20,G26)</f>
        <v>0.19967758845350511</v>
      </c>
      <c r="F31" s="47">
        <f>AVERAGE(J5,J12,J19,J26)</f>
        <v>8.0131413240365407E-2</v>
      </c>
      <c r="G31" s="47">
        <f>AVERAGE(M5,M12,M19,M26)</f>
        <v>6.6726901316975507E-2</v>
      </c>
      <c r="I31" s="47">
        <f>AVERAGE(Q12,Q19,Q26)</f>
        <v>1.0531222542192969E-2</v>
      </c>
      <c r="J31" s="47">
        <f>AVERAGE(T12,T19,T26)</f>
        <v>0.20506653782605325</v>
      </c>
      <c r="K31" s="47">
        <f>AVERAGE(W12,W19,W26)</f>
        <v>4.7677746265928189E-2</v>
      </c>
      <c r="L31" s="47">
        <f>AVERAGE(Z12,Z19,Z26)</f>
        <v>0.24958656629994205</v>
      </c>
    </row>
    <row r="32" spans="1:26">
      <c r="B32" s="93"/>
      <c r="C32" s="93"/>
    </row>
    <row r="33" spans="2:12">
      <c r="B33" s="98"/>
      <c r="C33" s="98"/>
      <c r="D33"/>
      <c r="E33"/>
      <c r="F33"/>
      <c r="G33"/>
      <c r="H33"/>
      <c r="I33"/>
      <c r="J33"/>
      <c r="K33"/>
      <c r="L33"/>
    </row>
    <row r="34" spans="2:12">
      <c r="B34" s="98"/>
      <c r="C34" s="98"/>
      <c r="D34"/>
      <c r="E34"/>
      <c r="F34"/>
      <c r="G34"/>
      <c r="H34"/>
      <c r="I34"/>
      <c r="J34"/>
      <c r="K34"/>
      <c r="L34"/>
    </row>
    <row r="35" spans="2:12">
      <c r="B35" s="98"/>
      <c r="C35" s="98"/>
      <c r="D35"/>
      <c r="E35"/>
      <c r="F35"/>
      <c r="G35"/>
      <c r="H35"/>
      <c r="I35"/>
      <c r="J35"/>
      <c r="K35"/>
      <c r="L35"/>
    </row>
    <row r="36" spans="2:12">
      <c r="B36" s="98"/>
      <c r="C36" s="98"/>
      <c r="D36" s="94" t="s">
        <v>129</v>
      </c>
      <c r="E36" s="95" t="s">
        <v>128</v>
      </c>
      <c r="F36" s="96" t="s">
        <v>127</v>
      </c>
      <c r="G36" s="97" t="s">
        <v>126</v>
      </c>
      <c r="H36" s="93"/>
      <c r="I36" s="94" t="s">
        <v>125</v>
      </c>
      <c r="J36" s="95" t="s">
        <v>124</v>
      </c>
      <c r="K36" s="96" t="s">
        <v>123</v>
      </c>
      <c r="L36" s="97" t="s">
        <v>122</v>
      </c>
    </row>
    <row r="37" spans="2:12">
      <c r="B37" s="100" t="s">
        <v>90</v>
      </c>
      <c r="C37" s="99" t="s">
        <v>151</v>
      </c>
      <c r="D37" s="93">
        <v>9.7519644255970907E-3</v>
      </c>
      <c r="E37" s="93">
        <v>1.8704654211500273E-2</v>
      </c>
      <c r="F37" s="93">
        <v>6.2017811167618632E-3</v>
      </c>
      <c r="G37" s="93">
        <v>8.4495609398879384E-3</v>
      </c>
      <c r="H37" s="92"/>
      <c r="I37" s="93">
        <v>5.4134689097168221E-3</v>
      </c>
      <c r="J37" s="93">
        <v>2.7330267842566074E-2</v>
      </c>
      <c r="K37" s="93">
        <v>5.6730344455443588E-3</v>
      </c>
      <c r="L37" s="93">
        <v>6.279056077483359E-3</v>
      </c>
    </row>
    <row r="38" spans="2:12">
      <c r="B38" s="100" t="s">
        <v>91</v>
      </c>
      <c r="C38" s="99" t="s">
        <v>151</v>
      </c>
      <c r="D38" s="93">
        <v>1.7678977302041498E-2</v>
      </c>
      <c r="E38" s="93">
        <v>2.5688660799457516E-2</v>
      </c>
      <c r="F38" s="93">
        <v>1.7998496960744365E-2</v>
      </c>
      <c r="G38" s="93">
        <v>1.358415433441632E-2</v>
      </c>
      <c r="H38" s="92"/>
      <c r="I38" s="93">
        <v>3.4163401793383969E-3</v>
      </c>
      <c r="J38" s="93">
        <v>3.4939023857053594E-2</v>
      </c>
      <c r="K38" s="93">
        <v>1.7828179387377949E-2</v>
      </c>
      <c r="L38" s="93">
        <v>6.5149362149803075E-2</v>
      </c>
    </row>
    <row r="39" spans="2:12">
      <c r="B39" s="100" t="s">
        <v>150</v>
      </c>
      <c r="C39" s="99" t="s">
        <v>151</v>
      </c>
      <c r="D39" s="93">
        <v>1.0014741474121465E-2</v>
      </c>
      <c r="E39" s="93">
        <v>1.8747469785178005E-2</v>
      </c>
      <c r="F39" s="93">
        <v>1.6652427432639002E-2</v>
      </c>
      <c r="G39" s="93">
        <v>1.546691627821028E-2</v>
      </c>
      <c r="H39" s="92"/>
      <c r="I39" s="93">
        <v>8.3653005033553409E-3</v>
      </c>
      <c r="J39" s="93">
        <v>2.7601323628385258E-2</v>
      </c>
      <c r="K39" s="93">
        <v>1.4656459829171183E-2</v>
      </c>
      <c r="L39" s="93">
        <v>5.3910139771930217E-2</v>
      </c>
    </row>
  </sheetData>
  <mergeCells count="28">
    <mergeCell ref="B1:D1"/>
    <mergeCell ref="E1:G1"/>
    <mergeCell ref="H1:J1"/>
    <mergeCell ref="K1:M1"/>
    <mergeCell ref="B8:D8"/>
    <mergeCell ref="E8:G8"/>
    <mergeCell ref="H8:J8"/>
    <mergeCell ref="K8:M8"/>
    <mergeCell ref="O8:Q8"/>
    <mergeCell ref="R8:T8"/>
    <mergeCell ref="U8:W8"/>
    <mergeCell ref="X8:Z8"/>
    <mergeCell ref="B15:D15"/>
    <mergeCell ref="E15:G15"/>
    <mergeCell ref="H15:J15"/>
    <mergeCell ref="K15:M15"/>
    <mergeCell ref="O15:Q15"/>
    <mergeCell ref="R15:T15"/>
    <mergeCell ref="U15:W15"/>
    <mergeCell ref="X15:Z15"/>
    <mergeCell ref="R22:T22"/>
    <mergeCell ref="U22:W22"/>
    <mergeCell ref="X22:Z22"/>
    <mergeCell ref="B22:D22"/>
    <mergeCell ref="E22:G22"/>
    <mergeCell ref="H22:J22"/>
    <mergeCell ref="K22:M22"/>
    <mergeCell ref="O22:Q22"/>
  </mergeCells>
  <pageMargins left="0.7" right="0.7" top="0.75" bottom="0.75" header="0.3" footer="0.3"/>
  <pageSetup orientation="portrait" horizontalDpi="1200" verticalDpi="1200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40"/>
  <sheetViews>
    <sheetView workbookViewId="0">
      <selection activeCell="B27" sqref="B27"/>
    </sheetView>
  </sheetViews>
  <sheetFormatPr baseColWidth="10" defaultColWidth="12.33203125" defaultRowHeight="15" x14ac:dyDescent="0"/>
  <cols>
    <col min="1" max="2" width="12.33203125" style="24"/>
    <col min="3" max="3" width="17.33203125" style="24" customWidth="1"/>
    <col min="4" max="6" width="12.33203125" style="24"/>
    <col min="7" max="7" width="15.6640625" style="24" customWidth="1"/>
    <col min="8" max="16384" width="12.33203125" style="24"/>
  </cols>
  <sheetData>
    <row r="1" spans="1:15">
      <c r="A1" s="142" t="s">
        <v>117</v>
      </c>
      <c r="B1" s="142"/>
      <c r="C1" s="142"/>
      <c r="E1" s="142" t="s">
        <v>116</v>
      </c>
      <c r="F1" s="142"/>
      <c r="G1" s="142"/>
    </row>
    <row r="2" spans="1:15">
      <c r="B2" s="24" t="s">
        <v>84</v>
      </c>
      <c r="C2" s="24" t="s">
        <v>115</v>
      </c>
      <c r="F2" s="24" t="s">
        <v>84</v>
      </c>
      <c r="G2" s="24" t="s">
        <v>115</v>
      </c>
    </row>
    <row r="3" spans="1:15">
      <c r="A3" s="24" t="s">
        <v>76</v>
      </c>
      <c r="B3" s="24">
        <v>320</v>
      </c>
      <c r="C3" s="24">
        <v>120</v>
      </c>
      <c r="E3" s="24" t="s">
        <v>76</v>
      </c>
      <c r="F3" s="24">
        <v>250</v>
      </c>
      <c r="G3" s="24">
        <v>31</v>
      </c>
    </row>
    <row r="4" spans="1:15">
      <c r="A4" s="24" t="s">
        <v>77</v>
      </c>
      <c r="B4" s="24">
        <v>250</v>
      </c>
      <c r="C4" s="24">
        <v>82</v>
      </c>
      <c r="E4" s="24" t="s">
        <v>77</v>
      </c>
      <c r="F4" s="24">
        <v>310</v>
      </c>
      <c r="G4" s="24">
        <v>40</v>
      </c>
    </row>
    <row r="5" spans="1:15">
      <c r="A5" s="24" t="s">
        <v>78</v>
      </c>
      <c r="B5" s="24">
        <v>360</v>
      </c>
      <c r="C5" s="24">
        <v>110</v>
      </c>
      <c r="E5" s="24" t="s">
        <v>78</v>
      </c>
      <c r="F5" s="24">
        <v>280</v>
      </c>
      <c r="G5" s="24">
        <v>24</v>
      </c>
    </row>
    <row r="6" spans="1:15">
      <c r="C6" s="26" t="s">
        <v>107</v>
      </c>
      <c r="G6" s="30" t="s">
        <v>107</v>
      </c>
      <c r="I6" s="28" t="s">
        <v>88</v>
      </c>
      <c r="J6" s="27" t="s">
        <v>114</v>
      </c>
    </row>
    <row r="7" spans="1:15">
      <c r="B7" s="24" t="s">
        <v>76</v>
      </c>
      <c r="C7" s="24">
        <f>C3/B3</f>
        <v>0.375</v>
      </c>
      <c r="F7" s="29" t="s">
        <v>76</v>
      </c>
      <c r="G7" s="24">
        <f>G3/F3</f>
        <v>0.124</v>
      </c>
      <c r="I7" s="24">
        <f>AVERAGE(C7:C9)</f>
        <v>0.3361851851851852</v>
      </c>
      <c r="J7" s="24">
        <f>STDEV(C7:C9)</f>
        <v>3.5438406544823838E-2</v>
      </c>
    </row>
    <row r="8" spans="1:15">
      <c r="B8" s="24" t="s">
        <v>77</v>
      </c>
      <c r="C8" s="24">
        <f>C4/B4</f>
        <v>0.32800000000000001</v>
      </c>
      <c r="F8" s="29" t="s">
        <v>77</v>
      </c>
      <c r="G8" s="24">
        <f>G4/F4</f>
        <v>0.12903225806451613</v>
      </c>
      <c r="I8" s="24">
        <f>AVERAGE(G7:G9)</f>
        <v>0.11291551459293396</v>
      </c>
      <c r="J8" s="24">
        <f>STDEV(G7:G9)</f>
        <v>2.3690948581439705E-2</v>
      </c>
    </row>
    <row r="9" spans="1:15">
      <c r="B9" s="24" t="s">
        <v>78</v>
      </c>
      <c r="C9" s="24">
        <f>C5/B5</f>
        <v>0.30555555555555558</v>
      </c>
      <c r="F9" s="29" t="s">
        <v>78</v>
      </c>
      <c r="G9" s="24">
        <f>G5/F5</f>
        <v>8.5714285714285715E-2</v>
      </c>
    </row>
    <row r="13" spans="1:15">
      <c r="H13" s="143" t="s">
        <v>207</v>
      </c>
      <c r="I13" s="143"/>
      <c r="J13" s="143"/>
      <c r="K13" s="143"/>
      <c r="L13" s="143"/>
      <c r="M13" s="143"/>
      <c r="N13" s="143"/>
      <c r="O13" s="143"/>
    </row>
    <row r="14" spans="1:15">
      <c r="H14" s="143"/>
      <c r="I14" s="143"/>
      <c r="J14" s="143"/>
      <c r="K14" s="143"/>
      <c r="L14" s="143"/>
      <c r="M14" s="143"/>
      <c r="N14" s="143"/>
      <c r="O14" s="143"/>
    </row>
    <row r="15" spans="1:15">
      <c r="H15" s="143"/>
      <c r="I15" s="143"/>
      <c r="J15" s="143"/>
      <c r="K15" s="143"/>
      <c r="L15" s="143"/>
      <c r="M15" s="143"/>
      <c r="N15" s="143"/>
      <c r="O15" s="143"/>
    </row>
    <row r="16" spans="1:15">
      <c r="H16" s="143"/>
      <c r="I16" s="143"/>
      <c r="J16" s="143"/>
      <c r="K16" s="143"/>
      <c r="L16" s="143"/>
      <c r="M16" s="143"/>
      <c r="N16" s="143"/>
      <c r="O16" s="143"/>
    </row>
    <row r="17" spans="8:15">
      <c r="H17" s="143"/>
      <c r="I17" s="143"/>
      <c r="J17" s="143"/>
      <c r="K17" s="143"/>
      <c r="L17" s="143"/>
      <c r="M17" s="143"/>
      <c r="N17" s="143"/>
      <c r="O17" s="143"/>
    </row>
    <row r="18" spans="8:15">
      <c r="H18" s="143"/>
      <c r="I18" s="143"/>
      <c r="J18" s="143"/>
      <c r="K18" s="143"/>
      <c r="L18" s="143"/>
      <c r="M18" s="143"/>
      <c r="N18" s="143"/>
      <c r="O18" s="143"/>
    </row>
    <row r="19" spans="8:15">
      <c r="H19" s="143"/>
      <c r="I19" s="143"/>
      <c r="J19" s="143"/>
      <c r="K19" s="143"/>
      <c r="L19" s="143"/>
      <c r="M19" s="143"/>
      <c r="N19" s="143"/>
      <c r="O19" s="143"/>
    </row>
    <row r="20" spans="8:15">
      <c r="H20" s="143"/>
      <c r="I20" s="143"/>
      <c r="J20" s="143"/>
      <c r="K20" s="143"/>
      <c r="L20" s="143"/>
      <c r="M20" s="143"/>
      <c r="N20" s="143"/>
      <c r="O20" s="143"/>
    </row>
    <row r="21" spans="8:15">
      <c r="H21" s="143"/>
      <c r="I21" s="143"/>
      <c r="J21" s="143"/>
      <c r="K21" s="143"/>
      <c r="L21" s="143"/>
      <c r="M21" s="143"/>
      <c r="N21" s="143"/>
      <c r="O21" s="143"/>
    </row>
    <row r="22" spans="8:15">
      <c r="H22" s="143"/>
      <c r="I22" s="143"/>
      <c r="J22" s="143"/>
      <c r="K22" s="143"/>
      <c r="L22" s="143"/>
      <c r="M22" s="143"/>
      <c r="N22" s="143"/>
      <c r="O22" s="143"/>
    </row>
    <row r="23" spans="8:15">
      <c r="H23" s="143"/>
      <c r="I23" s="143"/>
      <c r="J23" s="143"/>
      <c r="K23" s="143"/>
      <c r="L23" s="143"/>
      <c r="M23" s="143"/>
      <c r="N23" s="143"/>
      <c r="O23" s="143"/>
    </row>
    <row r="24" spans="8:15">
      <c r="H24" s="143"/>
      <c r="I24" s="143"/>
      <c r="J24" s="143"/>
      <c r="K24" s="143"/>
      <c r="L24" s="143"/>
      <c r="M24" s="143"/>
      <c r="N24" s="143"/>
      <c r="O24" s="143"/>
    </row>
    <row r="25" spans="8:15">
      <c r="H25" s="143"/>
      <c r="I25" s="143"/>
      <c r="J25" s="143"/>
      <c r="K25" s="143"/>
      <c r="L25" s="143"/>
      <c r="M25" s="143"/>
      <c r="N25" s="143"/>
      <c r="O25" s="143"/>
    </row>
    <row r="26" spans="8:15">
      <c r="H26" s="143"/>
      <c r="I26" s="143"/>
      <c r="J26" s="143"/>
      <c r="K26" s="143"/>
      <c r="L26" s="143"/>
      <c r="M26" s="143"/>
      <c r="N26" s="143"/>
      <c r="O26" s="143"/>
    </row>
    <row r="27" spans="8:15">
      <c r="H27" s="143"/>
      <c r="I27" s="143"/>
      <c r="J27" s="143"/>
      <c r="K27" s="143"/>
      <c r="L27" s="143"/>
      <c r="M27" s="143"/>
      <c r="N27" s="143"/>
      <c r="O27" s="143"/>
    </row>
    <row r="28" spans="8:15">
      <c r="H28" s="143"/>
      <c r="I28" s="143"/>
      <c r="J28" s="143"/>
      <c r="K28" s="143"/>
      <c r="L28" s="143"/>
      <c r="M28" s="143"/>
      <c r="N28" s="143"/>
      <c r="O28" s="143"/>
    </row>
    <row r="29" spans="8:15">
      <c r="H29" s="143"/>
      <c r="I29" s="143"/>
      <c r="J29" s="143"/>
      <c r="K29" s="143"/>
      <c r="L29" s="143"/>
      <c r="M29" s="143"/>
      <c r="N29" s="143"/>
      <c r="O29" s="143"/>
    </row>
    <row r="30" spans="8:15">
      <c r="H30" s="143"/>
      <c r="I30" s="143"/>
      <c r="J30" s="143"/>
      <c r="K30" s="143"/>
      <c r="L30" s="143"/>
      <c r="M30" s="143"/>
      <c r="N30" s="143"/>
      <c r="O30" s="143"/>
    </row>
    <row r="31" spans="8:15">
      <c r="H31" s="143"/>
      <c r="I31" s="143"/>
      <c r="J31" s="143"/>
      <c r="K31" s="143"/>
      <c r="L31" s="143"/>
      <c r="M31" s="143"/>
      <c r="N31" s="143"/>
      <c r="O31" s="143"/>
    </row>
    <row r="32" spans="8:15">
      <c r="H32" s="143"/>
      <c r="I32" s="143"/>
      <c r="J32" s="143"/>
      <c r="K32" s="143"/>
      <c r="L32" s="143"/>
      <c r="M32" s="143"/>
      <c r="N32" s="143"/>
      <c r="O32" s="143"/>
    </row>
    <row r="33" spans="8:15">
      <c r="H33" s="143"/>
      <c r="I33" s="143"/>
      <c r="J33" s="143"/>
      <c r="K33" s="143"/>
      <c r="L33" s="143"/>
      <c r="M33" s="143"/>
      <c r="N33" s="143"/>
      <c r="O33" s="143"/>
    </row>
    <row r="34" spans="8:15">
      <c r="H34" s="143"/>
      <c r="I34" s="143"/>
      <c r="J34" s="143"/>
      <c r="K34" s="143"/>
      <c r="L34" s="143"/>
      <c r="M34" s="143"/>
      <c r="N34" s="143"/>
      <c r="O34" s="143"/>
    </row>
    <row r="35" spans="8:15">
      <c r="H35" s="143"/>
      <c r="I35" s="143"/>
      <c r="J35" s="143"/>
      <c r="K35" s="143"/>
      <c r="L35" s="143"/>
      <c r="M35" s="143"/>
      <c r="N35" s="143"/>
      <c r="O35" s="143"/>
    </row>
    <row r="36" spans="8:15">
      <c r="H36" s="143"/>
      <c r="I36" s="143"/>
      <c r="J36" s="143"/>
      <c r="K36" s="143"/>
      <c r="L36" s="143"/>
      <c r="M36" s="143"/>
      <c r="N36" s="143"/>
      <c r="O36" s="143"/>
    </row>
    <row r="37" spans="8:15">
      <c r="H37" s="143"/>
      <c r="I37" s="143"/>
      <c r="J37" s="143"/>
      <c r="K37" s="143"/>
      <c r="L37" s="143"/>
      <c r="M37" s="143"/>
      <c r="N37" s="143"/>
      <c r="O37" s="143"/>
    </row>
    <row r="38" spans="8:15">
      <c r="H38" s="143"/>
      <c r="I38" s="143"/>
      <c r="J38" s="143"/>
      <c r="K38" s="143"/>
      <c r="L38" s="143"/>
      <c r="M38" s="143"/>
      <c r="N38" s="143"/>
      <c r="O38" s="143"/>
    </row>
    <row r="39" spans="8:15">
      <c r="H39" s="143"/>
      <c r="I39" s="143"/>
      <c r="J39" s="143"/>
      <c r="K39" s="143"/>
      <c r="L39" s="143"/>
      <c r="M39" s="143"/>
      <c r="N39" s="143"/>
      <c r="O39" s="143"/>
    </row>
    <row r="40" spans="8:15">
      <c r="H40" s="143"/>
      <c r="I40" s="143"/>
      <c r="J40" s="143"/>
      <c r="K40" s="143"/>
      <c r="L40" s="143"/>
      <c r="M40" s="143"/>
      <c r="N40" s="143"/>
      <c r="O40" s="143"/>
    </row>
  </sheetData>
  <mergeCells count="3">
    <mergeCell ref="H13:O40"/>
    <mergeCell ref="A1:C1"/>
    <mergeCell ref="E1:G1"/>
  </mergeCells>
  <pageMargins left="0.75" right="0.75" top="1" bottom="1" header="0.5" footer="0.5"/>
  <pageSetup orientation="portrait" horizontalDpi="4294967292" verticalDpi="4294967292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O42"/>
  <sheetViews>
    <sheetView workbookViewId="0">
      <selection activeCell="D36" sqref="D36"/>
    </sheetView>
  </sheetViews>
  <sheetFormatPr baseColWidth="10" defaultColWidth="12.33203125" defaultRowHeight="15" x14ac:dyDescent="0"/>
  <cols>
    <col min="1" max="2" width="12.33203125" style="29"/>
    <col min="3" max="3" width="17.6640625" style="29" customWidth="1"/>
    <col min="4" max="7" width="12.33203125" style="29"/>
    <col min="8" max="8" width="18.33203125" style="29" customWidth="1"/>
    <col min="9" max="16384" width="12.33203125" style="29"/>
  </cols>
  <sheetData>
    <row r="2" spans="1:15">
      <c r="A2" s="25"/>
      <c r="B2" s="25"/>
      <c r="C2" s="25" t="s">
        <v>117</v>
      </c>
      <c r="F2" s="25"/>
      <c r="G2" s="25"/>
      <c r="H2" s="25" t="s">
        <v>119</v>
      </c>
      <c r="I2" s="25"/>
      <c r="K2" s="28" t="s">
        <v>88</v>
      </c>
      <c r="L2" s="27" t="s">
        <v>114</v>
      </c>
    </row>
    <row r="3" spans="1:15">
      <c r="B3" s="29" t="s">
        <v>84</v>
      </c>
      <c r="C3" s="29" t="s">
        <v>118</v>
      </c>
      <c r="D3" s="30" t="s">
        <v>107</v>
      </c>
      <c r="G3" s="29" t="s">
        <v>84</v>
      </c>
      <c r="H3" s="29" t="s">
        <v>118</v>
      </c>
      <c r="I3" s="30" t="s">
        <v>107</v>
      </c>
    </row>
    <row r="4" spans="1:15">
      <c r="A4" s="29" t="s">
        <v>76</v>
      </c>
      <c r="B4" s="29">
        <v>240</v>
      </c>
      <c r="C4" s="29">
        <v>2</v>
      </c>
      <c r="D4" s="29">
        <f>C4/B4</f>
        <v>8.3333333333333332E-3</v>
      </c>
      <c r="F4" s="29" t="s">
        <v>76</v>
      </c>
      <c r="G4" s="29">
        <v>250</v>
      </c>
      <c r="H4" s="29">
        <v>190</v>
      </c>
      <c r="I4" s="29">
        <f>H4/G4</f>
        <v>0.76</v>
      </c>
      <c r="K4" s="29">
        <f>AVERAGE(D4:D6)</f>
        <v>8.7129054520358861E-3</v>
      </c>
      <c r="L4" s="29">
        <f>STDEV(D4:D6)</f>
        <v>4.1538140485174952E-3</v>
      </c>
    </row>
    <row r="5" spans="1:15">
      <c r="A5" s="29" t="s">
        <v>77</v>
      </c>
      <c r="B5" s="29">
        <v>230</v>
      </c>
      <c r="C5" s="29">
        <v>3</v>
      </c>
      <c r="D5" s="29">
        <f>C5/B5</f>
        <v>1.3043478260869565E-2</v>
      </c>
      <c r="F5" s="29" t="s">
        <v>77</v>
      </c>
      <c r="G5" s="29">
        <v>235</v>
      </c>
      <c r="H5" s="29">
        <v>200</v>
      </c>
      <c r="I5" s="29">
        <f>H5/G5</f>
        <v>0.85106382978723405</v>
      </c>
      <c r="K5" s="29">
        <f>AVERAGE(I4:I6)</f>
        <v>0.72220646178092984</v>
      </c>
      <c r="L5" s="29">
        <f>STDEV(I4:I6)</f>
        <v>0.15133588035619122</v>
      </c>
    </row>
    <row r="6" spans="1:15">
      <c r="A6" s="29" t="s">
        <v>78</v>
      </c>
      <c r="B6" s="29">
        <v>210</v>
      </c>
      <c r="C6" s="29">
        <v>1</v>
      </c>
      <c r="D6" s="29">
        <f>C6/B6</f>
        <v>4.7619047619047623E-3</v>
      </c>
      <c r="F6" s="29" t="s">
        <v>78</v>
      </c>
      <c r="G6" s="29">
        <v>270</v>
      </c>
      <c r="H6" s="29">
        <v>150</v>
      </c>
      <c r="I6" s="29">
        <f>H6/G6</f>
        <v>0.55555555555555558</v>
      </c>
    </row>
    <row r="12" spans="1:15" ht="16.25" customHeight="1">
      <c r="I12" s="143" t="s">
        <v>206</v>
      </c>
      <c r="J12" s="143"/>
      <c r="K12" s="143"/>
      <c r="L12" s="143"/>
      <c r="M12" s="143"/>
      <c r="N12" s="143"/>
      <c r="O12" s="143"/>
    </row>
    <row r="13" spans="1:15">
      <c r="I13" s="143"/>
      <c r="J13" s="143"/>
      <c r="K13" s="143"/>
      <c r="L13" s="143"/>
      <c r="M13" s="143"/>
      <c r="N13" s="143"/>
      <c r="O13" s="143"/>
    </row>
    <row r="14" spans="1:15">
      <c r="I14" s="143"/>
      <c r="J14" s="143"/>
      <c r="K14" s="143"/>
      <c r="L14" s="143"/>
      <c r="M14" s="143"/>
      <c r="N14" s="143"/>
      <c r="O14" s="143"/>
    </row>
    <row r="15" spans="1:15">
      <c r="I15" s="143"/>
      <c r="J15" s="143"/>
      <c r="K15" s="143"/>
      <c r="L15" s="143"/>
      <c r="M15" s="143"/>
      <c r="N15" s="143"/>
      <c r="O15" s="143"/>
    </row>
    <row r="16" spans="1:15">
      <c r="I16" s="143"/>
      <c r="J16" s="143"/>
      <c r="K16" s="143"/>
      <c r="L16" s="143"/>
      <c r="M16" s="143"/>
      <c r="N16" s="143"/>
      <c r="O16" s="143"/>
    </row>
    <row r="17" spans="9:15">
      <c r="I17" s="143"/>
      <c r="J17" s="143"/>
      <c r="K17" s="143"/>
      <c r="L17" s="143"/>
      <c r="M17" s="143"/>
      <c r="N17" s="143"/>
      <c r="O17" s="143"/>
    </row>
    <row r="18" spans="9:15">
      <c r="I18" s="143"/>
      <c r="J18" s="143"/>
      <c r="K18" s="143"/>
      <c r="L18" s="143"/>
      <c r="M18" s="143"/>
      <c r="N18" s="143"/>
      <c r="O18" s="143"/>
    </row>
    <row r="19" spans="9:15">
      <c r="I19" s="143"/>
      <c r="J19" s="143"/>
      <c r="K19" s="143"/>
      <c r="L19" s="143"/>
      <c r="M19" s="143"/>
      <c r="N19" s="143"/>
      <c r="O19" s="143"/>
    </row>
    <row r="20" spans="9:15">
      <c r="I20" s="143"/>
      <c r="J20" s="143"/>
      <c r="K20" s="143"/>
      <c r="L20" s="143"/>
      <c r="M20" s="143"/>
      <c r="N20" s="143"/>
      <c r="O20" s="143"/>
    </row>
    <row r="21" spans="9:15">
      <c r="I21" s="143"/>
      <c r="J21" s="143"/>
      <c r="K21" s="143"/>
      <c r="L21" s="143"/>
      <c r="M21" s="143"/>
      <c r="N21" s="143"/>
      <c r="O21" s="143"/>
    </row>
    <row r="22" spans="9:15">
      <c r="I22" s="143"/>
      <c r="J22" s="143"/>
      <c r="K22" s="143"/>
      <c r="L22" s="143"/>
      <c r="M22" s="143"/>
      <c r="N22" s="143"/>
      <c r="O22" s="143"/>
    </row>
    <row r="23" spans="9:15">
      <c r="I23" s="143"/>
      <c r="J23" s="143"/>
      <c r="K23" s="143"/>
      <c r="L23" s="143"/>
      <c r="M23" s="143"/>
      <c r="N23" s="143"/>
      <c r="O23" s="143"/>
    </row>
    <row r="24" spans="9:15">
      <c r="I24" s="143"/>
      <c r="J24" s="143"/>
      <c r="K24" s="143"/>
      <c r="L24" s="143"/>
      <c r="M24" s="143"/>
      <c r="N24" s="143"/>
      <c r="O24" s="143"/>
    </row>
    <row r="25" spans="9:15">
      <c r="I25" s="143"/>
      <c r="J25" s="143"/>
      <c r="K25" s="143"/>
      <c r="L25" s="143"/>
      <c r="M25" s="143"/>
      <c r="N25" s="143"/>
      <c r="O25" s="143"/>
    </row>
    <row r="26" spans="9:15">
      <c r="I26" s="143"/>
      <c r="J26" s="143"/>
      <c r="K26" s="143"/>
      <c r="L26" s="143"/>
      <c r="M26" s="143"/>
      <c r="N26" s="143"/>
      <c r="O26" s="143"/>
    </row>
    <row r="27" spans="9:15">
      <c r="I27" s="143"/>
      <c r="J27" s="143"/>
      <c r="K27" s="143"/>
      <c r="L27" s="143"/>
      <c r="M27" s="143"/>
      <c r="N27" s="143"/>
      <c r="O27" s="143"/>
    </row>
    <row r="28" spans="9:15">
      <c r="I28" s="143"/>
      <c r="J28" s="143"/>
      <c r="K28" s="143"/>
      <c r="L28" s="143"/>
      <c r="M28" s="143"/>
      <c r="N28" s="143"/>
      <c r="O28" s="143"/>
    </row>
    <row r="29" spans="9:15">
      <c r="I29" s="143"/>
      <c r="J29" s="143"/>
      <c r="K29" s="143"/>
      <c r="L29" s="143"/>
      <c r="M29" s="143"/>
      <c r="N29" s="143"/>
      <c r="O29" s="143"/>
    </row>
    <row r="30" spans="9:15">
      <c r="I30" s="143"/>
      <c r="J30" s="143"/>
      <c r="K30" s="143"/>
      <c r="L30" s="143"/>
      <c r="M30" s="143"/>
      <c r="N30" s="143"/>
      <c r="O30" s="143"/>
    </row>
    <row r="31" spans="9:15">
      <c r="I31" s="143"/>
      <c r="J31" s="143"/>
      <c r="K31" s="143"/>
      <c r="L31" s="143"/>
      <c r="M31" s="143"/>
      <c r="N31" s="143"/>
      <c r="O31" s="143"/>
    </row>
    <row r="32" spans="9:15">
      <c r="I32" s="143"/>
      <c r="J32" s="143"/>
      <c r="K32" s="143"/>
      <c r="L32" s="143"/>
      <c r="M32" s="143"/>
      <c r="N32" s="143"/>
      <c r="O32" s="143"/>
    </row>
    <row r="33" spans="9:15">
      <c r="I33" s="143"/>
      <c r="J33" s="143"/>
      <c r="K33" s="143"/>
      <c r="L33" s="143"/>
      <c r="M33" s="143"/>
      <c r="N33" s="143"/>
      <c r="O33" s="143"/>
    </row>
    <row r="34" spans="9:15">
      <c r="I34" s="143"/>
      <c r="J34" s="143"/>
      <c r="K34" s="143"/>
      <c r="L34" s="143"/>
      <c r="M34" s="143"/>
      <c r="N34" s="143"/>
      <c r="O34" s="143"/>
    </row>
    <row r="35" spans="9:15">
      <c r="I35" s="143"/>
      <c r="J35" s="143"/>
      <c r="K35" s="143"/>
      <c r="L35" s="143"/>
      <c r="M35" s="143"/>
      <c r="N35" s="143"/>
      <c r="O35" s="143"/>
    </row>
    <row r="36" spans="9:15">
      <c r="I36" s="143"/>
      <c r="J36" s="143"/>
      <c r="K36" s="143"/>
      <c r="L36" s="143"/>
      <c r="M36" s="143"/>
      <c r="N36" s="143"/>
      <c r="O36" s="143"/>
    </row>
    <row r="37" spans="9:15">
      <c r="I37" s="143"/>
      <c r="J37" s="143"/>
      <c r="K37" s="143"/>
      <c r="L37" s="143"/>
      <c r="M37" s="143"/>
      <c r="N37" s="143"/>
      <c r="O37" s="143"/>
    </row>
    <row r="38" spans="9:15">
      <c r="I38" s="143"/>
      <c r="J38" s="143"/>
      <c r="K38" s="143"/>
      <c r="L38" s="143"/>
      <c r="M38" s="143"/>
      <c r="N38" s="143"/>
      <c r="O38" s="143"/>
    </row>
    <row r="39" spans="9:15">
      <c r="I39" s="143"/>
      <c r="J39" s="143"/>
      <c r="K39" s="143"/>
      <c r="L39" s="143"/>
      <c r="M39" s="143"/>
      <c r="N39" s="143"/>
      <c r="O39" s="143"/>
    </row>
    <row r="40" spans="9:15">
      <c r="I40" s="143"/>
      <c r="J40" s="143"/>
      <c r="K40" s="143"/>
      <c r="L40" s="143"/>
      <c r="M40" s="143"/>
      <c r="N40" s="143"/>
      <c r="O40" s="143"/>
    </row>
    <row r="41" spans="9:15">
      <c r="I41" s="143"/>
      <c r="J41" s="143"/>
      <c r="K41" s="143"/>
      <c r="L41" s="143"/>
      <c r="M41" s="143"/>
      <c r="N41" s="143"/>
      <c r="O41" s="143"/>
    </row>
    <row r="42" spans="9:15">
      <c r="I42" s="143"/>
      <c r="J42" s="143"/>
      <c r="K42" s="143"/>
      <c r="L42" s="143"/>
      <c r="M42" s="143"/>
      <c r="N42" s="143"/>
      <c r="O42" s="143"/>
    </row>
  </sheetData>
  <mergeCells count="1">
    <mergeCell ref="I12:O42"/>
  </mergeCells>
  <pageMargins left="0.75" right="0.75" top="1" bottom="1" header="0.5" footer="0.5"/>
  <pageSetup orientation="portrait" horizontalDpi="4294967292" verticalDpi="4294967292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40"/>
  <sheetViews>
    <sheetView topLeftCell="D1" workbookViewId="0">
      <selection activeCell="Q32" sqref="Q32"/>
    </sheetView>
  </sheetViews>
  <sheetFormatPr baseColWidth="10" defaultColWidth="12.33203125" defaultRowHeight="15" x14ac:dyDescent="0"/>
  <cols>
    <col min="1" max="2" width="12.33203125" style="29"/>
    <col min="3" max="3" width="17.33203125" style="29" customWidth="1"/>
    <col min="4" max="6" width="12.33203125" style="29"/>
    <col min="7" max="7" width="15.6640625" style="29" customWidth="1"/>
    <col min="8" max="16384" width="12.33203125" style="29"/>
  </cols>
  <sheetData>
    <row r="1" spans="1:15">
      <c r="A1" s="142" t="s">
        <v>117</v>
      </c>
      <c r="B1" s="142"/>
      <c r="C1" s="142"/>
      <c r="E1" s="142" t="s">
        <v>116</v>
      </c>
      <c r="F1" s="142"/>
      <c r="G1" s="142"/>
    </row>
    <row r="2" spans="1:15">
      <c r="B2" s="29" t="s">
        <v>84</v>
      </c>
      <c r="C2" s="29" t="s">
        <v>115</v>
      </c>
      <c r="F2" s="29" t="s">
        <v>84</v>
      </c>
      <c r="G2" s="29" t="s">
        <v>115</v>
      </c>
    </row>
    <row r="3" spans="1:15">
      <c r="A3" s="29" t="s">
        <v>76</v>
      </c>
      <c r="B3" s="29">
        <v>210</v>
      </c>
      <c r="C3" s="29">
        <v>55</v>
      </c>
      <c r="E3" s="29" t="s">
        <v>76</v>
      </c>
      <c r="F3" s="29">
        <v>214</v>
      </c>
      <c r="G3" s="29">
        <v>44</v>
      </c>
    </row>
    <row r="4" spans="1:15">
      <c r="A4" s="29" t="s">
        <v>77</v>
      </c>
      <c r="B4" s="29">
        <v>203</v>
      </c>
      <c r="C4" s="29">
        <v>44</v>
      </c>
      <c r="E4" s="29" t="s">
        <v>77</v>
      </c>
      <c r="F4" s="29">
        <v>210</v>
      </c>
      <c r="G4" s="29">
        <v>40</v>
      </c>
    </row>
    <row r="5" spans="1:15">
      <c r="A5" s="29" t="s">
        <v>78</v>
      </c>
      <c r="B5" s="29">
        <v>167</v>
      </c>
      <c r="C5" s="29">
        <v>30</v>
      </c>
      <c r="E5" s="29" t="s">
        <v>78</v>
      </c>
      <c r="F5" s="29">
        <v>155</v>
      </c>
      <c r="G5" s="29">
        <v>24</v>
      </c>
    </row>
    <row r="6" spans="1:15">
      <c r="C6" s="30" t="s">
        <v>107</v>
      </c>
      <c r="G6" s="30" t="s">
        <v>107</v>
      </c>
      <c r="I6" s="28" t="s">
        <v>88</v>
      </c>
      <c r="J6" s="27" t="s">
        <v>114</v>
      </c>
    </row>
    <row r="7" spans="1:15">
      <c r="C7" s="29">
        <f>C3/B3</f>
        <v>0.26190476190476192</v>
      </c>
      <c r="G7" s="29">
        <f>G3/F3</f>
        <v>0.20560747663551401</v>
      </c>
      <c r="I7" s="29">
        <f>AVERAGE(C7:C9)</f>
        <v>0.21943141631351418</v>
      </c>
      <c r="J7" s="29">
        <f>STDEV(C7:C9)</f>
        <v>4.1197580709509282E-2</v>
      </c>
    </row>
    <row r="8" spans="1:15">
      <c r="C8" s="29">
        <f>C4/B4</f>
        <v>0.21674876847290642</v>
      </c>
      <c r="G8" s="29">
        <f>G4/F4</f>
        <v>0.19047619047619047</v>
      </c>
      <c r="I8" s="29">
        <f>AVERAGE(G7:G9)</f>
        <v>0.18364079226304128</v>
      </c>
      <c r="J8" s="29">
        <f>STDEV(G7:G9)</f>
        <v>2.6065473833417611E-2</v>
      </c>
    </row>
    <row r="9" spans="1:15">
      <c r="C9" s="29">
        <f>C5/B5</f>
        <v>0.17964071856287425</v>
      </c>
      <c r="G9" s="29">
        <f>G5/F5</f>
        <v>0.15483870967741936</v>
      </c>
    </row>
    <row r="13" spans="1:15">
      <c r="H13" s="143" t="s">
        <v>205</v>
      </c>
      <c r="I13" s="143"/>
      <c r="J13" s="143"/>
      <c r="K13" s="143"/>
      <c r="L13" s="143"/>
      <c r="M13" s="143"/>
      <c r="N13" s="143"/>
      <c r="O13" s="143"/>
    </row>
    <row r="14" spans="1:15">
      <c r="H14" s="143"/>
      <c r="I14" s="143"/>
      <c r="J14" s="143"/>
      <c r="K14" s="143"/>
      <c r="L14" s="143"/>
      <c r="M14" s="143"/>
      <c r="N14" s="143"/>
      <c r="O14" s="143"/>
    </row>
    <row r="15" spans="1:15">
      <c r="H15" s="143"/>
      <c r="I15" s="143"/>
      <c r="J15" s="143"/>
      <c r="K15" s="143"/>
      <c r="L15" s="143"/>
      <c r="M15" s="143"/>
      <c r="N15" s="143"/>
      <c r="O15" s="143"/>
    </row>
    <row r="16" spans="1:15">
      <c r="H16" s="143"/>
      <c r="I16" s="143"/>
      <c r="J16" s="143"/>
      <c r="K16" s="143"/>
      <c r="L16" s="143"/>
      <c r="M16" s="143"/>
      <c r="N16" s="143"/>
      <c r="O16" s="143"/>
    </row>
    <row r="17" spans="8:15">
      <c r="H17" s="143"/>
      <c r="I17" s="143"/>
      <c r="J17" s="143"/>
      <c r="K17" s="143"/>
      <c r="L17" s="143"/>
      <c r="M17" s="143"/>
      <c r="N17" s="143"/>
      <c r="O17" s="143"/>
    </row>
    <row r="18" spans="8:15">
      <c r="H18" s="143"/>
      <c r="I18" s="143"/>
      <c r="J18" s="143"/>
      <c r="K18" s="143"/>
      <c r="L18" s="143"/>
      <c r="M18" s="143"/>
      <c r="N18" s="143"/>
      <c r="O18" s="143"/>
    </row>
    <row r="19" spans="8:15">
      <c r="H19" s="143"/>
      <c r="I19" s="143"/>
      <c r="J19" s="143"/>
      <c r="K19" s="143"/>
      <c r="L19" s="143"/>
      <c r="M19" s="143"/>
      <c r="N19" s="143"/>
      <c r="O19" s="143"/>
    </row>
    <row r="20" spans="8:15">
      <c r="H20" s="143"/>
      <c r="I20" s="143"/>
      <c r="J20" s="143"/>
      <c r="K20" s="143"/>
      <c r="L20" s="143"/>
      <c r="M20" s="143"/>
      <c r="N20" s="143"/>
      <c r="O20" s="143"/>
    </row>
    <row r="21" spans="8:15">
      <c r="H21" s="143"/>
      <c r="I21" s="143"/>
      <c r="J21" s="143"/>
      <c r="K21" s="143"/>
      <c r="L21" s="143"/>
      <c r="M21" s="143"/>
      <c r="N21" s="143"/>
      <c r="O21" s="143"/>
    </row>
    <row r="22" spans="8:15">
      <c r="H22" s="143"/>
      <c r="I22" s="143"/>
      <c r="J22" s="143"/>
      <c r="K22" s="143"/>
      <c r="L22" s="143"/>
      <c r="M22" s="143"/>
      <c r="N22" s="143"/>
      <c r="O22" s="143"/>
    </row>
    <row r="23" spans="8:15">
      <c r="H23" s="143"/>
      <c r="I23" s="143"/>
      <c r="J23" s="143"/>
      <c r="K23" s="143"/>
      <c r="L23" s="143"/>
      <c r="M23" s="143"/>
      <c r="N23" s="143"/>
      <c r="O23" s="143"/>
    </row>
    <row r="24" spans="8:15">
      <c r="H24" s="143"/>
      <c r="I24" s="143"/>
      <c r="J24" s="143"/>
      <c r="K24" s="143"/>
      <c r="L24" s="143"/>
      <c r="M24" s="143"/>
      <c r="N24" s="143"/>
      <c r="O24" s="143"/>
    </row>
    <row r="25" spans="8:15">
      <c r="H25" s="143"/>
      <c r="I25" s="143"/>
      <c r="J25" s="143"/>
      <c r="K25" s="143"/>
      <c r="L25" s="143"/>
      <c r="M25" s="143"/>
      <c r="N25" s="143"/>
      <c r="O25" s="143"/>
    </row>
    <row r="26" spans="8:15">
      <c r="H26" s="143"/>
      <c r="I26" s="143"/>
      <c r="J26" s="143"/>
      <c r="K26" s="143"/>
      <c r="L26" s="143"/>
      <c r="M26" s="143"/>
      <c r="N26" s="143"/>
      <c r="O26" s="143"/>
    </row>
    <row r="27" spans="8:15">
      <c r="H27" s="143"/>
      <c r="I27" s="143"/>
      <c r="J27" s="143"/>
      <c r="K27" s="143"/>
      <c r="L27" s="143"/>
      <c r="M27" s="143"/>
      <c r="N27" s="143"/>
      <c r="O27" s="143"/>
    </row>
    <row r="28" spans="8:15">
      <c r="H28" s="143"/>
      <c r="I28" s="143"/>
      <c r="J28" s="143"/>
      <c r="K28" s="143"/>
      <c r="L28" s="143"/>
      <c r="M28" s="143"/>
      <c r="N28" s="143"/>
      <c r="O28" s="143"/>
    </row>
    <row r="29" spans="8:15">
      <c r="H29" s="143"/>
      <c r="I29" s="143"/>
      <c r="J29" s="143"/>
      <c r="K29" s="143"/>
      <c r="L29" s="143"/>
      <c r="M29" s="143"/>
      <c r="N29" s="143"/>
      <c r="O29" s="143"/>
    </row>
    <row r="30" spans="8:15">
      <c r="H30" s="143"/>
      <c r="I30" s="143"/>
      <c r="J30" s="143"/>
      <c r="K30" s="143"/>
      <c r="L30" s="143"/>
      <c r="M30" s="143"/>
      <c r="N30" s="143"/>
      <c r="O30" s="143"/>
    </row>
    <row r="31" spans="8:15">
      <c r="H31" s="143"/>
      <c r="I31" s="143"/>
      <c r="J31" s="143"/>
      <c r="K31" s="143"/>
      <c r="L31" s="143"/>
      <c r="M31" s="143"/>
      <c r="N31" s="143"/>
      <c r="O31" s="143"/>
    </row>
    <row r="32" spans="8:15">
      <c r="H32" s="143"/>
      <c r="I32" s="143"/>
      <c r="J32" s="143"/>
      <c r="K32" s="143"/>
      <c r="L32" s="143"/>
      <c r="M32" s="143"/>
      <c r="N32" s="143"/>
      <c r="O32" s="143"/>
    </row>
    <row r="33" spans="8:15">
      <c r="H33" s="143"/>
      <c r="I33" s="143"/>
      <c r="J33" s="143"/>
      <c r="K33" s="143"/>
      <c r="L33" s="143"/>
      <c r="M33" s="143"/>
      <c r="N33" s="143"/>
      <c r="O33" s="143"/>
    </row>
    <row r="34" spans="8:15">
      <c r="H34" s="143"/>
      <c r="I34" s="143"/>
      <c r="J34" s="143"/>
      <c r="K34" s="143"/>
      <c r="L34" s="143"/>
      <c r="M34" s="143"/>
      <c r="N34" s="143"/>
      <c r="O34" s="143"/>
    </row>
    <row r="35" spans="8:15">
      <c r="H35" s="143"/>
      <c r="I35" s="143"/>
      <c r="J35" s="143"/>
      <c r="K35" s="143"/>
      <c r="L35" s="143"/>
      <c r="M35" s="143"/>
      <c r="N35" s="143"/>
      <c r="O35" s="143"/>
    </row>
    <row r="36" spans="8:15">
      <c r="H36" s="143"/>
      <c r="I36" s="143"/>
      <c r="J36" s="143"/>
      <c r="K36" s="143"/>
      <c r="L36" s="143"/>
      <c r="M36" s="143"/>
      <c r="N36" s="143"/>
      <c r="O36" s="143"/>
    </row>
    <row r="37" spans="8:15">
      <c r="H37" s="143"/>
      <c r="I37" s="143"/>
      <c r="J37" s="143"/>
      <c r="K37" s="143"/>
      <c r="L37" s="143"/>
      <c r="M37" s="143"/>
      <c r="N37" s="143"/>
      <c r="O37" s="143"/>
    </row>
    <row r="38" spans="8:15">
      <c r="H38" s="143"/>
      <c r="I38" s="143"/>
      <c r="J38" s="143"/>
      <c r="K38" s="143"/>
      <c r="L38" s="143"/>
      <c r="M38" s="143"/>
      <c r="N38" s="143"/>
      <c r="O38" s="143"/>
    </row>
    <row r="39" spans="8:15">
      <c r="H39" s="143"/>
      <c r="I39" s="143"/>
      <c r="J39" s="143"/>
      <c r="K39" s="143"/>
      <c r="L39" s="143"/>
      <c r="M39" s="143"/>
      <c r="N39" s="143"/>
      <c r="O39" s="143"/>
    </row>
    <row r="40" spans="8:15">
      <c r="H40" s="143"/>
      <c r="I40" s="143"/>
      <c r="J40" s="143"/>
      <c r="K40" s="143"/>
      <c r="L40" s="143"/>
      <c r="M40" s="143"/>
      <c r="N40" s="143"/>
      <c r="O40" s="143"/>
    </row>
  </sheetData>
  <mergeCells count="3">
    <mergeCell ref="H13:O40"/>
    <mergeCell ref="A1:C1"/>
    <mergeCell ref="E1:G1"/>
  </mergeCells>
  <pageMargins left="0.75" right="0.75" top="1" bottom="1" header="0.5" footer="0.5"/>
  <pageSetup orientation="portrait" horizontalDpi="4294967292" verticalDpi="4294967292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S33"/>
  <sheetViews>
    <sheetView topLeftCell="A15" zoomScale="85" zoomScaleNormal="85" zoomScalePageLayoutView="85" workbookViewId="0">
      <selection activeCell="V35" sqref="V35"/>
    </sheetView>
  </sheetViews>
  <sheetFormatPr baseColWidth="10" defaultColWidth="8.6640625" defaultRowHeight="14" x14ac:dyDescent="0"/>
  <sheetData>
    <row r="2" spans="1:14">
      <c r="A2" s="1" t="s">
        <v>22</v>
      </c>
      <c r="B2" t="s">
        <v>23</v>
      </c>
      <c r="J2" s="1" t="s">
        <v>22</v>
      </c>
      <c r="K2" t="s">
        <v>24</v>
      </c>
      <c r="N2" s="1"/>
    </row>
    <row r="33" spans="1:19">
      <c r="A33" s="1" t="s">
        <v>22</v>
      </c>
      <c r="B33" t="s">
        <v>25</v>
      </c>
      <c r="H33" s="1" t="s">
        <v>22</v>
      </c>
      <c r="I33" t="s">
        <v>26</v>
      </c>
      <c r="R33" s="1" t="s">
        <v>22</v>
      </c>
      <c r="S33" t="s">
        <v>27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S33"/>
  <sheetViews>
    <sheetView topLeftCell="A3" zoomScale="85" zoomScaleNormal="85" zoomScalePageLayoutView="85" workbookViewId="0">
      <selection activeCell="R30" sqref="R30"/>
    </sheetView>
  </sheetViews>
  <sheetFormatPr baseColWidth="10" defaultColWidth="8.6640625" defaultRowHeight="14" x14ac:dyDescent="0"/>
  <sheetData>
    <row r="2" spans="1:19">
      <c r="A2" s="1" t="s">
        <v>28</v>
      </c>
      <c r="B2" t="s">
        <v>23</v>
      </c>
      <c r="J2" s="1" t="s">
        <v>28</v>
      </c>
      <c r="K2" t="s">
        <v>30</v>
      </c>
      <c r="N2" s="1"/>
      <c r="R2" s="1" t="s">
        <v>28</v>
      </c>
      <c r="S2" t="s">
        <v>29</v>
      </c>
    </row>
    <row r="33" spans="1:18">
      <c r="A33" s="1" t="s">
        <v>28</v>
      </c>
      <c r="B33" t="s">
        <v>31</v>
      </c>
      <c r="H33" s="1" t="s">
        <v>28</v>
      </c>
      <c r="I33" t="s">
        <v>27</v>
      </c>
      <c r="R33" s="1"/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T33"/>
  <sheetViews>
    <sheetView zoomScale="85" zoomScaleNormal="85" zoomScalePageLayoutView="85" workbookViewId="0">
      <selection activeCell="T55" sqref="T55"/>
    </sheetView>
  </sheetViews>
  <sheetFormatPr baseColWidth="10" defaultColWidth="8.6640625" defaultRowHeight="14" x14ac:dyDescent="0"/>
  <sheetData>
    <row r="2" spans="1:19">
      <c r="A2" s="1" t="s">
        <v>32</v>
      </c>
      <c r="B2" t="s">
        <v>33</v>
      </c>
      <c r="J2" s="1" t="s">
        <v>28</v>
      </c>
      <c r="K2" t="s">
        <v>29</v>
      </c>
      <c r="N2" s="1"/>
      <c r="R2" s="1" t="s">
        <v>28</v>
      </c>
      <c r="S2" t="s">
        <v>34</v>
      </c>
    </row>
    <row r="33" spans="1:20">
      <c r="A33" s="1" t="s">
        <v>32</v>
      </c>
      <c r="B33" t="s">
        <v>35</v>
      </c>
      <c r="H33" s="1" t="s">
        <v>32</v>
      </c>
      <c r="I33" t="s">
        <v>26</v>
      </c>
      <c r="M33" s="1" t="s">
        <v>32</v>
      </c>
      <c r="N33" t="s">
        <v>27</v>
      </c>
      <c r="R33" s="1"/>
      <c r="S33" s="1" t="s">
        <v>32</v>
      </c>
      <c r="T33" t="s">
        <v>36</v>
      </c>
    </row>
  </sheetData>
  <pageMargins left="0.7" right="0.7" top="0.75" bottom="0.75" header="0.3" footer="0.3"/>
  <pageSetup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50"/>
  <sheetViews>
    <sheetView topLeftCell="A16" workbookViewId="0">
      <selection activeCell="B47" sqref="B47:D48"/>
    </sheetView>
  </sheetViews>
  <sheetFormatPr baseColWidth="10" defaultColWidth="8.6640625" defaultRowHeight="14" x14ac:dyDescent="0"/>
  <cols>
    <col min="1" max="1" width="21.5" style="98" customWidth="1"/>
    <col min="2" max="3" width="8.6640625" style="98" customWidth="1"/>
    <col min="4" max="12" width="8.6640625" style="98"/>
    <col min="13" max="13" width="13.33203125" style="98" customWidth="1"/>
    <col min="14" max="14" width="8.6640625" style="98"/>
    <col min="15" max="15" width="8.6640625" style="98" customWidth="1"/>
    <col min="16" max="16384" width="8.6640625" style="98"/>
  </cols>
  <sheetData>
    <row r="1" spans="1:17" ht="15">
      <c r="B1" s="144" t="s">
        <v>180</v>
      </c>
      <c r="C1" s="145"/>
      <c r="D1" s="145"/>
      <c r="E1" s="145"/>
      <c r="F1" s="145"/>
      <c r="G1" s="145"/>
      <c r="H1" s="146" t="s">
        <v>179</v>
      </c>
      <c r="I1" s="146"/>
      <c r="J1" s="146"/>
      <c r="K1" s="146"/>
      <c r="L1" s="146"/>
      <c r="M1" s="146"/>
    </row>
    <row r="2" spans="1:17" ht="15">
      <c r="B2" s="147" t="s">
        <v>178</v>
      </c>
      <c r="C2" s="148"/>
      <c r="D2" s="148"/>
      <c r="E2" s="148"/>
      <c r="F2" s="148"/>
      <c r="G2" s="148"/>
      <c r="H2" s="149" t="s">
        <v>177</v>
      </c>
      <c r="I2" s="149"/>
      <c r="J2" s="149"/>
      <c r="K2" s="149"/>
      <c r="L2" s="149"/>
      <c r="M2" s="149"/>
    </row>
    <row r="3" spans="1:17" ht="30">
      <c r="B3" s="126" t="s">
        <v>176</v>
      </c>
      <c r="C3" s="125" t="s">
        <v>175</v>
      </c>
      <c r="D3" s="126" t="s">
        <v>174</v>
      </c>
      <c r="E3" s="125" t="s">
        <v>173</v>
      </c>
      <c r="F3" s="126" t="s">
        <v>172</v>
      </c>
      <c r="G3" s="125" t="s">
        <v>171</v>
      </c>
      <c r="H3" s="126" t="s">
        <v>170</v>
      </c>
      <c r="I3" s="125" t="s">
        <v>169</v>
      </c>
      <c r="J3" s="126" t="s">
        <v>168</v>
      </c>
      <c r="K3" s="125" t="s">
        <v>167</v>
      </c>
      <c r="L3" s="126" t="s">
        <v>166</v>
      </c>
      <c r="M3" s="125" t="s">
        <v>165</v>
      </c>
    </row>
    <row r="4" spans="1:17" ht="15">
      <c r="A4" s="98">
        <v>5</v>
      </c>
      <c r="B4" s="120">
        <v>0</v>
      </c>
      <c r="C4" s="122">
        <v>15.375999999999999</v>
      </c>
      <c r="D4" s="121">
        <v>12.1945</v>
      </c>
      <c r="E4" s="121">
        <v>23.327999999999999</v>
      </c>
      <c r="F4" s="124">
        <v>0</v>
      </c>
      <c r="G4" s="123">
        <v>13.327999999999999</v>
      </c>
      <c r="H4" s="122">
        <v>15.8565</v>
      </c>
      <c r="I4" s="122">
        <v>29.106000000000002</v>
      </c>
      <c r="J4" s="121">
        <v>26.4</v>
      </c>
      <c r="K4" s="121">
        <v>38.662999999999997</v>
      </c>
      <c r="L4" s="121">
        <v>40.204000000000001</v>
      </c>
      <c r="M4" s="121">
        <v>28.88</v>
      </c>
      <c r="O4" s="135"/>
      <c r="P4" s="135"/>
      <c r="Q4" s="135"/>
    </row>
    <row r="5" spans="1:17" ht="14.5" hidden="1" customHeight="1">
      <c r="A5" s="98">
        <v>6</v>
      </c>
      <c r="O5" s="135"/>
      <c r="P5" s="135"/>
      <c r="Q5" s="135"/>
    </row>
    <row r="6" spans="1:17" ht="15">
      <c r="A6" s="98">
        <v>7</v>
      </c>
      <c r="B6" s="120">
        <v>7.4359999999999999</v>
      </c>
      <c r="C6" s="120">
        <v>15.375999999999999</v>
      </c>
      <c r="D6" s="120">
        <v>6.048</v>
      </c>
      <c r="E6" s="120">
        <v>4.851</v>
      </c>
      <c r="F6" s="120">
        <v>9.4640000000000004</v>
      </c>
      <c r="G6" s="120">
        <v>16.8795</v>
      </c>
      <c r="H6" s="120">
        <v>17.408000000000001</v>
      </c>
      <c r="I6" s="120">
        <v>22.68</v>
      </c>
      <c r="J6" s="120">
        <v>29.6</v>
      </c>
      <c r="K6" s="120">
        <v>32.799999999999997</v>
      </c>
      <c r="L6" s="120">
        <v>35.28</v>
      </c>
      <c r="M6" s="120">
        <v>46.08</v>
      </c>
      <c r="O6" s="135"/>
      <c r="P6" s="135"/>
      <c r="Q6" s="135"/>
    </row>
    <row r="7" spans="1:17" ht="14.5" hidden="1" customHeight="1">
      <c r="A7" s="98">
        <f t="shared" ref="A7:A45" si="0">A6+1</f>
        <v>8</v>
      </c>
      <c r="O7" s="135" t="s">
        <v>215</v>
      </c>
      <c r="P7" s="136">
        <v>9.7939999999999994E-15</v>
      </c>
      <c r="Q7" s="135" t="s">
        <v>213</v>
      </c>
    </row>
    <row r="8" spans="1:17" hidden="1">
      <c r="A8" s="98">
        <f t="shared" si="0"/>
        <v>9</v>
      </c>
    </row>
    <row r="9" spans="1:17" ht="15">
      <c r="A9" s="98">
        <f t="shared" si="0"/>
        <v>10</v>
      </c>
      <c r="B9" s="120">
        <v>0</v>
      </c>
      <c r="C9" s="120">
        <v>0</v>
      </c>
      <c r="D9" s="120">
        <v>0</v>
      </c>
      <c r="E9" s="120">
        <v>0</v>
      </c>
      <c r="F9" s="120">
        <v>0</v>
      </c>
      <c r="G9" s="120">
        <v>0</v>
      </c>
      <c r="H9" s="120">
        <v>26.713999999999999</v>
      </c>
      <c r="I9" s="120">
        <v>17.149999999999999</v>
      </c>
      <c r="J9" s="120">
        <v>16.335000000000001</v>
      </c>
      <c r="K9" s="120">
        <v>24.547999999999998</v>
      </c>
      <c r="L9" s="120">
        <v>38.088000000000001</v>
      </c>
      <c r="M9" s="120">
        <v>29.4175</v>
      </c>
    </row>
    <row r="10" spans="1:17" ht="15" hidden="1">
      <c r="A10" s="98">
        <f t="shared" si="0"/>
        <v>11</v>
      </c>
      <c r="B10" s="120"/>
      <c r="C10" s="120"/>
      <c r="D10" s="120"/>
      <c r="E10" s="120"/>
      <c r="F10" s="120"/>
      <c r="G10" s="120"/>
      <c r="H10" s="120"/>
      <c r="I10" s="120"/>
      <c r="J10" s="120"/>
      <c r="K10" s="120"/>
      <c r="L10" s="120"/>
      <c r="M10" s="120"/>
    </row>
    <row r="11" spans="1:17" ht="15">
      <c r="A11" s="98">
        <f t="shared" si="0"/>
        <v>12</v>
      </c>
      <c r="B11" s="120">
        <v>0</v>
      </c>
      <c r="C11" s="120">
        <v>0</v>
      </c>
      <c r="D11" s="120">
        <v>0</v>
      </c>
      <c r="E11" s="120">
        <v>0</v>
      </c>
      <c r="F11" s="120">
        <v>0</v>
      </c>
      <c r="G11" s="120">
        <v>0</v>
      </c>
      <c r="H11" s="120">
        <v>21.78</v>
      </c>
      <c r="I11" s="120">
        <v>17.423999999999999</v>
      </c>
      <c r="J11" s="120">
        <v>5.9535</v>
      </c>
      <c r="K11" s="120">
        <v>16.384</v>
      </c>
      <c r="L11" s="120">
        <v>36.450000000000003</v>
      </c>
      <c r="M11" s="120">
        <v>37.03</v>
      </c>
    </row>
    <row r="12" spans="1:17" ht="15" hidden="1">
      <c r="A12" s="98">
        <f t="shared" si="0"/>
        <v>13</v>
      </c>
      <c r="B12" s="120"/>
      <c r="C12" s="120"/>
      <c r="D12" s="120"/>
      <c r="E12" s="120"/>
      <c r="F12" s="120"/>
      <c r="G12" s="120"/>
      <c r="H12" s="120"/>
      <c r="I12" s="120"/>
      <c r="J12" s="120"/>
      <c r="K12" s="120"/>
      <c r="L12" s="120"/>
      <c r="M12" s="120"/>
    </row>
    <row r="13" spans="1:17" ht="15">
      <c r="A13" s="98">
        <f t="shared" si="0"/>
        <v>14</v>
      </c>
      <c r="B13" s="120">
        <v>0</v>
      </c>
      <c r="C13" s="120">
        <v>0</v>
      </c>
      <c r="D13" s="120">
        <v>0</v>
      </c>
      <c r="E13" s="120">
        <v>0</v>
      </c>
      <c r="F13" s="120">
        <v>0</v>
      </c>
      <c r="G13" s="120">
        <v>0</v>
      </c>
      <c r="H13" s="120">
        <v>26.6175</v>
      </c>
      <c r="I13" s="120">
        <v>12.615</v>
      </c>
      <c r="J13" s="120">
        <v>6.875</v>
      </c>
      <c r="K13" s="120">
        <v>10.570499999999999</v>
      </c>
      <c r="L13" s="120">
        <v>51.625100000000003</v>
      </c>
      <c r="M13" s="120">
        <v>72.325999999999993</v>
      </c>
    </row>
    <row r="14" spans="1:17" ht="15" hidden="1">
      <c r="A14" s="98">
        <f t="shared" si="0"/>
        <v>15</v>
      </c>
      <c r="B14" s="120"/>
      <c r="C14" s="120"/>
      <c r="D14" s="120"/>
      <c r="E14" s="120"/>
      <c r="F14" s="120"/>
      <c r="G14" s="120"/>
      <c r="H14" s="120"/>
      <c r="I14" s="120"/>
      <c r="J14" s="120"/>
      <c r="K14" s="120"/>
      <c r="L14" s="120"/>
      <c r="M14" s="120"/>
    </row>
    <row r="15" spans="1:17" ht="15" hidden="1">
      <c r="A15" s="98">
        <f t="shared" si="0"/>
        <v>16</v>
      </c>
      <c r="B15" s="120"/>
      <c r="C15" s="120"/>
      <c r="D15" s="120"/>
      <c r="E15" s="120"/>
      <c r="F15" s="120"/>
      <c r="G15" s="120"/>
      <c r="H15" s="120"/>
      <c r="I15" s="120"/>
      <c r="J15" s="120"/>
      <c r="K15" s="120"/>
      <c r="L15" s="120"/>
      <c r="M15" s="120"/>
    </row>
    <row r="16" spans="1:17" ht="15">
      <c r="A16" s="98">
        <f t="shared" si="0"/>
        <v>17</v>
      </c>
      <c r="B16" s="120">
        <v>0</v>
      </c>
      <c r="C16" s="120">
        <v>0</v>
      </c>
      <c r="D16" s="120">
        <v>0</v>
      </c>
      <c r="E16" s="120">
        <v>0</v>
      </c>
      <c r="F16" s="120">
        <v>0</v>
      </c>
      <c r="G16" s="120">
        <v>0</v>
      </c>
      <c r="H16" s="120">
        <v>40.572000000000003</v>
      </c>
      <c r="I16" s="120">
        <v>35.200000000000003</v>
      </c>
      <c r="J16" s="120">
        <v>5.1840000000000002</v>
      </c>
      <c r="K16" s="120">
        <v>17.408000000000001</v>
      </c>
      <c r="L16" s="120">
        <v>101.4</v>
      </c>
      <c r="M16" s="120">
        <v>110.592</v>
      </c>
    </row>
    <row r="17" spans="1:13" ht="15" hidden="1">
      <c r="A17" s="98">
        <f t="shared" si="0"/>
        <v>18</v>
      </c>
      <c r="B17" s="120"/>
      <c r="C17" s="120"/>
      <c r="D17" s="120"/>
      <c r="E17" s="120"/>
      <c r="F17" s="120"/>
      <c r="G17" s="120"/>
      <c r="H17" s="120"/>
      <c r="I17" s="120"/>
      <c r="J17" s="120"/>
      <c r="K17" s="120"/>
      <c r="L17" s="120"/>
      <c r="M17" s="120"/>
    </row>
    <row r="18" spans="1:13" ht="15">
      <c r="A18" s="98">
        <f t="shared" si="0"/>
        <v>19</v>
      </c>
      <c r="B18" s="120">
        <v>0</v>
      </c>
      <c r="C18" s="120">
        <v>0</v>
      </c>
      <c r="D18" s="120">
        <v>0</v>
      </c>
      <c r="E18" s="120">
        <v>0</v>
      </c>
      <c r="F18" s="120">
        <v>0</v>
      </c>
      <c r="G18" s="120">
        <v>0</v>
      </c>
      <c r="H18" s="120">
        <v>56.073999999999998</v>
      </c>
      <c r="I18" s="120">
        <v>47.61</v>
      </c>
      <c r="J18" s="120">
        <v>6.3479999999999999</v>
      </c>
      <c r="K18" s="120">
        <v>34.460500000000003</v>
      </c>
      <c r="L18" s="120">
        <v>134.096</v>
      </c>
      <c r="M18" s="120">
        <v>109.14749999999999</v>
      </c>
    </row>
    <row r="19" spans="1:13" ht="15" hidden="1">
      <c r="A19" s="98">
        <f t="shared" si="0"/>
        <v>20</v>
      </c>
      <c r="B19" s="120"/>
      <c r="C19" s="120"/>
      <c r="D19" s="120"/>
      <c r="E19" s="120"/>
      <c r="F19" s="120"/>
      <c r="G19" s="120"/>
      <c r="H19" s="120"/>
      <c r="I19" s="120"/>
      <c r="J19" s="120"/>
      <c r="K19" s="120"/>
      <c r="L19" s="120"/>
      <c r="M19" s="120"/>
    </row>
    <row r="20" spans="1:13" ht="15">
      <c r="A20" s="98">
        <f t="shared" si="0"/>
        <v>21</v>
      </c>
      <c r="B20" s="120">
        <v>0</v>
      </c>
      <c r="C20" s="120">
        <v>0</v>
      </c>
      <c r="D20" s="120">
        <v>0</v>
      </c>
      <c r="E20" s="120">
        <v>0</v>
      </c>
      <c r="F20" s="120">
        <v>0</v>
      </c>
      <c r="G20" s="120">
        <v>0</v>
      </c>
      <c r="H20" s="120">
        <v>90.75</v>
      </c>
      <c r="I20" s="120">
        <v>73.034000000000006</v>
      </c>
      <c r="J20" s="120">
        <v>6.3360000000000003</v>
      </c>
      <c r="K20" s="120">
        <v>89.347499999999997</v>
      </c>
      <c r="L20" s="120">
        <v>116.964</v>
      </c>
      <c r="M20" s="120">
        <v>242.03749999999999</v>
      </c>
    </row>
    <row r="21" spans="1:13" ht="15" hidden="1">
      <c r="A21" s="98">
        <f t="shared" si="0"/>
        <v>22</v>
      </c>
      <c r="B21" s="120"/>
      <c r="C21" s="120"/>
      <c r="D21" s="120"/>
      <c r="E21" s="120"/>
      <c r="F21" s="120"/>
      <c r="G21" s="120"/>
      <c r="H21" s="120"/>
      <c r="I21" s="120"/>
      <c r="J21" s="120"/>
      <c r="K21" s="120"/>
      <c r="L21" s="120"/>
      <c r="M21" s="120"/>
    </row>
    <row r="22" spans="1:13" ht="15" hidden="1">
      <c r="A22" s="98">
        <f t="shared" si="0"/>
        <v>23</v>
      </c>
      <c r="B22" s="120"/>
      <c r="C22" s="120"/>
      <c r="D22" s="120"/>
      <c r="E22" s="120"/>
      <c r="F22" s="120"/>
      <c r="G22" s="120"/>
      <c r="H22" s="120"/>
      <c r="I22" s="120"/>
      <c r="J22" s="120"/>
      <c r="K22" s="120"/>
      <c r="L22" s="120"/>
      <c r="M22" s="120"/>
    </row>
    <row r="23" spans="1:13" ht="15">
      <c r="A23" s="98">
        <f t="shared" si="0"/>
        <v>24</v>
      </c>
      <c r="B23" s="120">
        <v>0</v>
      </c>
      <c r="C23" s="120">
        <v>0</v>
      </c>
      <c r="D23" s="120">
        <v>0</v>
      </c>
      <c r="E23" s="120">
        <v>0</v>
      </c>
      <c r="F23" s="120">
        <v>0</v>
      </c>
      <c r="G23" s="120">
        <v>0</v>
      </c>
      <c r="H23" s="120">
        <v>102.34350000000001</v>
      </c>
      <c r="I23" s="120">
        <v>108</v>
      </c>
      <c r="J23" s="120">
        <v>9.8414999999999999</v>
      </c>
      <c r="K23" s="120">
        <v>95.727500000000006</v>
      </c>
      <c r="L23" s="120">
        <v>207.36</v>
      </c>
      <c r="M23" s="120">
        <v>268.95999999999998</v>
      </c>
    </row>
    <row r="24" spans="1:13" ht="15" hidden="1">
      <c r="A24" s="98">
        <f t="shared" si="0"/>
        <v>25</v>
      </c>
      <c r="B24" s="120"/>
      <c r="C24" s="120"/>
      <c r="D24" s="120"/>
      <c r="E24" s="120"/>
      <c r="F24" s="120"/>
      <c r="G24" s="120"/>
      <c r="H24" s="120"/>
      <c r="I24" s="120"/>
      <c r="J24" s="120"/>
      <c r="K24" s="120"/>
      <c r="L24" s="120"/>
      <c r="M24" s="120"/>
    </row>
    <row r="25" spans="1:13" ht="15">
      <c r="A25" s="98">
        <f t="shared" si="0"/>
        <v>26</v>
      </c>
      <c r="B25" s="120">
        <v>0</v>
      </c>
      <c r="C25" s="120">
        <v>0</v>
      </c>
      <c r="D25" s="120">
        <v>0</v>
      </c>
      <c r="E25" s="120">
        <v>0</v>
      </c>
      <c r="F25" s="120">
        <v>0</v>
      </c>
      <c r="G25" s="120">
        <v>0</v>
      </c>
      <c r="H25" s="120">
        <v>116.6135</v>
      </c>
      <c r="I25" s="120">
        <v>156.27099999999999</v>
      </c>
      <c r="J25" s="120">
        <v>22.68</v>
      </c>
      <c r="K25" s="120">
        <v>104.4</v>
      </c>
      <c r="L25" s="120">
        <v>347.61200000000002</v>
      </c>
      <c r="M25" s="120">
        <v>440.27350000000001</v>
      </c>
    </row>
    <row r="26" spans="1:13" ht="15" hidden="1">
      <c r="A26" s="98">
        <f t="shared" si="0"/>
        <v>27</v>
      </c>
      <c r="B26" s="120"/>
      <c r="C26" s="120"/>
      <c r="D26" s="120"/>
      <c r="E26" s="120"/>
      <c r="F26" s="120"/>
      <c r="G26" s="120"/>
      <c r="H26" s="120"/>
      <c r="I26" s="120"/>
      <c r="J26" s="120"/>
      <c r="K26" s="120"/>
      <c r="L26" s="120"/>
      <c r="M26" s="120"/>
    </row>
    <row r="27" spans="1:13" ht="15">
      <c r="A27" s="98">
        <f t="shared" si="0"/>
        <v>28</v>
      </c>
      <c r="B27" s="120">
        <v>0</v>
      </c>
      <c r="C27" s="120">
        <v>0</v>
      </c>
      <c r="D27" s="120">
        <v>0</v>
      </c>
      <c r="E27" s="120">
        <v>0</v>
      </c>
      <c r="F27" s="120">
        <v>0</v>
      </c>
      <c r="G27" s="120">
        <v>0</v>
      </c>
      <c r="H27" s="120">
        <v>289.33800000000002</v>
      </c>
      <c r="I27" s="120">
        <v>267.32499999999999</v>
      </c>
      <c r="J27" s="120">
        <v>39.688000000000002</v>
      </c>
      <c r="K27" s="120">
        <v>209.0735</v>
      </c>
      <c r="L27" s="120">
        <v>418.96800000000002</v>
      </c>
      <c r="M27" s="120">
        <v>402.07350000000002</v>
      </c>
    </row>
    <row r="28" spans="1:13" ht="15" hidden="1">
      <c r="A28" s="98">
        <f t="shared" si="0"/>
        <v>29</v>
      </c>
      <c r="B28" s="120"/>
      <c r="C28" s="120"/>
      <c r="D28" s="120"/>
      <c r="E28" s="120"/>
      <c r="F28" s="120"/>
      <c r="G28" s="120"/>
      <c r="H28" s="120"/>
      <c r="I28" s="120"/>
      <c r="J28" s="120"/>
      <c r="K28" s="120"/>
      <c r="L28" s="120"/>
      <c r="M28" s="120"/>
    </row>
    <row r="29" spans="1:13" ht="15" hidden="1">
      <c r="A29" s="98">
        <f t="shared" si="0"/>
        <v>30</v>
      </c>
      <c r="B29" s="120"/>
      <c r="C29" s="120"/>
      <c r="D29" s="120"/>
      <c r="E29" s="120"/>
      <c r="F29" s="120"/>
      <c r="G29" s="120"/>
      <c r="H29" s="120"/>
      <c r="I29" s="120"/>
      <c r="J29" s="120"/>
      <c r="K29" s="120"/>
      <c r="L29" s="120"/>
      <c r="M29" s="120"/>
    </row>
    <row r="30" spans="1:13" ht="15">
      <c r="A30" s="98">
        <f t="shared" si="0"/>
        <v>31</v>
      </c>
      <c r="B30" s="120">
        <v>0</v>
      </c>
      <c r="C30" s="120">
        <v>0</v>
      </c>
      <c r="D30" s="120">
        <v>0</v>
      </c>
      <c r="E30" s="120">
        <v>0</v>
      </c>
      <c r="F30" s="120">
        <v>0</v>
      </c>
      <c r="G30" s="120">
        <v>0</v>
      </c>
      <c r="H30" s="120">
        <v>235.6695</v>
      </c>
      <c r="I30" s="120">
        <v>435</v>
      </c>
      <c r="J30" s="120">
        <v>50.807000000000002</v>
      </c>
      <c r="K30" s="120">
        <v>210.4795</v>
      </c>
      <c r="L30" s="120">
        <v>411.892</v>
      </c>
      <c r="M30" s="120">
        <v>639.16</v>
      </c>
    </row>
    <row r="31" spans="1:13" ht="15" hidden="1">
      <c r="A31" s="98">
        <f t="shared" si="0"/>
        <v>32</v>
      </c>
      <c r="B31" s="120"/>
      <c r="C31" s="120"/>
      <c r="D31" s="120"/>
      <c r="E31" s="120"/>
      <c r="F31" s="120"/>
      <c r="G31" s="120"/>
      <c r="H31" s="120"/>
      <c r="I31" s="120"/>
      <c r="J31" s="120"/>
      <c r="K31" s="120"/>
      <c r="L31" s="120"/>
      <c r="M31" s="120"/>
    </row>
    <row r="32" spans="1:13" ht="15">
      <c r="A32" s="98">
        <f t="shared" si="0"/>
        <v>33</v>
      </c>
      <c r="B32" s="120">
        <v>0</v>
      </c>
      <c r="C32" s="120">
        <v>0</v>
      </c>
      <c r="D32" s="120">
        <v>0</v>
      </c>
      <c r="E32" s="120">
        <v>0</v>
      </c>
      <c r="F32" s="120">
        <v>0</v>
      </c>
      <c r="G32" s="120">
        <v>0</v>
      </c>
      <c r="H32" s="120">
        <v>243.2</v>
      </c>
      <c r="I32" s="120">
        <v>450.88249999999999</v>
      </c>
      <c r="J32" s="120">
        <v>62.5</v>
      </c>
      <c r="K32" s="120">
        <v>252.8</v>
      </c>
      <c r="L32" s="120">
        <v>445.28</v>
      </c>
      <c r="M32" s="120">
        <v>549.06700000000001</v>
      </c>
    </row>
    <row r="33" spans="1:13" ht="15" hidden="1">
      <c r="A33" s="98">
        <f t="shared" si="0"/>
        <v>34</v>
      </c>
      <c r="B33" s="120"/>
      <c r="C33" s="120"/>
      <c r="D33" s="120"/>
      <c r="E33" s="120"/>
      <c r="F33" s="120"/>
      <c r="G33" s="120"/>
      <c r="H33" s="120"/>
      <c r="I33" s="120"/>
      <c r="J33" s="120"/>
      <c r="K33" s="120"/>
      <c r="L33" s="120"/>
      <c r="M33" s="120"/>
    </row>
    <row r="34" spans="1:13" ht="15">
      <c r="A34" s="98">
        <f t="shared" si="0"/>
        <v>35</v>
      </c>
      <c r="B34" s="120">
        <v>0</v>
      </c>
      <c r="C34" s="120">
        <v>0</v>
      </c>
      <c r="D34" s="120">
        <v>0</v>
      </c>
      <c r="E34" s="120">
        <v>0</v>
      </c>
      <c r="F34" s="120">
        <v>0</v>
      </c>
      <c r="G34" s="120">
        <v>0</v>
      </c>
      <c r="H34" s="120">
        <v>484</v>
      </c>
      <c r="I34" s="120">
        <v>682.29</v>
      </c>
      <c r="J34" s="120">
        <v>70</v>
      </c>
      <c r="K34" s="120">
        <v>405</v>
      </c>
      <c r="L34" s="120">
        <v>617.98</v>
      </c>
      <c r="M34" s="120">
        <v>696.2</v>
      </c>
    </row>
    <row r="35" spans="1:13" ht="15" hidden="1">
      <c r="A35" s="98">
        <f t="shared" si="0"/>
        <v>36</v>
      </c>
      <c r="B35" s="120"/>
      <c r="C35" s="120"/>
      <c r="D35" s="120"/>
      <c r="E35" s="120"/>
      <c r="F35" s="120"/>
      <c r="G35" s="120"/>
      <c r="H35" s="120"/>
      <c r="I35" s="120"/>
      <c r="J35" s="120"/>
      <c r="K35" s="120"/>
      <c r="L35" s="120"/>
      <c r="M35" s="120"/>
    </row>
    <row r="36" spans="1:13" ht="15" hidden="1">
      <c r="A36" s="98">
        <f t="shared" si="0"/>
        <v>37</v>
      </c>
      <c r="B36" s="120"/>
      <c r="C36" s="120"/>
      <c r="D36" s="120"/>
      <c r="E36" s="120"/>
      <c r="F36" s="120"/>
      <c r="G36" s="120"/>
      <c r="H36" s="120"/>
      <c r="I36" s="120"/>
      <c r="J36" s="120"/>
      <c r="K36" s="120"/>
      <c r="L36" s="120"/>
      <c r="M36" s="120"/>
    </row>
    <row r="37" spans="1:13" ht="15">
      <c r="A37" s="98">
        <f t="shared" si="0"/>
        <v>38</v>
      </c>
      <c r="B37" s="120">
        <v>0</v>
      </c>
      <c r="C37" s="120">
        <v>0</v>
      </c>
      <c r="D37" s="120">
        <v>0</v>
      </c>
      <c r="E37" s="120">
        <v>0</v>
      </c>
      <c r="F37" s="120">
        <v>0</v>
      </c>
      <c r="G37" s="120">
        <v>0</v>
      </c>
      <c r="H37" s="120">
        <v>325.46699999999998</v>
      </c>
      <c r="I37" s="120">
        <v>1120.8375000000001</v>
      </c>
      <c r="J37" s="120">
        <v>104.43</v>
      </c>
      <c r="K37" s="120">
        <v>496.375</v>
      </c>
      <c r="L37" s="120">
        <v>664.04200000000003</v>
      </c>
      <c r="M37" s="120">
        <v>591.40800000000002</v>
      </c>
    </row>
    <row r="38" spans="1:13" ht="15" hidden="1">
      <c r="A38" s="98">
        <f t="shared" si="0"/>
        <v>39</v>
      </c>
      <c r="B38" s="120"/>
      <c r="C38" s="120"/>
      <c r="D38" s="120"/>
      <c r="E38" s="120"/>
      <c r="F38" s="120"/>
      <c r="G38" s="120"/>
      <c r="H38" s="120"/>
      <c r="I38" s="120"/>
      <c r="J38" s="120"/>
      <c r="K38" s="120"/>
      <c r="L38" s="120"/>
      <c r="M38" s="120"/>
    </row>
    <row r="39" spans="1:13" ht="15">
      <c r="A39" s="98">
        <f t="shared" si="0"/>
        <v>40</v>
      </c>
      <c r="B39" s="120">
        <v>0</v>
      </c>
      <c r="C39" s="120">
        <v>0</v>
      </c>
      <c r="D39" s="120">
        <v>0</v>
      </c>
      <c r="E39" s="120">
        <v>0</v>
      </c>
      <c r="F39" s="120">
        <v>0</v>
      </c>
      <c r="G39" s="120">
        <v>0</v>
      </c>
      <c r="H39" s="120">
        <v>525</v>
      </c>
      <c r="I39" s="120">
        <v>1199.7719999999999</v>
      </c>
      <c r="J39" s="120">
        <v>116.6135</v>
      </c>
      <c r="K39" s="120">
        <v>418.96800000000002</v>
      </c>
      <c r="L39" s="120">
        <v>702.25</v>
      </c>
      <c r="M39" s="120">
        <v>609.8895</v>
      </c>
    </row>
    <row r="40" spans="1:13" ht="15" hidden="1">
      <c r="A40" s="98">
        <f t="shared" si="0"/>
        <v>41</v>
      </c>
      <c r="B40" s="120"/>
      <c r="C40" s="120"/>
      <c r="D40" s="120"/>
      <c r="E40" s="120"/>
      <c r="F40" s="120"/>
      <c r="G40" s="120"/>
      <c r="H40" s="120"/>
      <c r="I40" s="120"/>
      <c r="J40" s="120"/>
      <c r="K40" s="120"/>
      <c r="L40" s="120"/>
      <c r="M40" s="120"/>
    </row>
    <row r="41" spans="1:13" ht="15">
      <c r="A41" s="98">
        <f t="shared" si="0"/>
        <v>42</v>
      </c>
      <c r="B41" s="120">
        <v>0</v>
      </c>
      <c r="C41" s="120">
        <v>0</v>
      </c>
      <c r="D41" s="120">
        <v>0</v>
      </c>
      <c r="E41" s="120">
        <v>0</v>
      </c>
      <c r="F41" s="120">
        <v>0</v>
      </c>
      <c r="G41" s="120">
        <v>0</v>
      </c>
      <c r="H41" s="120">
        <v>671.10400000000004</v>
      </c>
      <c r="I41" s="120">
        <v>1609.8</v>
      </c>
      <c r="J41" s="120">
        <v>175.071</v>
      </c>
      <c r="K41" s="120">
        <v>555.03750000000002</v>
      </c>
      <c r="L41" s="120">
        <v>813.18600000000004</v>
      </c>
      <c r="M41" s="120">
        <v>907.92399999999998</v>
      </c>
    </row>
    <row r="42" spans="1:13" ht="15">
      <c r="A42" s="98">
        <f t="shared" si="0"/>
        <v>43</v>
      </c>
      <c r="B42" s="120">
        <v>0</v>
      </c>
      <c r="C42" s="120">
        <v>0</v>
      </c>
      <c r="D42" s="120">
        <v>0</v>
      </c>
      <c r="E42" s="120">
        <v>0</v>
      </c>
      <c r="F42" s="120">
        <v>0</v>
      </c>
      <c r="G42" s="120">
        <v>0</v>
      </c>
      <c r="H42" s="120">
        <v>752.32799999999997</v>
      </c>
      <c r="I42" s="120">
        <v>1963.4079999999999</v>
      </c>
      <c r="J42" s="120">
        <v>231.8115</v>
      </c>
      <c r="K42" s="120">
        <v>772.26499999999999</v>
      </c>
      <c r="L42" s="120">
        <v>921.6</v>
      </c>
      <c r="M42" s="120">
        <v>980.947</v>
      </c>
    </row>
    <row r="43" spans="1:13" ht="15">
      <c r="A43" s="98">
        <f t="shared" si="0"/>
        <v>44</v>
      </c>
      <c r="B43" s="120">
        <v>0</v>
      </c>
      <c r="C43" s="120">
        <v>0</v>
      </c>
      <c r="D43" s="120">
        <v>0</v>
      </c>
      <c r="E43" s="120">
        <v>0</v>
      </c>
      <c r="F43" s="120">
        <v>0</v>
      </c>
      <c r="G43" s="120">
        <v>0</v>
      </c>
      <c r="H43" s="120"/>
      <c r="I43" s="120"/>
      <c r="J43" s="120">
        <v>209.13749999999999</v>
      </c>
      <c r="K43" s="120">
        <v>839.78750000000002</v>
      </c>
      <c r="L43" s="120">
        <v>1018.325</v>
      </c>
      <c r="M43" s="120">
        <v>1095.44</v>
      </c>
    </row>
    <row r="44" spans="1:13" ht="15">
      <c r="A44" s="98">
        <f t="shared" si="0"/>
        <v>45</v>
      </c>
      <c r="B44" s="120">
        <v>0</v>
      </c>
      <c r="C44" s="120">
        <v>0</v>
      </c>
      <c r="D44" s="120">
        <v>0</v>
      </c>
      <c r="E44" s="120">
        <v>0</v>
      </c>
      <c r="F44" s="120">
        <v>0</v>
      </c>
      <c r="G44" s="120">
        <v>0</v>
      </c>
      <c r="H44" s="120"/>
      <c r="I44" s="120"/>
      <c r="J44" s="120">
        <v>706.44</v>
      </c>
      <c r="K44" s="120">
        <v>1183</v>
      </c>
      <c r="L44" s="120">
        <v>1309.75</v>
      </c>
      <c r="M44" s="120">
        <v>1248.075</v>
      </c>
    </row>
    <row r="45" spans="1:13" ht="15">
      <c r="A45" s="98">
        <f t="shared" si="0"/>
        <v>46</v>
      </c>
      <c r="B45" s="120">
        <v>0</v>
      </c>
      <c r="C45" s="120">
        <v>0</v>
      </c>
      <c r="D45" s="120">
        <v>0</v>
      </c>
      <c r="E45" s="120">
        <v>0</v>
      </c>
      <c r="F45" s="120">
        <v>0</v>
      </c>
      <c r="G45" s="120">
        <v>0</v>
      </c>
      <c r="H45" s="120"/>
      <c r="I45" s="120"/>
      <c r="J45" s="120">
        <v>595.35</v>
      </c>
      <c r="K45" s="120">
        <v>1603.643</v>
      </c>
      <c r="L45" s="120">
        <v>1488.9280000000001</v>
      </c>
      <c r="M45" s="120">
        <v>1683.694</v>
      </c>
    </row>
    <row r="47" spans="1:13">
      <c r="B47" s="138"/>
      <c r="C47" s="138" t="s">
        <v>210</v>
      </c>
      <c r="D47" s="138" t="s">
        <v>211</v>
      </c>
    </row>
    <row r="48" spans="1:13" ht="84">
      <c r="B48" s="137" t="s">
        <v>216</v>
      </c>
      <c r="C48" s="134">
        <v>4.912E-28</v>
      </c>
      <c r="D48" s="137" t="s">
        <v>213</v>
      </c>
    </row>
    <row r="49" spans="2:4">
      <c r="B49"/>
      <c r="C49"/>
      <c r="D49"/>
    </row>
    <row r="50" spans="2:4">
      <c r="B50"/>
      <c r="C50"/>
      <c r="D50"/>
    </row>
  </sheetData>
  <mergeCells count="4">
    <mergeCell ref="B1:G1"/>
    <mergeCell ref="H1:M1"/>
    <mergeCell ref="B2:G2"/>
    <mergeCell ref="H2:M2"/>
  </mergeCells>
  <pageMargins left="0.7" right="0.7" top="0.75" bottom="0.75" header="0.3" footer="0.3"/>
  <pageSetup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40"/>
  <sheetViews>
    <sheetView topLeftCell="A20" zoomScale="130" zoomScaleNormal="130" zoomScalePageLayoutView="130" workbookViewId="0">
      <selection activeCell="F42" sqref="F42"/>
    </sheetView>
  </sheetViews>
  <sheetFormatPr baseColWidth="10" defaultColWidth="8.6640625" defaultRowHeight="14" x14ac:dyDescent="0"/>
  <cols>
    <col min="1" max="16384" width="8.6640625" style="98"/>
  </cols>
  <sheetData>
    <row r="1" spans="1:13" ht="118" thickBot="1">
      <c r="A1" s="98" t="s">
        <v>164</v>
      </c>
      <c r="B1" s="119" t="s">
        <v>163</v>
      </c>
      <c r="C1" s="118" t="s">
        <v>162</v>
      </c>
      <c r="D1" s="119" t="s">
        <v>161</v>
      </c>
      <c r="E1" s="118" t="s">
        <v>160</v>
      </c>
      <c r="F1" s="119" t="s">
        <v>159</v>
      </c>
      <c r="G1" s="118" t="s">
        <v>158</v>
      </c>
      <c r="H1" s="116" t="s">
        <v>157</v>
      </c>
      <c r="I1" s="117" t="s">
        <v>156</v>
      </c>
      <c r="J1" s="116" t="s">
        <v>155</v>
      </c>
      <c r="K1" s="117" t="s">
        <v>154</v>
      </c>
      <c r="L1" s="116" t="s">
        <v>153</v>
      </c>
      <c r="M1" s="115" t="s">
        <v>152</v>
      </c>
    </row>
    <row r="2" spans="1:13">
      <c r="A2" s="19">
        <v>5</v>
      </c>
      <c r="B2" s="114">
        <v>8.4657920000000004</v>
      </c>
      <c r="C2" s="109">
        <v>14.13</v>
      </c>
      <c r="D2" s="108"/>
      <c r="E2" s="108"/>
      <c r="F2" s="111"/>
      <c r="G2" s="110"/>
      <c r="H2" s="109">
        <v>17.234999999999999</v>
      </c>
      <c r="I2" s="109">
        <v>21.36</v>
      </c>
      <c r="J2" s="108"/>
      <c r="K2" s="108"/>
      <c r="L2" s="108"/>
      <c r="M2" s="108"/>
    </row>
    <row r="3" spans="1:13" hidden="1">
      <c r="A3" s="19">
        <v>6</v>
      </c>
      <c r="B3" s="107"/>
      <c r="C3" s="107"/>
      <c r="D3" s="107"/>
      <c r="E3" s="107"/>
      <c r="F3" s="107"/>
      <c r="G3" s="107"/>
      <c r="H3" s="107"/>
      <c r="I3" s="107"/>
      <c r="J3" s="107"/>
      <c r="K3" s="107"/>
      <c r="L3" s="107"/>
      <c r="M3" s="107"/>
    </row>
    <row r="4" spans="1:13">
      <c r="A4" s="19">
        <f t="shared" ref="A4:A37" si="0">A3+1</f>
        <v>7</v>
      </c>
      <c r="B4" s="112">
        <v>10.859533000000001</v>
      </c>
      <c r="C4" s="109">
        <v>10.613200000000001</v>
      </c>
      <c r="D4" s="108"/>
      <c r="E4" s="108"/>
      <c r="F4" s="111"/>
      <c r="G4" s="110"/>
      <c r="H4" s="109">
        <v>22.651587500000002</v>
      </c>
      <c r="I4" s="109">
        <v>28.929743999999999</v>
      </c>
      <c r="J4" s="108"/>
      <c r="K4" s="108"/>
      <c r="L4" s="108"/>
      <c r="M4" s="108"/>
    </row>
    <row r="5" spans="1:13" hidden="1">
      <c r="A5" s="19">
        <f t="shared" si="0"/>
        <v>8</v>
      </c>
      <c r="B5" s="107"/>
      <c r="C5" s="107"/>
      <c r="D5" s="107"/>
      <c r="E5" s="107"/>
      <c r="F5" s="107"/>
      <c r="G5" s="107"/>
      <c r="H5" s="107"/>
      <c r="I5" s="107"/>
      <c r="J5" s="107"/>
      <c r="K5" s="107"/>
      <c r="L5" s="107"/>
      <c r="M5" s="107"/>
    </row>
    <row r="6" spans="1:13">
      <c r="A6" s="19">
        <f t="shared" si="0"/>
        <v>9</v>
      </c>
      <c r="B6" s="113">
        <v>12.631852</v>
      </c>
      <c r="C6" s="113">
        <v>14.088456000000001</v>
      </c>
      <c r="D6" s="108"/>
      <c r="E6" s="108"/>
      <c r="F6" s="111"/>
      <c r="G6" s="110"/>
      <c r="H6" s="113">
        <v>22.832280000000001</v>
      </c>
      <c r="I6" s="113">
        <v>19.512143999999999</v>
      </c>
      <c r="J6" s="108"/>
      <c r="K6" s="108"/>
      <c r="L6" s="108"/>
      <c r="M6" s="108"/>
    </row>
    <row r="7" spans="1:13" hidden="1">
      <c r="A7" s="19">
        <f t="shared" si="0"/>
        <v>10</v>
      </c>
      <c r="B7" s="107"/>
      <c r="C7" s="107"/>
      <c r="D7" s="107"/>
      <c r="E7" s="107"/>
      <c r="F7" s="107"/>
      <c r="G7" s="107"/>
      <c r="H7" s="107"/>
      <c r="I7" s="107"/>
      <c r="J7" s="107"/>
      <c r="K7" s="107"/>
      <c r="L7" s="107"/>
      <c r="M7" s="107"/>
    </row>
    <row r="8" spans="1:13" hidden="1">
      <c r="A8" s="19">
        <f t="shared" si="0"/>
        <v>11</v>
      </c>
      <c r="B8" s="107"/>
      <c r="C8" s="107"/>
      <c r="D8" s="107"/>
      <c r="E8" s="107"/>
      <c r="F8" s="107"/>
      <c r="G8" s="107"/>
      <c r="H8" s="107"/>
      <c r="I8" s="107"/>
      <c r="J8" s="107"/>
      <c r="K8" s="107"/>
      <c r="L8" s="107"/>
      <c r="M8" s="107"/>
    </row>
    <row r="9" spans="1:13">
      <c r="A9" s="19">
        <f t="shared" si="0"/>
        <v>12</v>
      </c>
      <c r="B9" s="112">
        <v>23.235677500000001</v>
      </c>
      <c r="C9" s="109">
        <v>11.322106</v>
      </c>
      <c r="D9" s="108">
        <v>22.5885</v>
      </c>
      <c r="E9" s="108">
        <v>27.864000000000001</v>
      </c>
      <c r="F9" s="111">
        <v>25.92</v>
      </c>
      <c r="G9" s="110">
        <v>25.07</v>
      </c>
      <c r="H9" s="109">
        <v>30.6404</v>
      </c>
      <c r="I9" s="109">
        <v>37.566144000000001</v>
      </c>
      <c r="J9" s="108">
        <v>49.536000000000001</v>
      </c>
      <c r="K9" s="108">
        <v>66.011499999999998</v>
      </c>
      <c r="L9" s="108">
        <v>40.32</v>
      </c>
      <c r="M9" s="108">
        <v>74.36</v>
      </c>
    </row>
    <row r="10" spans="1:13" hidden="1">
      <c r="A10" s="19">
        <f t="shared" si="0"/>
        <v>13</v>
      </c>
      <c r="B10" s="107"/>
      <c r="C10" s="107"/>
      <c r="D10" s="107"/>
      <c r="E10" s="107"/>
      <c r="F10" s="107"/>
      <c r="G10" s="107"/>
      <c r="H10" s="107"/>
      <c r="I10" s="107"/>
      <c r="J10" s="107"/>
      <c r="K10" s="107"/>
      <c r="L10" s="107"/>
      <c r="M10" s="107"/>
    </row>
    <row r="11" spans="1:13">
      <c r="A11" s="19">
        <f t="shared" si="0"/>
        <v>14</v>
      </c>
      <c r="B11" s="101">
        <v>30.9</v>
      </c>
      <c r="C11" s="105">
        <v>25.324999999999999</v>
      </c>
      <c r="D11" s="104">
        <v>30.4</v>
      </c>
      <c r="E11" s="104">
        <v>31.751999999999999</v>
      </c>
      <c r="F11" s="106">
        <v>27.38</v>
      </c>
      <c r="G11" s="104">
        <v>27.166</v>
      </c>
      <c r="H11" s="105">
        <v>52.659199999999998</v>
      </c>
      <c r="I11" s="105">
        <v>70.728700000000003</v>
      </c>
      <c r="J11" s="104">
        <v>50</v>
      </c>
      <c r="K11" s="104">
        <v>87.078999999999994</v>
      </c>
      <c r="L11" s="104">
        <v>85.334999999999994</v>
      </c>
      <c r="M11" s="104">
        <v>95.727500000000006</v>
      </c>
    </row>
    <row r="12" spans="1:13" hidden="1">
      <c r="A12" s="19">
        <f t="shared" si="0"/>
        <v>15</v>
      </c>
      <c r="B12" s="102"/>
      <c r="C12" s="102"/>
      <c r="D12" s="102"/>
      <c r="E12" s="102"/>
      <c r="F12" s="102"/>
      <c r="G12" s="102"/>
      <c r="H12" s="102"/>
      <c r="I12" s="102"/>
      <c r="J12" s="102"/>
      <c r="K12" s="102"/>
      <c r="L12" s="102"/>
      <c r="M12" s="102"/>
    </row>
    <row r="13" spans="1:13">
      <c r="A13" s="103">
        <f t="shared" si="0"/>
        <v>16</v>
      </c>
      <c r="B13" s="101">
        <v>38.049900000000001</v>
      </c>
      <c r="C13" s="101">
        <v>37.742100000000001</v>
      </c>
      <c r="D13" s="101">
        <v>38.808</v>
      </c>
      <c r="E13" s="101">
        <v>42.024999999999999</v>
      </c>
      <c r="F13" s="101">
        <v>32</v>
      </c>
      <c r="G13" s="101">
        <v>27.166</v>
      </c>
      <c r="H13" s="101">
        <v>88.486599999999996</v>
      </c>
      <c r="I13" s="101">
        <v>97.772499999999994</v>
      </c>
      <c r="J13" s="101">
        <v>73.100999999999999</v>
      </c>
      <c r="K13" s="101">
        <v>91.25</v>
      </c>
      <c r="L13" s="101">
        <v>85.333500000000001</v>
      </c>
      <c r="M13" s="101">
        <v>133.12</v>
      </c>
    </row>
    <row r="14" spans="1:13" hidden="1">
      <c r="A14" s="19">
        <f t="shared" si="0"/>
        <v>17</v>
      </c>
      <c r="B14" s="102"/>
      <c r="C14" s="102"/>
      <c r="D14" s="102"/>
      <c r="E14" s="102"/>
      <c r="F14" s="102"/>
      <c r="G14" s="102"/>
      <c r="H14" s="102"/>
      <c r="I14" s="102"/>
      <c r="J14" s="102"/>
      <c r="K14" s="102"/>
      <c r="L14" s="102"/>
      <c r="M14" s="102"/>
    </row>
    <row r="15" spans="1:13" hidden="1">
      <c r="A15" s="19">
        <f t="shared" si="0"/>
        <v>18</v>
      </c>
      <c r="B15" s="102"/>
      <c r="C15" s="102"/>
      <c r="D15" s="102"/>
      <c r="E15" s="102"/>
      <c r="F15" s="102"/>
      <c r="G15" s="102"/>
      <c r="H15" s="102"/>
      <c r="I15" s="102"/>
      <c r="J15" s="102"/>
      <c r="K15" s="102"/>
      <c r="L15" s="102"/>
      <c r="M15" s="102"/>
    </row>
    <row r="16" spans="1:13">
      <c r="A16" s="19">
        <f t="shared" si="0"/>
        <v>19</v>
      </c>
      <c r="B16" s="101">
        <v>36.619999999999997</v>
      </c>
      <c r="C16" s="101">
        <v>43.44</v>
      </c>
      <c r="D16" s="101">
        <v>49.702500000000001</v>
      </c>
      <c r="E16" s="101">
        <v>61.762500000000003</v>
      </c>
      <c r="F16" s="101">
        <v>43.56</v>
      </c>
      <c r="G16" s="101">
        <v>54.143999999999998</v>
      </c>
      <c r="H16" s="101">
        <v>136.3544</v>
      </c>
      <c r="I16" s="101">
        <v>226.63464999999999</v>
      </c>
      <c r="J16" s="101">
        <v>78.400000000000006</v>
      </c>
      <c r="K16" s="101">
        <v>127.05</v>
      </c>
      <c r="L16" s="101">
        <v>121.203</v>
      </c>
      <c r="M16" s="101">
        <v>207.51499999999999</v>
      </c>
    </row>
    <row r="17" spans="1:13" hidden="1">
      <c r="A17" s="19">
        <f t="shared" si="0"/>
        <v>20</v>
      </c>
      <c r="B17" s="101"/>
      <c r="C17" s="101"/>
      <c r="D17" s="101"/>
      <c r="E17" s="101"/>
      <c r="F17" s="101"/>
      <c r="G17" s="101"/>
      <c r="H17" s="101"/>
      <c r="I17" s="101"/>
      <c r="J17" s="101"/>
      <c r="K17" s="101"/>
      <c r="L17" s="101"/>
      <c r="M17" s="101"/>
    </row>
    <row r="18" spans="1:13">
      <c r="A18" s="19">
        <f t="shared" si="0"/>
        <v>21</v>
      </c>
      <c r="B18" s="101">
        <v>50.457599999999999</v>
      </c>
      <c r="C18" s="101">
        <v>56.689225</v>
      </c>
      <c r="D18" s="101">
        <v>47.432000000000002</v>
      </c>
      <c r="E18" s="101">
        <v>40</v>
      </c>
      <c r="F18" s="101">
        <v>40.655999999999999</v>
      </c>
      <c r="G18" s="101">
        <v>62.5</v>
      </c>
      <c r="H18" s="101">
        <v>187.89</v>
      </c>
      <c r="I18" s="101">
        <v>289.56</v>
      </c>
      <c r="J18" s="101">
        <v>124.928</v>
      </c>
      <c r="K18" s="101">
        <v>163.84</v>
      </c>
      <c r="L18" s="101">
        <v>158.804</v>
      </c>
      <c r="M18" s="101">
        <v>292.61250000000001</v>
      </c>
    </row>
    <row r="19" spans="1:13" hidden="1">
      <c r="A19" s="19">
        <f t="shared" si="0"/>
        <v>22</v>
      </c>
      <c r="B19" s="102"/>
      <c r="C19" s="102"/>
      <c r="D19" s="102"/>
      <c r="E19" s="102"/>
      <c r="F19" s="102"/>
      <c r="G19" s="102"/>
      <c r="H19" s="102"/>
      <c r="I19" s="102"/>
      <c r="J19" s="102"/>
      <c r="K19" s="102"/>
      <c r="L19" s="102"/>
      <c r="M19" s="102"/>
    </row>
    <row r="20" spans="1:13">
      <c r="A20" s="19">
        <f t="shared" si="0"/>
        <v>23</v>
      </c>
      <c r="B20" s="101">
        <v>64.510000000000005</v>
      </c>
      <c r="C20" s="101">
        <v>59.864763000000004</v>
      </c>
      <c r="D20" s="101">
        <v>68.926500000000004</v>
      </c>
      <c r="E20" s="101">
        <v>48.51</v>
      </c>
      <c r="F20" s="101">
        <v>49.536000000000001</v>
      </c>
      <c r="G20" s="101">
        <v>62.207999999999998</v>
      </c>
      <c r="H20" s="101">
        <v>247.92500000000001</v>
      </c>
      <c r="I20" s="101">
        <v>334.96600000000001</v>
      </c>
      <c r="J20" s="101">
        <v>137.3125</v>
      </c>
      <c r="K20" s="101">
        <v>252.48599999999999</v>
      </c>
      <c r="L20" s="101">
        <v>121.68</v>
      </c>
      <c r="M20" s="101">
        <v>327.09949999999998</v>
      </c>
    </row>
    <row r="21" spans="1:13" hidden="1">
      <c r="A21" s="19">
        <f t="shared" si="0"/>
        <v>24</v>
      </c>
      <c r="B21" s="102"/>
      <c r="C21" s="102"/>
      <c r="D21" s="102"/>
      <c r="E21" s="102"/>
      <c r="F21" s="102"/>
      <c r="G21" s="102"/>
      <c r="H21" s="102"/>
      <c r="I21" s="102"/>
      <c r="J21" s="102"/>
      <c r="K21" s="102"/>
      <c r="L21" s="102"/>
      <c r="M21" s="102"/>
    </row>
    <row r="22" spans="1:13" hidden="1">
      <c r="A22" s="19">
        <f t="shared" si="0"/>
        <v>25</v>
      </c>
      <c r="B22" s="102"/>
      <c r="C22" s="102"/>
      <c r="D22" s="102"/>
      <c r="E22" s="102"/>
      <c r="F22" s="102"/>
      <c r="G22" s="102"/>
      <c r="H22" s="102"/>
      <c r="I22" s="102"/>
      <c r="J22" s="102"/>
      <c r="K22" s="102"/>
      <c r="L22" s="102"/>
      <c r="M22" s="102"/>
    </row>
    <row r="23" spans="1:13">
      <c r="A23" s="19">
        <f t="shared" si="0"/>
        <v>26</v>
      </c>
      <c r="B23" s="101">
        <v>86.637699999999995</v>
      </c>
      <c r="C23" s="101">
        <v>100.057</v>
      </c>
      <c r="D23" s="101">
        <v>86.022000000000006</v>
      </c>
      <c r="E23" s="101">
        <v>101.33750000000001</v>
      </c>
      <c r="F23" s="101">
        <v>62.192</v>
      </c>
      <c r="G23" s="101">
        <v>81.536000000000001</v>
      </c>
      <c r="H23" s="101">
        <v>489.27960000000002</v>
      </c>
      <c r="I23" s="101">
        <v>637.98555999999996</v>
      </c>
      <c r="J23" s="101">
        <v>193.55</v>
      </c>
      <c r="K23" s="101">
        <v>329.6</v>
      </c>
      <c r="L23" s="101">
        <v>255.9375</v>
      </c>
      <c r="M23" s="101">
        <v>413.99599999999998</v>
      </c>
    </row>
    <row r="24" spans="1:13" hidden="1">
      <c r="A24" s="19">
        <f t="shared" si="0"/>
        <v>27</v>
      </c>
      <c r="B24" s="102"/>
      <c r="C24" s="102"/>
      <c r="D24" s="102"/>
      <c r="E24" s="102"/>
      <c r="F24" s="102"/>
      <c r="G24" s="102"/>
      <c r="H24" s="102"/>
      <c r="I24" s="102"/>
      <c r="J24" s="102"/>
      <c r="K24" s="102"/>
      <c r="L24" s="102"/>
      <c r="M24" s="102"/>
    </row>
    <row r="25" spans="1:13">
      <c r="A25" s="19">
        <f t="shared" si="0"/>
        <v>28</v>
      </c>
      <c r="B25" s="101">
        <v>116.6679</v>
      </c>
      <c r="C25" s="101">
        <v>142.47649999999999</v>
      </c>
      <c r="D25" s="101">
        <v>89.237499999999997</v>
      </c>
      <c r="E25" s="101">
        <v>106.624</v>
      </c>
      <c r="F25" s="101">
        <v>79.600499999999997</v>
      </c>
      <c r="G25" s="101">
        <v>150.33600000000001</v>
      </c>
      <c r="H25" s="101">
        <v>524.23689999999999</v>
      </c>
      <c r="I25" s="101">
        <v>618.2337</v>
      </c>
      <c r="J25" s="101">
        <v>259.15949999999998</v>
      </c>
      <c r="K25" s="101">
        <v>578.25900000000001</v>
      </c>
      <c r="L25" s="101">
        <v>340.60500000000002</v>
      </c>
      <c r="M25" s="101">
        <v>405.76900000000001</v>
      </c>
    </row>
    <row r="26" spans="1:13" hidden="1">
      <c r="A26" s="19">
        <f t="shared" si="0"/>
        <v>29</v>
      </c>
      <c r="B26" s="102"/>
      <c r="C26" s="102"/>
      <c r="D26" s="102"/>
      <c r="E26" s="102"/>
      <c r="F26" s="102"/>
      <c r="G26" s="102"/>
      <c r="H26" s="102"/>
      <c r="I26" s="102"/>
      <c r="J26" s="102"/>
      <c r="K26" s="102"/>
      <c r="L26" s="102"/>
      <c r="M26" s="102"/>
    </row>
    <row r="27" spans="1:13">
      <c r="A27" s="19">
        <f t="shared" si="0"/>
        <v>30</v>
      </c>
      <c r="B27" s="101">
        <v>136.125</v>
      </c>
      <c r="C27" s="101">
        <v>168.96979999999999</v>
      </c>
      <c r="D27" s="101">
        <v>86.022000000000006</v>
      </c>
      <c r="E27" s="101">
        <v>85</v>
      </c>
      <c r="F27" s="101">
        <v>84.6</v>
      </c>
      <c r="G27" s="101">
        <v>130.18100000000001</v>
      </c>
      <c r="H27" s="101"/>
      <c r="I27" s="101"/>
      <c r="J27" s="101">
        <v>336.82049999999998</v>
      </c>
      <c r="K27" s="101">
        <v>667.47799999999995</v>
      </c>
      <c r="L27" s="101">
        <v>310.005</v>
      </c>
      <c r="M27" s="101">
        <v>391.608</v>
      </c>
    </row>
    <row r="28" spans="1:13" hidden="1">
      <c r="A28" s="19">
        <f t="shared" si="0"/>
        <v>31</v>
      </c>
      <c r="B28" s="102"/>
      <c r="C28" s="102"/>
      <c r="D28" s="102"/>
      <c r="E28" s="102"/>
      <c r="F28" s="102"/>
      <c r="G28" s="102"/>
      <c r="H28" s="102"/>
      <c r="I28" s="102"/>
      <c r="J28" s="102"/>
      <c r="K28" s="102"/>
      <c r="L28" s="102"/>
      <c r="M28" s="102"/>
    </row>
    <row r="29" spans="1:13" hidden="1">
      <c r="A29" s="19">
        <f t="shared" si="0"/>
        <v>32</v>
      </c>
      <c r="B29" s="102"/>
      <c r="C29" s="102"/>
      <c r="D29" s="102"/>
      <c r="E29" s="102"/>
      <c r="F29" s="102"/>
      <c r="G29" s="102"/>
      <c r="H29" s="102"/>
      <c r="I29" s="102"/>
      <c r="J29" s="102"/>
      <c r="K29" s="102"/>
      <c r="L29" s="102"/>
      <c r="M29" s="102"/>
    </row>
    <row r="30" spans="1:13">
      <c r="A30" s="19">
        <f t="shared" si="0"/>
        <v>33</v>
      </c>
      <c r="B30" s="101"/>
      <c r="C30" s="101"/>
      <c r="D30" s="101">
        <v>87.48</v>
      </c>
      <c r="E30" s="101">
        <v>102.85</v>
      </c>
      <c r="F30" s="101">
        <v>91.8</v>
      </c>
      <c r="G30" s="101">
        <v>233.6</v>
      </c>
      <c r="H30" s="101"/>
      <c r="I30" s="101"/>
      <c r="J30" s="101">
        <v>421.36200000000002</v>
      </c>
      <c r="K30" s="101">
        <v>868.63049999999998</v>
      </c>
      <c r="L30" s="101">
        <v>489.26799999999997</v>
      </c>
      <c r="M30" s="101">
        <v>807.17700000000002</v>
      </c>
    </row>
    <row r="31" spans="1:13" hidden="1">
      <c r="A31" s="19">
        <f t="shared" si="0"/>
        <v>34</v>
      </c>
      <c r="B31" s="102"/>
      <c r="C31" s="102"/>
      <c r="D31" s="102"/>
      <c r="E31" s="102"/>
      <c r="F31" s="102"/>
      <c r="G31" s="102"/>
      <c r="H31" s="102"/>
      <c r="I31" s="102"/>
      <c r="J31" s="102"/>
      <c r="K31" s="102"/>
      <c r="L31" s="102"/>
      <c r="M31" s="102"/>
    </row>
    <row r="32" spans="1:13">
      <c r="A32" s="19">
        <f t="shared" si="0"/>
        <v>35</v>
      </c>
      <c r="B32" s="101">
        <v>203.15</v>
      </c>
      <c r="C32" s="101">
        <v>252.43226999999999</v>
      </c>
      <c r="D32" s="101">
        <v>141.31200000000001</v>
      </c>
      <c r="E32" s="101">
        <v>127.83199999999999</v>
      </c>
      <c r="F32" s="101">
        <v>115.32</v>
      </c>
      <c r="G32" s="101">
        <v>231.97800000000001</v>
      </c>
      <c r="H32" s="101"/>
      <c r="I32" s="101"/>
      <c r="J32" s="101">
        <v>669.29399999999998</v>
      </c>
      <c r="K32" s="101">
        <v>1044.3</v>
      </c>
      <c r="L32" s="101">
        <v>639.45000000000005</v>
      </c>
      <c r="M32" s="101">
        <v>848.38800000000003</v>
      </c>
    </row>
    <row r="33" spans="1:13" hidden="1">
      <c r="A33" s="19">
        <f t="shared" si="0"/>
        <v>36</v>
      </c>
      <c r="B33" s="102"/>
      <c r="C33" s="102"/>
      <c r="D33" s="102"/>
      <c r="E33" s="102"/>
      <c r="F33" s="102"/>
      <c r="G33" s="102"/>
      <c r="H33" s="102"/>
      <c r="I33" s="102"/>
      <c r="J33" s="102"/>
      <c r="K33" s="102"/>
      <c r="L33" s="102"/>
      <c r="M33" s="102"/>
    </row>
    <row r="34" spans="1:13">
      <c r="A34" s="19">
        <f t="shared" si="0"/>
        <v>37</v>
      </c>
      <c r="B34" s="101"/>
      <c r="C34" s="101"/>
      <c r="D34" s="101">
        <v>156.27099999999999</v>
      </c>
      <c r="E34" s="101">
        <v>137.67699999999999</v>
      </c>
      <c r="F34" s="101">
        <v>109.14749999999999</v>
      </c>
      <c r="G34" s="101">
        <v>130.97499999999999</v>
      </c>
      <c r="H34" s="101"/>
      <c r="I34" s="101"/>
      <c r="J34" s="101">
        <v>806.72500000000002</v>
      </c>
      <c r="K34" s="101">
        <v>1540.0125</v>
      </c>
      <c r="L34" s="101">
        <v>799.25400000000002</v>
      </c>
      <c r="M34" s="101">
        <v>915.30449999999996</v>
      </c>
    </row>
    <row r="35" spans="1:13" hidden="1">
      <c r="A35" s="19">
        <f t="shared" si="0"/>
        <v>38</v>
      </c>
      <c r="B35" s="102"/>
      <c r="C35" s="102"/>
      <c r="D35" s="102"/>
      <c r="E35" s="102"/>
      <c r="F35" s="102"/>
      <c r="G35" s="102"/>
      <c r="H35" s="102"/>
      <c r="I35" s="102"/>
      <c r="J35" s="102"/>
      <c r="K35" s="102"/>
      <c r="L35" s="102"/>
      <c r="M35" s="102"/>
    </row>
    <row r="36" spans="1:13" hidden="1">
      <c r="A36" s="19">
        <f t="shared" si="0"/>
        <v>39</v>
      </c>
      <c r="B36" s="102"/>
      <c r="C36" s="102"/>
      <c r="D36" s="102"/>
      <c r="E36" s="102"/>
      <c r="F36" s="102"/>
      <c r="G36" s="102"/>
      <c r="H36" s="102"/>
      <c r="I36" s="102"/>
      <c r="J36" s="102"/>
      <c r="K36" s="102"/>
      <c r="L36" s="102"/>
      <c r="M36" s="102"/>
    </row>
    <row r="37" spans="1:13">
      <c r="A37" s="19">
        <f t="shared" si="0"/>
        <v>40</v>
      </c>
      <c r="B37" s="101"/>
      <c r="C37" s="101"/>
      <c r="D37" s="101">
        <v>202.5</v>
      </c>
      <c r="E37" s="101">
        <v>168.33750000000001</v>
      </c>
      <c r="F37" s="101">
        <v>168.48</v>
      </c>
      <c r="G37" s="101">
        <v>157.113</v>
      </c>
      <c r="H37" s="101"/>
      <c r="I37" s="101"/>
      <c r="J37" s="101">
        <v>1221.075</v>
      </c>
      <c r="K37" s="101">
        <v>1694.925</v>
      </c>
      <c r="L37" s="101">
        <v>1104.8364999999999</v>
      </c>
      <c r="M37" s="101">
        <v>1361.07</v>
      </c>
    </row>
    <row r="39" spans="1:13">
      <c r="B39" s="138"/>
      <c r="C39" s="138" t="s">
        <v>210</v>
      </c>
      <c r="D39" s="138" t="s">
        <v>211</v>
      </c>
    </row>
    <row r="40" spans="1:13" ht="70">
      <c r="B40" s="137" t="s">
        <v>212</v>
      </c>
      <c r="C40" s="134">
        <v>2.508E-10</v>
      </c>
      <c r="D40" s="137" t="s">
        <v>213</v>
      </c>
    </row>
  </sheetData>
  <pageMargins left="0.7" right="0.7" top="0.75" bottom="0.75" header="0.3" footer="0.3"/>
  <pageSetup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7"/>
  <sheetViews>
    <sheetView topLeftCell="A2" workbookViewId="0">
      <selection activeCell="B29" sqref="B29"/>
    </sheetView>
  </sheetViews>
  <sheetFormatPr baseColWidth="10" defaultColWidth="9.1640625" defaultRowHeight="14" x14ac:dyDescent="0"/>
  <cols>
    <col min="1" max="1" width="34" style="98" customWidth="1"/>
    <col min="2" max="16384" width="9.1640625" style="98"/>
  </cols>
  <sheetData>
    <row r="1" spans="1:17">
      <c r="B1" s="127"/>
      <c r="C1" s="98" t="s">
        <v>181</v>
      </c>
    </row>
    <row r="2" spans="1:17">
      <c r="A2" s="1" t="s">
        <v>182</v>
      </c>
      <c r="B2" s="128" t="s">
        <v>183</v>
      </c>
      <c r="C2" s="129">
        <v>5</v>
      </c>
      <c r="D2" s="130">
        <v>7</v>
      </c>
      <c r="E2" s="130">
        <v>9</v>
      </c>
      <c r="F2" s="130">
        <v>12</v>
      </c>
      <c r="G2" s="130">
        <v>14</v>
      </c>
      <c r="H2" s="130">
        <v>16</v>
      </c>
      <c r="I2" s="130">
        <v>19</v>
      </c>
      <c r="J2" s="130">
        <v>21</v>
      </c>
      <c r="K2" s="130">
        <v>23</v>
      </c>
      <c r="L2" s="130">
        <v>26</v>
      </c>
      <c r="M2" s="130">
        <v>28</v>
      </c>
      <c r="N2" s="130">
        <v>30</v>
      </c>
      <c r="O2" s="130">
        <v>33</v>
      </c>
      <c r="P2" s="130">
        <v>35</v>
      </c>
      <c r="Q2" s="130">
        <v>37</v>
      </c>
    </row>
    <row r="3" spans="1:17">
      <c r="A3" s="98" t="s">
        <v>184</v>
      </c>
      <c r="B3" s="128" t="s">
        <v>185</v>
      </c>
      <c r="C3" s="98">
        <v>0</v>
      </c>
      <c r="D3" s="98">
        <v>0</v>
      </c>
      <c r="E3" s="98">
        <v>19.581336000000004</v>
      </c>
      <c r="F3" s="98">
        <v>15.221520000000002</v>
      </c>
      <c r="G3" s="98">
        <v>17.346050000000002</v>
      </c>
      <c r="H3" s="98">
        <v>20.591325000000001</v>
      </c>
      <c r="I3" s="98">
        <v>20.353277000000002</v>
      </c>
      <c r="J3" s="98">
        <v>71.590428000000003</v>
      </c>
      <c r="K3" s="98">
        <v>34.206502500000006</v>
      </c>
      <c r="L3" s="98">
        <v>69.36045750000001</v>
      </c>
      <c r="M3" s="98">
        <v>53.186560000000007</v>
      </c>
      <c r="N3" s="98">
        <v>50.601851000000003</v>
      </c>
      <c r="O3" s="98">
        <v>55.117390499999992</v>
      </c>
      <c r="P3" s="98">
        <v>72.108306000000013</v>
      </c>
      <c r="Q3" s="98">
        <v>54.063799999999993</v>
      </c>
    </row>
    <row r="4" spans="1:17">
      <c r="A4" s="98" t="s">
        <v>184</v>
      </c>
      <c r="B4" s="128" t="s">
        <v>186</v>
      </c>
      <c r="C4" s="98">
        <v>4.174976</v>
      </c>
      <c r="D4" s="98">
        <v>4.0132225000000004</v>
      </c>
      <c r="E4" s="98">
        <v>6.3638314999999999</v>
      </c>
      <c r="F4" s="98">
        <v>6.9368715000000005</v>
      </c>
      <c r="G4" s="98">
        <v>12.440736000000001</v>
      </c>
      <c r="H4" s="98">
        <v>6.8675585000000003</v>
      </c>
      <c r="I4" s="98">
        <v>7.7064464999999993</v>
      </c>
      <c r="J4" s="98">
        <v>34.988143999999998</v>
      </c>
      <c r="K4" s="98">
        <v>57.536928000000003</v>
      </c>
      <c r="L4" s="98">
        <v>42.868848</v>
      </c>
      <c r="M4" s="98">
        <v>52.589758000000003</v>
      </c>
      <c r="N4" s="98">
        <v>32.845824</v>
      </c>
      <c r="O4" s="131">
        <v>62.375181999999988</v>
      </c>
      <c r="P4" s="98">
        <v>53.161183999999999</v>
      </c>
      <c r="Q4" s="98">
        <v>63.103104000000002</v>
      </c>
    </row>
    <row r="5" spans="1:17">
      <c r="A5" s="98" t="s">
        <v>184</v>
      </c>
      <c r="B5" s="128" t="s">
        <v>187</v>
      </c>
      <c r="C5" s="98">
        <v>15.860124000000001</v>
      </c>
      <c r="D5" s="98">
        <v>9.3149100000000029</v>
      </c>
      <c r="E5" s="98">
        <v>18.263370000000002</v>
      </c>
      <c r="F5" s="98">
        <v>18.924975000000003</v>
      </c>
      <c r="G5" s="98">
        <v>33.091808499999999</v>
      </c>
      <c r="H5" s="98">
        <v>23.582365500000002</v>
      </c>
      <c r="I5" s="98">
        <v>23.34375</v>
      </c>
      <c r="J5" s="98">
        <v>36.64812899999999</v>
      </c>
      <c r="K5" s="98">
        <v>45.866925499999994</v>
      </c>
      <c r="L5" s="98">
        <v>44.133335999999993</v>
      </c>
      <c r="M5" s="98">
        <v>42.526999999999994</v>
      </c>
      <c r="N5" s="98">
        <v>50.378558999999996</v>
      </c>
      <c r="O5" s="98">
        <v>64.060735999999991</v>
      </c>
      <c r="P5" s="98">
        <v>64.060735999999991</v>
      </c>
      <c r="Q5" s="98">
        <v>81.839771999999996</v>
      </c>
    </row>
    <row r="6" spans="1:17">
      <c r="A6" s="98" t="s">
        <v>184</v>
      </c>
      <c r="B6" s="128" t="s">
        <v>188</v>
      </c>
      <c r="C6" s="98">
        <v>5.741026999999999</v>
      </c>
      <c r="D6" s="98">
        <v>38.965162499999998</v>
      </c>
      <c r="E6" s="98">
        <v>38.965162499999998</v>
      </c>
      <c r="F6" s="98">
        <v>16.146400500000002</v>
      </c>
      <c r="G6" s="98">
        <v>26.344183499999996</v>
      </c>
      <c r="H6" s="98">
        <v>42.107039999999991</v>
      </c>
      <c r="I6" s="98">
        <v>19.463508000000001</v>
      </c>
      <c r="J6" s="98">
        <v>47.318683500000013</v>
      </c>
      <c r="K6" s="131">
        <v>82.535551999999981</v>
      </c>
      <c r="L6" s="98">
        <v>94.189051499999991</v>
      </c>
      <c r="M6" s="98">
        <v>49.82795999999999</v>
      </c>
      <c r="N6" s="98">
        <v>44.975625000000001</v>
      </c>
      <c r="O6" s="98">
        <v>68.473762500000007</v>
      </c>
      <c r="P6" s="98">
        <v>68.473762500000007</v>
      </c>
      <c r="Q6" s="98">
        <v>95.767500000000013</v>
      </c>
    </row>
    <row r="7" spans="1:17">
      <c r="A7" s="98" t="s">
        <v>184</v>
      </c>
      <c r="B7" s="128" t="s">
        <v>189</v>
      </c>
      <c r="C7" s="98">
        <v>0</v>
      </c>
      <c r="D7" s="98">
        <v>0</v>
      </c>
      <c r="E7" s="98">
        <v>0</v>
      </c>
      <c r="F7" s="98">
        <v>0</v>
      </c>
      <c r="G7" s="98">
        <v>4.9799099999999985</v>
      </c>
      <c r="H7" s="98">
        <v>0</v>
      </c>
      <c r="I7" s="98">
        <v>0</v>
      </c>
      <c r="J7" s="98">
        <v>0</v>
      </c>
      <c r="K7" s="98">
        <v>0</v>
      </c>
      <c r="L7" s="98">
        <v>0</v>
      </c>
      <c r="M7" s="98">
        <v>0</v>
      </c>
      <c r="N7" s="98">
        <v>18.959653999999997</v>
      </c>
      <c r="O7" s="98">
        <v>99.528266000000002</v>
      </c>
      <c r="P7" s="98">
        <v>102.064018</v>
      </c>
      <c r="Q7" s="98">
        <v>103.95552200000002</v>
      </c>
    </row>
    <row r="8" spans="1:17">
      <c r="A8" s="98" t="s">
        <v>184</v>
      </c>
      <c r="B8" s="128" t="s">
        <v>190</v>
      </c>
      <c r="C8" s="98">
        <v>9.1455480000000016</v>
      </c>
      <c r="D8" s="98">
        <v>19.468800000000002</v>
      </c>
      <c r="E8" s="98">
        <v>30.468283999999993</v>
      </c>
      <c r="F8" s="98">
        <v>8.5451520000000016</v>
      </c>
      <c r="G8" s="98">
        <v>41.271912</v>
      </c>
      <c r="H8" s="98">
        <v>55.545150000000007</v>
      </c>
      <c r="I8" s="98">
        <v>44.324910000000003</v>
      </c>
      <c r="J8" s="98">
        <v>78.854987499999979</v>
      </c>
      <c r="K8" s="98">
        <v>74.423501999999999</v>
      </c>
      <c r="L8" s="98">
        <v>53.7319125</v>
      </c>
      <c r="M8" s="98">
        <v>83.818295999999989</v>
      </c>
      <c r="N8" s="98">
        <v>74.234025000000003</v>
      </c>
      <c r="O8" s="131">
        <v>92.835335999999998</v>
      </c>
      <c r="P8" s="98">
        <v>75.95980200000001</v>
      </c>
      <c r="Q8" s="98">
        <v>102.685952</v>
      </c>
    </row>
    <row r="9" spans="1:17">
      <c r="A9" s="98" t="s">
        <v>191</v>
      </c>
      <c r="B9" s="128" t="s">
        <v>192</v>
      </c>
      <c r="C9" s="98">
        <v>14.942776499999999</v>
      </c>
      <c r="D9" s="98">
        <v>22.081164000000001</v>
      </c>
      <c r="E9" s="98">
        <v>25.709099999999999</v>
      </c>
      <c r="F9" s="98">
        <v>14.188744000000002</v>
      </c>
      <c r="G9" s="98">
        <v>49.304869999999994</v>
      </c>
      <c r="H9" s="98">
        <v>34.267200000000003</v>
      </c>
      <c r="I9" s="98">
        <v>315.875</v>
      </c>
      <c r="J9" s="98">
        <v>577.1983140000001</v>
      </c>
      <c r="K9" s="98">
        <v>513.22839399999998</v>
      </c>
      <c r="L9" s="98">
        <v>746.94246400000009</v>
      </c>
      <c r="M9" s="98">
        <v>1303.3300279999999</v>
      </c>
      <c r="N9" s="98">
        <v>1380.0032679999997</v>
      </c>
      <c r="O9" s="98">
        <v>1449.7184589999997</v>
      </c>
      <c r="P9" s="98">
        <v>1124.5678500000001</v>
      </c>
      <c r="Q9" s="98">
        <v>1973.5256059999997</v>
      </c>
    </row>
    <row r="10" spans="1:17">
      <c r="A10" s="98" t="s">
        <v>191</v>
      </c>
      <c r="B10" s="128" t="s">
        <v>193</v>
      </c>
      <c r="C10" s="98">
        <v>30.026939499999994</v>
      </c>
      <c r="D10" s="98">
        <v>27.766151999999998</v>
      </c>
      <c r="E10" s="98">
        <v>36.863999999999997</v>
      </c>
      <c r="F10" s="98">
        <v>55.968200000000003</v>
      </c>
      <c r="G10" s="98">
        <v>96.493831999999998</v>
      </c>
      <c r="H10" s="98">
        <v>203.73719999999997</v>
      </c>
      <c r="I10" s="98">
        <v>354.94560000000001</v>
      </c>
      <c r="J10" s="98">
        <v>506.18180000000001</v>
      </c>
      <c r="K10" s="131">
        <v>853.737976</v>
      </c>
      <c r="L10" s="98">
        <v>890.98353200000008</v>
      </c>
      <c r="M10" s="98">
        <v>1262.2994194999999</v>
      </c>
      <c r="N10" s="98">
        <v>1262.7930375000001</v>
      </c>
      <c r="O10" s="98">
        <v>2090.4438555000006</v>
      </c>
      <c r="P10" s="98">
        <v>3547.7662479999999</v>
      </c>
      <c r="Q10" s="98">
        <v>2409.7722000000003</v>
      </c>
    </row>
    <row r="11" spans="1:17">
      <c r="A11" s="98" t="s">
        <v>191</v>
      </c>
      <c r="B11" s="127" t="s">
        <v>194</v>
      </c>
      <c r="C11" s="98">
        <v>39.033124999999998</v>
      </c>
      <c r="D11" s="98">
        <v>44.830229999999993</v>
      </c>
      <c r="E11" s="98">
        <v>44.830229999999993</v>
      </c>
      <c r="F11" s="98">
        <v>62.431888499999999</v>
      </c>
      <c r="G11" s="98">
        <v>197.09788000000003</v>
      </c>
      <c r="H11" s="98">
        <v>270.45977599999998</v>
      </c>
      <c r="I11" s="98">
        <v>416.31113800000008</v>
      </c>
      <c r="J11" s="98">
        <v>473.20000000000005</v>
      </c>
      <c r="K11" s="98">
        <v>575.80847349999999</v>
      </c>
      <c r="L11" s="98">
        <v>642.9375</v>
      </c>
      <c r="M11" s="98">
        <v>844.12515599999995</v>
      </c>
      <c r="N11" s="98">
        <v>1010.8200960000001</v>
      </c>
      <c r="O11" s="98">
        <v>1524.2339840000002</v>
      </c>
      <c r="P11" s="98">
        <v>2031.3087660000001</v>
      </c>
      <c r="Q11" s="98">
        <v>1811.6016000000002</v>
      </c>
    </row>
    <row r="12" spans="1:17">
      <c r="A12" s="98" t="s">
        <v>191</v>
      </c>
      <c r="B12" s="127" t="s">
        <v>195</v>
      </c>
      <c r="C12" s="98">
        <v>47.728349999999999</v>
      </c>
      <c r="D12" s="98">
        <v>71.002077999999997</v>
      </c>
      <c r="E12" s="98">
        <v>62.442496000000006</v>
      </c>
      <c r="F12" s="98">
        <v>133.078518</v>
      </c>
      <c r="G12" s="98">
        <v>170.75658599999997</v>
      </c>
      <c r="H12" s="98">
        <v>284.84143450000005</v>
      </c>
      <c r="I12" s="98">
        <v>594.95493750000003</v>
      </c>
      <c r="J12" s="98">
        <v>555.05861349999998</v>
      </c>
      <c r="K12" s="98">
        <v>713.50733149999985</v>
      </c>
      <c r="L12" s="98">
        <v>928.10130300000014</v>
      </c>
      <c r="M12" s="98">
        <v>936.68260950000001</v>
      </c>
      <c r="N12" s="98">
        <v>987.33719200000007</v>
      </c>
      <c r="O12" s="131">
        <v>1626.3002860000001</v>
      </c>
      <c r="P12" s="98">
        <v>1924.1917310000003</v>
      </c>
      <c r="Q12" s="98">
        <v>1794.9815145</v>
      </c>
    </row>
    <row r="13" spans="1:17">
      <c r="A13" s="98" t="s">
        <v>191</v>
      </c>
      <c r="B13" s="127" t="s">
        <v>196</v>
      </c>
      <c r="C13" s="98">
        <v>48.338737500000001</v>
      </c>
      <c r="D13" s="98">
        <v>36.577007999999992</v>
      </c>
      <c r="E13" s="98">
        <v>40.134730499999996</v>
      </c>
      <c r="F13" s="98">
        <v>53.789663999999995</v>
      </c>
      <c r="G13" s="98">
        <v>75.805180000000021</v>
      </c>
      <c r="H13" s="98">
        <v>134.07923900000003</v>
      </c>
      <c r="I13" s="98">
        <v>385.79286200000001</v>
      </c>
      <c r="J13" s="98">
        <v>891.79262549999999</v>
      </c>
      <c r="K13" s="98">
        <v>945.17766000000017</v>
      </c>
      <c r="L13" s="98">
        <v>957.42996300000004</v>
      </c>
      <c r="M13" s="98">
        <v>907.53</v>
      </c>
      <c r="N13" s="98">
        <v>1610.2186239999999</v>
      </c>
      <c r="O13" s="98">
        <v>1554.6803124999999</v>
      </c>
      <c r="P13" s="98">
        <v>3606.4022170000003</v>
      </c>
      <c r="Q13" s="98">
        <v>4222.3680000000013</v>
      </c>
    </row>
    <row r="14" spans="1:17">
      <c r="A14" s="98" t="s">
        <v>191</v>
      </c>
      <c r="B14" s="132" t="s">
        <v>197</v>
      </c>
      <c r="C14" s="98">
        <v>58.322250000000004</v>
      </c>
      <c r="D14" s="98">
        <v>61.585650000000015</v>
      </c>
      <c r="E14" s="98">
        <v>61.585650000000015</v>
      </c>
      <c r="F14" s="98">
        <v>64.391383500000003</v>
      </c>
      <c r="G14" s="98">
        <v>250.28309200000004</v>
      </c>
      <c r="H14" s="98">
        <v>369.07929899999999</v>
      </c>
      <c r="I14" s="98">
        <v>525.65759999999989</v>
      </c>
      <c r="J14" s="98">
        <v>904.46630399999992</v>
      </c>
      <c r="K14" s="131">
        <v>971.54063999999994</v>
      </c>
      <c r="L14" s="98">
        <v>973.71957899999995</v>
      </c>
      <c r="M14" s="98">
        <v>1093.3778990000001</v>
      </c>
      <c r="N14" s="98">
        <v>1904.870048</v>
      </c>
      <c r="O14" s="98">
        <v>1904.870048</v>
      </c>
      <c r="P14" s="98">
        <v>2814.5827840000002</v>
      </c>
      <c r="Q14" s="98">
        <v>3730.258863</v>
      </c>
    </row>
    <row r="15" spans="1:17">
      <c r="A15" s="98" t="s">
        <v>198</v>
      </c>
      <c r="B15" s="128" t="s">
        <v>199</v>
      </c>
      <c r="C15" s="98">
        <v>19.624554000000003</v>
      </c>
      <c r="D15" s="98">
        <v>15.362586999999998</v>
      </c>
      <c r="E15" s="98">
        <v>20.56223</v>
      </c>
      <c r="F15" s="98">
        <v>15.506283999999999</v>
      </c>
      <c r="G15" s="98">
        <v>28.181317500000006</v>
      </c>
      <c r="H15" s="98">
        <v>16.768583999999997</v>
      </c>
      <c r="I15" s="98">
        <v>44.538550000000008</v>
      </c>
      <c r="J15" s="98">
        <v>30.722436499999997</v>
      </c>
      <c r="K15" s="98">
        <v>48.577821500000006</v>
      </c>
      <c r="L15" s="98">
        <v>46.937187000000002</v>
      </c>
      <c r="M15" s="98">
        <v>63.754253999999996</v>
      </c>
      <c r="N15" s="98">
        <v>77.674530000000004</v>
      </c>
      <c r="O15" s="98">
        <v>64.214845499999996</v>
      </c>
      <c r="P15" s="98">
        <v>44.564034499999998</v>
      </c>
      <c r="Q15" s="98">
        <v>90.060750500000012</v>
      </c>
    </row>
    <row r="16" spans="1:17">
      <c r="A16" s="98" t="s">
        <v>198</v>
      </c>
      <c r="B16" s="128" t="s">
        <v>200</v>
      </c>
      <c r="C16" s="98">
        <v>15.741249999999999</v>
      </c>
      <c r="D16" s="98">
        <v>17.234841500000002</v>
      </c>
      <c r="E16" s="98">
        <v>17.020575000000001</v>
      </c>
      <c r="F16" s="98">
        <v>5.4383539999999995</v>
      </c>
      <c r="G16" s="98">
        <v>8.6459759999999992</v>
      </c>
      <c r="H16" s="98">
        <v>11.843361</v>
      </c>
      <c r="I16" s="98">
        <v>22.5504</v>
      </c>
      <c r="J16" s="98">
        <v>24.948000000000004</v>
      </c>
      <c r="K16" s="98">
        <v>19.302646000000003</v>
      </c>
      <c r="L16" s="98">
        <v>26.647865999999997</v>
      </c>
      <c r="M16" s="98">
        <v>31.284790000000005</v>
      </c>
      <c r="N16" s="98">
        <v>17.494452000000003</v>
      </c>
      <c r="O16" s="131">
        <v>46.355687999999994</v>
      </c>
      <c r="P16" s="98">
        <v>38.47141899999999</v>
      </c>
      <c r="Q16" s="98">
        <v>43.667795499999997</v>
      </c>
    </row>
    <row r="17" spans="1:17">
      <c r="A17" s="98" t="s">
        <v>198</v>
      </c>
      <c r="B17" s="128" t="s">
        <v>201</v>
      </c>
      <c r="C17" s="98">
        <v>5.0771519999999999</v>
      </c>
      <c r="D17" s="98">
        <v>27.870145999999998</v>
      </c>
      <c r="E17" s="98">
        <v>28.226313999999999</v>
      </c>
      <c r="F17" s="98">
        <v>20.457328499999999</v>
      </c>
      <c r="G17" s="98">
        <v>25.619102000000002</v>
      </c>
      <c r="H17" s="98">
        <v>22.704003</v>
      </c>
      <c r="I17" s="98">
        <v>40.424852999999999</v>
      </c>
      <c r="J17" s="98">
        <v>28.673207999999995</v>
      </c>
      <c r="K17" s="98">
        <v>96.374278000000004</v>
      </c>
      <c r="L17" s="98">
        <v>73.066031499999994</v>
      </c>
      <c r="M17" s="98">
        <v>72.900000000000006</v>
      </c>
      <c r="N17" s="98">
        <v>93.601400000000012</v>
      </c>
      <c r="O17" s="98">
        <v>208.19739999999999</v>
      </c>
      <c r="P17" s="98">
        <v>133.84037949999998</v>
      </c>
      <c r="Q17" s="98">
        <v>225.72091350000008</v>
      </c>
    </row>
    <row r="18" spans="1:17">
      <c r="A18" s="98" t="s">
        <v>198</v>
      </c>
      <c r="B18" s="128" t="s">
        <v>202</v>
      </c>
      <c r="C18" s="98">
        <v>13.948851999999999</v>
      </c>
      <c r="D18" s="98">
        <v>9.1934720000000016</v>
      </c>
      <c r="E18" s="98">
        <v>10.690688</v>
      </c>
      <c r="F18" s="98">
        <v>7.3071224999999993</v>
      </c>
      <c r="G18" s="98">
        <v>15.438303999999999</v>
      </c>
      <c r="H18" s="98">
        <v>10.74206</v>
      </c>
      <c r="I18" s="98">
        <v>9.5769764999999989</v>
      </c>
      <c r="J18" s="98">
        <v>7.53125</v>
      </c>
      <c r="K18" s="131">
        <v>9.8509470000000015</v>
      </c>
      <c r="L18" s="98">
        <v>24.891310999999998</v>
      </c>
      <c r="M18" s="98">
        <v>38.343941999999998</v>
      </c>
      <c r="N18" s="98">
        <v>25.800230500000001</v>
      </c>
      <c r="O18" s="98">
        <v>52.24398399999999</v>
      </c>
      <c r="P18" s="98">
        <v>61.848681999999997</v>
      </c>
      <c r="Q18" s="98">
        <v>65.037499999999994</v>
      </c>
    </row>
    <row r="19" spans="1:17">
      <c r="A19" s="98" t="s">
        <v>198</v>
      </c>
      <c r="B19" s="128" t="s">
        <v>203</v>
      </c>
      <c r="C19" s="98">
        <v>9.3355840000000008</v>
      </c>
      <c r="D19" s="98">
        <v>10.516107999999999</v>
      </c>
      <c r="E19" s="98">
        <v>10.516107999999999</v>
      </c>
      <c r="F19" s="98">
        <v>24.734117999999999</v>
      </c>
      <c r="G19" s="98">
        <v>19.244558000000001</v>
      </c>
      <c r="H19" s="98">
        <v>16.5886</v>
      </c>
      <c r="I19" s="98">
        <v>23.738014499999998</v>
      </c>
      <c r="J19" s="98">
        <v>62.946234000000004</v>
      </c>
      <c r="K19" s="98">
        <v>44.137669500000001</v>
      </c>
      <c r="L19" s="98">
        <v>48.587938999999999</v>
      </c>
      <c r="M19" s="98">
        <v>45.607999500000005</v>
      </c>
      <c r="N19" s="98">
        <v>43.162728000000001</v>
      </c>
      <c r="O19" s="98">
        <v>57.626249999999999</v>
      </c>
      <c r="P19" s="98">
        <v>66.583925999999991</v>
      </c>
      <c r="Q19" s="98">
        <v>70.829055999999994</v>
      </c>
    </row>
    <row r="20" spans="1:17">
      <c r="A20" s="98" t="s">
        <v>198</v>
      </c>
      <c r="B20" s="128" t="s">
        <v>204</v>
      </c>
      <c r="C20" s="98">
        <v>14.511294000000001</v>
      </c>
      <c r="D20" s="98">
        <v>12.4602705</v>
      </c>
      <c r="E20" s="98">
        <v>12.139762499999998</v>
      </c>
      <c r="F20" s="98">
        <v>17.561600000000006</v>
      </c>
      <c r="G20" s="98">
        <v>18.72</v>
      </c>
      <c r="H20" s="98">
        <v>29.452545999999998</v>
      </c>
      <c r="I20" s="98">
        <v>29.912688000000003</v>
      </c>
      <c r="J20" s="98">
        <v>47.679033499999996</v>
      </c>
      <c r="K20" s="98">
        <v>57.261847499999988</v>
      </c>
      <c r="L20" s="98">
        <v>45.000643500000017</v>
      </c>
      <c r="M20" s="98">
        <v>73.695999999999998</v>
      </c>
      <c r="N20" s="98">
        <v>67.414823999999996</v>
      </c>
      <c r="O20" s="131">
        <v>99.545771000000002</v>
      </c>
      <c r="P20" s="98">
        <v>83.887999999999977</v>
      </c>
      <c r="Q20" s="98">
        <v>148.11621900000003</v>
      </c>
    </row>
    <row r="24" spans="1:17">
      <c r="B24" s="98" t="s">
        <v>210</v>
      </c>
      <c r="C24" s="98" t="s">
        <v>211</v>
      </c>
    </row>
    <row r="25" spans="1:17">
      <c r="A25" s="98" t="s">
        <v>212</v>
      </c>
      <c r="B25" s="133">
        <v>6.4080000000000002E-9</v>
      </c>
      <c r="C25" s="98" t="s">
        <v>213</v>
      </c>
    </row>
    <row r="26" spans="1:17">
      <c r="A26" s="98" t="s">
        <v>214</v>
      </c>
      <c r="B26" s="98">
        <v>0.1241</v>
      </c>
      <c r="C26" s="98" t="s">
        <v>213</v>
      </c>
    </row>
    <row r="27" spans="1:17">
      <c r="A27" s="98" t="s">
        <v>215</v>
      </c>
      <c r="B27" s="133">
        <v>9.7939999999999994E-15</v>
      </c>
      <c r="C27" s="98" t="s">
        <v>213</v>
      </c>
    </row>
  </sheetData>
  <pageMargins left="0.7" right="0.7" top="0.75" bottom="0.75" header="0.3" footer="0.3"/>
  <pageSetup orientation="portrait" horizontalDpi="4294967292" verticalDpi="4294967292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T33"/>
  <sheetViews>
    <sheetView topLeftCell="A22" zoomScale="85" zoomScaleNormal="85" zoomScalePageLayoutView="85" workbookViewId="0">
      <selection activeCell="M24" sqref="M24"/>
    </sheetView>
  </sheetViews>
  <sheetFormatPr baseColWidth="10" defaultColWidth="8.6640625" defaultRowHeight="14" x14ac:dyDescent="0"/>
  <sheetData>
    <row r="2" spans="1:16">
      <c r="A2" s="1" t="s">
        <v>37</v>
      </c>
      <c r="B2" t="s">
        <v>38</v>
      </c>
      <c r="N2" s="1"/>
      <c r="O2" s="1" t="s">
        <v>37</v>
      </c>
      <c r="P2" t="s">
        <v>39</v>
      </c>
    </row>
    <row r="33" spans="3:20">
      <c r="C33" s="1"/>
      <c r="H33" s="1"/>
      <c r="M33" s="1"/>
      <c r="R33" s="1"/>
      <c r="S33" s="1" t="s">
        <v>32</v>
      </c>
      <c r="T33" t="s">
        <v>36</v>
      </c>
    </row>
  </sheetData>
  <pageMargins left="0.7" right="0.7" top="0.75" bottom="0.75" header="0.3" footer="0.3"/>
  <pageSetup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T33"/>
  <sheetViews>
    <sheetView zoomScale="85" zoomScaleNormal="85" zoomScalePageLayoutView="85" workbookViewId="0">
      <selection activeCell="K3" sqref="K3"/>
    </sheetView>
  </sheetViews>
  <sheetFormatPr baseColWidth="10" defaultColWidth="8.6640625" defaultRowHeight="14" x14ac:dyDescent="0"/>
  <cols>
    <col min="2" max="2" width="25.6640625" customWidth="1"/>
    <col min="16" max="16" width="19" customWidth="1"/>
  </cols>
  <sheetData>
    <row r="2" spans="1:16">
      <c r="A2" s="1" t="s">
        <v>40</v>
      </c>
      <c r="B2" t="s">
        <v>42</v>
      </c>
      <c r="N2" s="1"/>
      <c r="O2" s="1" t="s">
        <v>40</v>
      </c>
      <c r="P2" t="s">
        <v>41</v>
      </c>
    </row>
    <row r="33" spans="3:20">
      <c r="C33" s="1"/>
      <c r="H33" s="1"/>
      <c r="M33" s="1"/>
      <c r="R33" s="1"/>
      <c r="S33" s="1" t="s">
        <v>32</v>
      </c>
      <c r="T33" t="s">
        <v>36</v>
      </c>
    </row>
  </sheetData>
  <pageMargins left="0.7" right="0.7" top="0.75" bottom="0.75" header="0.3" footer="0.3"/>
  <pageSetup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S33"/>
  <sheetViews>
    <sheetView zoomScale="85" zoomScaleNormal="85" zoomScalePageLayoutView="85" workbookViewId="0">
      <selection activeCell="Q22" sqref="Q22"/>
    </sheetView>
  </sheetViews>
  <sheetFormatPr baseColWidth="10" defaultColWidth="8.6640625" defaultRowHeight="14" x14ac:dyDescent="0"/>
  <cols>
    <col min="2" max="2" width="25.6640625" customWidth="1"/>
    <col min="16" max="16" width="19" customWidth="1"/>
  </cols>
  <sheetData>
    <row r="2" spans="1:15">
      <c r="A2" s="1" t="s">
        <v>43</v>
      </c>
      <c r="B2" t="s">
        <v>44</v>
      </c>
      <c r="N2" s="1"/>
      <c r="O2" s="1"/>
    </row>
    <row r="33" spans="3:19">
      <c r="C33" s="1"/>
      <c r="H33" s="1"/>
      <c r="M33" s="1"/>
      <c r="R33" s="1"/>
      <c r="S33" s="1"/>
    </row>
  </sheetData>
  <pageMargins left="0.7" right="0.7" top="0.75" bottom="0.75" header="0.3" footer="0.3"/>
  <pageSetup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23"/>
  <sheetViews>
    <sheetView workbookViewId="0">
      <selection activeCell="I37" sqref="I37"/>
    </sheetView>
  </sheetViews>
  <sheetFormatPr baseColWidth="10" defaultColWidth="8.6640625" defaultRowHeight="14" x14ac:dyDescent="0"/>
  <cols>
    <col min="1" max="1" width="17.5" style="33" customWidth="1"/>
    <col min="2" max="2" width="18.5" style="33" customWidth="1"/>
    <col min="3" max="3" width="8.6640625" style="33"/>
    <col min="4" max="4" width="18" style="33" customWidth="1"/>
    <col min="5" max="5" width="8.6640625" style="33"/>
    <col min="6" max="6" width="24.1640625" style="33" customWidth="1"/>
    <col min="7" max="16384" width="8.6640625" style="33"/>
  </cols>
  <sheetData>
    <row r="1" spans="1:11">
      <c r="A1" s="33" t="s">
        <v>143</v>
      </c>
      <c r="C1" s="34" t="s">
        <v>117</v>
      </c>
      <c r="D1" s="32" t="s">
        <v>140</v>
      </c>
      <c r="F1" s="150" t="s">
        <v>208</v>
      </c>
      <c r="G1" s="151"/>
      <c r="H1" s="151"/>
      <c r="I1" s="151"/>
      <c r="J1" s="151"/>
      <c r="K1" s="151"/>
    </row>
    <row r="2" spans="1:11">
      <c r="B2" s="33" t="s">
        <v>139</v>
      </c>
      <c r="C2" s="33">
        <v>210</v>
      </c>
      <c r="D2" s="33">
        <v>235</v>
      </c>
      <c r="F2" s="151"/>
      <c r="G2" s="151"/>
      <c r="H2" s="151"/>
      <c r="I2" s="151"/>
      <c r="J2" s="151"/>
      <c r="K2" s="151"/>
    </row>
    <row r="3" spans="1:11">
      <c r="B3" s="33" t="s">
        <v>137</v>
      </c>
      <c r="C3" s="33">
        <v>10</v>
      </c>
      <c r="D3" s="33">
        <v>86</v>
      </c>
      <c r="F3" s="151"/>
      <c r="G3" s="151"/>
      <c r="H3" s="151"/>
      <c r="I3" s="151"/>
      <c r="J3" s="151"/>
      <c r="K3" s="151"/>
    </row>
    <row r="4" spans="1:11">
      <c r="B4" s="38" t="s">
        <v>107</v>
      </c>
      <c r="C4" s="33">
        <f>C3/C2</f>
        <v>4.7619047619047616E-2</v>
      </c>
      <c r="D4" s="33">
        <f>D3/D2</f>
        <v>0.36595744680851061</v>
      </c>
      <c r="F4" s="151"/>
      <c r="G4" s="151"/>
      <c r="H4" s="151"/>
      <c r="I4" s="151"/>
      <c r="J4" s="151"/>
      <c r="K4" s="151"/>
    </row>
    <row r="5" spans="1:11">
      <c r="F5" s="151"/>
      <c r="G5" s="151"/>
      <c r="H5" s="151"/>
      <c r="I5" s="151"/>
      <c r="J5" s="151"/>
      <c r="K5" s="151"/>
    </row>
    <row r="6" spans="1:11">
      <c r="A6" s="33" t="s">
        <v>142</v>
      </c>
      <c r="C6" s="34" t="s">
        <v>117</v>
      </c>
      <c r="D6" s="32" t="s">
        <v>140</v>
      </c>
      <c r="F6" s="151"/>
      <c r="G6" s="151"/>
      <c r="H6" s="151"/>
      <c r="I6" s="151"/>
      <c r="J6" s="151"/>
      <c r="K6" s="151"/>
    </row>
    <row r="7" spans="1:11">
      <c r="B7" s="33" t="s">
        <v>139</v>
      </c>
      <c r="C7" s="33">
        <v>203</v>
      </c>
      <c r="D7" s="33">
        <v>260</v>
      </c>
      <c r="F7" s="151"/>
      <c r="G7" s="151"/>
      <c r="H7" s="151"/>
      <c r="I7" s="151"/>
      <c r="J7" s="151"/>
      <c r="K7" s="151"/>
    </row>
    <row r="8" spans="1:11">
      <c r="B8" s="33" t="s">
        <v>137</v>
      </c>
      <c r="C8" s="33">
        <v>15</v>
      </c>
      <c r="D8" s="33">
        <v>70</v>
      </c>
      <c r="F8" s="151"/>
      <c r="G8" s="151"/>
      <c r="H8" s="151"/>
      <c r="I8" s="151"/>
      <c r="J8" s="151"/>
      <c r="K8" s="151"/>
    </row>
    <row r="9" spans="1:11">
      <c r="B9" s="38" t="s">
        <v>107</v>
      </c>
      <c r="C9" s="33">
        <f>C8/C7</f>
        <v>7.3891625615763554E-2</v>
      </c>
      <c r="D9" s="33">
        <f>D8/D7</f>
        <v>0.26923076923076922</v>
      </c>
      <c r="F9" s="151"/>
      <c r="G9" s="151"/>
      <c r="H9" s="151"/>
      <c r="I9" s="151"/>
      <c r="J9" s="151"/>
      <c r="K9" s="151"/>
    </row>
    <row r="10" spans="1:11">
      <c r="F10" s="151"/>
      <c r="G10" s="151"/>
      <c r="H10" s="151"/>
      <c r="I10" s="151"/>
      <c r="J10" s="151"/>
      <c r="K10" s="151"/>
    </row>
    <row r="11" spans="1:11">
      <c r="A11" s="33" t="s">
        <v>141</v>
      </c>
      <c r="C11" s="37" t="s">
        <v>117</v>
      </c>
      <c r="D11" s="39" t="s">
        <v>140</v>
      </c>
      <c r="F11" s="151"/>
      <c r="G11" s="151"/>
      <c r="H11" s="151"/>
      <c r="I11" s="151"/>
      <c r="J11" s="151"/>
      <c r="K11" s="151"/>
    </row>
    <row r="12" spans="1:11">
      <c r="B12" s="33" t="s">
        <v>139</v>
      </c>
      <c r="C12" s="33">
        <v>278</v>
      </c>
      <c r="D12" s="33">
        <v>230</v>
      </c>
      <c r="F12" s="151"/>
      <c r="G12" s="151"/>
      <c r="H12" s="151"/>
      <c r="I12" s="151"/>
      <c r="J12" s="151"/>
      <c r="K12" s="151"/>
    </row>
    <row r="13" spans="1:11">
      <c r="B13" s="33" t="s">
        <v>137</v>
      </c>
      <c r="C13" s="33">
        <v>12</v>
      </c>
      <c r="D13" s="33">
        <v>40</v>
      </c>
      <c r="F13" s="151"/>
      <c r="G13" s="151"/>
      <c r="H13" s="151"/>
      <c r="I13" s="151"/>
      <c r="J13" s="151"/>
      <c r="K13" s="151"/>
    </row>
    <row r="14" spans="1:11">
      <c r="B14" s="38" t="s">
        <v>107</v>
      </c>
      <c r="C14" s="33">
        <f>C13/C12</f>
        <v>4.3165467625899283E-2</v>
      </c>
      <c r="D14" s="33">
        <f>D13/D12</f>
        <v>0.17391304347826086</v>
      </c>
      <c r="F14" s="151"/>
      <c r="G14" s="151"/>
      <c r="H14" s="151"/>
      <c r="I14" s="151"/>
      <c r="J14" s="151"/>
      <c r="K14" s="151"/>
    </row>
    <row r="15" spans="1:11">
      <c r="F15" s="151"/>
      <c r="G15" s="151"/>
      <c r="H15" s="151"/>
      <c r="I15" s="151"/>
      <c r="J15" s="151"/>
      <c r="K15" s="151"/>
    </row>
    <row r="16" spans="1:11">
      <c r="C16" s="37" t="s">
        <v>117</v>
      </c>
      <c r="D16" s="39" t="s">
        <v>140</v>
      </c>
      <c r="F16" s="151"/>
      <c r="G16" s="151"/>
      <c r="H16" s="151"/>
      <c r="I16" s="151"/>
      <c r="J16" s="151"/>
      <c r="K16" s="151"/>
    </row>
    <row r="17" spans="2:11">
      <c r="B17" s="35" t="s">
        <v>95</v>
      </c>
      <c r="C17" s="33">
        <f>AVERAGE(C4,C9,C14)</f>
        <v>5.4892046953570146E-2</v>
      </c>
      <c r="D17" s="33">
        <f>AVERAGE(D4,D9,D14)</f>
        <v>0.26970041983918025</v>
      </c>
      <c r="F17" s="151"/>
      <c r="G17" s="151"/>
      <c r="H17" s="151"/>
      <c r="I17" s="151"/>
      <c r="J17" s="151"/>
      <c r="K17" s="151"/>
    </row>
    <row r="18" spans="2:11">
      <c r="B18" s="40" t="s">
        <v>89</v>
      </c>
      <c r="C18" s="33">
        <f>STDEV(C4,C9,C14)</f>
        <v>1.6604113517273349E-2</v>
      </c>
      <c r="D18" s="33">
        <f>STDEV(D4,D9,D14)</f>
        <v>9.6023063070224832E-2</v>
      </c>
      <c r="F18" s="151"/>
      <c r="G18" s="151"/>
      <c r="H18" s="151"/>
      <c r="I18" s="151"/>
      <c r="J18" s="151"/>
      <c r="K18" s="151"/>
    </row>
    <row r="23" spans="2:11">
      <c r="E23" s="33" t="s">
        <v>135</v>
      </c>
    </row>
  </sheetData>
  <mergeCells count="1">
    <mergeCell ref="F1:K18"/>
  </mergeCells>
  <pageMargins left="0.7" right="0.7" top="0.75" bottom="0.75" header="0.3" footer="0.3"/>
  <pageSetup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23"/>
  <sheetViews>
    <sheetView workbookViewId="0">
      <selection activeCell="H33" sqref="H33"/>
    </sheetView>
  </sheetViews>
  <sheetFormatPr baseColWidth="10" defaultColWidth="8.6640625" defaultRowHeight="14" x14ac:dyDescent="0"/>
  <cols>
    <col min="1" max="1" width="17.5" style="33" customWidth="1"/>
    <col min="2" max="2" width="18.5" style="33" customWidth="1"/>
    <col min="3" max="3" width="19.6640625" style="33" customWidth="1"/>
    <col min="4" max="4" width="18" style="33" customWidth="1"/>
    <col min="5" max="5" width="8.6640625" style="33"/>
    <col min="6" max="6" width="24.1640625" style="33" customWidth="1"/>
    <col min="7" max="16384" width="8.6640625" style="33"/>
  </cols>
  <sheetData>
    <row r="1" spans="1:12">
      <c r="A1" s="36" t="s">
        <v>143</v>
      </c>
      <c r="C1" s="37" t="s">
        <v>117</v>
      </c>
      <c r="D1" s="39" t="s">
        <v>140</v>
      </c>
      <c r="F1" s="150" t="s">
        <v>209</v>
      </c>
      <c r="G1" s="151"/>
      <c r="H1" s="151"/>
      <c r="I1" s="151"/>
      <c r="J1" s="151"/>
      <c r="K1" s="151"/>
      <c r="L1" s="151"/>
    </row>
    <row r="2" spans="1:12">
      <c r="A2" s="36"/>
      <c r="B2" s="33" t="s">
        <v>138</v>
      </c>
      <c r="C2" s="33">
        <v>110</v>
      </c>
      <c r="D2" s="33">
        <v>120</v>
      </c>
      <c r="F2" s="151"/>
      <c r="G2" s="151"/>
      <c r="H2" s="151"/>
      <c r="I2" s="151"/>
      <c r="J2" s="151"/>
      <c r="K2" s="151"/>
      <c r="L2" s="151"/>
    </row>
    <row r="3" spans="1:12">
      <c r="A3" s="36"/>
      <c r="B3" s="33" t="s">
        <v>136</v>
      </c>
      <c r="C3" s="33">
        <v>0</v>
      </c>
      <c r="D3" s="33">
        <v>5</v>
      </c>
      <c r="F3" s="151"/>
      <c r="G3" s="151"/>
      <c r="H3" s="151"/>
      <c r="I3" s="151"/>
      <c r="J3" s="151"/>
      <c r="K3" s="151"/>
      <c r="L3" s="151"/>
    </row>
    <row r="4" spans="1:12">
      <c r="A4" s="36"/>
      <c r="B4" s="44" t="s">
        <v>107</v>
      </c>
      <c r="C4" s="33">
        <f>C3/C2</f>
        <v>0</v>
      </c>
      <c r="D4" s="33">
        <f>D3/D2</f>
        <v>4.1666666666666664E-2</v>
      </c>
      <c r="F4" s="151"/>
      <c r="G4" s="151"/>
      <c r="H4" s="151"/>
      <c r="I4" s="151"/>
      <c r="J4" s="151"/>
      <c r="K4" s="151"/>
      <c r="L4" s="151"/>
    </row>
    <row r="5" spans="1:12">
      <c r="A5" s="36"/>
      <c r="F5" s="151"/>
      <c r="G5" s="151"/>
      <c r="H5" s="151"/>
      <c r="I5" s="151"/>
      <c r="J5" s="151"/>
      <c r="K5" s="151"/>
      <c r="L5" s="151"/>
    </row>
    <row r="6" spans="1:12">
      <c r="A6" s="36" t="s">
        <v>142</v>
      </c>
      <c r="C6" s="41" t="s">
        <v>117</v>
      </c>
      <c r="D6" s="42" t="s">
        <v>140</v>
      </c>
      <c r="F6" s="151"/>
      <c r="G6" s="151"/>
      <c r="H6" s="151"/>
      <c r="I6" s="151"/>
      <c r="J6" s="151"/>
      <c r="K6" s="151"/>
      <c r="L6" s="151"/>
    </row>
    <row r="7" spans="1:12">
      <c r="A7" s="36"/>
      <c r="B7" s="33" t="s">
        <v>138</v>
      </c>
      <c r="C7" s="33">
        <v>90</v>
      </c>
      <c r="D7" s="33">
        <v>102</v>
      </c>
      <c r="F7" s="151"/>
      <c r="G7" s="151"/>
      <c r="H7" s="151"/>
      <c r="I7" s="151"/>
      <c r="J7" s="151"/>
      <c r="K7" s="151"/>
      <c r="L7" s="151"/>
    </row>
    <row r="8" spans="1:12">
      <c r="A8" s="36"/>
      <c r="B8" s="33" t="s">
        <v>136</v>
      </c>
      <c r="C8" s="33">
        <v>0</v>
      </c>
      <c r="D8" s="33">
        <v>6</v>
      </c>
      <c r="F8" s="151"/>
      <c r="G8" s="151"/>
      <c r="H8" s="151"/>
      <c r="I8" s="151"/>
      <c r="J8" s="151"/>
      <c r="K8" s="151"/>
      <c r="L8" s="151"/>
    </row>
    <row r="9" spans="1:12">
      <c r="A9" s="36"/>
      <c r="B9" s="44" t="s">
        <v>107</v>
      </c>
      <c r="C9" s="33">
        <f>C8/C7</f>
        <v>0</v>
      </c>
      <c r="D9" s="33">
        <f>D8/D7</f>
        <v>5.8823529411764705E-2</v>
      </c>
      <c r="F9" s="151"/>
      <c r="G9" s="151"/>
      <c r="H9" s="151"/>
      <c r="I9" s="151"/>
      <c r="J9" s="151"/>
      <c r="K9" s="151"/>
      <c r="L9" s="151"/>
    </row>
    <row r="10" spans="1:12">
      <c r="A10" s="36"/>
      <c r="F10" s="151"/>
      <c r="G10" s="151"/>
      <c r="H10" s="151"/>
      <c r="I10" s="151"/>
      <c r="J10" s="151"/>
      <c r="K10" s="151"/>
      <c r="L10" s="151"/>
    </row>
    <row r="11" spans="1:12">
      <c r="A11" s="36" t="s">
        <v>141</v>
      </c>
      <c r="C11" s="43" t="s">
        <v>117</v>
      </c>
      <c r="D11" s="45" t="s">
        <v>140</v>
      </c>
      <c r="F11" s="151"/>
      <c r="G11" s="151"/>
      <c r="H11" s="151"/>
      <c r="I11" s="151"/>
      <c r="J11" s="151"/>
      <c r="K11" s="151"/>
      <c r="L11" s="151"/>
    </row>
    <row r="12" spans="1:12">
      <c r="B12" s="33" t="s">
        <v>138</v>
      </c>
      <c r="C12" s="33">
        <v>102</v>
      </c>
      <c r="D12" s="33">
        <v>110</v>
      </c>
      <c r="F12" s="151"/>
      <c r="G12" s="151"/>
      <c r="H12" s="151"/>
      <c r="I12" s="151"/>
      <c r="J12" s="151"/>
      <c r="K12" s="151"/>
      <c r="L12" s="151"/>
    </row>
    <row r="13" spans="1:12">
      <c r="B13" s="33" t="s">
        <v>136</v>
      </c>
      <c r="C13" s="33">
        <v>0</v>
      </c>
      <c r="D13" s="33">
        <v>7</v>
      </c>
      <c r="F13" s="151"/>
      <c r="G13" s="151"/>
      <c r="H13" s="151"/>
      <c r="I13" s="151"/>
      <c r="J13" s="151"/>
      <c r="K13" s="151"/>
      <c r="L13" s="151"/>
    </row>
    <row r="14" spans="1:12">
      <c r="B14" s="44" t="s">
        <v>107</v>
      </c>
      <c r="C14" s="33">
        <f>C13/C12</f>
        <v>0</v>
      </c>
      <c r="D14" s="33">
        <f>D13/D12</f>
        <v>6.363636363636363E-2</v>
      </c>
      <c r="F14" s="151"/>
      <c r="G14" s="151"/>
      <c r="H14" s="151"/>
      <c r="I14" s="151"/>
      <c r="J14" s="151"/>
      <c r="K14" s="151"/>
      <c r="L14" s="151"/>
    </row>
    <row r="15" spans="1:12">
      <c r="F15" s="151"/>
      <c r="G15" s="151"/>
      <c r="H15" s="151"/>
      <c r="I15" s="151"/>
      <c r="J15" s="151"/>
      <c r="K15" s="151"/>
      <c r="L15" s="151"/>
    </row>
    <row r="16" spans="1:12">
      <c r="B16" s="43" t="s">
        <v>117</v>
      </c>
      <c r="C16" s="45" t="s">
        <v>140</v>
      </c>
      <c r="F16" s="151"/>
      <c r="G16" s="151"/>
      <c r="H16" s="151"/>
      <c r="I16" s="151"/>
      <c r="J16" s="151"/>
      <c r="K16" s="151"/>
      <c r="L16" s="151"/>
    </row>
    <row r="17" spans="1:12">
      <c r="A17" s="52" t="s">
        <v>95</v>
      </c>
      <c r="B17" s="33">
        <f>AVERAGE(C4,C9,C14)</f>
        <v>0</v>
      </c>
      <c r="C17" s="33">
        <f>AVERAGE(D4,D9,D14)</f>
        <v>5.4708853238265E-2</v>
      </c>
      <c r="F17" s="151"/>
      <c r="G17" s="151"/>
      <c r="H17" s="151"/>
      <c r="I17" s="151"/>
      <c r="J17" s="151"/>
      <c r="K17" s="151"/>
      <c r="L17" s="151"/>
    </row>
    <row r="18" spans="1:12">
      <c r="A18" s="53" t="s">
        <v>89</v>
      </c>
      <c r="B18" s="33">
        <f>STDEV(C4,C9,C14)</f>
        <v>0</v>
      </c>
      <c r="C18" s="33">
        <f>STDEV(D4,D9,D14)</f>
        <v>1.1548368553378097E-2</v>
      </c>
      <c r="F18" s="151"/>
      <c r="G18" s="151"/>
      <c r="H18" s="151"/>
      <c r="I18" s="151"/>
      <c r="J18" s="151"/>
      <c r="K18" s="151"/>
      <c r="L18" s="151"/>
    </row>
    <row r="19" spans="1:12">
      <c r="F19" s="151"/>
      <c r="G19" s="151"/>
      <c r="H19" s="151"/>
      <c r="I19" s="151"/>
      <c r="J19" s="151"/>
      <c r="K19" s="151"/>
      <c r="L19" s="151"/>
    </row>
    <row r="20" spans="1:12">
      <c r="F20" s="151"/>
      <c r="G20" s="151"/>
      <c r="H20" s="151"/>
      <c r="I20" s="151"/>
      <c r="J20" s="151"/>
      <c r="K20" s="151"/>
      <c r="L20" s="151"/>
    </row>
    <row r="21" spans="1:12">
      <c r="F21" s="151"/>
      <c r="G21" s="151"/>
      <c r="H21" s="151"/>
      <c r="I21" s="151"/>
      <c r="J21" s="151"/>
      <c r="K21" s="151"/>
      <c r="L21" s="151"/>
    </row>
    <row r="22" spans="1:12">
      <c r="F22" s="151"/>
      <c r="G22" s="151"/>
      <c r="H22" s="151"/>
      <c r="I22" s="151"/>
      <c r="J22" s="151"/>
      <c r="K22" s="151"/>
      <c r="L22" s="151"/>
    </row>
    <row r="23" spans="1:12">
      <c r="A23" s="33" t="s">
        <v>135</v>
      </c>
      <c r="E23" s="33" t="s">
        <v>135</v>
      </c>
    </row>
  </sheetData>
  <mergeCells count="1">
    <mergeCell ref="F1:L22"/>
  </mergeCells>
  <pageMargins left="0.7" right="0.7" top="0.75" bottom="0.75" header="0.3" footer="0.3"/>
  <pageSetup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S33"/>
  <sheetViews>
    <sheetView zoomScale="85" zoomScaleNormal="85" zoomScalePageLayoutView="85" workbookViewId="0">
      <selection activeCell="A2" sqref="A2:B2"/>
    </sheetView>
  </sheetViews>
  <sheetFormatPr baseColWidth="10" defaultColWidth="8.6640625" defaultRowHeight="14" x14ac:dyDescent="0"/>
  <cols>
    <col min="2" max="2" width="25.6640625" customWidth="1"/>
    <col min="16" max="16" width="19" customWidth="1"/>
  </cols>
  <sheetData>
    <row r="2" spans="1:15">
      <c r="A2" s="1" t="s">
        <v>45</v>
      </c>
      <c r="B2" t="s">
        <v>46</v>
      </c>
      <c r="E2" s="1" t="s">
        <v>45</v>
      </c>
      <c r="F2" t="s">
        <v>47</v>
      </c>
      <c r="N2" s="1"/>
      <c r="O2" s="1"/>
    </row>
    <row r="33" spans="3:19">
      <c r="C33" s="1"/>
      <c r="H33" s="1"/>
      <c r="M33" s="1"/>
      <c r="R33" s="1"/>
      <c r="S33" s="1"/>
    </row>
  </sheetData>
  <pageMargins left="0.7" right="0.7" top="0.75" bottom="0.75" header="0.3" footer="0.3"/>
  <pageSetup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L2"/>
  <sheetViews>
    <sheetView workbookViewId="0">
      <selection activeCell="U15" sqref="U15"/>
    </sheetView>
  </sheetViews>
  <sheetFormatPr baseColWidth="10" defaultColWidth="8.6640625" defaultRowHeight="14" x14ac:dyDescent="0"/>
  <sheetData>
    <row r="2" spans="1:12">
      <c r="A2" s="1" t="s">
        <v>45</v>
      </c>
      <c r="B2" t="s">
        <v>23</v>
      </c>
      <c r="F2" s="1" t="s">
        <v>45</v>
      </c>
      <c r="G2" t="s">
        <v>63</v>
      </c>
      <c r="L2" t="s">
        <v>64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O2"/>
  <sheetViews>
    <sheetView workbookViewId="0">
      <selection activeCell="AA21" sqref="AA21"/>
    </sheetView>
  </sheetViews>
  <sheetFormatPr baseColWidth="10" defaultColWidth="8.6640625" defaultRowHeight="14" x14ac:dyDescent="0"/>
  <sheetData>
    <row r="2" spans="1:15">
      <c r="A2" s="1" t="s">
        <v>61</v>
      </c>
      <c r="B2" t="s">
        <v>62</v>
      </c>
      <c r="N2" s="1" t="s">
        <v>61</v>
      </c>
      <c r="O2" t="s">
        <v>51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S33"/>
  <sheetViews>
    <sheetView zoomScale="85" zoomScaleNormal="85" zoomScalePageLayoutView="85" workbookViewId="0">
      <selection activeCell="A2" sqref="A2:B2"/>
    </sheetView>
  </sheetViews>
  <sheetFormatPr baseColWidth="10" defaultColWidth="8.6640625" defaultRowHeight="14" x14ac:dyDescent="0"/>
  <cols>
    <col min="2" max="2" width="25.6640625" customWidth="1"/>
    <col min="16" max="16" width="19" customWidth="1"/>
  </cols>
  <sheetData>
    <row r="2" spans="1:14">
      <c r="A2" s="1" t="s">
        <v>48</v>
      </c>
      <c r="B2" t="s">
        <v>49</v>
      </c>
      <c r="M2" s="1" t="s">
        <v>48</v>
      </c>
      <c r="N2" t="s">
        <v>50</v>
      </c>
    </row>
    <row r="31" spans="1:2">
      <c r="A31" s="1" t="s">
        <v>48</v>
      </c>
      <c r="B31" t="s">
        <v>51</v>
      </c>
    </row>
    <row r="33" spans="3:19">
      <c r="C33" s="1"/>
      <c r="H33" s="1"/>
      <c r="M33" s="1"/>
      <c r="R33" s="1"/>
      <c r="S33" s="1"/>
    </row>
  </sheetData>
  <pageMargins left="0.7" right="0.7" top="0.75" bottom="0.75" header="0.3" footer="0.3"/>
  <pageSetup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P2"/>
  <sheetViews>
    <sheetView workbookViewId="0">
      <selection activeCell="M1" sqref="M1"/>
    </sheetView>
  </sheetViews>
  <sheetFormatPr baseColWidth="10" defaultColWidth="8.6640625" defaultRowHeight="14" x14ac:dyDescent="0"/>
  <sheetData>
    <row r="2" spans="1:16">
      <c r="A2" s="1" t="s">
        <v>60</v>
      </c>
      <c r="B2" t="s">
        <v>59</v>
      </c>
      <c r="O2" s="1" t="s">
        <v>60</v>
      </c>
      <c r="P2" t="s">
        <v>46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P2"/>
  <sheetViews>
    <sheetView workbookViewId="0">
      <selection activeCell="T17" sqref="T17"/>
    </sheetView>
  </sheetViews>
  <sheetFormatPr baseColWidth="10" defaultColWidth="8.6640625" defaultRowHeight="14" x14ac:dyDescent="0"/>
  <sheetData>
    <row r="2" spans="1:16">
      <c r="A2" t="s">
        <v>69</v>
      </c>
      <c r="O2" t="s">
        <v>69</v>
      </c>
      <c r="P2" t="s">
        <v>70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S33"/>
  <sheetViews>
    <sheetView zoomScale="145" zoomScaleNormal="145" zoomScalePageLayoutView="145" workbookViewId="0">
      <selection activeCell="A2" sqref="A2:B2"/>
    </sheetView>
  </sheetViews>
  <sheetFormatPr baseColWidth="10" defaultColWidth="8.6640625" defaultRowHeight="14" x14ac:dyDescent="0"/>
  <cols>
    <col min="2" max="2" width="25.6640625" customWidth="1"/>
    <col min="16" max="16" width="19" customWidth="1"/>
  </cols>
  <sheetData>
    <row r="2" spans="1:8">
      <c r="A2" s="1" t="s">
        <v>52</v>
      </c>
      <c r="B2" t="s">
        <v>53</v>
      </c>
      <c r="G2" s="1" t="s">
        <v>52</v>
      </c>
      <c r="H2" t="s">
        <v>50</v>
      </c>
    </row>
    <row r="31" spans="1:1">
      <c r="A31" s="1"/>
    </row>
    <row r="33" spans="3:19">
      <c r="C33" s="1"/>
      <c r="H33" s="1"/>
      <c r="M33" s="1"/>
      <c r="R33" s="1"/>
      <c r="S33" s="1"/>
    </row>
  </sheetData>
  <pageMargins left="0.7" right="0.7" top="0.75" bottom="0.75" header="0.3" footer="0.3"/>
  <pageSetup orientation="portrait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39"/>
  <sheetViews>
    <sheetView topLeftCell="A4" zoomScale="70" zoomScaleNormal="70" zoomScalePageLayoutView="70" workbookViewId="0">
      <selection activeCell="B29" sqref="B29:C39"/>
    </sheetView>
  </sheetViews>
  <sheetFormatPr baseColWidth="10" defaultColWidth="12.5" defaultRowHeight="15" x14ac:dyDescent="0"/>
  <cols>
    <col min="1" max="1" width="19.33203125" style="47" customWidth="1"/>
    <col min="2" max="4" width="12.5" style="47"/>
    <col min="5" max="5" width="25.6640625" style="47" customWidth="1"/>
    <col min="6" max="16384" width="12.5" style="47"/>
  </cols>
  <sheetData>
    <row r="1" spans="1:26" ht="4.25" customHeight="1"/>
    <row r="6" spans="1:26">
      <c r="B6" s="152" t="s">
        <v>149</v>
      </c>
      <c r="C6" s="152"/>
      <c r="D6" s="152"/>
      <c r="E6" s="152"/>
      <c r="F6" s="152"/>
      <c r="G6" s="152"/>
      <c r="H6" s="153" t="s">
        <v>148</v>
      </c>
      <c r="I6" s="153"/>
      <c r="J6" s="153"/>
      <c r="K6" s="153"/>
      <c r="L6" s="153"/>
      <c r="M6" s="153"/>
      <c r="O6" s="152" t="s">
        <v>149</v>
      </c>
      <c r="P6" s="152"/>
      <c r="Q6" s="152"/>
      <c r="R6" s="152"/>
      <c r="S6" s="152"/>
      <c r="T6" s="152"/>
      <c r="U6" s="153" t="s">
        <v>148</v>
      </c>
      <c r="V6" s="153"/>
      <c r="W6" s="153"/>
      <c r="X6" s="153"/>
      <c r="Y6" s="153"/>
      <c r="Z6" s="153"/>
    </row>
    <row r="7" spans="1:26">
      <c r="A7" s="54" t="s">
        <v>132</v>
      </c>
    </row>
    <row r="8" spans="1:26">
      <c r="B8" s="142" t="s">
        <v>129</v>
      </c>
      <c r="C8" s="142"/>
      <c r="D8" s="142"/>
      <c r="E8" s="139" t="s">
        <v>128</v>
      </c>
      <c r="F8" s="139"/>
      <c r="G8" s="139"/>
      <c r="H8" s="140" t="s">
        <v>127</v>
      </c>
      <c r="I8" s="140"/>
      <c r="J8" s="140"/>
      <c r="K8" s="141" t="s">
        <v>126</v>
      </c>
      <c r="L8" s="141"/>
      <c r="M8" s="141"/>
      <c r="O8" s="142" t="s">
        <v>147</v>
      </c>
      <c r="P8" s="142"/>
      <c r="Q8" s="142"/>
      <c r="R8" s="139" t="s">
        <v>146</v>
      </c>
      <c r="S8" s="139"/>
      <c r="T8" s="139"/>
      <c r="U8" s="140" t="s">
        <v>145</v>
      </c>
      <c r="V8" s="140"/>
      <c r="W8" s="140"/>
      <c r="X8" s="141" t="s">
        <v>144</v>
      </c>
      <c r="Y8" s="141"/>
      <c r="Z8" s="141"/>
    </row>
    <row r="9" spans="1:26">
      <c r="B9" s="56" t="s">
        <v>121</v>
      </c>
      <c r="C9" s="57" t="s">
        <v>120</v>
      </c>
      <c r="D9" s="55" t="s">
        <v>134</v>
      </c>
      <c r="E9" s="56" t="s">
        <v>121</v>
      </c>
      <c r="F9" s="57" t="s">
        <v>120</v>
      </c>
      <c r="G9" s="55" t="s">
        <v>134</v>
      </c>
      <c r="H9" s="56" t="s">
        <v>121</v>
      </c>
      <c r="I9" s="57" t="s">
        <v>120</v>
      </c>
      <c r="J9" s="55" t="s">
        <v>134</v>
      </c>
      <c r="K9" s="56" t="s">
        <v>121</v>
      </c>
      <c r="L9" s="57" t="s">
        <v>120</v>
      </c>
      <c r="M9" s="55" t="s">
        <v>134</v>
      </c>
      <c r="O9" s="67" t="s">
        <v>121</v>
      </c>
      <c r="P9" s="68" t="s">
        <v>120</v>
      </c>
      <c r="Q9" s="66" t="s">
        <v>134</v>
      </c>
      <c r="R9" s="67" t="s">
        <v>121</v>
      </c>
      <c r="S9" s="68" t="s">
        <v>120</v>
      </c>
      <c r="T9" s="66" t="s">
        <v>134</v>
      </c>
      <c r="U9" s="67" t="s">
        <v>121</v>
      </c>
      <c r="V9" s="68" t="s">
        <v>120</v>
      </c>
      <c r="W9" s="66" t="s">
        <v>134</v>
      </c>
      <c r="X9" s="67" t="s">
        <v>121</v>
      </c>
      <c r="Y9" s="68" t="s">
        <v>120</v>
      </c>
      <c r="Z9" s="66" t="s">
        <v>134</v>
      </c>
    </row>
    <row r="10" spans="1:26">
      <c r="A10" s="59" t="s">
        <v>90</v>
      </c>
      <c r="B10" s="47">
        <v>250</v>
      </c>
      <c r="C10" s="47">
        <v>5</v>
      </c>
      <c r="D10" s="47">
        <f>C10/(C10+B10)</f>
        <v>1.9607843137254902E-2</v>
      </c>
      <c r="E10" s="47">
        <v>245</v>
      </c>
      <c r="F10" s="47">
        <v>8</v>
      </c>
      <c r="G10" s="47">
        <f>F10/(F10+E10)</f>
        <v>3.1620553359683792E-2</v>
      </c>
      <c r="H10" s="47">
        <v>267</v>
      </c>
      <c r="I10" s="47">
        <v>15</v>
      </c>
      <c r="J10" s="47">
        <f>I10/(I10+H10)</f>
        <v>5.3191489361702128E-2</v>
      </c>
      <c r="K10" s="47">
        <v>288</v>
      </c>
      <c r="L10" s="47">
        <v>8</v>
      </c>
      <c r="M10" s="47">
        <f>L10/(L10+K10)</f>
        <v>2.7027027027027029E-2</v>
      </c>
      <c r="O10" s="47">
        <v>288</v>
      </c>
      <c r="P10" s="47">
        <v>5</v>
      </c>
      <c r="Q10" s="47">
        <f>P10/(P10+O10)</f>
        <v>1.7064846416382253E-2</v>
      </c>
      <c r="R10" s="47">
        <v>278</v>
      </c>
      <c r="S10" s="47">
        <v>19</v>
      </c>
      <c r="T10" s="47">
        <f>S10/(S10+R10)</f>
        <v>6.3973063973063973E-2</v>
      </c>
      <c r="U10" s="47">
        <v>256</v>
      </c>
      <c r="V10" s="47">
        <v>7</v>
      </c>
      <c r="W10" s="47">
        <f>V10/(V10+U10)</f>
        <v>2.6615969581749048E-2</v>
      </c>
      <c r="X10" s="47">
        <v>278</v>
      </c>
      <c r="Y10" s="47">
        <v>10</v>
      </c>
      <c r="Z10" s="47">
        <f>Y10/(Y10+X10)</f>
        <v>3.4722222222222224E-2</v>
      </c>
    </row>
    <row r="11" spans="1:26">
      <c r="A11" s="59" t="s">
        <v>91</v>
      </c>
      <c r="B11" s="47">
        <v>210</v>
      </c>
      <c r="C11" s="47">
        <v>5</v>
      </c>
      <c r="D11" s="47">
        <f>C11/(C11+B11)</f>
        <v>2.3255813953488372E-2</v>
      </c>
      <c r="E11" s="47">
        <v>267</v>
      </c>
      <c r="F11" s="47">
        <v>69</v>
      </c>
      <c r="G11" s="47">
        <f>F11/(F11+E11)</f>
        <v>0.20535714285714285</v>
      </c>
      <c r="H11" s="47">
        <v>244</v>
      </c>
      <c r="I11" s="47">
        <v>31</v>
      </c>
      <c r="J11" s="47">
        <f>I11/(I11+H11)</f>
        <v>0.11272727272727273</v>
      </c>
      <c r="K11" s="47">
        <v>275</v>
      </c>
      <c r="L11" s="47">
        <v>31</v>
      </c>
      <c r="M11" s="47">
        <f>L11/(L11+K11)</f>
        <v>0.10130718954248366</v>
      </c>
      <c r="O11" s="47">
        <v>231</v>
      </c>
      <c r="P11" s="47">
        <v>4</v>
      </c>
      <c r="Q11" s="47">
        <f>P11/(P11+O11)</f>
        <v>1.7021276595744681E-2</v>
      </c>
      <c r="R11" s="47">
        <v>265</v>
      </c>
      <c r="S11" s="47">
        <v>60</v>
      </c>
      <c r="T11" s="47">
        <f>S11/(S11+R11)</f>
        <v>0.18461538461538463</v>
      </c>
      <c r="U11" s="47">
        <v>245</v>
      </c>
      <c r="V11" s="47">
        <v>15</v>
      </c>
      <c r="W11" s="47">
        <f>V11/(V11+U11)</f>
        <v>5.7692307692307696E-2</v>
      </c>
      <c r="X11" s="47">
        <v>133</v>
      </c>
      <c r="Y11" s="47">
        <v>123</v>
      </c>
      <c r="Z11" s="47">
        <f>Y11/(Y11+X11)</f>
        <v>0.48046875</v>
      </c>
    </row>
    <row r="12" spans="1:26">
      <c r="A12" s="59" t="s">
        <v>150</v>
      </c>
      <c r="B12" s="47">
        <v>223</v>
      </c>
      <c r="C12" s="47">
        <v>7</v>
      </c>
      <c r="D12" s="47">
        <f>C12/(C12+B12)</f>
        <v>3.0434782608695653E-2</v>
      </c>
      <c r="E12" s="47">
        <v>233</v>
      </c>
      <c r="F12" s="47">
        <v>71</v>
      </c>
      <c r="G12" s="47">
        <f>F12/(F12+E12)</f>
        <v>0.23355263157894737</v>
      </c>
      <c r="H12" s="47">
        <v>269</v>
      </c>
      <c r="I12" s="47">
        <v>36</v>
      </c>
      <c r="J12" s="47">
        <f>I12/(I12+H12)</f>
        <v>0.11803278688524591</v>
      </c>
      <c r="K12" s="47">
        <v>310</v>
      </c>
      <c r="L12" s="47">
        <v>30</v>
      </c>
      <c r="M12" s="47">
        <f>L12/(L12+K12)</f>
        <v>8.8235294117647065E-2</v>
      </c>
      <c r="O12" s="47">
        <v>222</v>
      </c>
      <c r="P12" s="47">
        <v>2</v>
      </c>
      <c r="Q12" s="47">
        <f>P12/(P12+O12)</f>
        <v>8.9285714285714281E-3</v>
      </c>
      <c r="R12" s="47">
        <v>233</v>
      </c>
      <c r="S12" s="47">
        <v>77</v>
      </c>
      <c r="T12" s="47">
        <f>S12/(S12+R12)</f>
        <v>0.24838709677419354</v>
      </c>
      <c r="U12" s="47">
        <v>266</v>
      </c>
      <c r="V12" s="47">
        <v>16</v>
      </c>
      <c r="W12" s="47">
        <f>V12/(V12+U12)</f>
        <v>5.6737588652482268E-2</v>
      </c>
      <c r="X12" s="47">
        <v>78</v>
      </c>
      <c r="Y12" s="47">
        <v>190</v>
      </c>
      <c r="Z12" s="47">
        <f>Y12/(Y12+X12)</f>
        <v>0.70895522388059706</v>
      </c>
    </row>
    <row r="14" spans="1:26">
      <c r="A14" s="54" t="s">
        <v>131</v>
      </c>
    </row>
    <row r="15" spans="1:26">
      <c r="B15" s="142" t="s">
        <v>129</v>
      </c>
      <c r="C15" s="142"/>
      <c r="D15" s="142"/>
      <c r="E15" s="139" t="s">
        <v>128</v>
      </c>
      <c r="F15" s="139"/>
      <c r="G15" s="139"/>
      <c r="H15" s="140" t="s">
        <v>127</v>
      </c>
      <c r="I15" s="140"/>
      <c r="J15" s="140"/>
      <c r="K15" s="141" t="s">
        <v>126</v>
      </c>
      <c r="L15" s="141"/>
      <c r="M15" s="141"/>
      <c r="O15" s="142" t="s">
        <v>147</v>
      </c>
      <c r="P15" s="142"/>
      <c r="Q15" s="142"/>
      <c r="R15" s="139" t="s">
        <v>146</v>
      </c>
      <c r="S15" s="139"/>
      <c r="T15" s="139"/>
      <c r="U15" s="140" t="s">
        <v>145</v>
      </c>
      <c r="V15" s="140"/>
      <c r="W15" s="140"/>
      <c r="X15" s="141" t="s">
        <v>144</v>
      </c>
      <c r="Y15" s="141"/>
      <c r="Z15" s="141"/>
    </row>
    <row r="16" spans="1:26">
      <c r="B16" s="61" t="s">
        <v>121</v>
      </c>
      <c r="C16" s="62" t="s">
        <v>120</v>
      </c>
      <c r="D16" s="60" t="s">
        <v>134</v>
      </c>
      <c r="E16" s="61" t="s">
        <v>121</v>
      </c>
      <c r="F16" s="62" t="s">
        <v>120</v>
      </c>
      <c r="G16" s="60" t="s">
        <v>134</v>
      </c>
      <c r="H16" s="61" t="s">
        <v>121</v>
      </c>
      <c r="I16" s="62" t="s">
        <v>120</v>
      </c>
      <c r="J16" s="60" t="s">
        <v>134</v>
      </c>
      <c r="K16" s="61" t="s">
        <v>121</v>
      </c>
      <c r="L16" s="62" t="s">
        <v>120</v>
      </c>
      <c r="M16" s="60" t="s">
        <v>134</v>
      </c>
      <c r="O16" s="70" t="s">
        <v>121</v>
      </c>
      <c r="P16" s="71" t="s">
        <v>120</v>
      </c>
      <c r="Q16" s="69" t="s">
        <v>134</v>
      </c>
      <c r="R16" s="70" t="s">
        <v>121</v>
      </c>
      <c r="S16" s="71" t="s">
        <v>120</v>
      </c>
      <c r="T16" s="69" t="s">
        <v>134</v>
      </c>
      <c r="U16" s="70" t="s">
        <v>121</v>
      </c>
      <c r="V16" s="71" t="s">
        <v>120</v>
      </c>
      <c r="W16" s="69" t="s">
        <v>134</v>
      </c>
      <c r="X16" s="70" t="s">
        <v>121</v>
      </c>
      <c r="Y16" s="71" t="s">
        <v>120</v>
      </c>
      <c r="Z16" s="69" t="s">
        <v>134</v>
      </c>
    </row>
    <row r="17" spans="1:26">
      <c r="A17" s="59" t="s">
        <v>90</v>
      </c>
      <c r="B17" s="47">
        <v>324</v>
      </c>
      <c r="C17" s="47">
        <v>19</v>
      </c>
      <c r="D17" s="47">
        <f>C17/(C17+B17)</f>
        <v>5.5393586005830907E-2</v>
      </c>
      <c r="E17" s="47">
        <v>332</v>
      </c>
      <c r="F17" s="47">
        <v>15</v>
      </c>
      <c r="G17" s="47">
        <f>F17/(F17+E17)</f>
        <v>4.3227665706051875E-2</v>
      </c>
      <c r="H17" s="47">
        <v>331</v>
      </c>
      <c r="I17" s="47">
        <v>25</v>
      </c>
      <c r="J17" s="47">
        <f>I17/(I17+H17)</f>
        <v>7.02247191011236E-2</v>
      </c>
      <c r="K17" s="47">
        <v>333</v>
      </c>
      <c r="L17" s="47">
        <v>17</v>
      </c>
      <c r="M17" s="47">
        <f>L17/(L17+K17)</f>
        <v>4.8571428571428571E-2</v>
      </c>
      <c r="O17" s="47">
        <v>312</v>
      </c>
      <c r="P17" s="47">
        <v>5</v>
      </c>
      <c r="Q17" s="47">
        <f>P17/(P17+O17)</f>
        <v>1.5772870662460567E-2</v>
      </c>
      <c r="R17" s="47">
        <v>354</v>
      </c>
      <c r="S17" s="47">
        <v>18</v>
      </c>
      <c r="T17" s="47">
        <f>S17/(S17+R17)</f>
        <v>4.8387096774193547E-2</v>
      </c>
      <c r="U17" s="47">
        <v>367</v>
      </c>
      <c r="V17" s="47">
        <v>15</v>
      </c>
      <c r="W17" s="47">
        <f>V17/(V17+U17)</f>
        <v>3.9267015706806283E-2</v>
      </c>
      <c r="X17" s="47">
        <v>313</v>
      </c>
      <c r="Y17" s="47">
        <v>14</v>
      </c>
      <c r="Z17" s="47">
        <f>Y17/(Y17+X17)</f>
        <v>4.2813455657492352E-2</v>
      </c>
    </row>
    <row r="18" spans="1:26">
      <c r="A18" s="59" t="s">
        <v>91</v>
      </c>
      <c r="B18" s="47">
        <v>359</v>
      </c>
      <c r="C18" s="47">
        <v>16</v>
      </c>
      <c r="D18" s="47">
        <f>C18/(C18+B18)</f>
        <v>4.2666666666666665E-2</v>
      </c>
      <c r="E18" s="47">
        <v>299</v>
      </c>
      <c r="F18" s="47">
        <v>82</v>
      </c>
      <c r="G18" s="47">
        <f>F18/(F18+E18)</f>
        <v>0.21522309711286089</v>
      </c>
      <c r="H18" s="47">
        <v>321</v>
      </c>
      <c r="I18" s="47">
        <v>13</v>
      </c>
      <c r="J18" s="47">
        <f>I18/(I18+H18)</f>
        <v>3.8922155688622756E-2</v>
      </c>
      <c r="K18" s="47">
        <v>369</v>
      </c>
      <c r="L18" s="47">
        <v>44</v>
      </c>
      <c r="M18" s="47">
        <f>L18/(L18+K18)</f>
        <v>0.10653753026634383</v>
      </c>
      <c r="O18" s="47">
        <v>376</v>
      </c>
      <c r="P18" s="47">
        <v>9</v>
      </c>
      <c r="Q18" s="47">
        <f>P18/(P18+O18)</f>
        <v>2.3376623376623377E-2</v>
      </c>
      <c r="R18" s="47">
        <v>388</v>
      </c>
      <c r="S18" s="47">
        <v>80</v>
      </c>
      <c r="T18" s="47">
        <f>S18/(S18+R18)</f>
        <v>0.17094017094017094</v>
      </c>
      <c r="U18" s="47">
        <v>310</v>
      </c>
      <c r="V18" s="47">
        <v>9</v>
      </c>
      <c r="W18" s="47">
        <f>V18/(V18+U18)</f>
        <v>2.8213166144200628E-2</v>
      </c>
      <c r="X18" s="47">
        <v>169</v>
      </c>
      <c r="Y18" s="47">
        <v>134</v>
      </c>
      <c r="Z18" s="47">
        <f>Y18/(Y18+X18)</f>
        <v>0.44224422442244227</v>
      </c>
    </row>
    <row r="19" spans="1:26">
      <c r="A19" s="59" t="s">
        <v>150</v>
      </c>
      <c r="B19" s="47">
        <v>290</v>
      </c>
      <c r="C19" s="47">
        <v>11</v>
      </c>
      <c r="D19" s="47">
        <f>C19/(C19+B19)</f>
        <v>3.6544850498338874E-2</v>
      </c>
      <c r="E19" s="47">
        <v>288</v>
      </c>
      <c r="F19" s="47">
        <v>73</v>
      </c>
      <c r="G19" s="47">
        <f>F19/(F19+E19)</f>
        <v>0.20221606648199447</v>
      </c>
      <c r="H19" s="47">
        <v>289</v>
      </c>
      <c r="I19" s="47">
        <v>31</v>
      </c>
      <c r="J19" s="47">
        <f>I19/(I19+H19)</f>
        <v>9.6875000000000003E-2</v>
      </c>
      <c r="K19" s="47">
        <v>279</v>
      </c>
      <c r="L19" s="47">
        <v>33</v>
      </c>
      <c r="M19" s="47">
        <f>L19/(L19+K19)</f>
        <v>0.10576923076923077</v>
      </c>
      <c r="O19" s="47">
        <v>321</v>
      </c>
      <c r="P19" s="47">
        <v>4</v>
      </c>
      <c r="Q19" s="47">
        <f>P19/(P19+O19)</f>
        <v>1.2307692307692308E-2</v>
      </c>
      <c r="R19" s="47">
        <v>345</v>
      </c>
      <c r="S19" s="47">
        <v>77</v>
      </c>
      <c r="T19" s="47">
        <f>S19/(S19+R19)</f>
        <v>0.18246445497630331</v>
      </c>
      <c r="U19" s="47">
        <v>354</v>
      </c>
      <c r="V19" s="47">
        <v>14</v>
      </c>
      <c r="W19" s="47">
        <f>V19/(V19+U19)</f>
        <v>3.8043478260869568E-2</v>
      </c>
      <c r="X19" s="47">
        <v>101</v>
      </c>
      <c r="Y19" s="47">
        <v>234</v>
      </c>
      <c r="Z19" s="47">
        <f>Y19/(Y19+X19)</f>
        <v>0.69850746268656716</v>
      </c>
    </row>
    <row r="21" spans="1:26">
      <c r="A21" s="54" t="s">
        <v>130</v>
      </c>
    </row>
    <row r="22" spans="1:26">
      <c r="B22" s="142" t="s">
        <v>129</v>
      </c>
      <c r="C22" s="142"/>
      <c r="D22" s="142"/>
      <c r="E22" s="139" t="s">
        <v>128</v>
      </c>
      <c r="F22" s="139"/>
      <c r="G22" s="139"/>
      <c r="H22" s="140" t="s">
        <v>127</v>
      </c>
      <c r="I22" s="140"/>
      <c r="J22" s="140"/>
      <c r="K22" s="141" t="s">
        <v>126</v>
      </c>
      <c r="L22" s="141"/>
      <c r="M22" s="141"/>
      <c r="O22" s="142" t="s">
        <v>147</v>
      </c>
      <c r="P22" s="142"/>
      <c r="Q22" s="142"/>
      <c r="R22" s="139" t="s">
        <v>146</v>
      </c>
      <c r="S22" s="139"/>
      <c r="T22" s="139"/>
      <c r="U22" s="140" t="s">
        <v>145</v>
      </c>
      <c r="V22" s="140"/>
      <c r="W22" s="140"/>
      <c r="X22" s="141" t="s">
        <v>144</v>
      </c>
      <c r="Y22" s="141"/>
      <c r="Z22" s="141"/>
    </row>
    <row r="23" spans="1:26">
      <c r="B23" s="64" t="s">
        <v>121</v>
      </c>
      <c r="C23" s="65" t="s">
        <v>120</v>
      </c>
      <c r="D23" s="63" t="s">
        <v>134</v>
      </c>
      <c r="E23" s="64" t="s">
        <v>121</v>
      </c>
      <c r="F23" s="65" t="s">
        <v>120</v>
      </c>
      <c r="G23" s="63" t="s">
        <v>134</v>
      </c>
      <c r="H23" s="64" t="s">
        <v>121</v>
      </c>
      <c r="I23" s="65" t="s">
        <v>120</v>
      </c>
      <c r="J23" s="63" t="s">
        <v>134</v>
      </c>
      <c r="K23" s="64" t="s">
        <v>121</v>
      </c>
      <c r="L23" s="65" t="s">
        <v>120</v>
      </c>
      <c r="M23" s="63" t="s">
        <v>134</v>
      </c>
      <c r="O23" s="73" t="s">
        <v>121</v>
      </c>
      <c r="P23" s="74" t="s">
        <v>120</v>
      </c>
      <c r="Q23" s="72" t="s">
        <v>134</v>
      </c>
      <c r="R23" s="73" t="s">
        <v>121</v>
      </c>
      <c r="S23" s="74" t="s">
        <v>120</v>
      </c>
      <c r="T23" s="72" t="s">
        <v>134</v>
      </c>
      <c r="U23" s="73" t="s">
        <v>121</v>
      </c>
      <c r="V23" s="74" t="s">
        <v>120</v>
      </c>
      <c r="W23" s="72" t="s">
        <v>134</v>
      </c>
      <c r="X23" s="73" t="s">
        <v>121</v>
      </c>
      <c r="Y23" s="74" t="s">
        <v>120</v>
      </c>
      <c r="Z23" s="72" t="s">
        <v>134</v>
      </c>
    </row>
    <row r="24" spans="1:26">
      <c r="A24" s="76" t="s">
        <v>90</v>
      </c>
      <c r="B24" s="47">
        <v>245</v>
      </c>
      <c r="C24" s="47">
        <v>8</v>
      </c>
      <c r="D24" s="47">
        <f>C24/(C24+B24)</f>
        <v>3.1620553359683792E-2</v>
      </c>
      <c r="E24" s="47">
        <v>267</v>
      </c>
      <c r="F24" s="47">
        <v>11</v>
      </c>
      <c r="G24" s="47">
        <f>F24/(F24+E24)</f>
        <v>3.9568345323741004E-2</v>
      </c>
      <c r="H24" s="47">
        <v>259</v>
      </c>
      <c r="I24" s="47">
        <v>18</v>
      </c>
      <c r="J24" s="47">
        <f>I24/(I24+H24)</f>
        <v>6.4981949458483748E-2</v>
      </c>
      <c r="K24" s="47">
        <v>231</v>
      </c>
      <c r="L24" s="47">
        <v>10</v>
      </c>
      <c r="M24" s="47">
        <f>L24/(L24+K24)</f>
        <v>4.1493775933609957E-2</v>
      </c>
      <c r="O24" s="47">
        <v>256</v>
      </c>
      <c r="P24" s="47">
        <v>5</v>
      </c>
      <c r="Q24" s="47">
        <f>P24/(P24+O24)</f>
        <v>1.9157088122605363E-2</v>
      </c>
      <c r="R24" s="47">
        <v>222</v>
      </c>
      <c r="S24" s="47">
        <v>12</v>
      </c>
      <c r="T24" s="47">
        <f>S24/(S24+R24)</f>
        <v>5.128205128205128E-2</v>
      </c>
      <c r="U24" s="47">
        <v>258</v>
      </c>
      <c r="V24" s="47">
        <v>12</v>
      </c>
      <c r="W24" s="47">
        <f>V24/(V24+U24)</f>
        <v>4.4444444444444446E-2</v>
      </c>
      <c r="X24" s="47">
        <v>256</v>
      </c>
      <c r="Y24" s="47">
        <v>8</v>
      </c>
      <c r="Z24" s="47">
        <f>Y24/(Y24+X24)</f>
        <v>3.0303030303030304E-2</v>
      </c>
    </row>
    <row r="25" spans="1:26">
      <c r="A25" s="76" t="s">
        <v>91</v>
      </c>
      <c r="B25" s="47">
        <v>278</v>
      </c>
      <c r="C25" s="47">
        <v>5</v>
      </c>
      <c r="D25" s="47">
        <f>C25/(C25+B25)</f>
        <v>1.7667844522968199E-2</v>
      </c>
      <c r="E25" s="47">
        <v>269</v>
      </c>
      <c r="F25" s="47">
        <v>77</v>
      </c>
      <c r="G25" s="47">
        <f>F25/(F25+E25)</f>
        <v>0.22254335260115607</v>
      </c>
      <c r="H25" s="47">
        <v>277</v>
      </c>
      <c r="I25" s="47">
        <v>21</v>
      </c>
      <c r="J25" s="47">
        <f>I25/(I25+H25)</f>
        <v>7.0469798657718116E-2</v>
      </c>
      <c r="K25" s="47">
        <v>244</v>
      </c>
      <c r="L25" s="47">
        <v>21</v>
      </c>
      <c r="M25" s="47">
        <f>L25/(L25+K25)</f>
        <v>7.9245283018867921E-2</v>
      </c>
      <c r="O25" s="47">
        <v>299</v>
      </c>
      <c r="P25" s="47">
        <v>10</v>
      </c>
      <c r="Q25" s="47">
        <f>P25/(P25+O25)</f>
        <v>3.2362459546925564E-2</v>
      </c>
      <c r="R25" s="47">
        <v>265</v>
      </c>
      <c r="S25" s="47">
        <v>72</v>
      </c>
      <c r="T25" s="47">
        <f>S25/(S25+R25)</f>
        <v>0.21364985163204747</v>
      </c>
      <c r="U25" s="47">
        <v>256</v>
      </c>
      <c r="V25" s="47">
        <v>15</v>
      </c>
      <c r="W25" s="47">
        <f>V25/(V25+U25)</f>
        <v>5.5350553505535055E-2</v>
      </c>
      <c r="X25" s="47">
        <v>111</v>
      </c>
      <c r="Y25" s="47">
        <v>123</v>
      </c>
      <c r="Z25" s="47">
        <f>Y25/(Y25+X25)</f>
        <v>0.52564102564102566</v>
      </c>
    </row>
    <row r="26" spans="1:26">
      <c r="A26" s="76" t="s">
        <v>150</v>
      </c>
      <c r="B26" s="47">
        <v>259</v>
      </c>
      <c r="C26" s="47">
        <v>9</v>
      </c>
      <c r="D26" s="47">
        <f>C26/(C26+B26)</f>
        <v>3.3582089552238806E-2</v>
      </c>
      <c r="E26" s="47">
        <v>245</v>
      </c>
      <c r="F26" s="47">
        <v>67</v>
      </c>
      <c r="G26" s="47">
        <f>F26/(F26+E26)</f>
        <v>0.21474358974358973</v>
      </c>
      <c r="H26" s="47">
        <v>211</v>
      </c>
      <c r="I26" s="47">
        <v>29</v>
      </c>
      <c r="J26" s="47">
        <f>I26/(I26+H26)</f>
        <v>0.12083333333333333</v>
      </c>
      <c r="K26" s="47">
        <v>230</v>
      </c>
      <c r="L26" s="47">
        <v>55</v>
      </c>
      <c r="M26" s="47">
        <f>L26/(L26+K26)</f>
        <v>0.19298245614035087</v>
      </c>
      <c r="O26" s="47">
        <v>219</v>
      </c>
      <c r="P26" s="47">
        <v>5</v>
      </c>
      <c r="Q26" s="47">
        <f>P26/(P26+O26)</f>
        <v>2.2321428571428572E-2</v>
      </c>
      <c r="R26" s="47">
        <v>210</v>
      </c>
      <c r="S26" s="47">
        <v>90</v>
      </c>
      <c r="T26" s="47">
        <f>S26/(S26+R26)</f>
        <v>0.3</v>
      </c>
      <c r="U26" s="47">
        <v>235</v>
      </c>
      <c r="V26" s="47">
        <v>19</v>
      </c>
      <c r="W26" s="47">
        <f>V26/(V26+U26)</f>
        <v>7.4803149606299218E-2</v>
      </c>
      <c r="X26" s="47">
        <v>77</v>
      </c>
      <c r="Y26" s="47">
        <v>199</v>
      </c>
      <c r="Z26" s="47">
        <f>Y26/(Y26+X26)</f>
        <v>0.72101449275362317</v>
      </c>
    </row>
    <row r="28" spans="1:26">
      <c r="D28" s="77" t="s">
        <v>129</v>
      </c>
      <c r="E28" s="31" t="s">
        <v>128</v>
      </c>
      <c r="F28" s="58" t="s">
        <v>127</v>
      </c>
      <c r="G28" s="75" t="s">
        <v>126</v>
      </c>
      <c r="I28" s="80" t="s">
        <v>147</v>
      </c>
      <c r="J28" s="81" t="s">
        <v>146</v>
      </c>
      <c r="K28" s="82" t="s">
        <v>145</v>
      </c>
      <c r="L28" s="84" t="s">
        <v>144</v>
      </c>
    </row>
    <row r="29" spans="1:26">
      <c r="B29" s="78" t="s">
        <v>90</v>
      </c>
      <c r="C29" s="47" t="s">
        <v>95</v>
      </c>
      <c r="D29" s="47">
        <f>AVERAGE(D3,D10,D17,D24)</f>
        <v>3.5540660834256534E-2</v>
      </c>
      <c r="E29" s="47">
        <f>AVERAGE(G3,G10,G17,G24)</f>
        <v>3.8138854796492226E-2</v>
      </c>
      <c r="F29" s="47">
        <f>AVERAGE(J3,J10,J17,J24)</f>
        <v>6.2799385973769828E-2</v>
      </c>
      <c r="G29" s="47">
        <f>AVERAGE(M3,M10,M17,M24)</f>
        <v>3.9030743844021852E-2</v>
      </c>
      <c r="H29" s="83" t="s">
        <v>95</v>
      </c>
      <c r="I29" s="47">
        <f>AVERAGE(Q10,Q17,Q24)</f>
        <v>1.7331601733816062E-2</v>
      </c>
      <c r="J29" s="47">
        <f>AVERAGE(T10,T17,T24)</f>
        <v>5.4547404009769596E-2</v>
      </c>
      <c r="K29" s="47">
        <f>AVERAGE(W10,W17,W24)</f>
        <v>3.6775809910999928E-2</v>
      </c>
      <c r="L29" s="47">
        <f>AVERAGE(Z10,Z17,Z24)</f>
        <v>3.594623606091496E-2</v>
      </c>
    </row>
    <row r="30" spans="1:26">
      <c r="B30" s="78" t="s">
        <v>91</v>
      </c>
      <c r="C30" s="79" t="s">
        <v>95</v>
      </c>
      <c r="D30" s="47">
        <f>AVERAGE(D4,D11,D18,D25)</f>
        <v>2.7863441714374413E-2</v>
      </c>
      <c r="E30" s="47">
        <f>AVERAGE(G4,G11,G18,G25)</f>
        <v>0.21437453085705327</v>
      </c>
      <c r="F30" s="47">
        <f>AVERAGE(J4,J11,J18,J25)</f>
        <v>7.4039742357871197E-2</v>
      </c>
      <c r="G30" s="47">
        <f>AVERAGE(M4,M11,M18,M25)</f>
        <v>9.5696667609231803E-2</v>
      </c>
      <c r="H30" s="83" t="s">
        <v>95</v>
      </c>
      <c r="I30" s="47">
        <f>AVERAGE(Q11,Q18,Q25)</f>
        <v>2.4253453173097878E-2</v>
      </c>
      <c r="J30" s="47">
        <f>AVERAGE(T11,T18,T25)</f>
        <v>0.189735135729201</v>
      </c>
      <c r="K30" s="47">
        <f>AVERAGE(W11,W18,W25)</f>
        <v>4.7085342447347793E-2</v>
      </c>
      <c r="L30" s="47">
        <f>AVERAGE(Z11,Z18,Z25)</f>
        <v>0.48278466668782266</v>
      </c>
    </row>
    <row r="31" spans="1:26">
      <c r="B31" s="78" t="s">
        <v>150</v>
      </c>
      <c r="C31" s="79" t="s">
        <v>95</v>
      </c>
      <c r="D31" s="47">
        <f>AVERAGE(D5,D12,D19,D26)</f>
        <v>3.3520574219757779E-2</v>
      </c>
      <c r="E31" s="47">
        <f>AVERAGE(G5,G12,G20,G19,G20,G26)</f>
        <v>0.2168374292681772</v>
      </c>
      <c r="F31" s="47">
        <f>AVERAGE(J5,J12,J19,J26)</f>
        <v>0.11191370673952643</v>
      </c>
      <c r="G31" s="47">
        <f>AVERAGE(M5,M12,M19,M26)</f>
        <v>0.12899566034240958</v>
      </c>
      <c r="H31" s="83" t="s">
        <v>95</v>
      </c>
      <c r="I31" s="47">
        <f>AVERAGE(Q12,Q19,Q26)</f>
        <v>1.451923076923077E-2</v>
      </c>
      <c r="J31" s="47">
        <f>AVERAGE(T12,T19,T26)</f>
        <v>0.24361718391683226</v>
      </c>
      <c r="K31" s="47">
        <f>AVERAGE(W12,W19,W26)</f>
        <v>5.6528072173217016E-2</v>
      </c>
      <c r="L31" s="47">
        <f>AVERAGE(Z12,Z19,Z26)</f>
        <v>0.70949239310692913</v>
      </c>
    </row>
    <row r="33" spans="2:12">
      <c r="B33"/>
      <c r="C33"/>
      <c r="D33"/>
      <c r="E33"/>
      <c r="F33"/>
      <c r="G33"/>
      <c r="H33"/>
      <c r="I33"/>
      <c r="J33"/>
      <c r="K33"/>
      <c r="L33"/>
    </row>
    <row r="34" spans="2:12">
      <c r="B34"/>
      <c r="C34"/>
      <c r="D34"/>
      <c r="E34"/>
      <c r="F34"/>
      <c r="G34"/>
      <c r="H34"/>
      <c r="I34"/>
      <c r="J34"/>
      <c r="K34"/>
      <c r="L34"/>
    </row>
    <row r="35" spans="2:12">
      <c r="B35"/>
      <c r="C35"/>
      <c r="D35"/>
      <c r="E35"/>
      <c r="F35"/>
      <c r="G35"/>
      <c r="H35"/>
      <c r="I35"/>
      <c r="J35"/>
      <c r="K35"/>
      <c r="L35"/>
    </row>
    <row r="36" spans="2:12">
      <c r="D36" s="88" t="s">
        <v>129</v>
      </c>
      <c r="E36" s="89" t="s">
        <v>128</v>
      </c>
      <c r="F36" s="90" t="s">
        <v>127</v>
      </c>
      <c r="G36" s="91" t="s">
        <v>126</v>
      </c>
      <c r="H36" s="87"/>
      <c r="I36" s="88" t="s">
        <v>147</v>
      </c>
      <c r="J36" s="89" t="s">
        <v>146</v>
      </c>
      <c r="K36" s="90" t="s">
        <v>145</v>
      </c>
      <c r="L36" s="91" t="s">
        <v>144</v>
      </c>
    </row>
    <row r="37" spans="2:12">
      <c r="B37" s="86" t="s">
        <v>90</v>
      </c>
      <c r="C37" s="85" t="s">
        <v>151</v>
      </c>
      <c r="D37" s="85">
        <v>1.8212091591113599E-2</v>
      </c>
      <c r="E37" s="85">
        <v>5.9341255995237494E-3</v>
      </c>
      <c r="F37" s="85">
        <v>8.7238418350278658E-3</v>
      </c>
      <c r="G37" s="85">
        <v>1.0981357146653544E-2</v>
      </c>
      <c r="H37" s="85" t="s">
        <v>151</v>
      </c>
      <c r="I37" s="85">
        <v>1.7078058302751023E-3</v>
      </c>
      <c r="J37" s="85">
        <v>8.2902044430990928E-3</v>
      </c>
      <c r="K37" s="85">
        <v>9.1715979371227822E-3</v>
      </c>
      <c r="L37" s="85">
        <v>6.3443946161454313E-3</v>
      </c>
    </row>
    <row r="38" spans="2:12">
      <c r="B38" s="86" t="s">
        <v>91</v>
      </c>
      <c r="C38" s="85" t="s">
        <v>151</v>
      </c>
      <c r="D38" s="85">
        <v>1.3120897542860128E-2</v>
      </c>
      <c r="E38" s="85">
        <v>8.624470990105727E-3</v>
      </c>
      <c r="F38" s="85">
        <v>3.7031840337591972E-2</v>
      </c>
      <c r="G38" s="85">
        <v>1.4485342841195117E-2</v>
      </c>
      <c r="H38" s="85" t="s">
        <v>151</v>
      </c>
      <c r="I38" s="85">
        <v>7.7080864327269717E-3</v>
      </c>
      <c r="J38" s="85">
        <v>2.1810274982243593E-2</v>
      </c>
      <c r="K38" s="85">
        <v>1.6385671544999897E-2</v>
      </c>
      <c r="L38" s="85">
        <v>4.1746607238812586E-2</v>
      </c>
    </row>
    <row r="39" spans="2:12">
      <c r="B39" s="86" t="s">
        <v>150</v>
      </c>
      <c r="C39" s="85" t="s">
        <v>151</v>
      </c>
      <c r="D39" s="85">
        <v>3.0554984055158625E-3</v>
      </c>
      <c r="E39" s="85">
        <v>1.5772862802450771E-2</v>
      </c>
      <c r="F39" s="85">
        <v>1.3098961424482539E-2</v>
      </c>
      <c r="G39" s="85">
        <v>5.6103406857257919E-2</v>
      </c>
      <c r="H39" s="85" t="s">
        <v>151</v>
      </c>
      <c r="I39" s="85">
        <v>6.9649359212696866E-3</v>
      </c>
      <c r="J39" s="85">
        <v>5.8912775673061725E-2</v>
      </c>
      <c r="K39" s="85">
        <v>1.8380731275504589E-2</v>
      </c>
      <c r="L39" s="85">
        <v>1.1263126284168595E-2</v>
      </c>
    </row>
  </sheetData>
  <mergeCells count="28">
    <mergeCell ref="O8:Q8"/>
    <mergeCell ref="R8:T8"/>
    <mergeCell ref="U8:W8"/>
    <mergeCell ref="X8:Z8"/>
    <mergeCell ref="O6:T6"/>
    <mergeCell ref="U6:Z6"/>
    <mergeCell ref="B6:G6"/>
    <mergeCell ref="H6:M6"/>
    <mergeCell ref="B8:D8"/>
    <mergeCell ref="E8:G8"/>
    <mergeCell ref="H8:J8"/>
    <mergeCell ref="K8:M8"/>
    <mergeCell ref="B15:D15"/>
    <mergeCell ref="E15:G15"/>
    <mergeCell ref="H15:J15"/>
    <mergeCell ref="K15:M15"/>
    <mergeCell ref="B22:D22"/>
    <mergeCell ref="E22:G22"/>
    <mergeCell ref="H22:J22"/>
    <mergeCell ref="K22:M22"/>
    <mergeCell ref="O15:Q15"/>
    <mergeCell ref="R15:T15"/>
    <mergeCell ref="U15:W15"/>
    <mergeCell ref="X15:Z15"/>
    <mergeCell ref="O22:Q22"/>
    <mergeCell ref="R22:T22"/>
    <mergeCell ref="U22:W22"/>
    <mergeCell ref="X22:Z22"/>
  </mergeCells>
  <pageMargins left="0.7" right="0.7" top="0.75" bottom="0.75" header="0.3" footer="0.3"/>
  <pageSetup orientation="portrait" horizontalDpi="1200" verticalDpi="1200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O2"/>
  <sheetViews>
    <sheetView workbookViewId="0">
      <selection activeCell="G2" sqref="G2"/>
    </sheetView>
  </sheetViews>
  <sheetFormatPr baseColWidth="10" defaultColWidth="8.83203125" defaultRowHeight="14" x14ac:dyDescent="0"/>
  <sheetData>
    <row r="2" spans="1:15">
      <c r="A2" s="1" t="s">
        <v>217</v>
      </c>
      <c r="B2" s="138" t="s">
        <v>218</v>
      </c>
      <c r="N2" s="1" t="s">
        <v>217</v>
      </c>
      <c r="O2" s="138" t="s">
        <v>219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B2"/>
  <sheetViews>
    <sheetView workbookViewId="0">
      <selection activeCell="A2" sqref="A2:C2"/>
    </sheetView>
  </sheetViews>
  <sheetFormatPr baseColWidth="10" defaultColWidth="8.6640625" defaultRowHeight="14" x14ac:dyDescent="0"/>
  <sheetData>
    <row r="2" spans="1:2">
      <c r="A2" s="1" t="s">
        <v>54</v>
      </c>
      <c r="B2" t="s">
        <v>55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I2"/>
  <sheetViews>
    <sheetView workbookViewId="0">
      <selection activeCell="R21" sqref="R21"/>
    </sheetView>
  </sheetViews>
  <sheetFormatPr baseColWidth="10" defaultColWidth="8.6640625" defaultRowHeight="14" x14ac:dyDescent="0"/>
  <sheetData>
    <row r="2" spans="1:9">
      <c r="A2" s="1" t="s">
        <v>54</v>
      </c>
      <c r="B2" t="s">
        <v>56</v>
      </c>
      <c r="I2" t="s">
        <v>57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39</vt:i4>
      </vt:variant>
    </vt:vector>
  </HeadingPairs>
  <TitlesOfParts>
    <vt:vector size="39" baseType="lpstr">
      <vt:lpstr>Figure 1F</vt:lpstr>
      <vt:lpstr>Figure 1G</vt:lpstr>
      <vt:lpstr>Figure 1I</vt:lpstr>
      <vt:lpstr>Figure 2B</vt:lpstr>
      <vt:lpstr>Figure 2C</vt:lpstr>
      <vt:lpstr>Figure 2H</vt:lpstr>
      <vt:lpstr>Figure 2I</vt:lpstr>
      <vt:lpstr>Figure 3D</vt:lpstr>
      <vt:lpstr>Figure 3F</vt:lpstr>
      <vt:lpstr>Figure 4A</vt:lpstr>
      <vt:lpstr>Figure 4B</vt:lpstr>
      <vt:lpstr>Figure 4C</vt:lpstr>
      <vt:lpstr>Figure 4D</vt:lpstr>
      <vt:lpstr>Figure 4E</vt:lpstr>
      <vt:lpstr>Figure 5B</vt:lpstr>
      <vt:lpstr>Figure 5C</vt:lpstr>
      <vt:lpstr>Figure 5F</vt:lpstr>
      <vt:lpstr>Figure 6A</vt:lpstr>
      <vt:lpstr>Figure 6B</vt:lpstr>
      <vt:lpstr>Figure 6C</vt:lpstr>
      <vt:lpstr>Figure 7B</vt:lpstr>
      <vt:lpstr>Figure 7D</vt:lpstr>
      <vt:lpstr>Figure 7F</vt:lpstr>
      <vt:lpstr>Figure 7G</vt:lpstr>
      <vt:lpstr>Figure S1-B</vt:lpstr>
      <vt:lpstr>Figure S1E</vt:lpstr>
      <vt:lpstr>Figure S1-I</vt:lpstr>
      <vt:lpstr>Figure S1-J</vt:lpstr>
      <vt:lpstr>Figure S1K</vt:lpstr>
      <vt:lpstr>Figure S1M</vt:lpstr>
      <vt:lpstr>Figure S2A</vt:lpstr>
      <vt:lpstr>Figure S2B</vt:lpstr>
      <vt:lpstr>Figure S3B</vt:lpstr>
      <vt:lpstr>Figure S4A</vt:lpstr>
      <vt:lpstr>Figure S4B</vt:lpstr>
      <vt:lpstr>Figure S4C</vt:lpstr>
      <vt:lpstr>Figure S4D</vt:lpstr>
      <vt:lpstr>Figure S5B</vt:lpstr>
      <vt:lpstr>Figure S5C</vt:lpstr>
    </vt:vector>
  </TitlesOfParts>
  <Company>Springer-SBM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Fiona Gillespie</dc:creator>
  <cp:lastModifiedBy>Beth Weaver</cp:lastModifiedBy>
  <dcterms:created xsi:type="dcterms:W3CDTF">2017-11-15T12:34:53Z</dcterms:created>
  <dcterms:modified xsi:type="dcterms:W3CDTF">2019-02-26T21:38:37Z</dcterms:modified>
</cp:coreProperties>
</file>