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Geert\manuscripts\Slowicka et al_A20_Atg16L1\final\revision\Final\Final final\"/>
    </mc:Choice>
  </mc:AlternateContent>
  <bookViews>
    <workbookView xWindow="-120" yWindow="462" windowWidth="25602" windowHeight="15540" firstSheet="16" activeTab="22"/>
  </bookViews>
  <sheets>
    <sheet name="Fig.4C. Atg16L1 qPCR MEFs" sheetId="22" r:id="rId1"/>
    <sheet name="Fig.4D.Atg16L1 qPCPR organoids" sheetId="23" r:id="rId2"/>
    <sheet name="Fig.5B. body weight  grams" sheetId="1" r:id="rId3"/>
    <sheet name="Fig.5D. body weight 5 weeks" sheetId="2" r:id="rId4"/>
    <sheet name="Fig.5H. MEICS 10weeks" sheetId="3" r:id="rId5"/>
    <sheet name="Fig. 5I. MEICS 20weeks" sheetId="13" r:id="rId6"/>
    <sheet name="Fig.5J. TNF qPCR" sheetId="5" r:id="rId7"/>
    <sheet name="IL-1b qPCR" sheetId="14" r:id="rId8"/>
    <sheet name="CXCL2 qPCR" sheetId="15" r:id="rId9"/>
    <sheet name="MCP1 qPCR" sheetId="16" r:id="rId10"/>
    <sheet name="Fig. 6E. Histological score" sheetId="6" r:id="rId11"/>
    <sheet name="Fig. 6H. lysozyme intensity" sheetId="8" r:id="rId12"/>
    <sheet name="Fig. 6I. lysP qPCR" sheetId="17" r:id="rId13"/>
    <sheet name="cryptdin-1 qPCR" sheetId="18" r:id="rId14"/>
    <sheet name="Fig. 6J. lgr5 qPCR" sheetId="19" r:id="rId15"/>
    <sheet name="Fig. 6L. SI TUNEL" sheetId="9" r:id="rId16"/>
    <sheet name="Fig. 6M. SI casp3" sheetId="10" r:id="rId17"/>
    <sheet name="SupFig.10B. hist.score distalSI" sheetId="11" r:id="rId18"/>
    <sheet name="SupFig.10E. casp3 distal SI" sheetId="12" r:id="rId19"/>
    <sheet name="SupFig.11B. colon TUNEL" sheetId="20" r:id="rId20"/>
    <sheet name="SupFig.11C. colon casp3" sheetId="21" r:id="rId21"/>
    <sheet name="SupFig7B" sheetId="24" r:id="rId22"/>
    <sheet name="SupFig.8B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6" i="25" l="1"/>
  <c r="I26" i="25"/>
  <c r="H26" i="25"/>
  <c r="G26" i="25"/>
  <c r="F26" i="25"/>
  <c r="E26" i="25"/>
  <c r="D26" i="25"/>
  <c r="C26" i="25"/>
  <c r="L26" i="25" s="1"/>
  <c r="B26" i="25"/>
  <c r="J31" i="25" s="1"/>
  <c r="J25" i="25"/>
  <c r="I25" i="25"/>
  <c r="H25" i="25"/>
  <c r="G25" i="25"/>
  <c r="F25" i="25"/>
  <c r="E25" i="25"/>
  <c r="D25" i="25"/>
  <c r="C25" i="25"/>
  <c r="B25" i="25"/>
  <c r="G30" i="25" s="1"/>
  <c r="J24" i="25"/>
  <c r="I24" i="25"/>
  <c r="H24" i="25"/>
  <c r="G24" i="25"/>
  <c r="F24" i="25"/>
  <c r="E24" i="25"/>
  <c r="D24" i="25"/>
  <c r="C24" i="25"/>
  <c r="B24" i="25"/>
  <c r="K24" i="25" s="1"/>
  <c r="J23" i="25"/>
  <c r="I23" i="25"/>
  <c r="H23" i="25"/>
  <c r="G23" i="25"/>
  <c r="F23" i="25"/>
  <c r="E23" i="25"/>
  <c r="D23" i="25"/>
  <c r="L23" i="25" s="1"/>
  <c r="C23" i="25"/>
  <c r="B23" i="25"/>
  <c r="D29" i="25" s="1"/>
  <c r="G19" i="25"/>
  <c r="F19" i="25"/>
  <c r="G18" i="25"/>
  <c r="F18" i="25"/>
  <c r="G15" i="25"/>
  <c r="F15" i="25"/>
  <c r="G14" i="25"/>
  <c r="F14" i="25"/>
  <c r="G11" i="25"/>
  <c r="F11" i="25"/>
  <c r="G10" i="25"/>
  <c r="F10" i="25"/>
  <c r="G7" i="25"/>
  <c r="F7" i="25"/>
  <c r="G6" i="25"/>
  <c r="F6" i="25"/>
  <c r="K22" i="24"/>
  <c r="G22" i="24"/>
  <c r="F22" i="24"/>
  <c r="K21" i="24"/>
  <c r="G21" i="24"/>
  <c r="F21" i="24"/>
  <c r="K19" i="24"/>
  <c r="G19" i="24"/>
  <c r="F19" i="24"/>
  <c r="K18" i="24"/>
  <c r="G18" i="24"/>
  <c r="F18" i="24"/>
  <c r="K16" i="24"/>
  <c r="G16" i="24"/>
  <c r="F16" i="24"/>
  <c r="K15" i="24"/>
  <c r="G15" i="24"/>
  <c r="F15" i="24"/>
  <c r="M13" i="24"/>
  <c r="K13" i="24"/>
  <c r="G13" i="24"/>
  <c r="F13" i="24"/>
  <c r="K12" i="24"/>
  <c r="G12" i="24"/>
  <c r="F12" i="24"/>
  <c r="M10" i="24"/>
  <c r="K10" i="24"/>
  <c r="G10" i="24"/>
  <c r="F10" i="24"/>
  <c r="K9" i="24"/>
  <c r="G9" i="24"/>
  <c r="F9" i="24"/>
  <c r="M7" i="24"/>
  <c r="K7" i="24"/>
  <c r="G7" i="24"/>
  <c r="F7" i="24"/>
  <c r="K6" i="24"/>
  <c r="G6" i="24"/>
  <c r="F6" i="24"/>
  <c r="K23" i="25" l="1"/>
  <c r="L24" i="25"/>
  <c r="G29" i="25"/>
  <c r="J30" i="25"/>
  <c r="K26" i="25"/>
  <c r="J29" i="25"/>
  <c r="D31" i="25"/>
  <c r="K25" i="25"/>
  <c r="D30" i="25"/>
  <c r="G31" i="25"/>
  <c r="L25" i="25"/>
  <c r="G17" i="21"/>
  <c r="F17" i="21"/>
  <c r="F16" i="21"/>
  <c r="G16" i="21" s="1"/>
  <c r="G15" i="21"/>
  <c r="F15" i="21"/>
  <c r="F14" i="21"/>
  <c r="G14" i="21" s="1"/>
  <c r="G13" i="21"/>
  <c r="F13" i="21"/>
  <c r="F12" i="21"/>
  <c r="G12" i="21" s="1"/>
  <c r="G11" i="21"/>
  <c r="F11" i="21"/>
  <c r="F10" i="21"/>
  <c r="G10" i="21" s="1"/>
  <c r="F9" i="21"/>
  <c r="G9" i="21" s="1"/>
  <c r="F8" i="21"/>
  <c r="G8" i="21" s="1"/>
  <c r="F7" i="21"/>
  <c r="G7" i="21" s="1"/>
  <c r="F6" i="21"/>
  <c r="G6" i="21" s="1"/>
  <c r="F5" i="21"/>
  <c r="G5" i="21" s="1"/>
  <c r="F4" i="21"/>
  <c r="G4" i="21" s="1"/>
  <c r="F3" i="21"/>
  <c r="G3" i="21" s="1"/>
  <c r="F2" i="21"/>
  <c r="G2" i="21" s="1"/>
  <c r="F16" i="20"/>
  <c r="G16" i="20" s="1"/>
  <c r="F15" i="20"/>
  <c r="G15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G7" i="20"/>
  <c r="F7" i="20"/>
  <c r="F6" i="20"/>
  <c r="G6" i="20" s="1"/>
  <c r="F5" i="20"/>
  <c r="G5" i="20" s="1"/>
  <c r="F4" i="20"/>
  <c r="G4" i="20" s="1"/>
  <c r="F3" i="20"/>
  <c r="G3" i="20" s="1"/>
  <c r="F2" i="20"/>
  <c r="G2" i="20" s="1"/>
  <c r="F17" i="12" l="1"/>
  <c r="G17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F5" i="12"/>
  <c r="G5" i="12" s="1"/>
  <c r="F4" i="12"/>
  <c r="G4" i="12" s="1"/>
  <c r="F3" i="12"/>
  <c r="G3" i="12" s="1"/>
  <c r="F2" i="12"/>
  <c r="G2" i="12" s="1"/>
  <c r="F14" i="9"/>
  <c r="G14" i="9" s="1"/>
  <c r="F13" i="9"/>
  <c r="G13" i="9" s="1"/>
  <c r="F12" i="9"/>
  <c r="G12" i="9" s="1"/>
  <c r="F11" i="9"/>
  <c r="G11" i="9" s="1"/>
  <c r="F10" i="9"/>
  <c r="G10" i="9" s="1"/>
  <c r="F9" i="9"/>
  <c r="G9" i="9" s="1"/>
  <c r="F8" i="9"/>
  <c r="G8" i="9" s="1"/>
  <c r="F7" i="9"/>
  <c r="G7" i="9" s="1"/>
  <c r="F6" i="9"/>
  <c r="G6" i="9" s="1"/>
  <c r="F5" i="9"/>
  <c r="G5" i="9" s="1"/>
  <c r="F4" i="9"/>
  <c r="G4" i="9" s="1"/>
  <c r="F3" i="9"/>
  <c r="G3" i="9" s="1"/>
  <c r="F2" i="9"/>
  <c r="G2" i="9" s="1"/>
  <c r="F17" i="10"/>
  <c r="G17" i="10" s="1"/>
  <c r="F16" i="10"/>
  <c r="G16" i="10" s="1"/>
  <c r="F15" i="10"/>
  <c r="G15" i="10" s="1"/>
  <c r="F14" i="10"/>
  <c r="G14" i="10" s="1"/>
  <c r="E13" i="10"/>
  <c r="D13" i="10"/>
  <c r="F13" i="10" s="1"/>
  <c r="G13" i="10" s="1"/>
  <c r="F12" i="10"/>
  <c r="G12" i="10" s="1"/>
  <c r="F11" i="10"/>
  <c r="G11" i="10" s="1"/>
  <c r="F10" i="10"/>
  <c r="G10" i="10" s="1"/>
  <c r="F9" i="10"/>
  <c r="G9" i="10" s="1"/>
  <c r="F8" i="10"/>
  <c r="G8" i="10" s="1"/>
  <c r="F7" i="10"/>
  <c r="G7" i="10" s="1"/>
  <c r="F6" i="10"/>
  <c r="G6" i="10" s="1"/>
  <c r="F5" i="10"/>
  <c r="G5" i="10" s="1"/>
  <c r="F4" i="10"/>
  <c r="G4" i="10" s="1"/>
  <c r="F3" i="10"/>
  <c r="G3" i="10" s="1"/>
  <c r="F2" i="10"/>
  <c r="G2" i="10" s="1"/>
  <c r="Y4" i="11" l="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D4" i="11"/>
  <c r="C3" i="11"/>
  <c r="C4" i="11" s="1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</calcChain>
</file>

<file path=xl/sharedStrings.xml><?xml version="1.0" encoding="utf-8"?>
<sst xmlns="http://schemas.openxmlformats.org/spreadsheetml/2006/main" count="697" uniqueCount="303">
  <si>
    <t>WT</t>
  </si>
  <si>
    <t>ET</t>
  </si>
  <si>
    <t>genotype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</si>
  <si>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</si>
  <si>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</si>
  <si>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</si>
  <si>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</si>
  <si>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</si>
  <si>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</si>
  <si>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</si>
  <si>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</si>
  <si>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</si>
  <si>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</si>
  <si>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</si>
  <si>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</si>
  <si>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</si>
  <si>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</si>
  <si>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</si>
  <si>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A20 sKO</t>
  </si>
  <si>
    <t>Atg sKO</t>
  </si>
  <si>
    <t>dKO</t>
  </si>
  <si>
    <t>Atg16L1 sKO</t>
  </si>
  <si>
    <t>A20</t>
  </si>
  <si>
    <t>Atg16L1</t>
  </si>
  <si>
    <t>image</t>
  </si>
  <si>
    <t>area</t>
  </si>
  <si>
    <t>% area</t>
  </si>
  <si>
    <t>mean intensity</t>
  </si>
  <si>
    <t>integrated density</t>
  </si>
  <si>
    <t>raw interated density</t>
  </si>
  <si>
    <t>4296 a20</t>
  </si>
  <si>
    <t>2586.769</t>
  </si>
  <si>
    <t>5.823</t>
  </si>
  <si>
    <t>60.573</t>
  </si>
  <si>
    <t>156689.118</t>
  </si>
  <si>
    <t>273549.000</t>
  </si>
  <si>
    <t>a20</t>
  </si>
  <si>
    <t>1408 a20</t>
  </si>
  <si>
    <t>6163.338</t>
  </si>
  <si>
    <t>14.429</t>
  </si>
  <si>
    <t>43.438</t>
  </si>
  <si>
    <t>267724.284</t>
  </si>
  <si>
    <t>467395.000</t>
  </si>
  <si>
    <t>4295 a20</t>
  </si>
  <si>
    <t>1862.749</t>
  </si>
  <si>
    <t>4.298</t>
  </si>
  <si>
    <t>59.364</t>
  </si>
  <si>
    <t>110580.362</t>
  </si>
  <si>
    <t>193052.000</t>
  </si>
  <si>
    <t>1406 a20</t>
  </si>
  <si>
    <t>2121.655</t>
  </si>
  <si>
    <t>5.227</t>
  </si>
  <si>
    <t>59.016</t>
  </si>
  <si>
    <t>125212.562</t>
  </si>
  <si>
    <t>218597.000</t>
  </si>
  <si>
    <t>1404 a20</t>
  </si>
  <si>
    <t>7955.632</t>
  </si>
  <si>
    <t>17.629</t>
  </si>
  <si>
    <t>67.306</t>
  </si>
  <si>
    <t>535460.597</t>
  </si>
  <si>
    <t>934811.000</t>
  </si>
  <si>
    <t>3906 a20</t>
  </si>
  <si>
    <t>5470.822</t>
  </si>
  <si>
    <t>12.277</t>
  </si>
  <si>
    <t>29.596</t>
  </si>
  <si>
    <t>161913.635</t>
  </si>
  <si>
    <t>282670.000</t>
  </si>
  <si>
    <t>4315 atg</t>
  </si>
  <si>
    <t>9272.501</t>
  </si>
  <si>
    <t>20.635</t>
  </si>
  <si>
    <t>40.992</t>
  </si>
  <si>
    <t>380095.795</t>
  </si>
  <si>
    <t>663574.000</t>
  </si>
  <si>
    <t>atg</t>
  </si>
  <si>
    <t>4321 atg</t>
  </si>
  <si>
    <t>1965.853</t>
  </si>
  <si>
    <t>4.206</t>
  </si>
  <si>
    <t>80.804</t>
  </si>
  <si>
    <t>158848.004</t>
  </si>
  <si>
    <t>277318.000</t>
  </si>
  <si>
    <t>1248 atg</t>
  </si>
  <si>
    <t>1636.492</t>
  </si>
  <si>
    <t>3.760</t>
  </si>
  <si>
    <t>83.828</t>
  </si>
  <si>
    <t>137184.101</t>
  </si>
  <si>
    <t>239497.000</t>
  </si>
  <si>
    <t>6230 atg</t>
  </si>
  <si>
    <t>5057.259</t>
  </si>
  <si>
    <t>11.878</t>
  </si>
  <si>
    <t>51.819</t>
  </si>
  <si>
    <t>262063.865</t>
  </si>
  <si>
    <t>457513.000</t>
  </si>
  <si>
    <t>1535 atg</t>
  </si>
  <si>
    <t>711.992</t>
  </si>
  <si>
    <t>1.655</t>
  </si>
  <si>
    <t>117.064</t>
  </si>
  <si>
    <t>83348.261</t>
  </si>
  <si>
    <t>145510.000</t>
  </si>
  <si>
    <t>4318 dKO</t>
  </si>
  <si>
    <t>21325.951</t>
  </si>
  <si>
    <t>48.651</t>
  </si>
  <si>
    <t>5.433</t>
  </si>
  <si>
    <t>115859.868</t>
  </si>
  <si>
    <t>202269.000</t>
  </si>
  <si>
    <t>3536 dKO</t>
  </si>
  <si>
    <t>22428.020</t>
  </si>
  <si>
    <t>50.227</t>
  </si>
  <si>
    <t>10.930</t>
  </si>
  <si>
    <t>245139.890</t>
  </si>
  <si>
    <t>427967.000</t>
  </si>
  <si>
    <t>3907 dKO</t>
  </si>
  <si>
    <t>9031.925</t>
  </si>
  <si>
    <t>20.489</t>
  </si>
  <si>
    <t>20.780</t>
  </si>
  <si>
    <t>187682.230</t>
  </si>
  <si>
    <t>327657.000</t>
  </si>
  <si>
    <t>3539 dKO</t>
  </si>
  <si>
    <t>26576.244</t>
  </si>
  <si>
    <t>60.685</t>
  </si>
  <si>
    <t>6.766</t>
  </si>
  <si>
    <t>179810.227</t>
  </si>
  <si>
    <t>313914.000</t>
  </si>
  <si>
    <t>3905 dKO</t>
  </si>
  <si>
    <t>25650.598</t>
  </si>
  <si>
    <t>57.853</t>
  </si>
  <si>
    <t>5.847</t>
  </si>
  <si>
    <t>149968.445</t>
  </si>
  <si>
    <t>261816.000</t>
  </si>
  <si>
    <t>3904 dKO</t>
  </si>
  <si>
    <t>14498.737</t>
  </si>
  <si>
    <t>33.660</t>
  </si>
  <si>
    <t>16.775</t>
  </si>
  <si>
    <t>243210.123</t>
  </si>
  <si>
    <t>424598.000</t>
  </si>
  <si>
    <t>1405 wt</t>
  </si>
  <si>
    <t>2945.915</t>
  </si>
  <si>
    <t>6.554</t>
  </si>
  <si>
    <t>71.402</t>
  </si>
  <si>
    <t>210344.525</t>
  </si>
  <si>
    <t>367221.000</t>
  </si>
  <si>
    <t>wt</t>
  </si>
  <si>
    <t>4316 wt</t>
  </si>
  <si>
    <t>4120.157</t>
  </si>
  <si>
    <t>9.359</t>
  </si>
  <si>
    <t>56.414</t>
  </si>
  <si>
    <t>232432.874</t>
  </si>
  <si>
    <t>405783.000</t>
  </si>
  <si>
    <t>4322 wt</t>
  </si>
  <si>
    <t>2589.060</t>
  </si>
  <si>
    <t>5.785</t>
  </si>
  <si>
    <t>91.428</t>
  </si>
  <si>
    <t>236713.415</t>
  </si>
  <si>
    <t>413256.000</t>
  </si>
  <si>
    <t>3540 wt</t>
  </si>
  <si>
    <t>4590.999</t>
  </si>
  <si>
    <t>10.064</t>
  </si>
  <si>
    <t>54.408</t>
  </si>
  <si>
    <t>249786.451</t>
  </si>
  <si>
    <t>436079.000</t>
  </si>
  <si>
    <t>3909 wt</t>
  </si>
  <si>
    <t>5769.251</t>
  </si>
  <si>
    <t>12.987</t>
  </si>
  <si>
    <t>55.712</t>
  </si>
  <si>
    <t>321417.496</t>
  </si>
  <si>
    <t>561133.000</t>
  </si>
  <si>
    <t>1404</t>
  </si>
  <si>
    <t>1406</t>
  </si>
  <si>
    <t>3536</t>
  </si>
  <si>
    <t>3539</t>
  </si>
  <si>
    <t>3904</t>
  </si>
  <si>
    <t>4315</t>
  </si>
  <si>
    <t>4318</t>
  </si>
  <si>
    <t>4321</t>
  </si>
  <si>
    <t>4322</t>
  </si>
  <si>
    <t>3540</t>
  </si>
  <si>
    <t>3905</t>
  </si>
  <si>
    <t>3906</t>
  </si>
  <si>
    <t>3907</t>
  </si>
  <si>
    <t>3908</t>
  </si>
  <si>
    <t>3909</t>
  </si>
  <si>
    <t>1405</t>
  </si>
  <si>
    <t>1408</t>
  </si>
  <si>
    <t>4295</t>
  </si>
  <si>
    <t>4296</t>
  </si>
  <si>
    <t>4316</t>
  </si>
  <si>
    <t>1248</t>
  </si>
  <si>
    <t>1535</t>
  </si>
  <si>
    <t>6230</t>
  </si>
  <si>
    <t>infl cell infil</t>
  </si>
  <si>
    <t>int archit</t>
  </si>
  <si>
    <t>severity</t>
  </si>
  <si>
    <t>normal</t>
  </si>
  <si>
    <t>minimal focal &lt;10% imm cell infil</t>
  </si>
  <si>
    <t>moderate to marked</t>
  </si>
  <si>
    <t>marked transmural</t>
  </si>
  <si>
    <t>marked</t>
  </si>
  <si>
    <t>mild</t>
  </si>
  <si>
    <t>minimal</t>
  </si>
  <si>
    <t>minimal in LP</t>
  </si>
  <si>
    <t>moderate</t>
  </si>
  <si>
    <t>minimal-none</t>
  </si>
  <si>
    <t>extent</t>
  </si>
  <si>
    <t>mucosa and submucosa</t>
  </si>
  <si>
    <t>submucosa and transmural</t>
  </si>
  <si>
    <t>transmural</t>
  </si>
  <si>
    <t>mucosa</t>
  </si>
  <si>
    <t>epith changes</t>
  </si>
  <si>
    <t>normal crypt villus structure</t>
  </si>
  <si>
    <t>mucosal archit</t>
  </si>
  <si>
    <t xml:space="preserve"> irregular crypts, blunted villi, mild cryptitis, mild crypt abscesses,mild hyperplasia</t>
  </si>
  <si>
    <t xml:space="preserve"> irregular crypts, blunted villi, mild crypt abscesses,marked hyperplasia, herniation</t>
  </si>
  <si>
    <t>mucosal herniation, irregular crypts, blunted villi, mild crypt abscesses,marked hyperplasia</t>
  </si>
  <si>
    <t>marked cryptitis, epithelial erosion, irregular crypts, blunted villi, mild crypt abscesses,marked hyperplasia</t>
  </si>
  <si>
    <t>marked crypt hyperproliferation, cryptitis, crypt absceses, villi blunting</t>
  </si>
  <si>
    <t>maybe mild hyperplasia</t>
  </si>
  <si>
    <t>crypt absceses, villi blunting and focal atrophy, cryptitis, Paneth cell loss</t>
  </si>
  <si>
    <t>structure preserved, Paneth cells present, normal villi-crypts</t>
  </si>
  <si>
    <t>normal/minimal-moderate-marked</t>
  </si>
  <si>
    <t>mucosa-submucosa-transmural muscularis mucosa</t>
  </si>
  <si>
    <t>crypt hyperplasia; blunted villi; Goblet/Paneth cell loss; cryptitis; crypt abscesses</t>
  </si>
  <si>
    <t>erosion; ulceration; mucosal herniation</t>
  </si>
  <si>
    <t>Atg</t>
  </si>
  <si>
    <t>min</t>
  </si>
  <si>
    <t>ok</t>
  </si>
  <si>
    <t>minimal to mild</t>
  </si>
  <si>
    <t xml:space="preserve">mild </t>
  </si>
  <si>
    <t>mild to moderate</t>
  </si>
  <si>
    <t>muc</t>
  </si>
  <si>
    <t>muc and sometimes submuc</t>
  </si>
  <si>
    <t>muc and submuc</t>
  </si>
  <si>
    <t>mucosa, only a bit at submuc</t>
  </si>
  <si>
    <t>cell death, mild hyperplasia, mild PC loss</t>
  </si>
  <si>
    <t>PC loss minimal, some cell death, no hyperplasia</t>
  </si>
  <si>
    <t>pronounced cell death at crypts, crypt hyperplasia, PC moderate loss</t>
  </si>
  <si>
    <t>mild PC loss, mild crypt hyperplasia</t>
  </si>
  <si>
    <t xml:space="preserve"> mild hyperplasia, pronounced cell death at crypts, Paneth cell loss</t>
  </si>
  <si>
    <t xml:space="preserve">marked cell death, minimal PC loss </t>
  </si>
  <si>
    <t>some cell death?</t>
  </si>
  <si>
    <t xml:space="preserve">villi blunting, bifurcations, </t>
  </si>
  <si>
    <t>non parallel crypts</t>
  </si>
  <si>
    <t>mild villi blunting</t>
  </si>
  <si>
    <t>mild hyperplasia</t>
  </si>
  <si>
    <t>SI1</t>
  </si>
  <si>
    <t>SI2</t>
  </si>
  <si>
    <t>SI3</t>
  </si>
  <si>
    <t>SI average</t>
  </si>
  <si>
    <t>per crypt</t>
  </si>
  <si>
    <t>col1</t>
  </si>
  <si>
    <t>col2</t>
  </si>
  <si>
    <t>col3</t>
  </si>
  <si>
    <t>dko</t>
  </si>
  <si>
    <t>col average</t>
  </si>
  <si>
    <t>inflammatory cell infiltrates</t>
  </si>
  <si>
    <t>intestinal architecture</t>
  </si>
  <si>
    <t>1h</t>
  </si>
  <si>
    <t>2h</t>
  </si>
  <si>
    <t>4h</t>
  </si>
  <si>
    <t>A20 SD</t>
  </si>
  <si>
    <t>WT SD</t>
  </si>
  <si>
    <t>Time</t>
  </si>
  <si>
    <t>Supplementary Fig. 7B</t>
  </si>
  <si>
    <t>A20-/- ATG16L1-/- MEFs</t>
  </si>
  <si>
    <t>#1</t>
  </si>
  <si>
    <t>#2</t>
  </si>
  <si>
    <t>#3</t>
  </si>
  <si>
    <t>average</t>
  </si>
  <si>
    <t>desvest</t>
  </si>
  <si>
    <t>fold induction</t>
  </si>
  <si>
    <t>t-STUDENT</t>
  </si>
  <si>
    <t>Control</t>
  </si>
  <si>
    <t>Untreated</t>
  </si>
  <si>
    <t>AVERAGE</t>
  </si>
  <si>
    <t>KO vs T</t>
  </si>
  <si>
    <t>4h TNF</t>
  </si>
  <si>
    <t>SD</t>
  </si>
  <si>
    <t>***</t>
  </si>
  <si>
    <t>ATG16L1</t>
  </si>
  <si>
    <t>T vs N</t>
  </si>
  <si>
    <t>ATG16L1-NT</t>
  </si>
  <si>
    <t>Ko vs N</t>
  </si>
  <si>
    <t>ns (p&gt;0,05)</t>
  </si>
  <si>
    <t>A20 + Control</t>
  </si>
  <si>
    <t>A20 + ATG16L1</t>
  </si>
  <si>
    <t>A20 + ATG16L1-NT</t>
  </si>
  <si>
    <t>Supplementary Fig. 8B</t>
  </si>
  <si>
    <t>MEF strains</t>
  </si>
  <si>
    <t xml:space="preserve">8h </t>
  </si>
  <si>
    <t>ATG16L1 -/-</t>
  </si>
  <si>
    <t>ATG16L1 +/+</t>
  </si>
  <si>
    <t>ATG16L1 -/- plus ATG16L1</t>
  </si>
  <si>
    <t>ATG16L1 -/- plus ATG16L1-NT</t>
  </si>
  <si>
    <t>Estadística</t>
  </si>
  <si>
    <t>p-value</t>
  </si>
  <si>
    <t>WT vs. -/-</t>
  </si>
  <si>
    <t>T vs. -/-</t>
  </si>
  <si>
    <t>Nt vs. -/-</t>
  </si>
  <si>
    <t>WT vs. T</t>
  </si>
  <si>
    <t>T vs. WT</t>
  </si>
  <si>
    <t>Nt vs. WT</t>
  </si>
  <si>
    <t>n.s.</t>
  </si>
  <si>
    <t>WT vs. Nt</t>
  </si>
  <si>
    <t>T vs. NT</t>
  </si>
  <si>
    <t>Nt vs.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</si>
</sst>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E+000"/>
  </numFmts>
  <fonts count="19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b/>
      <sz val="14"/>
      <color theme="1"/>
      <name val="Calibri (Cuerpo)_x0000_"/>
    </font>
    <font>
      <b/>
      <sz val="12"/>
      <color rgb="FF000000"/>
      <name val="Calibri"/>
      <family val="2"/>
    </font>
    <font>
      <sz val="11"/>
      <color indexed="8"/>
      <name val="Garamond"/>
      <family val="1"/>
    </font>
    <font>
      <b/>
      <sz val="12"/>
      <name val="Calibri"/>
      <family val="2"/>
    </font>
    <font>
      <sz val="11"/>
      <color theme="1"/>
      <name val="Garamond"/>
      <family val="1"/>
    </font>
    <font>
      <sz val="11"/>
      <name val="Garamond"/>
      <family val="1"/>
    </font>
    <font>
      <b/>
      <sz val="14"/>
      <color indexed="9"/>
      <name val="Garamond"/>
      <family val="1"/>
    </font>
    <font>
      <sz val="14"/>
      <color indexed="8"/>
      <name val="Garamond"/>
      <family val="1"/>
    </font>
    <font>
      <b/>
      <sz val="14"/>
      <color rgb="FF000000"/>
      <name val="Calibri"/>
      <family val="2"/>
    </font>
    <font>
      <sz val="9"/>
      <color indexed="8"/>
      <name val="Garamond"/>
      <family val="1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26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3" borderId="0" xfId="0" applyFont="1" applyFill="1" applyBorder="1"/>
    <xf numFmtId="0" fontId="2" fillId="3" borderId="0" xfId="0" applyFont="1" applyFill="1" applyBorder="1"/>
    <xf numFmtId="0" fontId="0" fillId="0" borderId="0" xfId="0" applyBorder="1"/>
    <xf numFmtId="0" fontId="2" fillId="4" borderId="0" xfId="0" applyFont="1" applyFill="1" applyBorder="1"/>
    <xf numFmtId="0" fontId="0" fillId="4" borderId="0" xfId="0" applyFont="1" applyFill="1" applyBorder="1"/>
    <xf numFmtId="0" fontId="1" fillId="2" borderId="0" xfId="0" applyFont="1" applyFill="1" applyBorder="1"/>
    <xf numFmtId="0" fontId="0" fillId="0" borderId="0" xfId="0" applyFont="1" applyFill="1" applyBorder="1"/>
    <xf numFmtId="0" fontId="0" fillId="0" borderId="0" xfId="0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164" fontId="9" fillId="0" borderId="0" xfId="0" applyNumberFormat="1" applyFont="1" applyFill="1"/>
    <xf numFmtId="0" fontId="9" fillId="0" borderId="0" xfId="0" applyFont="1" applyFill="1" applyBorder="1"/>
    <xf numFmtId="0" fontId="0" fillId="0" borderId="0" xfId="0" applyFill="1" applyBorder="1"/>
    <xf numFmtId="0" fontId="11" fillId="0" borderId="0" xfId="0" applyFont="1" applyFill="1" applyBorder="1"/>
    <xf numFmtId="0" fontId="12" fillId="0" borderId="0" xfId="0" applyFont="1" applyFill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13" fillId="0" borderId="0" xfId="0" applyFont="1" applyFill="1" applyAlignment="1">
      <alignment horizontal="right"/>
    </xf>
    <xf numFmtId="0" fontId="14" fillId="0" borderId="0" xfId="0" applyFont="1" applyFill="1"/>
    <xf numFmtId="0" fontId="15" fillId="0" borderId="0" xfId="0" applyFont="1" applyFill="1"/>
    <xf numFmtId="2" fontId="9" fillId="0" borderId="0" xfId="0" applyNumberFormat="1" applyFont="1" applyFill="1"/>
    <xf numFmtId="0" fontId="9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center" vertical="center"/>
    </xf>
    <xf numFmtId="2" fontId="18" fillId="0" borderId="0" xfId="0" applyNumberFormat="1" applyFont="1" applyFill="1"/>
    <xf numFmtId="0" fontId="9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/>
    </xf>
    <xf numFmtId="0" fontId="0" fillId="0" borderId="0" xfId="0" applyFont="1" applyFill="1"/>
    <xf numFmtId="164" fontId="18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center"/>
    </xf>
  </cellXfs>
  <cellStyles count="1">
    <cellStyle name="Normal" xfId="0" builtinId="0"/>
  </cellStyles>
  <dxfs count="16">
    <dxf>
      <numFmt numFmtId="2" formatCode="0.00"/>
    </dxf>
    <dxf>
      <numFmt numFmtId="1" formatCode="0"/>
    </dxf>
    <dxf>
      <numFmt numFmtId="2" formatCode="0.0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" formatCode="0"/>
    </dxf>
    <dxf>
      <numFmt numFmtId="165" formatCode="0.000E+000"/>
      <alignment horizontal="right" vertical="bottom" textRotation="0" wrapText="0" indent="0" justifyLastLine="0" shrinkToFit="0" readingOrder="0"/>
    </dxf>
    <dxf>
      <numFmt numFmtId="165" formatCode="0.000E+000"/>
      <alignment horizontal="right" vertical="bottom" textRotation="0" wrapText="0" indent="0" justifyLastLine="0" shrinkToFit="0" readingOrder="0"/>
    </dxf>
    <dxf>
      <numFmt numFmtId="165" formatCode="0.000E+0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0" name="Table10" displayName="Table10" ref="A1:E6" totalsRowShown="0">
  <autoFilter ref="A1:E6"/>
  <tableColumns count="5">
    <tableColumn id="1" name="Time"/>
    <tableColumn id="2" name="A20"/>
    <tableColumn id="3" name="A20 SD"/>
    <tableColumn id="4" name="WT"/>
    <tableColumn id="5" name="WT S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2" name="Table12" displayName="Table12" ref="A1:E6" totalsRowShown="0" headerRowDxfId="15" dataDxfId="14">
  <autoFilter ref="A1:E6"/>
  <tableColumns count="5">
    <tableColumn id="1" name="Time"/>
    <tableColumn id="2" name="A20" dataDxfId="13"/>
    <tableColumn id="3" name="A20 SD" dataDxfId="12"/>
    <tableColumn id="4" name="WT" dataDxfId="11"/>
    <tableColumn id="5" name="WT SD" dataDxfId="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Tabela13" displayName="Tabela13" ref="A1:G14" totalsRowShown="0">
  <autoFilter ref="A1:G14"/>
  <sortState ref="A2:F17">
    <sortCondition ref="A22:A38"/>
  </sortState>
  <tableColumns count="7">
    <tableColumn id="1" name="genotype"/>
    <tableColumn id="2" name="ET"/>
    <tableColumn id="3" name="SI1"/>
    <tableColumn id="4" name="SI2"/>
    <tableColumn id="5" name="SI3"/>
    <tableColumn id="6" name="SI average" dataDxfId="9">
      <calculatedColumnFormula>AVERAGE(C2:E2)</calculatedColumnFormula>
    </tableColumn>
    <tableColumn id="7" name="per crypt" dataDxfId="8">
      <calculatedColumnFormula>Tabela13[[#This Row],[SI average]]/10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2" name="Tabela1" displayName="Tabela1" ref="A1:G17" totalsRowShown="0">
  <autoFilter ref="A1:G17"/>
  <sortState ref="A2:J17">
    <sortCondition ref="A2:A18"/>
  </sortState>
  <tableColumns count="7">
    <tableColumn id="1" name="genotype"/>
    <tableColumn id="2" name="ET"/>
    <tableColumn id="3" name="SI1"/>
    <tableColumn id="4" name="SI2"/>
    <tableColumn id="5" name="SI3"/>
    <tableColumn id="6" name="SI average" dataDxfId="7">
      <calculatedColumnFormula>AVERAGE(C2:E2)</calculatedColumnFormula>
    </tableColumn>
    <tableColumn id="7" name="per crypt" dataDxfId="6">
      <calculatedColumnFormula>Tabela1[[#This Row],[SI average]]/10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7" name="Tabela16" displayName="Tabela16" ref="A1:G17" totalsRowShown="0">
  <autoFilter ref="A1:G17"/>
  <sortState ref="A2:G18">
    <sortCondition ref="A43:A60"/>
  </sortState>
  <tableColumns count="7">
    <tableColumn id="1" name="genotype"/>
    <tableColumn id="2" name="ET"/>
    <tableColumn id="3" name="SI1"/>
    <tableColumn id="4" name="SI2"/>
    <tableColumn id="5" name="SI3"/>
    <tableColumn id="6" name="SI average" dataDxfId="5">
      <calculatedColumnFormula>AVERAGE(C2:E2)</calculatedColumnFormula>
    </tableColumn>
    <tableColumn id="7" name="per crypt" dataDxfId="4">
      <calculatedColumnFormula>Tabela16[[#This Row],[SI average]]/10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1" name="Tabela1352" displayName="Tabela1352" ref="A1:G16" totalsRowShown="0">
  <autoFilter ref="A1:G16"/>
  <sortState ref="A2:F16">
    <sortCondition ref="A22:A37"/>
  </sortState>
  <tableColumns count="7">
    <tableColumn id="1" name="genotype"/>
    <tableColumn id="2" name="ET"/>
    <tableColumn id="3" name="col1"/>
    <tableColumn id="4" name="col2"/>
    <tableColumn id="5" name="col3"/>
    <tableColumn id="6" name="col average" dataDxfId="3">
      <calculatedColumnFormula>AVERAGE(C2:E2)</calculatedColumnFormula>
    </tableColumn>
    <tableColumn id="7" name="per crypt" dataDxfId="2">
      <calculatedColumnFormula>Tabela1352[[#This Row],[col average]]/10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4" name="Tabela145" displayName="Tabela145" ref="A1:G17" totalsRowShown="0">
  <autoFilter ref="A1:G17"/>
  <sortState ref="A2:F17">
    <sortCondition ref="A2:A18"/>
  </sortState>
  <tableColumns count="7">
    <tableColumn id="1" name="genotype"/>
    <tableColumn id="2" name="ET"/>
    <tableColumn id="3" name="col1"/>
    <tableColumn id="4" name="col2"/>
    <tableColumn id="5" name="col3"/>
    <tableColumn id="6" name="col average" dataDxfId="1">
      <calculatedColumnFormula>AVERAGE(C2:E2)</calculatedColumnFormula>
    </tableColumn>
    <tableColumn id="7" name="per crypt" dataDxfId="0">
      <calculatedColumnFormula>Tabela145[[#This Row],[col average]]/10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6"/>
    </sheetView>
  </sheetViews>
  <sheetFormatPr defaultColWidth="10.796875" defaultRowHeight="15.6"/>
  <cols>
    <col min="1" max="1" width="7.6484375" customWidth="1"/>
  </cols>
  <sheetData>
    <row r="1" spans="1:5">
      <c r="A1" t="s">
        <v>259</v>
      </c>
      <c r="B1" t="s">
        <v>22</v>
      </c>
      <c r="C1" t="s">
        <v>257</v>
      </c>
      <c r="D1" t="s">
        <v>0</v>
      </c>
      <c r="E1" t="s">
        <v>258</v>
      </c>
    </row>
    <row r="2" spans="1:5">
      <c r="A2">
        <v>0</v>
      </c>
      <c r="B2">
        <v>1.1439653548760622</v>
      </c>
      <c r="C2">
        <v>0.1296786652493685</v>
      </c>
      <c r="D2">
        <v>1.0231360448333209</v>
      </c>
      <c r="E2">
        <v>0.14054461544044808</v>
      </c>
    </row>
    <row r="3" spans="1:5">
      <c r="A3">
        <v>30</v>
      </c>
      <c r="B3">
        <v>0.79608365798969505</v>
      </c>
      <c r="C3">
        <v>8.7579433485206651E-2</v>
      </c>
      <c r="D3">
        <v>0.74089583975939999</v>
      </c>
      <c r="E3">
        <v>5.562828233563108E-2</v>
      </c>
    </row>
    <row r="4" spans="1:5">
      <c r="A4" t="s">
        <v>254</v>
      </c>
      <c r="B4">
        <v>0.83612063961985339</v>
      </c>
      <c r="C4">
        <v>0.18806997447635146</v>
      </c>
      <c r="D4">
        <v>0.98648581082181541</v>
      </c>
      <c r="E4">
        <v>0.33952905778836617</v>
      </c>
    </row>
    <row r="5" spans="1:5">
      <c r="A5" t="s">
        <v>255</v>
      </c>
      <c r="B5">
        <v>1.0357813146690782</v>
      </c>
      <c r="C5">
        <v>7.4518918650901753E-2</v>
      </c>
      <c r="D5">
        <v>1.316642332130552</v>
      </c>
      <c r="E5">
        <v>0.21143405104904192</v>
      </c>
    </row>
    <row r="6" spans="1:5">
      <c r="A6" t="s">
        <v>256</v>
      </c>
      <c r="B6">
        <v>1.0140865369173575</v>
      </c>
      <c r="C6">
        <v>0.18611276209501729</v>
      </c>
      <c r="D6">
        <v>1.2850490872179881</v>
      </c>
      <c r="E6">
        <v>0.29240272547254803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A1048576"/>
    </sheetView>
  </sheetViews>
  <sheetFormatPr defaultColWidth="10.796875" defaultRowHeight="15.6"/>
  <sheetData>
    <row r="1" spans="1:4">
      <c r="A1" s="23" t="s">
        <v>0</v>
      </c>
      <c r="B1" s="23" t="s">
        <v>22</v>
      </c>
      <c r="C1" s="23" t="s">
        <v>23</v>
      </c>
      <c r="D1" s="23" t="s">
        <v>20</v>
      </c>
    </row>
    <row r="2" spans="1:4">
      <c r="A2" s="14">
        <v>0.5333</v>
      </c>
      <c r="B2" s="14">
        <v>0.78490000000000004</v>
      </c>
      <c r="C2" s="14">
        <v>1.359</v>
      </c>
      <c r="D2" s="14">
        <v>6.3150000000000004</v>
      </c>
    </row>
    <row r="3" spans="1:4">
      <c r="A3" s="14">
        <v>6.2379999999999998E-2</v>
      </c>
      <c r="B3" s="14">
        <v>0.1077</v>
      </c>
      <c r="C3" s="14">
        <v>0</v>
      </c>
      <c r="D3" s="14">
        <v>63.21</v>
      </c>
    </row>
    <row r="4" spans="1:4">
      <c r="A4" s="14">
        <v>0.15190000000000001</v>
      </c>
      <c r="B4" s="14">
        <v>0.1166</v>
      </c>
      <c r="C4" s="14">
        <v>0.52380000000000004</v>
      </c>
      <c r="D4" s="14">
        <v>63.25</v>
      </c>
    </row>
    <row r="5" spans="1:4">
      <c r="A5" s="14">
        <v>0</v>
      </c>
      <c r="B5" s="14">
        <v>1.0649999999999999</v>
      </c>
      <c r="C5" s="14">
        <v>0.53449999999999998</v>
      </c>
      <c r="D5" s="14">
        <v>25.33</v>
      </c>
    </row>
    <row r="6" spans="1:4">
      <c r="A6" s="14">
        <v>0.71389999999999998</v>
      </c>
      <c r="B6" s="14">
        <v>0.50070000000000003</v>
      </c>
      <c r="C6" s="14">
        <v>1.02</v>
      </c>
      <c r="D6" s="14">
        <v>7.2629999999999999</v>
      </c>
    </row>
    <row r="7" spans="1:4">
      <c r="A7" s="14"/>
      <c r="B7" s="14">
        <v>8.9080000000000006E-2</v>
      </c>
      <c r="C7" s="14">
        <v>0.35720000000000002</v>
      </c>
      <c r="D7" s="14">
        <v>4.3259999999999996</v>
      </c>
    </row>
    <row r="8" spans="1:4">
      <c r="A8" s="14"/>
      <c r="B8" s="14">
        <v>0.62839999999999996</v>
      </c>
      <c r="C8" s="14"/>
      <c r="D8" s="14"/>
    </row>
    <row r="9" spans="1:4">
      <c r="A9" s="19"/>
      <c r="B9" s="19"/>
      <c r="C9" s="19"/>
      <c r="D9" s="19"/>
    </row>
    <row r="10" spans="1:4">
      <c r="A10" s="23"/>
      <c r="B10" s="23"/>
      <c r="C10" s="23"/>
      <c r="D10" s="23"/>
    </row>
    <row r="11" spans="1:4">
      <c r="A11" s="14"/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  <row r="14" spans="1:4">
      <c r="A14" s="14"/>
      <c r="B14" s="14"/>
      <c r="C14" s="14"/>
      <c r="D14" s="14"/>
    </row>
    <row r="15" spans="1:4">
      <c r="A15" s="14"/>
      <c r="B15" s="14"/>
      <c r="C15" s="14"/>
      <c r="D15" s="14"/>
    </row>
    <row r="16" spans="1:4">
      <c r="A16" s="14"/>
      <c r="B16" s="14"/>
      <c r="C16" s="14"/>
      <c r="D16" s="14"/>
    </row>
    <row r="17" spans="1:4">
      <c r="A17" s="19"/>
      <c r="B17" s="19"/>
      <c r="C17" s="19"/>
      <c r="D17" s="19"/>
    </row>
    <row r="18" spans="1:4">
      <c r="A18" s="23"/>
      <c r="B18" s="23"/>
      <c r="C18" s="23"/>
      <c r="D18" s="23"/>
    </row>
    <row r="19" spans="1:4">
      <c r="A19" s="14"/>
      <c r="B19" s="14"/>
      <c r="C19" s="14"/>
      <c r="D19" s="14"/>
    </row>
    <row r="20" spans="1:4">
      <c r="A20" s="14"/>
      <c r="B20" s="14"/>
      <c r="C20" s="14"/>
      <c r="D20" s="14"/>
    </row>
    <row r="21" spans="1:4">
      <c r="A21" s="14"/>
      <c r="B21" s="14"/>
      <c r="C21" s="14"/>
      <c r="D21" s="14"/>
    </row>
    <row r="22" spans="1:4">
      <c r="A22" s="14"/>
      <c r="B22" s="14"/>
      <c r="C22" s="14"/>
      <c r="D22" s="14"/>
    </row>
    <row r="23" spans="1:4">
      <c r="A23" s="14"/>
      <c r="B23" s="14"/>
      <c r="C23" s="14"/>
      <c r="D23" s="14"/>
    </row>
    <row r="24" spans="1:4">
      <c r="A24" s="14"/>
      <c r="B24" s="14"/>
      <c r="C24" s="14"/>
      <c r="D24" s="14"/>
    </row>
    <row r="25" spans="1:4">
      <c r="A25" s="19"/>
      <c r="B25" s="19"/>
      <c r="C25" s="19"/>
      <c r="D25" s="19"/>
    </row>
    <row r="26" spans="1:4">
      <c r="A26" s="23"/>
      <c r="B26" s="23"/>
      <c r="C26" s="23"/>
      <c r="D26" s="23"/>
    </row>
    <row r="27" spans="1:4">
      <c r="A27" s="14"/>
      <c r="B27" s="14"/>
      <c r="C27" s="14"/>
      <c r="D27" s="14"/>
    </row>
    <row r="28" spans="1:4">
      <c r="A28" s="14"/>
      <c r="B28" s="14"/>
      <c r="C28" s="14"/>
      <c r="D28" s="14"/>
    </row>
    <row r="29" spans="1:4">
      <c r="A29" s="14"/>
      <c r="B29" s="14"/>
      <c r="C29" s="14"/>
      <c r="D29" s="14"/>
    </row>
    <row r="30" spans="1:4">
      <c r="A30" s="14"/>
      <c r="B30" s="14"/>
      <c r="C30" s="14"/>
      <c r="D30" s="14"/>
    </row>
    <row r="31" spans="1:4">
      <c r="A31" s="14"/>
      <c r="B31" s="14"/>
      <c r="C31" s="14"/>
      <c r="D31" s="14"/>
    </row>
    <row r="32" spans="1:4">
      <c r="A32" s="14"/>
      <c r="B32" s="14"/>
      <c r="C32" s="14"/>
      <c r="D32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opLeftCell="A7" workbookViewId="0">
      <selection activeCell="A2" sqref="A2:B3"/>
    </sheetView>
  </sheetViews>
  <sheetFormatPr defaultColWidth="10.796875" defaultRowHeight="15.6"/>
  <cols>
    <col min="2" max="2" width="16" customWidth="1"/>
  </cols>
  <sheetData>
    <row r="1" spans="1:25">
      <c r="C1" t="s">
        <v>165</v>
      </c>
      <c r="D1" t="s">
        <v>166</v>
      </c>
      <c r="E1" s="18" t="s">
        <v>167</v>
      </c>
      <c r="F1" s="18" t="s">
        <v>168</v>
      </c>
      <c r="G1" s="18" t="s">
        <v>169</v>
      </c>
      <c r="H1" s="18" t="s">
        <v>170</v>
      </c>
      <c r="I1" t="s">
        <v>171</v>
      </c>
      <c r="J1" s="18" t="s">
        <v>172</v>
      </c>
      <c r="K1" t="s">
        <v>173</v>
      </c>
      <c r="L1" s="18" t="s">
        <v>174</v>
      </c>
      <c r="M1" t="s">
        <v>175</v>
      </c>
      <c r="N1" t="s">
        <v>176</v>
      </c>
      <c r="O1" t="s">
        <v>177</v>
      </c>
      <c r="P1" s="18" t="s">
        <v>178</v>
      </c>
      <c r="Q1" t="s">
        <v>179</v>
      </c>
      <c r="R1" t="s">
        <v>180</v>
      </c>
      <c r="S1" t="s">
        <v>181</v>
      </c>
      <c r="T1" s="18" t="s">
        <v>182</v>
      </c>
      <c r="U1" s="18" t="s">
        <v>183</v>
      </c>
      <c r="V1" s="18" t="s">
        <v>184</v>
      </c>
      <c r="W1" t="s">
        <v>185</v>
      </c>
      <c r="X1" t="s">
        <v>186</v>
      </c>
      <c r="Y1" s="18" t="s">
        <v>187</v>
      </c>
    </row>
    <row r="2" spans="1:25">
      <c r="A2" t="s">
        <v>252</v>
      </c>
      <c r="C2">
        <v>0</v>
      </c>
      <c r="D2">
        <v>1</v>
      </c>
      <c r="E2">
        <v>2</v>
      </c>
      <c r="F2">
        <v>3</v>
      </c>
      <c r="G2">
        <v>3</v>
      </c>
      <c r="H2">
        <v>1</v>
      </c>
      <c r="I2">
        <v>2</v>
      </c>
      <c r="J2">
        <v>0</v>
      </c>
      <c r="K2">
        <v>0</v>
      </c>
      <c r="L2">
        <v>1</v>
      </c>
      <c r="M2">
        <v>2</v>
      </c>
      <c r="N2">
        <v>0</v>
      </c>
      <c r="O2">
        <v>2</v>
      </c>
      <c r="P2">
        <v>0</v>
      </c>
      <c r="Q2">
        <v>0</v>
      </c>
      <c r="R2">
        <v>1</v>
      </c>
      <c r="S2">
        <v>0</v>
      </c>
      <c r="T2">
        <v>0</v>
      </c>
      <c r="U2">
        <v>1</v>
      </c>
      <c r="V2">
        <v>1</v>
      </c>
      <c r="W2">
        <v>1</v>
      </c>
      <c r="X2">
        <v>1</v>
      </c>
      <c r="Y2">
        <v>1</v>
      </c>
    </row>
    <row r="3" spans="1:25">
      <c r="A3" t="s">
        <v>253</v>
      </c>
      <c r="C3">
        <v>0</v>
      </c>
      <c r="D3">
        <v>0</v>
      </c>
      <c r="E3">
        <v>4</v>
      </c>
      <c r="F3">
        <v>5</v>
      </c>
      <c r="G3">
        <v>5</v>
      </c>
      <c r="H3">
        <v>0</v>
      </c>
      <c r="I3">
        <v>5</v>
      </c>
      <c r="J3">
        <v>0</v>
      </c>
      <c r="K3">
        <v>0</v>
      </c>
      <c r="L3">
        <v>0</v>
      </c>
      <c r="M3">
        <v>4</v>
      </c>
      <c r="N3">
        <v>1</v>
      </c>
      <c r="O3">
        <v>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C4">
        <f>SUM(C2:C3)</f>
        <v>0</v>
      </c>
      <c r="D4">
        <f t="shared" ref="D4:Y4" si="0">SUM(D2:D3)</f>
        <v>1</v>
      </c>
      <c r="E4">
        <f t="shared" si="0"/>
        <v>6</v>
      </c>
      <c r="F4">
        <f t="shared" si="0"/>
        <v>8</v>
      </c>
      <c r="G4">
        <f t="shared" si="0"/>
        <v>8</v>
      </c>
      <c r="H4">
        <f t="shared" si="0"/>
        <v>1</v>
      </c>
      <c r="I4">
        <f t="shared" si="0"/>
        <v>7</v>
      </c>
      <c r="J4">
        <f t="shared" si="0"/>
        <v>0</v>
      </c>
      <c r="K4">
        <f t="shared" si="0"/>
        <v>0</v>
      </c>
      <c r="L4">
        <f t="shared" si="0"/>
        <v>1</v>
      </c>
      <c r="M4">
        <f t="shared" si="0"/>
        <v>6</v>
      </c>
      <c r="N4">
        <f t="shared" si="0"/>
        <v>1</v>
      </c>
      <c r="O4">
        <f t="shared" si="0"/>
        <v>5</v>
      </c>
      <c r="P4">
        <f t="shared" si="0"/>
        <v>0</v>
      </c>
      <c r="Q4">
        <f t="shared" si="0"/>
        <v>0</v>
      </c>
      <c r="R4">
        <f t="shared" si="0"/>
        <v>1</v>
      </c>
      <c r="S4">
        <f t="shared" si="0"/>
        <v>0</v>
      </c>
      <c r="T4">
        <f t="shared" si="0"/>
        <v>0</v>
      </c>
      <c r="U4">
        <f t="shared" si="0"/>
        <v>1</v>
      </c>
      <c r="V4">
        <f t="shared" si="0"/>
        <v>1</v>
      </c>
      <c r="W4">
        <f>SUM(W2:W3)</f>
        <v>1</v>
      </c>
      <c r="X4">
        <f t="shared" si="0"/>
        <v>1</v>
      </c>
      <c r="Y4">
        <f t="shared" si="0"/>
        <v>1</v>
      </c>
    </row>
    <row r="5" spans="1:25">
      <c r="C5" t="s">
        <v>36</v>
      </c>
      <c r="D5" t="s">
        <v>36</v>
      </c>
      <c r="E5" t="s">
        <v>20</v>
      </c>
      <c r="F5" t="s">
        <v>20</v>
      </c>
      <c r="G5" t="s">
        <v>20</v>
      </c>
      <c r="H5" t="s">
        <v>221</v>
      </c>
      <c r="I5" t="s">
        <v>20</v>
      </c>
      <c r="J5" t="s">
        <v>73</v>
      </c>
      <c r="K5" t="s">
        <v>140</v>
      </c>
      <c r="L5" t="s">
        <v>140</v>
      </c>
      <c r="M5" t="s">
        <v>20</v>
      </c>
      <c r="N5" t="s">
        <v>36</v>
      </c>
      <c r="O5" t="s">
        <v>20</v>
      </c>
      <c r="P5" t="s">
        <v>140</v>
      </c>
      <c r="Q5" t="s">
        <v>140</v>
      </c>
      <c r="R5" t="s">
        <v>140</v>
      </c>
      <c r="S5" t="s">
        <v>36</v>
      </c>
      <c r="T5" t="s">
        <v>36</v>
      </c>
      <c r="U5" t="s">
        <v>36</v>
      </c>
      <c r="V5" t="s">
        <v>140</v>
      </c>
      <c r="W5" t="s">
        <v>73</v>
      </c>
      <c r="X5" t="s">
        <v>73</v>
      </c>
      <c r="Y5" t="s">
        <v>73</v>
      </c>
    </row>
    <row r="7" spans="1:25">
      <c r="A7" t="s">
        <v>188</v>
      </c>
      <c r="B7" t="s">
        <v>190</v>
      </c>
      <c r="C7" t="s">
        <v>191</v>
      </c>
      <c r="D7" t="s">
        <v>192</v>
      </c>
      <c r="E7" t="s">
        <v>193</v>
      </c>
      <c r="F7" t="s">
        <v>194</v>
      </c>
      <c r="G7" t="s">
        <v>195</v>
      </c>
      <c r="I7" t="s">
        <v>196</v>
      </c>
      <c r="J7" t="s">
        <v>197</v>
      </c>
      <c r="L7" t="s">
        <v>198</v>
      </c>
      <c r="M7" t="s">
        <v>199</v>
      </c>
      <c r="O7" t="s">
        <v>197</v>
      </c>
      <c r="R7" t="s">
        <v>197</v>
      </c>
      <c r="U7" t="s">
        <v>197</v>
      </c>
      <c r="W7" t="s">
        <v>197</v>
      </c>
      <c r="X7" s="19" t="s">
        <v>200</v>
      </c>
    </row>
    <row r="8" spans="1:25">
      <c r="B8" t="s">
        <v>201</v>
      </c>
      <c r="C8" t="s">
        <v>191</v>
      </c>
      <c r="E8" t="s">
        <v>202</v>
      </c>
      <c r="F8" t="s">
        <v>203</v>
      </c>
      <c r="G8" t="s">
        <v>204</v>
      </c>
      <c r="M8" t="s">
        <v>202</v>
      </c>
      <c r="O8" t="s">
        <v>202</v>
      </c>
      <c r="R8" t="s">
        <v>205</v>
      </c>
      <c r="U8" t="s">
        <v>205</v>
      </c>
    </row>
    <row r="9" spans="1:25">
      <c r="A9" t="s">
        <v>189</v>
      </c>
      <c r="B9" t="s">
        <v>206</v>
      </c>
      <c r="C9" t="s">
        <v>191</v>
      </c>
      <c r="D9" t="s">
        <v>207</v>
      </c>
    </row>
    <row r="10" spans="1:25">
      <c r="B10" t="s">
        <v>208</v>
      </c>
      <c r="C10" t="s">
        <v>191</v>
      </c>
      <c r="E10" t="s">
        <v>209</v>
      </c>
      <c r="F10" t="s">
        <v>210</v>
      </c>
      <c r="G10" t="s">
        <v>211</v>
      </c>
      <c r="I10" t="s">
        <v>212</v>
      </c>
      <c r="M10" t="s">
        <v>213</v>
      </c>
      <c r="N10" t="s">
        <v>214</v>
      </c>
      <c r="O10" t="s">
        <v>215</v>
      </c>
      <c r="W10" t="s">
        <v>216</v>
      </c>
      <c r="X10" t="s">
        <v>216</v>
      </c>
    </row>
    <row r="13" spans="1:25">
      <c r="A13" t="s">
        <v>188</v>
      </c>
      <c r="B13" t="s">
        <v>190</v>
      </c>
      <c r="C13" t="s">
        <v>217</v>
      </c>
    </row>
    <row r="14" spans="1:25">
      <c r="B14" t="s">
        <v>201</v>
      </c>
      <c r="C14" t="s">
        <v>218</v>
      </c>
    </row>
    <row r="15" spans="1:25">
      <c r="A15" t="s">
        <v>189</v>
      </c>
      <c r="B15" t="s">
        <v>206</v>
      </c>
      <c r="C15" t="s">
        <v>219</v>
      </c>
    </row>
    <row r="16" spans="1:25">
      <c r="B16" t="s">
        <v>208</v>
      </c>
      <c r="C16" t="s">
        <v>220</v>
      </c>
    </row>
    <row r="18" spans="5:25">
      <c r="E18" s="18"/>
      <c r="F18" s="18"/>
      <c r="G18" s="18"/>
      <c r="H18" s="18"/>
      <c r="J18" s="18"/>
      <c r="L18" s="18"/>
      <c r="P18" s="18"/>
      <c r="T18" s="18"/>
      <c r="U18" s="18"/>
      <c r="V18" s="18"/>
      <c r="Y18" s="18"/>
    </row>
    <row r="24" spans="5:25">
      <c r="X24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G23"/>
    </sheetView>
  </sheetViews>
  <sheetFormatPr defaultColWidth="10.796875" defaultRowHeight="15.6"/>
  <sheetData>
    <row r="1" spans="1:16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2</v>
      </c>
    </row>
    <row r="2" spans="1:16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</row>
    <row r="3" spans="1:16">
      <c r="A3" t="s">
        <v>37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36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36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36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36</v>
      </c>
      <c r="M6" s="17"/>
      <c r="N6" s="17"/>
      <c r="O6" s="17"/>
      <c r="P6" s="17"/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36</v>
      </c>
      <c r="M7" s="16"/>
      <c r="N7" s="16"/>
      <c r="O7" s="16"/>
      <c r="P7" s="16"/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M8" s="16"/>
      <c r="N8" s="16"/>
      <c r="O8" s="16"/>
      <c r="P8" s="16"/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78</v>
      </c>
      <c r="F9" t="s">
        <v>79</v>
      </c>
      <c r="G9" t="s">
        <v>73</v>
      </c>
      <c r="M9" s="16"/>
      <c r="N9" s="16"/>
      <c r="O9" s="16"/>
      <c r="P9" s="16"/>
    </row>
    <row r="10" spans="1:16">
      <c r="A10" t="s">
        <v>80</v>
      </c>
      <c r="B10" t="s">
        <v>81</v>
      </c>
      <c r="C10" t="s">
        <v>82</v>
      </c>
      <c r="D10" t="s">
        <v>83</v>
      </c>
      <c r="E10" t="s">
        <v>84</v>
      </c>
      <c r="F10" t="s">
        <v>85</v>
      </c>
      <c r="G10" t="s">
        <v>73</v>
      </c>
      <c r="M10" s="16"/>
      <c r="N10" s="16"/>
      <c r="O10" s="16"/>
      <c r="P10" s="16"/>
    </row>
    <row r="11" spans="1:16">
      <c r="A11" t="s">
        <v>86</v>
      </c>
      <c r="B11" t="s">
        <v>87</v>
      </c>
      <c r="C11" t="s">
        <v>88</v>
      </c>
      <c r="D11" t="s">
        <v>89</v>
      </c>
      <c r="E11" t="s">
        <v>90</v>
      </c>
      <c r="F11" t="s">
        <v>91</v>
      </c>
      <c r="G11" t="s">
        <v>73</v>
      </c>
      <c r="M11" s="16"/>
      <c r="N11" s="16"/>
      <c r="O11" s="16"/>
      <c r="P11" s="16"/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96</v>
      </c>
      <c r="F12" t="s">
        <v>97</v>
      </c>
      <c r="G12" t="s">
        <v>73</v>
      </c>
      <c r="M12" s="16"/>
      <c r="N12" s="16"/>
      <c r="O12" s="16"/>
      <c r="P12" s="16"/>
    </row>
    <row r="13" spans="1:16">
      <c r="A13" t="s">
        <v>98</v>
      </c>
      <c r="B13" t="s">
        <v>99</v>
      </c>
      <c r="C13" t="s">
        <v>100</v>
      </c>
      <c r="D13" t="s">
        <v>101</v>
      </c>
      <c r="E13" t="s">
        <v>102</v>
      </c>
      <c r="F13" t="s">
        <v>103</v>
      </c>
      <c r="G13" t="s">
        <v>20</v>
      </c>
    </row>
    <row r="14" spans="1:16">
      <c r="A14" t="s">
        <v>104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20</v>
      </c>
    </row>
    <row r="15" spans="1:16">
      <c r="A15" t="s">
        <v>110</v>
      </c>
      <c r="B15" t="s">
        <v>111</v>
      </c>
      <c r="C15" t="s">
        <v>112</v>
      </c>
      <c r="D15" t="s">
        <v>113</v>
      </c>
      <c r="E15" t="s">
        <v>114</v>
      </c>
      <c r="F15" t="s">
        <v>115</v>
      </c>
      <c r="G15" t="s">
        <v>20</v>
      </c>
    </row>
    <row r="16" spans="1:16">
      <c r="A16" t="s">
        <v>116</v>
      </c>
      <c r="B16" t="s">
        <v>117</v>
      </c>
      <c r="C16" t="s">
        <v>118</v>
      </c>
      <c r="D16" t="s">
        <v>119</v>
      </c>
      <c r="E16" t="s">
        <v>120</v>
      </c>
      <c r="F16" t="s">
        <v>121</v>
      </c>
      <c r="G16" t="s">
        <v>20</v>
      </c>
    </row>
    <row r="17" spans="1:7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20</v>
      </c>
    </row>
    <row r="18" spans="1:7">
      <c r="A18" t="s">
        <v>128</v>
      </c>
      <c r="B18" t="s">
        <v>129</v>
      </c>
      <c r="C18" t="s">
        <v>130</v>
      </c>
      <c r="D18" t="s">
        <v>131</v>
      </c>
      <c r="E18" t="s">
        <v>132</v>
      </c>
      <c r="F18" t="s">
        <v>133</v>
      </c>
      <c r="G18" t="s">
        <v>20</v>
      </c>
    </row>
    <row r="19" spans="1:7">
      <c r="A19" t="s">
        <v>134</v>
      </c>
      <c r="B19" t="s">
        <v>135</v>
      </c>
      <c r="C19" t="s">
        <v>136</v>
      </c>
      <c r="D19" t="s">
        <v>137</v>
      </c>
      <c r="E19" t="s">
        <v>138</v>
      </c>
      <c r="F19" t="s">
        <v>139</v>
      </c>
      <c r="G19" t="s">
        <v>140</v>
      </c>
    </row>
    <row r="20" spans="1:7">
      <c r="A20" t="s">
        <v>141</v>
      </c>
      <c r="B20" t="s">
        <v>142</v>
      </c>
      <c r="C20" t="s">
        <v>143</v>
      </c>
      <c r="D20" t="s">
        <v>144</v>
      </c>
      <c r="E20" t="s">
        <v>145</v>
      </c>
      <c r="F20" t="s">
        <v>146</v>
      </c>
      <c r="G20" t="s">
        <v>140</v>
      </c>
    </row>
    <row r="21" spans="1:7">
      <c r="A21" t="s">
        <v>147</v>
      </c>
      <c r="B21" t="s">
        <v>148</v>
      </c>
      <c r="C21" t="s">
        <v>149</v>
      </c>
      <c r="D21" t="s">
        <v>150</v>
      </c>
      <c r="E21" t="s">
        <v>151</v>
      </c>
      <c r="F21" t="s">
        <v>152</v>
      </c>
      <c r="G21" t="s">
        <v>140</v>
      </c>
    </row>
    <row r="22" spans="1:7">
      <c r="A22" t="s">
        <v>153</v>
      </c>
      <c r="B22" t="s">
        <v>154</v>
      </c>
      <c r="C22" t="s">
        <v>155</v>
      </c>
      <c r="D22" t="s">
        <v>156</v>
      </c>
      <c r="E22" t="s">
        <v>157</v>
      </c>
      <c r="F22" t="s">
        <v>158</v>
      </c>
      <c r="G22" t="s">
        <v>140</v>
      </c>
    </row>
    <row r="23" spans="1:7">
      <c r="A23" t="s">
        <v>159</v>
      </c>
      <c r="B23" t="s">
        <v>160</v>
      </c>
      <c r="C23" t="s">
        <v>161</v>
      </c>
      <c r="D23" t="s">
        <v>162</v>
      </c>
      <c r="E23" t="s">
        <v>163</v>
      </c>
      <c r="F23" t="s">
        <v>164</v>
      </c>
      <c r="G23" t="s">
        <v>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A1048576"/>
    </sheetView>
  </sheetViews>
  <sheetFormatPr defaultColWidth="10.796875" defaultRowHeight="15.6"/>
  <sheetData>
    <row r="1" spans="1:4">
      <c r="A1" s="23" t="s">
        <v>0</v>
      </c>
      <c r="B1" s="23" t="s">
        <v>22</v>
      </c>
      <c r="C1" s="23" t="s">
        <v>23</v>
      </c>
      <c r="D1" s="23" t="s">
        <v>20</v>
      </c>
    </row>
    <row r="2" spans="1:4">
      <c r="A2" s="14">
        <v>5.8373999999999997</v>
      </c>
      <c r="B2" s="14">
        <v>8.5021000000000004</v>
      </c>
      <c r="C2" s="14">
        <v>0.61250000000000004</v>
      </c>
      <c r="D2" s="14">
        <v>0.99729999999999996</v>
      </c>
    </row>
    <row r="3" spans="1:4">
      <c r="A3" s="14">
        <v>3.9801000000000002</v>
      </c>
      <c r="B3" s="14">
        <v>4.3654999999999999</v>
      </c>
      <c r="C3" s="14">
        <v>2.2427999999999999</v>
      </c>
      <c r="D3" s="14">
        <v>9.1499999999999998E-2</v>
      </c>
    </row>
    <row r="4" spans="1:4">
      <c r="A4" s="14">
        <v>3.2685</v>
      </c>
      <c r="B4" s="14">
        <v>1.8498000000000001</v>
      </c>
      <c r="C4" s="14">
        <v>1.3942000000000001</v>
      </c>
      <c r="D4" s="14">
        <v>0.36109999999999998</v>
      </c>
    </row>
    <row r="5" spans="1:4">
      <c r="A5" s="14">
        <v>3.7915999999999999</v>
      </c>
      <c r="B5" s="14">
        <v>2.5689000000000002</v>
      </c>
      <c r="C5" s="14">
        <v>0.96279999999999999</v>
      </c>
      <c r="D5" s="14">
        <v>2.87E-2</v>
      </c>
    </row>
    <row r="6" spans="1:4">
      <c r="A6" s="14"/>
      <c r="B6" s="14">
        <v>3.8157999999999999</v>
      </c>
      <c r="C6" s="14">
        <v>0.97</v>
      </c>
      <c r="D6" s="14">
        <v>0.1391</v>
      </c>
    </row>
    <row r="7" spans="1:4">
      <c r="A7" s="14"/>
      <c r="B7" s="14">
        <v>1.5641</v>
      </c>
      <c r="C7" s="14"/>
      <c r="D7" s="14">
        <v>2.0567000000000002</v>
      </c>
    </row>
    <row r="8" spans="1:4">
      <c r="A8" s="19"/>
      <c r="B8" s="19"/>
      <c r="C8" s="19"/>
      <c r="D8" s="19"/>
    </row>
    <row r="9" spans="1:4">
      <c r="A9" s="23"/>
      <c r="B9" s="23"/>
      <c r="C9" s="23"/>
      <c r="D9" s="23"/>
    </row>
    <row r="10" spans="1:4">
      <c r="A10" s="14"/>
      <c r="B10" s="14"/>
      <c r="C10" s="14"/>
      <c r="D10" s="14"/>
    </row>
    <row r="11" spans="1:4">
      <c r="A11" s="14"/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  <row r="14" spans="1:4">
      <c r="A14" s="14"/>
      <c r="B14" s="14"/>
      <c r="C14" s="14"/>
      <c r="D14" s="14"/>
    </row>
    <row r="15" spans="1:4">
      <c r="A15" s="14"/>
      <c r="B15" s="14"/>
      <c r="C15" s="14"/>
      <c r="D15" s="14"/>
    </row>
    <row r="16" spans="1:4">
      <c r="A16" s="19"/>
      <c r="B16" s="19"/>
      <c r="C16" s="19"/>
      <c r="D16" s="19"/>
    </row>
    <row r="17" spans="1:4">
      <c r="A17" s="23"/>
      <c r="B17" s="23"/>
      <c r="C17" s="23"/>
      <c r="D17" s="23"/>
    </row>
    <row r="18" spans="1:4">
      <c r="A18" s="14"/>
      <c r="B18" s="14"/>
      <c r="C18" s="14"/>
      <c r="D18" s="14"/>
    </row>
    <row r="19" spans="1:4">
      <c r="A19" s="14"/>
      <c r="B19" s="14"/>
      <c r="C19" s="14"/>
      <c r="D19" s="14"/>
    </row>
    <row r="20" spans="1:4">
      <c r="A20" s="14"/>
      <c r="B20" s="14"/>
      <c r="C20" s="14"/>
      <c r="D20" s="14"/>
    </row>
    <row r="21" spans="1:4">
      <c r="A21" s="14"/>
      <c r="B21" s="14"/>
      <c r="C21" s="14"/>
      <c r="D21" s="14"/>
    </row>
    <row r="22" spans="1:4">
      <c r="A22" s="14"/>
      <c r="B22" s="14"/>
      <c r="C22" s="14"/>
      <c r="D22" s="14"/>
    </row>
    <row r="23" spans="1:4">
      <c r="A23" s="14"/>
      <c r="B23" s="14"/>
      <c r="C23" s="14"/>
      <c r="D23" s="1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A1048576"/>
    </sheetView>
  </sheetViews>
  <sheetFormatPr defaultColWidth="10.796875" defaultRowHeight="15.6"/>
  <sheetData>
    <row r="1" spans="1:4">
      <c r="A1" s="23" t="s">
        <v>0</v>
      </c>
      <c r="B1" s="23" t="s">
        <v>22</v>
      </c>
      <c r="C1" s="23" t="s">
        <v>23</v>
      </c>
      <c r="D1" s="23" t="s">
        <v>20</v>
      </c>
    </row>
    <row r="2" spans="1:4">
      <c r="A2" s="14">
        <v>3.2343000000000002</v>
      </c>
      <c r="B2" s="14">
        <v>5.1668000000000003</v>
      </c>
      <c r="C2" s="14">
        <v>0.66790000000000005</v>
      </c>
      <c r="D2" s="14">
        <v>0.89770000000000005</v>
      </c>
    </row>
    <row r="3" spans="1:4">
      <c r="A3" s="14">
        <v>3.0829</v>
      </c>
      <c r="B3" s="14">
        <v>5.0198</v>
      </c>
      <c r="C3" s="14">
        <v>3.4186999999999999</v>
      </c>
      <c r="D3" s="14">
        <v>7.2499999999999995E-2</v>
      </c>
    </row>
    <row r="4" spans="1:4">
      <c r="A4" s="14">
        <v>3.2492999999999999</v>
      </c>
      <c r="B4" s="14">
        <v>2.9258999999999999</v>
      </c>
      <c r="C4" s="14">
        <v>1.3637999999999999</v>
      </c>
      <c r="D4" s="14">
        <v>0.32569999999999999</v>
      </c>
    </row>
    <row r="5" spans="1:4">
      <c r="A5" s="14">
        <v>4.8825000000000003</v>
      </c>
      <c r="B5" s="14">
        <v>3.2473999999999998</v>
      </c>
      <c r="C5" s="14">
        <v>1.2895000000000001</v>
      </c>
      <c r="D5" s="14">
        <v>5.8999999999999999E-3</v>
      </c>
    </row>
    <row r="6" spans="1:4">
      <c r="A6" s="14"/>
      <c r="B6" s="14">
        <v>4.0281000000000002</v>
      </c>
      <c r="C6" s="14">
        <v>1.85</v>
      </c>
      <c r="D6" s="14">
        <v>0.1198</v>
      </c>
    </row>
    <row r="7" spans="1:4">
      <c r="A7" s="14"/>
      <c r="B7" s="14">
        <v>1.8835</v>
      </c>
      <c r="C7" s="14"/>
      <c r="D7" s="14">
        <v>2.1166999999999998</v>
      </c>
    </row>
    <row r="8" spans="1:4">
      <c r="A8" s="19"/>
      <c r="B8" s="19"/>
      <c r="C8" s="19"/>
      <c r="D8" s="19"/>
    </row>
    <row r="9" spans="1:4">
      <c r="A9" s="23"/>
      <c r="B9" s="23"/>
      <c r="C9" s="23"/>
      <c r="D9" s="23"/>
    </row>
    <row r="10" spans="1:4">
      <c r="A10" s="14"/>
      <c r="B10" s="14"/>
      <c r="C10" s="14"/>
      <c r="D10" s="14"/>
    </row>
    <row r="11" spans="1:4">
      <c r="A11" s="14"/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  <row r="14" spans="1:4">
      <c r="A14" s="14"/>
      <c r="B14" s="14"/>
      <c r="C14" s="14"/>
      <c r="D14" s="14"/>
    </row>
    <row r="15" spans="1:4">
      <c r="A15" s="14"/>
      <c r="B15" s="14"/>
      <c r="C15" s="14"/>
      <c r="D15" s="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A1048576"/>
    </sheetView>
  </sheetViews>
  <sheetFormatPr defaultColWidth="10.796875" defaultRowHeight="15.6"/>
  <sheetData>
    <row r="1" spans="1:4">
      <c r="A1" s="23" t="s">
        <v>0</v>
      </c>
      <c r="B1" s="23" t="s">
        <v>22</v>
      </c>
      <c r="C1" s="23" t="s">
        <v>23</v>
      </c>
      <c r="D1" s="23" t="s">
        <v>20</v>
      </c>
    </row>
    <row r="2" spans="1:4">
      <c r="A2" s="14">
        <v>1.2908999999999999</v>
      </c>
      <c r="B2" s="14">
        <v>1.9804999999999999</v>
      </c>
      <c r="C2" s="14">
        <v>1.9988999999999999</v>
      </c>
      <c r="D2" s="14">
        <v>0.96319999999999995</v>
      </c>
    </row>
    <row r="3" spans="1:4">
      <c r="A3" s="14">
        <v>1.8225</v>
      </c>
      <c r="B3" s="14">
        <v>2.3336000000000001</v>
      </c>
      <c r="C3" s="14">
        <v>1.4591000000000001</v>
      </c>
      <c r="D3" s="14">
        <v>0.31809999999999999</v>
      </c>
    </row>
    <row r="4" spans="1:4">
      <c r="A4" s="14">
        <v>1.3676999999999999</v>
      </c>
      <c r="B4" s="14">
        <v>1.2286999999999999</v>
      </c>
      <c r="C4" s="14">
        <v>1.4785999999999999</v>
      </c>
      <c r="D4" s="14">
        <v>0.74139999999999995</v>
      </c>
    </row>
    <row r="5" spans="1:4">
      <c r="A5" s="14">
        <v>1.2887</v>
      </c>
      <c r="B5" s="14">
        <v>1.4549000000000001</v>
      </c>
      <c r="C5" s="14">
        <v>1.4897</v>
      </c>
      <c r="D5" s="14">
        <v>0.15709999999999999</v>
      </c>
    </row>
    <row r="6" spans="1:4">
      <c r="A6" s="14"/>
      <c r="B6" s="14">
        <v>1.1634</v>
      </c>
      <c r="C6" s="14">
        <v>2.82</v>
      </c>
      <c r="D6" s="14">
        <v>0.64580000000000004</v>
      </c>
    </row>
    <row r="7" spans="1:4">
      <c r="A7" s="14"/>
      <c r="B7" s="14">
        <v>1.0955999999999999</v>
      </c>
      <c r="C7" s="14"/>
      <c r="D7" s="14">
        <v>1.5691999999999999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I21" sqref="I21"/>
    </sheetView>
  </sheetViews>
  <sheetFormatPr defaultColWidth="10.796875" defaultRowHeight="15.6"/>
  <sheetData>
    <row r="1" spans="1:15">
      <c r="A1" t="s">
        <v>2</v>
      </c>
      <c r="B1" t="s">
        <v>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</row>
    <row r="2" spans="1:15">
      <c r="A2" t="s">
        <v>22</v>
      </c>
      <c r="B2">
        <v>1404</v>
      </c>
      <c r="C2">
        <v>2</v>
      </c>
      <c r="D2">
        <v>2</v>
      </c>
      <c r="E2">
        <v>0</v>
      </c>
      <c r="F2" s="21">
        <f t="shared" ref="F2:F4" si="0">AVERAGE(C2:E2)</f>
        <v>1.3333333333333333</v>
      </c>
      <c r="G2" s="20">
        <f>Tabela13[[#This Row],[SI average]]/10</f>
        <v>0.13333333333333333</v>
      </c>
    </row>
    <row r="3" spans="1:15">
      <c r="A3" t="s">
        <v>22</v>
      </c>
      <c r="B3">
        <v>1408</v>
      </c>
      <c r="C3">
        <v>1</v>
      </c>
      <c r="D3">
        <v>1</v>
      </c>
      <c r="E3">
        <v>0</v>
      </c>
      <c r="F3" s="21">
        <f t="shared" si="0"/>
        <v>0.66666666666666663</v>
      </c>
      <c r="G3" s="20">
        <f>Tabela13[[#This Row],[SI average]]/10</f>
        <v>6.6666666666666666E-2</v>
      </c>
    </row>
    <row r="4" spans="1:15">
      <c r="A4" t="s">
        <v>22</v>
      </c>
      <c r="B4">
        <v>3906</v>
      </c>
      <c r="C4">
        <v>3</v>
      </c>
      <c r="D4">
        <v>5</v>
      </c>
      <c r="E4">
        <v>6</v>
      </c>
      <c r="F4" s="21">
        <f t="shared" si="0"/>
        <v>4.666666666666667</v>
      </c>
      <c r="G4" s="20">
        <f>Tabela13[[#This Row],[SI average]]/10</f>
        <v>0.46666666666666667</v>
      </c>
    </row>
    <row r="5" spans="1:15">
      <c r="A5" t="s">
        <v>221</v>
      </c>
      <c r="B5">
        <v>1248</v>
      </c>
      <c r="C5">
        <v>0</v>
      </c>
      <c r="D5">
        <v>1</v>
      </c>
      <c r="E5">
        <v>1</v>
      </c>
      <c r="F5" s="21">
        <f t="shared" ref="F5:F14" si="1">AVERAGE(C5:E5)</f>
        <v>0.66666666666666663</v>
      </c>
      <c r="G5" s="20">
        <f>Tabela13[[#This Row],[SI average]]/10</f>
        <v>6.6666666666666666E-2</v>
      </c>
    </row>
    <row r="6" spans="1:15">
      <c r="A6" t="s">
        <v>221</v>
      </c>
      <c r="B6">
        <v>1535</v>
      </c>
      <c r="C6">
        <v>0</v>
      </c>
      <c r="D6">
        <v>1</v>
      </c>
      <c r="E6">
        <v>0</v>
      </c>
      <c r="F6" s="21">
        <f t="shared" si="1"/>
        <v>0.33333333333333331</v>
      </c>
      <c r="G6" s="20">
        <f>Tabela13[[#This Row],[SI average]]/10</f>
        <v>3.3333333333333333E-2</v>
      </c>
    </row>
    <row r="7" spans="1:15">
      <c r="A7" t="s">
        <v>221</v>
      </c>
      <c r="B7">
        <v>4315</v>
      </c>
      <c r="C7">
        <v>2</v>
      </c>
      <c r="D7">
        <v>3</v>
      </c>
      <c r="E7">
        <v>0</v>
      </c>
      <c r="F7" s="21">
        <f t="shared" si="1"/>
        <v>1.6666666666666667</v>
      </c>
      <c r="G7" s="20">
        <f>Tabela13[[#This Row],[SI average]]/10</f>
        <v>0.16666666666666669</v>
      </c>
    </row>
    <row r="8" spans="1:15">
      <c r="A8" t="s">
        <v>221</v>
      </c>
      <c r="B8">
        <v>4321</v>
      </c>
      <c r="C8">
        <v>1</v>
      </c>
      <c r="D8">
        <v>0</v>
      </c>
      <c r="E8">
        <v>1</v>
      </c>
      <c r="F8" s="21">
        <f t="shared" si="1"/>
        <v>0.66666666666666663</v>
      </c>
      <c r="G8" s="20">
        <f>Tabela13[[#This Row],[SI average]]/10</f>
        <v>6.6666666666666666E-2</v>
      </c>
    </row>
    <row r="9" spans="1:15">
      <c r="A9" t="s">
        <v>20</v>
      </c>
      <c r="B9">
        <v>3536</v>
      </c>
      <c r="C9">
        <v>27</v>
      </c>
      <c r="D9">
        <v>30</v>
      </c>
      <c r="E9">
        <v>23</v>
      </c>
      <c r="F9" s="21">
        <f t="shared" si="1"/>
        <v>26.666666666666668</v>
      </c>
      <c r="G9" s="20">
        <f>Tabela13[[#This Row],[SI average]]/10</f>
        <v>2.666666666666667</v>
      </c>
    </row>
    <row r="10" spans="1:15">
      <c r="A10" t="s">
        <v>20</v>
      </c>
      <c r="B10">
        <v>3539</v>
      </c>
      <c r="C10">
        <v>11</v>
      </c>
      <c r="D10">
        <v>14</v>
      </c>
      <c r="E10">
        <v>18</v>
      </c>
      <c r="F10" s="21">
        <f t="shared" si="1"/>
        <v>14.333333333333334</v>
      </c>
      <c r="G10" s="20">
        <f>Tabela13[[#This Row],[SI average]]/10</f>
        <v>1.4333333333333333</v>
      </c>
    </row>
    <row r="11" spans="1:15">
      <c r="A11" t="s">
        <v>20</v>
      </c>
      <c r="B11">
        <v>3904</v>
      </c>
      <c r="C11">
        <v>19</v>
      </c>
      <c r="D11">
        <v>17</v>
      </c>
      <c r="E11">
        <v>13</v>
      </c>
      <c r="F11" s="21">
        <f t="shared" si="1"/>
        <v>16.333333333333332</v>
      </c>
      <c r="G11" s="20">
        <f>Tabela13[[#This Row],[SI average]]/10</f>
        <v>1.6333333333333333</v>
      </c>
    </row>
    <row r="12" spans="1:15">
      <c r="A12" t="s">
        <v>0</v>
      </c>
      <c r="B12">
        <v>3540</v>
      </c>
      <c r="C12">
        <v>0</v>
      </c>
      <c r="D12">
        <v>0</v>
      </c>
      <c r="E12">
        <v>1</v>
      </c>
      <c r="F12" s="21">
        <f t="shared" si="1"/>
        <v>0.33333333333333331</v>
      </c>
      <c r="G12" s="20">
        <f>Tabela13[[#This Row],[SI average]]/10</f>
        <v>3.3333333333333333E-2</v>
      </c>
    </row>
    <row r="13" spans="1:15">
      <c r="A13" t="s">
        <v>0</v>
      </c>
      <c r="B13">
        <v>3908</v>
      </c>
      <c r="C13">
        <v>0</v>
      </c>
      <c r="D13">
        <v>2</v>
      </c>
      <c r="E13">
        <v>1</v>
      </c>
      <c r="F13" s="21">
        <f t="shared" si="1"/>
        <v>1</v>
      </c>
      <c r="G13" s="20">
        <f>Tabela13[[#This Row],[SI average]]/10</f>
        <v>0.1</v>
      </c>
    </row>
    <row r="14" spans="1:15">
      <c r="A14" t="s">
        <v>0</v>
      </c>
      <c r="B14">
        <v>4322</v>
      </c>
      <c r="C14">
        <v>1</v>
      </c>
      <c r="D14">
        <v>1</v>
      </c>
      <c r="E14">
        <v>1</v>
      </c>
      <c r="F14" s="21">
        <f t="shared" si="1"/>
        <v>1</v>
      </c>
      <c r="G14" s="20">
        <f>Tabela13[[#This Row],[SI average]]/10</f>
        <v>0.1</v>
      </c>
    </row>
    <row r="15" spans="1:15">
      <c r="N15" s="21"/>
      <c r="O15" s="20"/>
    </row>
    <row r="16" spans="1:15">
      <c r="N16" s="21"/>
      <c r="O16" s="20"/>
    </row>
    <row r="17" spans="6:15">
      <c r="F17" s="21"/>
      <c r="G17" s="22"/>
      <c r="N17" s="21"/>
      <c r="O17" s="20"/>
    </row>
    <row r="18" spans="6:15">
      <c r="F18" s="21"/>
      <c r="G18" s="22"/>
    </row>
    <row r="19" spans="6:15">
      <c r="F19" s="21"/>
      <c r="G19" s="22"/>
    </row>
    <row r="20" spans="6:15">
      <c r="F20" s="21"/>
      <c r="G20" s="22"/>
    </row>
    <row r="21" spans="6:15">
      <c r="F21" s="21"/>
      <c r="G21" s="22"/>
    </row>
    <row r="22" spans="6:15">
      <c r="F22" s="21"/>
      <c r="G22" s="22"/>
    </row>
    <row r="23" spans="6:15">
      <c r="F23" s="21"/>
      <c r="G23" s="22"/>
    </row>
    <row r="24" spans="6:15">
      <c r="F24" s="21"/>
      <c r="G24" s="22"/>
    </row>
    <row r="25" spans="6:15">
      <c r="F25" s="21"/>
      <c r="G25" s="22"/>
    </row>
    <row r="26" spans="6:15">
      <c r="F26" s="21"/>
      <c r="G26" s="22"/>
    </row>
    <row r="27" spans="6:15">
      <c r="F27" s="21"/>
      <c r="G27" s="22"/>
    </row>
    <row r="28" spans="6:15">
      <c r="F28" s="21"/>
      <c r="G28" s="22"/>
    </row>
    <row r="29" spans="6:15">
      <c r="F29" s="21"/>
      <c r="G29" s="22"/>
    </row>
    <row r="30" spans="6:15">
      <c r="F30" s="21"/>
      <c r="G30" s="22"/>
    </row>
    <row r="31" spans="6:15">
      <c r="F31" s="21"/>
      <c r="G31" s="22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A19" sqref="A19:G35"/>
    </sheetView>
  </sheetViews>
  <sheetFormatPr defaultColWidth="10.796875" defaultRowHeight="15.6"/>
  <sheetData>
    <row r="1" spans="1:7">
      <c r="A1" t="s">
        <v>2</v>
      </c>
      <c r="B1" t="s">
        <v>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</row>
    <row r="2" spans="1:7">
      <c r="A2" t="s">
        <v>22</v>
      </c>
      <c r="B2">
        <v>1404</v>
      </c>
      <c r="C2">
        <v>2</v>
      </c>
      <c r="D2">
        <v>2</v>
      </c>
      <c r="E2">
        <v>3</v>
      </c>
      <c r="F2" s="20">
        <f t="shared" ref="F2:F17" si="0">AVERAGE(C2:E2)</f>
        <v>2.3333333333333335</v>
      </c>
      <c r="G2" s="20">
        <f>Tabela1[[#This Row],[SI average]]/10</f>
        <v>0.23333333333333334</v>
      </c>
    </row>
    <row r="3" spans="1:7">
      <c r="A3" t="s">
        <v>22</v>
      </c>
      <c r="B3">
        <v>1408</v>
      </c>
      <c r="C3">
        <v>1</v>
      </c>
      <c r="D3">
        <v>2</v>
      </c>
      <c r="E3">
        <v>2</v>
      </c>
      <c r="F3" s="20">
        <f t="shared" si="0"/>
        <v>1.6666666666666667</v>
      </c>
      <c r="G3" s="20">
        <f>Tabela1[[#This Row],[SI average]]/10</f>
        <v>0.16666666666666669</v>
      </c>
    </row>
    <row r="4" spans="1:7">
      <c r="A4" t="s">
        <v>22</v>
      </c>
      <c r="B4">
        <v>3906</v>
      </c>
      <c r="C4">
        <v>0</v>
      </c>
      <c r="D4">
        <v>1</v>
      </c>
      <c r="E4">
        <v>1</v>
      </c>
      <c r="F4" s="20">
        <f t="shared" si="0"/>
        <v>0.66666666666666663</v>
      </c>
      <c r="G4" s="20">
        <f>Tabela1[[#This Row],[SI average]]/10</f>
        <v>6.6666666666666666E-2</v>
      </c>
    </row>
    <row r="5" spans="1:7">
      <c r="A5" t="s">
        <v>22</v>
      </c>
      <c r="B5">
        <v>4296</v>
      </c>
      <c r="C5">
        <v>3</v>
      </c>
      <c r="D5">
        <v>0</v>
      </c>
      <c r="E5">
        <v>0</v>
      </c>
      <c r="F5" s="20">
        <f t="shared" si="0"/>
        <v>1</v>
      </c>
      <c r="G5" s="20">
        <f>Tabela1[[#This Row],[SI average]]/10</f>
        <v>0.1</v>
      </c>
    </row>
    <row r="6" spans="1:7">
      <c r="A6" t="s">
        <v>221</v>
      </c>
      <c r="B6">
        <v>4315</v>
      </c>
      <c r="C6">
        <v>2</v>
      </c>
      <c r="D6">
        <v>1</v>
      </c>
      <c r="E6">
        <v>0</v>
      </c>
      <c r="F6" s="20">
        <f t="shared" si="0"/>
        <v>1</v>
      </c>
      <c r="G6" s="20">
        <f>Tabela1[[#This Row],[SI average]]/10</f>
        <v>0.1</v>
      </c>
    </row>
    <row r="7" spans="1:7">
      <c r="A7" t="s">
        <v>221</v>
      </c>
      <c r="B7">
        <v>4321</v>
      </c>
      <c r="C7">
        <v>4</v>
      </c>
      <c r="D7">
        <v>2</v>
      </c>
      <c r="E7">
        <v>3</v>
      </c>
      <c r="F7" s="20">
        <f t="shared" si="0"/>
        <v>3</v>
      </c>
      <c r="G7" s="20">
        <f>Tabela1[[#This Row],[SI average]]/10</f>
        <v>0.3</v>
      </c>
    </row>
    <row r="8" spans="1:7">
      <c r="A8" t="s">
        <v>221</v>
      </c>
      <c r="B8">
        <v>1248</v>
      </c>
      <c r="C8">
        <v>2</v>
      </c>
      <c r="D8">
        <v>0</v>
      </c>
      <c r="E8">
        <v>0</v>
      </c>
      <c r="F8" s="20">
        <f t="shared" si="0"/>
        <v>0.66666666666666663</v>
      </c>
      <c r="G8" s="20">
        <f>Tabela1[[#This Row],[SI average]]/10</f>
        <v>6.6666666666666666E-2</v>
      </c>
    </row>
    <row r="9" spans="1:7">
      <c r="A9" t="s">
        <v>221</v>
      </c>
      <c r="B9">
        <v>1535</v>
      </c>
      <c r="C9">
        <v>1</v>
      </c>
      <c r="D9">
        <v>0</v>
      </c>
      <c r="E9">
        <v>0</v>
      </c>
      <c r="F9" s="20">
        <f t="shared" si="0"/>
        <v>0.33333333333333331</v>
      </c>
      <c r="G9" s="20">
        <f>Tabela1[[#This Row],[SI average]]/10</f>
        <v>3.3333333333333333E-2</v>
      </c>
    </row>
    <row r="10" spans="1:7">
      <c r="A10" t="s">
        <v>20</v>
      </c>
      <c r="B10">
        <v>3536</v>
      </c>
      <c r="C10">
        <v>19</v>
      </c>
      <c r="D10">
        <v>38</v>
      </c>
      <c r="E10">
        <v>29</v>
      </c>
      <c r="F10" s="20">
        <f t="shared" si="0"/>
        <v>28.666666666666668</v>
      </c>
      <c r="G10" s="20">
        <f>Tabela1[[#This Row],[SI average]]/10</f>
        <v>2.8666666666666667</v>
      </c>
    </row>
    <row r="11" spans="1:7">
      <c r="A11" t="s">
        <v>20</v>
      </c>
      <c r="B11">
        <v>3539</v>
      </c>
      <c r="C11">
        <v>44</v>
      </c>
      <c r="D11">
        <v>7</v>
      </c>
      <c r="E11">
        <v>39</v>
      </c>
      <c r="F11" s="20">
        <f t="shared" si="0"/>
        <v>30</v>
      </c>
      <c r="G11" s="20">
        <f>Tabela1[[#This Row],[SI average]]/10</f>
        <v>3</v>
      </c>
    </row>
    <row r="12" spans="1:7">
      <c r="A12" t="s">
        <v>20</v>
      </c>
      <c r="B12">
        <v>4318</v>
      </c>
      <c r="C12">
        <v>54</v>
      </c>
      <c r="D12">
        <v>31</v>
      </c>
      <c r="E12">
        <v>62</v>
      </c>
      <c r="F12" s="20">
        <f t="shared" si="0"/>
        <v>49</v>
      </c>
      <c r="G12" s="20">
        <f>Tabela1[[#This Row],[SI average]]/10</f>
        <v>4.9000000000000004</v>
      </c>
    </row>
    <row r="13" spans="1:7">
      <c r="A13" t="s">
        <v>20</v>
      </c>
      <c r="B13">
        <v>3904</v>
      </c>
      <c r="C13">
        <v>16</v>
      </c>
      <c r="D13">
        <f>7+14+19</f>
        <v>40</v>
      </c>
      <c r="E13">
        <f>14+9+10+8+4</f>
        <v>45</v>
      </c>
      <c r="F13" s="20">
        <f t="shared" si="0"/>
        <v>33.666666666666664</v>
      </c>
      <c r="G13" s="20">
        <f>Tabela1[[#This Row],[SI average]]/10</f>
        <v>3.3666666666666663</v>
      </c>
    </row>
    <row r="14" spans="1:7">
      <c r="A14" t="s">
        <v>0</v>
      </c>
      <c r="B14">
        <v>3540</v>
      </c>
      <c r="C14">
        <v>1</v>
      </c>
      <c r="D14">
        <v>2</v>
      </c>
      <c r="E14">
        <v>1</v>
      </c>
      <c r="F14" s="20">
        <f t="shared" si="0"/>
        <v>1.3333333333333333</v>
      </c>
      <c r="G14" s="20">
        <f>Tabela1[[#This Row],[SI average]]/10</f>
        <v>0.13333333333333333</v>
      </c>
    </row>
    <row r="15" spans="1:7">
      <c r="A15" t="s">
        <v>0</v>
      </c>
      <c r="B15">
        <v>3908</v>
      </c>
      <c r="C15">
        <v>2</v>
      </c>
      <c r="D15">
        <v>0</v>
      </c>
      <c r="E15">
        <v>1</v>
      </c>
      <c r="F15" s="20">
        <f t="shared" si="0"/>
        <v>1</v>
      </c>
      <c r="G15" s="20">
        <f>Tabela1[[#This Row],[SI average]]/10</f>
        <v>0.1</v>
      </c>
    </row>
    <row r="16" spans="1:7">
      <c r="A16" t="s">
        <v>0</v>
      </c>
      <c r="B16">
        <v>4322</v>
      </c>
      <c r="C16">
        <v>1</v>
      </c>
      <c r="D16">
        <v>0</v>
      </c>
      <c r="E16">
        <v>2</v>
      </c>
      <c r="F16" s="20">
        <f t="shared" si="0"/>
        <v>1</v>
      </c>
      <c r="G16" s="20">
        <f>Tabela1[[#This Row],[SI average]]/10</f>
        <v>0.1</v>
      </c>
    </row>
    <row r="17" spans="1:7">
      <c r="A17" t="s">
        <v>0</v>
      </c>
      <c r="B17">
        <v>1405</v>
      </c>
      <c r="C17">
        <v>2</v>
      </c>
      <c r="D17">
        <v>2</v>
      </c>
      <c r="E17">
        <v>1</v>
      </c>
      <c r="F17" s="20">
        <f t="shared" si="0"/>
        <v>1.6666666666666667</v>
      </c>
      <c r="G17" s="20">
        <f>Tabela1[[#This Row],[SI average]]/10</f>
        <v>0.16666666666666669</v>
      </c>
    </row>
    <row r="20" spans="1:7">
      <c r="F20" s="21"/>
      <c r="G20" s="22"/>
    </row>
    <row r="21" spans="1:7">
      <c r="F21" s="21"/>
      <c r="G21" s="22"/>
    </row>
    <row r="22" spans="1:7">
      <c r="F22" s="21"/>
      <c r="G22" s="22"/>
    </row>
    <row r="23" spans="1:7">
      <c r="F23" s="21"/>
      <c r="G23" s="22"/>
    </row>
    <row r="24" spans="1:7">
      <c r="F24" s="21"/>
      <c r="G24" s="22"/>
    </row>
    <row r="25" spans="1:7">
      <c r="F25" s="21"/>
      <c r="G25" s="22"/>
    </row>
    <row r="26" spans="1:7">
      <c r="F26" s="21"/>
      <c r="G26" s="22"/>
    </row>
    <row r="27" spans="1:7">
      <c r="F27" s="21"/>
      <c r="G27" s="22"/>
    </row>
    <row r="28" spans="1:7">
      <c r="F28" s="21"/>
      <c r="G28" s="22"/>
    </row>
    <row r="29" spans="1:7">
      <c r="F29" s="21"/>
      <c r="G29" s="22"/>
    </row>
    <row r="30" spans="1:7">
      <c r="F30" s="21"/>
      <c r="G30" s="22"/>
    </row>
    <row r="31" spans="1:7">
      <c r="F31" s="21"/>
      <c r="G31" s="22"/>
    </row>
    <row r="32" spans="1:7">
      <c r="F32" s="21"/>
      <c r="G32" s="22"/>
    </row>
    <row r="33" spans="6:7">
      <c r="F33" s="21"/>
      <c r="G33" s="22"/>
    </row>
    <row r="34" spans="6:7">
      <c r="F34" s="21"/>
      <c r="G34" s="22"/>
    </row>
    <row r="35" spans="6:7">
      <c r="F35" s="21"/>
      <c r="G35" s="22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B20" sqref="B20"/>
    </sheetView>
  </sheetViews>
  <sheetFormatPr defaultColWidth="10.796875" defaultRowHeight="15.6"/>
  <cols>
    <col min="2" max="2" width="13.84765625" customWidth="1"/>
  </cols>
  <sheetData>
    <row r="1" spans="1:25">
      <c r="C1" t="s">
        <v>165</v>
      </c>
      <c r="D1" t="s">
        <v>166</v>
      </c>
      <c r="E1" s="18" t="s">
        <v>167</v>
      </c>
      <c r="F1" s="18" t="s">
        <v>168</v>
      </c>
      <c r="G1" s="18" t="s">
        <v>169</v>
      </c>
      <c r="H1" s="18" t="s">
        <v>170</v>
      </c>
      <c r="I1" t="s">
        <v>171</v>
      </c>
      <c r="J1" s="18" t="s">
        <v>172</v>
      </c>
      <c r="K1" t="s">
        <v>173</v>
      </c>
      <c r="L1" s="18" t="s">
        <v>174</v>
      </c>
      <c r="M1" t="s">
        <v>175</v>
      </c>
      <c r="N1" t="s">
        <v>176</v>
      </c>
      <c r="O1" t="s">
        <v>177</v>
      </c>
      <c r="P1" s="18" t="s">
        <v>178</v>
      </c>
      <c r="Q1" t="s">
        <v>179</v>
      </c>
      <c r="R1" t="s">
        <v>180</v>
      </c>
      <c r="S1" t="s">
        <v>181</v>
      </c>
      <c r="T1" s="18" t="s">
        <v>182</v>
      </c>
      <c r="U1" s="18" t="s">
        <v>183</v>
      </c>
      <c r="V1" s="18" t="s">
        <v>184</v>
      </c>
      <c r="W1" t="s">
        <v>185</v>
      </c>
      <c r="X1" t="s">
        <v>186</v>
      </c>
      <c r="Y1" s="18" t="s">
        <v>187</v>
      </c>
    </row>
    <row r="2" spans="1:25">
      <c r="A2" t="s">
        <v>252</v>
      </c>
      <c r="C2">
        <v>1</v>
      </c>
      <c r="D2">
        <v>0</v>
      </c>
      <c r="E2">
        <v>1</v>
      </c>
      <c r="F2">
        <v>1</v>
      </c>
      <c r="G2">
        <v>1</v>
      </c>
      <c r="H2">
        <v>0</v>
      </c>
      <c r="I2">
        <v>2</v>
      </c>
      <c r="J2">
        <v>1</v>
      </c>
      <c r="K2">
        <v>1</v>
      </c>
      <c r="L2">
        <v>1</v>
      </c>
      <c r="M2">
        <v>2</v>
      </c>
      <c r="N2">
        <v>1</v>
      </c>
      <c r="O2">
        <v>2</v>
      </c>
      <c r="P2">
        <v>0</v>
      </c>
      <c r="Q2">
        <v>0</v>
      </c>
      <c r="R2">
        <v>1</v>
      </c>
      <c r="S2">
        <v>1</v>
      </c>
      <c r="T2">
        <v>1</v>
      </c>
      <c r="U2">
        <v>1</v>
      </c>
      <c r="V2">
        <v>0</v>
      </c>
      <c r="W2">
        <v>1</v>
      </c>
      <c r="X2">
        <v>0</v>
      </c>
      <c r="Y2">
        <v>1</v>
      </c>
    </row>
    <row r="3" spans="1:25">
      <c r="A3" t="s">
        <v>253</v>
      </c>
      <c r="C3">
        <f t="shared" ref="C3:R4" si="0">SUM(C1:C2)</f>
        <v>1</v>
      </c>
      <c r="D3">
        <v>0</v>
      </c>
      <c r="E3">
        <v>2</v>
      </c>
      <c r="F3">
        <v>2</v>
      </c>
      <c r="G3">
        <v>4</v>
      </c>
      <c r="H3">
        <v>0</v>
      </c>
      <c r="I3">
        <v>2</v>
      </c>
      <c r="J3">
        <v>0</v>
      </c>
      <c r="K3">
        <v>0</v>
      </c>
      <c r="L3">
        <v>0</v>
      </c>
      <c r="M3">
        <v>3</v>
      </c>
      <c r="N3">
        <v>0</v>
      </c>
      <c r="O3">
        <v>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C4">
        <f>SUM(C2:C3)</f>
        <v>2</v>
      </c>
      <c r="D4">
        <f t="shared" si="0"/>
        <v>0</v>
      </c>
      <c r="E4">
        <f t="shared" si="0"/>
        <v>3</v>
      </c>
      <c r="F4">
        <f t="shared" si="0"/>
        <v>3</v>
      </c>
      <c r="G4">
        <f t="shared" si="0"/>
        <v>5</v>
      </c>
      <c r="H4">
        <f t="shared" si="0"/>
        <v>0</v>
      </c>
      <c r="I4">
        <f t="shared" si="0"/>
        <v>4</v>
      </c>
      <c r="J4">
        <f t="shared" si="0"/>
        <v>1</v>
      </c>
      <c r="K4">
        <f t="shared" si="0"/>
        <v>1</v>
      </c>
      <c r="L4">
        <f t="shared" si="0"/>
        <v>1</v>
      </c>
      <c r="M4">
        <f t="shared" si="0"/>
        <v>5</v>
      </c>
      <c r="N4">
        <f t="shared" si="0"/>
        <v>1</v>
      </c>
      <c r="O4">
        <f t="shared" si="0"/>
        <v>4</v>
      </c>
      <c r="P4">
        <f t="shared" si="0"/>
        <v>0</v>
      </c>
      <c r="Q4">
        <f t="shared" si="0"/>
        <v>0</v>
      </c>
      <c r="R4">
        <f t="shared" si="0"/>
        <v>1</v>
      </c>
      <c r="S4">
        <f t="shared" ref="S4:Y4" si="1">SUM(S2:S3)</f>
        <v>1</v>
      </c>
      <c r="T4">
        <f t="shared" si="1"/>
        <v>1</v>
      </c>
      <c r="U4">
        <f t="shared" si="1"/>
        <v>1</v>
      </c>
      <c r="V4">
        <f t="shared" si="1"/>
        <v>0</v>
      </c>
      <c r="W4">
        <f t="shared" si="1"/>
        <v>1</v>
      </c>
      <c r="X4">
        <f t="shared" si="1"/>
        <v>0</v>
      </c>
      <c r="Y4">
        <f t="shared" si="1"/>
        <v>1</v>
      </c>
    </row>
    <row r="5" spans="1:25">
      <c r="C5" t="s">
        <v>36</v>
      </c>
      <c r="D5" t="s">
        <v>36</v>
      </c>
      <c r="E5" t="s">
        <v>20</v>
      </c>
      <c r="F5" t="s">
        <v>20</v>
      </c>
      <c r="G5" t="s">
        <v>20</v>
      </c>
      <c r="H5" t="s">
        <v>221</v>
      </c>
      <c r="I5" t="s">
        <v>20</v>
      </c>
      <c r="J5" t="s">
        <v>73</v>
      </c>
      <c r="K5" t="s">
        <v>140</v>
      </c>
      <c r="L5" t="s">
        <v>140</v>
      </c>
      <c r="M5" t="s">
        <v>20</v>
      </c>
      <c r="N5" t="s">
        <v>36</v>
      </c>
      <c r="O5" t="s">
        <v>20</v>
      </c>
      <c r="P5" t="s">
        <v>140</v>
      </c>
      <c r="Q5" t="s">
        <v>140</v>
      </c>
      <c r="R5" t="s">
        <v>140</v>
      </c>
      <c r="S5" t="s">
        <v>36</v>
      </c>
      <c r="T5" t="s">
        <v>36</v>
      </c>
      <c r="U5" t="s">
        <v>36</v>
      </c>
      <c r="V5" t="s">
        <v>140</v>
      </c>
      <c r="W5" t="s">
        <v>73</v>
      </c>
      <c r="X5" t="s">
        <v>73</v>
      </c>
      <c r="Y5" t="s">
        <v>73</v>
      </c>
    </row>
    <row r="6" spans="1:25">
      <c r="A6" t="s">
        <v>188</v>
      </c>
      <c r="B6" t="s">
        <v>190</v>
      </c>
      <c r="C6" t="s">
        <v>222</v>
      </c>
      <c r="D6" t="s">
        <v>223</v>
      </c>
      <c r="E6" t="s">
        <v>196</v>
      </c>
      <c r="F6" t="s">
        <v>196</v>
      </c>
      <c r="G6" t="s">
        <v>224</v>
      </c>
      <c r="I6" t="s">
        <v>199</v>
      </c>
      <c r="L6" t="s">
        <v>225</v>
      </c>
      <c r="M6" t="s">
        <v>226</v>
      </c>
      <c r="N6" t="s">
        <v>197</v>
      </c>
      <c r="O6" t="s">
        <v>199</v>
      </c>
      <c r="P6" t="s">
        <v>197</v>
      </c>
      <c r="R6" t="s">
        <v>222</v>
      </c>
      <c r="S6" t="s">
        <v>197</v>
      </c>
      <c r="T6" t="s">
        <v>197</v>
      </c>
      <c r="U6" t="s">
        <v>197</v>
      </c>
      <c r="X6" s="19"/>
    </row>
    <row r="7" spans="1:25">
      <c r="B7" t="s">
        <v>201</v>
      </c>
      <c r="C7" t="s">
        <v>227</v>
      </c>
      <c r="D7" t="s">
        <v>223</v>
      </c>
      <c r="E7" t="s">
        <v>228</v>
      </c>
      <c r="F7" t="s">
        <v>229</v>
      </c>
      <c r="G7" t="s">
        <v>230</v>
      </c>
      <c r="I7" t="s">
        <v>229</v>
      </c>
      <c r="L7" t="s">
        <v>205</v>
      </c>
      <c r="M7" t="s">
        <v>202</v>
      </c>
      <c r="N7" t="s">
        <v>205</v>
      </c>
      <c r="O7" t="s">
        <v>202</v>
      </c>
      <c r="P7" t="s">
        <v>205</v>
      </c>
      <c r="R7" t="s">
        <v>205</v>
      </c>
      <c r="S7" t="s">
        <v>205</v>
      </c>
      <c r="T7" t="s">
        <v>205</v>
      </c>
      <c r="U7" t="s">
        <v>205</v>
      </c>
    </row>
    <row r="8" spans="1:25">
      <c r="A8" t="s">
        <v>189</v>
      </c>
      <c r="B8" t="s">
        <v>206</v>
      </c>
      <c r="D8" t="s">
        <v>223</v>
      </c>
      <c r="E8" t="s">
        <v>231</v>
      </c>
      <c r="F8" t="s">
        <v>232</v>
      </c>
      <c r="G8" t="s">
        <v>233</v>
      </c>
      <c r="I8" t="s">
        <v>234</v>
      </c>
      <c r="M8" t="s">
        <v>235</v>
      </c>
      <c r="N8" t="s">
        <v>223</v>
      </c>
      <c r="O8" t="s">
        <v>236</v>
      </c>
      <c r="P8" t="s">
        <v>223</v>
      </c>
      <c r="R8" t="s">
        <v>223</v>
      </c>
      <c r="S8" t="s">
        <v>237</v>
      </c>
      <c r="T8" t="s">
        <v>237</v>
      </c>
      <c r="U8" t="s">
        <v>223</v>
      </c>
    </row>
    <row r="9" spans="1:25">
      <c r="B9" t="s">
        <v>208</v>
      </c>
      <c r="D9" t="s">
        <v>223</v>
      </c>
      <c r="F9" t="s">
        <v>238</v>
      </c>
      <c r="G9" t="s">
        <v>239</v>
      </c>
      <c r="I9" t="s">
        <v>240</v>
      </c>
      <c r="M9" t="s">
        <v>240</v>
      </c>
      <c r="N9" t="s">
        <v>223</v>
      </c>
      <c r="O9" t="s">
        <v>241</v>
      </c>
      <c r="P9" t="s">
        <v>223</v>
      </c>
      <c r="R9" t="s">
        <v>223</v>
      </c>
      <c r="S9" t="s">
        <v>223</v>
      </c>
      <c r="T9" t="s">
        <v>223</v>
      </c>
      <c r="U9" t="s">
        <v>223</v>
      </c>
    </row>
    <row r="12" spans="1:25">
      <c r="A12" t="s">
        <v>188</v>
      </c>
      <c r="B12" t="s">
        <v>190</v>
      </c>
      <c r="C12" t="s">
        <v>217</v>
      </c>
    </row>
    <row r="13" spans="1:25">
      <c r="B13" t="s">
        <v>201</v>
      </c>
      <c r="C13" t="s">
        <v>218</v>
      </c>
    </row>
    <row r="14" spans="1:25">
      <c r="A14" t="s">
        <v>189</v>
      </c>
      <c r="B14" t="s">
        <v>206</v>
      </c>
      <c r="C14" t="s">
        <v>219</v>
      </c>
    </row>
    <row r="15" spans="1:25">
      <c r="B15" t="s">
        <v>208</v>
      </c>
      <c r="C15" t="s">
        <v>220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H17" sqref="H17"/>
    </sheetView>
  </sheetViews>
  <sheetFormatPr defaultColWidth="10.796875" defaultRowHeight="15.6"/>
  <sheetData>
    <row r="1" spans="1:7">
      <c r="A1" t="s">
        <v>2</v>
      </c>
      <c r="B1" t="s">
        <v>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</row>
    <row r="2" spans="1:7">
      <c r="A2" t="s">
        <v>22</v>
      </c>
      <c r="B2">
        <v>1404</v>
      </c>
      <c r="C2">
        <v>2</v>
      </c>
      <c r="D2">
        <v>1</v>
      </c>
      <c r="E2">
        <v>0</v>
      </c>
      <c r="F2" s="20">
        <f t="shared" ref="F2:F3" si="0">AVERAGE(C2:E2)</f>
        <v>1</v>
      </c>
      <c r="G2" s="20">
        <f>Tabela16[[#This Row],[SI average]]/10</f>
        <v>0.1</v>
      </c>
    </row>
    <row r="3" spans="1:7">
      <c r="A3" t="s">
        <v>22</v>
      </c>
      <c r="B3">
        <v>1408</v>
      </c>
      <c r="C3">
        <v>2</v>
      </c>
      <c r="D3">
        <v>0</v>
      </c>
      <c r="E3">
        <v>0</v>
      </c>
      <c r="F3" s="20">
        <f t="shared" si="0"/>
        <v>0.66666666666666663</v>
      </c>
      <c r="G3" s="20">
        <f>Tabela16[[#This Row],[SI average]]/10</f>
        <v>6.6666666666666666E-2</v>
      </c>
    </row>
    <row r="4" spans="1:7">
      <c r="A4" t="s">
        <v>22</v>
      </c>
      <c r="B4">
        <v>4296</v>
      </c>
      <c r="C4">
        <v>0</v>
      </c>
      <c r="D4">
        <v>0</v>
      </c>
      <c r="E4">
        <v>0</v>
      </c>
      <c r="F4" s="20">
        <f t="shared" ref="F4:F17" si="1">AVERAGE(C4:E4)</f>
        <v>0</v>
      </c>
      <c r="G4" s="20">
        <f>Tabela16[[#This Row],[SI average]]/10</f>
        <v>0</v>
      </c>
    </row>
    <row r="5" spans="1:7">
      <c r="A5" t="s">
        <v>22</v>
      </c>
      <c r="B5">
        <v>3906</v>
      </c>
      <c r="C5">
        <v>0</v>
      </c>
      <c r="D5">
        <v>0</v>
      </c>
      <c r="E5">
        <v>1</v>
      </c>
      <c r="F5" s="20">
        <f t="shared" si="1"/>
        <v>0.33333333333333331</v>
      </c>
      <c r="G5" s="20">
        <f>Tabela16[[#This Row],[SI average]]/10</f>
        <v>3.3333333333333333E-2</v>
      </c>
    </row>
    <row r="6" spans="1:7">
      <c r="A6" t="s">
        <v>221</v>
      </c>
      <c r="B6">
        <v>1248</v>
      </c>
      <c r="C6">
        <v>0</v>
      </c>
      <c r="D6">
        <v>0</v>
      </c>
      <c r="E6">
        <v>0</v>
      </c>
      <c r="F6" s="20">
        <f t="shared" si="1"/>
        <v>0</v>
      </c>
      <c r="G6" s="20">
        <f>Tabela16[[#This Row],[SI average]]/10</f>
        <v>0</v>
      </c>
    </row>
    <row r="7" spans="1:7">
      <c r="A7" t="s">
        <v>221</v>
      </c>
      <c r="B7">
        <v>1535</v>
      </c>
      <c r="C7">
        <v>0</v>
      </c>
      <c r="D7">
        <v>0</v>
      </c>
      <c r="E7">
        <v>0</v>
      </c>
      <c r="F7" s="20">
        <f t="shared" si="1"/>
        <v>0</v>
      </c>
      <c r="G7" s="20">
        <f>Tabela16[[#This Row],[SI average]]/10</f>
        <v>0</v>
      </c>
    </row>
    <row r="8" spans="1:7">
      <c r="A8" t="s">
        <v>221</v>
      </c>
      <c r="B8">
        <v>4315</v>
      </c>
      <c r="C8">
        <v>1</v>
      </c>
      <c r="D8">
        <v>0</v>
      </c>
      <c r="E8">
        <v>0</v>
      </c>
      <c r="F8" s="20">
        <f t="shared" si="1"/>
        <v>0.33333333333333331</v>
      </c>
      <c r="G8" s="20">
        <f>Tabela16[[#This Row],[SI average]]/10</f>
        <v>3.3333333333333333E-2</v>
      </c>
    </row>
    <row r="9" spans="1:7">
      <c r="A9" t="s">
        <v>221</v>
      </c>
      <c r="B9">
        <v>4321</v>
      </c>
      <c r="C9">
        <v>0</v>
      </c>
      <c r="D9">
        <v>0</v>
      </c>
      <c r="E9">
        <v>0</v>
      </c>
      <c r="F9" s="20">
        <f t="shared" si="1"/>
        <v>0</v>
      </c>
      <c r="G9" s="20">
        <f>Tabela16[[#This Row],[SI average]]/10</f>
        <v>0</v>
      </c>
    </row>
    <row r="10" spans="1:7">
      <c r="A10" t="s">
        <v>20</v>
      </c>
      <c r="B10">
        <v>3536</v>
      </c>
      <c r="C10">
        <v>6</v>
      </c>
      <c r="D10">
        <v>18</v>
      </c>
      <c r="E10">
        <v>14</v>
      </c>
      <c r="F10" s="20">
        <f t="shared" si="1"/>
        <v>12.666666666666666</v>
      </c>
      <c r="G10" s="20">
        <f>Tabela16[[#This Row],[SI average]]/10</f>
        <v>1.2666666666666666</v>
      </c>
    </row>
    <row r="11" spans="1:7">
      <c r="A11" t="s">
        <v>20</v>
      </c>
      <c r="B11">
        <v>3539</v>
      </c>
      <c r="C11">
        <v>13</v>
      </c>
      <c r="D11">
        <v>5</v>
      </c>
      <c r="E11">
        <v>4</v>
      </c>
      <c r="F11" s="20">
        <f t="shared" si="1"/>
        <v>7.333333333333333</v>
      </c>
      <c r="G11" s="20">
        <f>Tabela16[[#This Row],[SI average]]/10</f>
        <v>0.73333333333333328</v>
      </c>
    </row>
    <row r="12" spans="1:7">
      <c r="A12" t="s">
        <v>20</v>
      </c>
      <c r="B12">
        <v>3904</v>
      </c>
      <c r="C12">
        <v>15</v>
      </c>
      <c r="D12">
        <v>16</v>
      </c>
      <c r="E12">
        <v>26</v>
      </c>
      <c r="F12" s="20">
        <f t="shared" si="1"/>
        <v>19</v>
      </c>
      <c r="G12" s="20">
        <f>Tabela16[[#This Row],[SI average]]/10</f>
        <v>1.9</v>
      </c>
    </row>
    <row r="13" spans="1:7">
      <c r="A13" t="s">
        <v>20</v>
      </c>
      <c r="B13">
        <v>4318</v>
      </c>
      <c r="C13">
        <v>2</v>
      </c>
      <c r="D13">
        <v>5</v>
      </c>
      <c r="E13">
        <v>7</v>
      </c>
      <c r="F13" s="20">
        <f t="shared" si="1"/>
        <v>4.666666666666667</v>
      </c>
      <c r="G13" s="20">
        <f>Tabela16[[#This Row],[SI average]]/10</f>
        <v>0.46666666666666667</v>
      </c>
    </row>
    <row r="14" spans="1:7">
      <c r="A14" t="s">
        <v>0</v>
      </c>
      <c r="B14">
        <v>1405</v>
      </c>
      <c r="C14">
        <v>0</v>
      </c>
      <c r="D14">
        <v>0</v>
      </c>
      <c r="E14">
        <v>1</v>
      </c>
      <c r="F14" s="20">
        <f t="shared" si="1"/>
        <v>0.33333333333333331</v>
      </c>
      <c r="G14" s="20">
        <f>Tabela16[[#This Row],[SI average]]/10</f>
        <v>3.3333333333333333E-2</v>
      </c>
    </row>
    <row r="15" spans="1:7">
      <c r="A15" t="s">
        <v>0</v>
      </c>
      <c r="B15">
        <v>3540</v>
      </c>
      <c r="C15">
        <v>0</v>
      </c>
      <c r="D15">
        <v>0</v>
      </c>
      <c r="E15">
        <v>0</v>
      </c>
      <c r="F15" s="20">
        <f t="shared" si="1"/>
        <v>0</v>
      </c>
      <c r="G15" s="20">
        <f>Tabela16[[#This Row],[SI average]]/10</f>
        <v>0</v>
      </c>
    </row>
    <row r="16" spans="1:7">
      <c r="A16" t="s">
        <v>0</v>
      </c>
      <c r="B16">
        <v>3908</v>
      </c>
      <c r="C16">
        <v>0</v>
      </c>
      <c r="D16">
        <v>1</v>
      </c>
      <c r="E16">
        <v>0</v>
      </c>
      <c r="F16" s="20">
        <f t="shared" si="1"/>
        <v>0.33333333333333331</v>
      </c>
      <c r="G16" s="20">
        <f>Tabela16[[#This Row],[SI average]]/10</f>
        <v>3.3333333333333333E-2</v>
      </c>
    </row>
    <row r="17" spans="1:7">
      <c r="A17" t="s">
        <v>0</v>
      </c>
      <c r="B17">
        <v>4322</v>
      </c>
      <c r="C17">
        <v>0</v>
      </c>
      <c r="D17">
        <v>0</v>
      </c>
      <c r="E17">
        <v>1</v>
      </c>
      <c r="F17" s="20">
        <f t="shared" si="1"/>
        <v>0.33333333333333331</v>
      </c>
      <c r="G17" s="20">
        <f>Tabela16[[#This Row],[SI average]]/10</f>
        <v>3.3333333333333333E-2</v>
      </c>
    </row>
    <row r="18" spans="1:7">
      <c r="F18" s="20"/>
      <c r="G18" s="2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E6"/>
    </sheetView>
  </sheetViews>
  <sheetFormatPr defaultColWidth="10.796875" defaultRowHeight="15.6"/>
  <sheetData>
    <row r="1" spans="1:6">
      <c r="A1" t="s">
        <v>259</v>
      </c>
      <c r="B1" s="24" t="s">
        <v>22</v>
      </c>
      <c r="C1" s="24" t="s">
        <v>257</v>
      </c>
      <c r="D1" s="24" t="s">
        <v>0</v>
      </c>
      <c r="E1" s="24" t="s">
        <v>258</v>
      </c>
      <c r="F1" s="24"/>
    </row>
    <row r="2" spans="1:6">
      <c r="A2">
        <v>0</v>
      </c>
      <c r="B2" s="24">
        <v>1.1529184876462975</v>
      </c>
      <c r="C2" s="25">
        <v>0.24946870259436144</v>
      </c>
      <c r="D2" s="25">
        <v>1.1409967517546928</v>
      </c>
      <c r="E2" s="25">
        <v>0.31006932097913115</v>
      </c>
      <c r="F2" s="25"/>
    </row>
    <row r="3" spans="1:6">
      <c r="A3">
        <v>10</v>
      </c>
      <c r="B3" s="24">
        <v>1.2280142277411306</v>
      </c>
      <c r="C3" s="25">
        <v>0.17536537182342157</v>
      </c>
      <c r="D3" s="25">
        <v>1.0762546823006369</v>
      </c>
      <c r="E3" s="25">
        <v>0.16251330936107258</v>
      </c>
      <c r="F3" s="25"/>
    </row>
    <row r="4" spans="1:6">
      <c r="A4">
        <v>30</v>
      </c>
      <c r="B4" s="24">
        <v>0.9445132625983973</v>
      </c>
      <c r="C4" s="25">
        <v>8.3986684847515328E-2</v>
      </c>
      <c r="D4" s="25">
        <v>0.684667457974654</v>
      </c>
      <c r="E4" s="25">
        <v>0.25919046062513124</v>
      </c>
      <c r="F4" s="25"/>
    </row>
    <row r="5" spans="1:6">
      <c r="A5">
        <v>60</v>
      </c>
      <c r="B5" s="24">
        <v>0.95090379075897136</v>
      </c>
      <c r="C5" s="25">
        <v>0.17442019571044809</v>
      </c>
      <c r="D5" s="25">
        <v>0.86127195426538006</v>
      </c>
      <c r="E5" s="25">
        <v>0.30045906286618512</v>
      </c>
      <c r="F5" s="25"/>
    </row>
    <row r="6" spans="1:6">
      <c r="A6">
        <v>120</v>
      </c>
      <c r="B6" s="24">
        <v>1.5350782585793883</v>
      </c>
      <c r="C6" s="25">
        <v>0.62192406156655966</v>
      </c>
      <c r="D6" s="25">
        <v>0.90143198779252776</v>
      </c>
      <c r="E6" s="25">
        <v>0.2191787933142435</v>
      </c>
      <c r="F6" s="25"/>
    </row>
    <row r="7" spans="1:6">
      <c r="B7" s="24"/>
      <c r="C7" s="25"/>
      <c r="D7" s="25"/>
      <c r="E7" s="25"/>
      <c r="F7" s="25"/>
    </row>
    <row r="8" spans="1:6">
      <c r="B8" s="24"/>
      <c r="C8" s="25"/>
      <c r="D8" s="25"/>
      <c r="E8" s="25"/>
      <c r="F8" s="25"/>
    </row>
    <row r="9" spans="1:6">
      <c r="B9" s="24"/>
      <c r="C9" s="25"/>
      <c r="D9" s="25"/>
      <c r="E9" s="25"/>
      <c r="F9" s="25"/>
    </row>
    <row r="10" spans="1:6">
      <c r="B10" s="24"/>
      <c r="C10" s="25"/>
      <c r="D10" s="25"/>
      <c r="E10" s="25"/>
      <c r="F10" s="25"/>
    </row>
    <row r="11" spans="1:6">
      <c r="B11" s="24"/>
      <c r="C11" s="25"/>
      <c r="D11" s="25"/>
      <c r="E11" s="25"/>
      <c r="F11" s="25"/>
    </row>
    <row r="12" spans="1:6">
      <c r="B12" s="24"/>
      <c r="C12" s="25"/>
      <c r="D12" s="25"/>
      <c r="E12" s="25"/>
      <c r="F12" s="25"/>
    </row>
    <row r="13" spans="1:6">
      <c r="B13" s="24"/>
      <c r="C13" s="25"/>
      <c r="D13" s="25"/>
      <c r="E13" s="25"/>
      <c r="F13" s="25"/>
    </row>
    <row r="14" spans="1:6">
      <c r="B14" s="24"/>
      <c r="C14" s="25"/>
      <c r="D14" s="25"/>
      <c r="E14" s="25"/>
      <c r="F14" s="25"/>
    </row>
    <row r="15" spans="1:6">
      <c r="B15" s="24"/>
      <c r="C15" s="25"/>
      <c r="D15" s="25"/>
      <c r="E15" s="25"/>
      <c r="F15" s="25"/>
    </row>
    <row r="16" spans="1:6">
      <c r="B16" s="24"/>
      <c r="C16" s="25"/>
      <c r="D16" s="25"/>
      <c r="E16" s="25"/>
      <c r="F16" s="25"/>
    </row>
    <row r="17" spans="2:6">
      <c r="B17" s="24"/>
      <c r="C17" s="25"/>
      <c r="D17" s="25"/>
      <c r="E17" s="25"/>
      <c r="F17" s="25"/>
    </row>
    <row r="18" spans="2:6">
      <c r="B18" s="24"/>
      <c r="C18" s="25"/>
      <c r="D18" s="25"/>
      <c r="E18" s="25"/>
      <c r="F18" s="25"/>
    </row>
    <row r="19" spans="2:6">
      <c r="B19" s="24"/>
      <c r="C19" s="25"/>
      <c r="D19" s="25"/>
      <c r="E19" s="25"/>
      <c r="F19" s="25"/>
    </row>
    <row r="20" spans="2:6">
      <c r="B20" s="24"/>
      <c r="C20" s="25"/>
      <c r="D20" s="25"/>
      <c r="E20" s="25"/>
      <c r="F20" s="25"/>
    </row>
    <row r="21" spans="2:6">
      <c r="B21" s="24"/>
      <c r="C21" s="25"/>
      <c r="D21" s="25"/>
      <c r="E21" s="25"/>
      <c r="F21" s="25"/>
    </row>
    <row r="22" spans="2:6">
      <c r="B22" s="24"/>
      <c r="C22" s="25"/>
      <c r="D22" s="25"/>
      <c r="E22" s="25"/>
      <c r="F22" s="25"/>
    </row>
    <row r="23" spans="2:6">
      <c r="B23" s="24"/>
      <c r="C23" s="25"/>
      <c r="D23" s="25"/>
      <c r="E23" s="25"/>
      <c r="F23" s="25"/>
    </row>
    <row r="24" spans="2:6">
      <c r="B24" s="24"/>
      <c r="C24" s="25"/>
      <c r="D24" s="25"/>
      <c r="E24" s="25"/>
      <c r="F24" s="25"/>
    </row>
    <row r="25" spans="2:6">
      <c r="B25" s="24"/>
      <c r="C25" s="25"/>
      <c r="D25" s="25"/>
      <c r="E25" s="25"/>
      <c r="F25" s="25"/>
    </row>
    <row r="26" spans="2:6">
      <c r="B26" s="24"/>
      <c r="C26" s="25"/>
      <c r="D26" s="25"/>
      <c r="E26" s="25"/>
      <c r="F26" s="25"/>
    </row>
    <row r="27" spans="2:6">
      <c r="B27" s="24"/>
      <c r="C27" s="25"/>
      <c r="D27" s="25"/>
      <c r="E27" s="25"/>
      <c r="F27" s="25"/>
    </row>
    <row r="28" spans="2:6">
      <c r="B28" s="24"/>
      <c r="C28" s="25"/>
      <c r="D28" s="25"/>
      <c r="E28" s="25"/>
      <c r="F28" s="25"/>
    </row>
    <row r="29" spans="2:6">
      <c r="B29" s="24"/>
      <c r="C29" s="25"/>
      <c r="D29" s="25"/>
      <c r="E29" s="25"/>
      <c r="F29" s="25"/>
    </row>
    <row r="30" spans="2:6">
      <c r="B30" s="24"/>
      <c r="C30" s="25"/>
      <c r="D30" s="25"/>
      <c r="E30" s="25"/>
      <c r="F30" s="25"/>
    </row>
    <row r="31" spans="2:6">
      <c r="B31" s="24"/>
      <c r="C31" s="24"/>
      <c r="D31" s="24"/>
      <c r="E31" s="24"/>
      <c r="F31" s="24"/>
    </row>
    <row r="32" spans="2:6">
      <c r="B32" s="24"/>
      <c r="C32" s="24"/>
      <c r="D32" s="24"/>
      <c r="E32" s="24"/>
      <c r="F32" s="24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6"/>
    </sheetView>
  </sheetViews>
  <sheetFormatPr defaultColWidth="10.796875" defaultRowHeight="15.6"/>
  <sheetData>
    <row r="1" spans="1:7">
      <c r="A1" t="s">
        <v>2</v>
      </c>
      <c r="B1" t="s">
        <v>1</v>
      </c>
      <c r="C1" t="s">
        <v>247</v>
      </c>
      <c r="D1" t="s">
        <v>248</v>
      </c>
      <c r="E1" t="s">
        <v>249</v>
      </c>
      <c r="F1" t="s">
        <v>251</v>
      </c>
      <c r="G1" t="s">
        <v>246</v>
      </c>
    </row>
    <row r="2" spans="1:7">
      <c r="A2" t="s">
        <v>22</v>
      </c>
      <c r="B2">
        <v>1404</v>
      </c>
      <c r="C2">
        <v>1</v>
      </c>
      <c r="D2">
        <v>1</v>
      </c>
      <c r="E2">
        <v>0</v>
      </c>
      <c r="F2" s="21">
        <f t="shared" ref="F2:F16" si="0">AVERAGE(C2:E2)</f>
        <v>0.66666666666666663</v>
      </c>
      <c r="G2" s="22">
        <f>Tabela1352[[#This Row],[col average]]/10</f>
        <v>6.6666666666666666E-2</v>
      </c>
    </row>
    <row r="3" spans="1:7">
      <c r="A3" t="s">
        <v>22</v>
      </c>
      <c r="B3">
        <v>1408</v>
      </c>
      <c r="C3">
        <v>2</v>
      </c>
      <c r="D3">
        <v>0</v>
      </c>
      <c r="E3">
        <v>1</v>
      </c>
      <c r="F3" s="21">
        <f t="shared" si="0"/>
        <v>1</v>
      </c>
      <c r="G3" s="22">
        <f>Tabela1352[[#This Row],[col average]]/10</f>
        <v>0.1</v>
      </c>
    </row>
    <row r="4" spans="1:7">
      <c r="A4" t="s">
        <v>22</v>
      </c>
      <c r="B4">
        <v>3506</v>
      </c>
      <c r="C4">
        <v>0</v>
      </c>
      <c r="D4">
        <v>1</v>
      </c>
      <c r="E4">
        <v>1</v>
      </c>
      <c r="F4" s="21">
        <f t="shared" si="0"/>
        <v>0.66666666666666663</v>
      </c>
      <c r="G4" s="22">
        <f>Tabela1352[[#This Row],[col average]]/10</f>
        <v>6.6666666666666666E-2</v>
      </c>
    </row>
    <row r="5" spans="1:7">
      <c r="A5" t="s">
        <v>22</v>
      </c>
      <c r="B5">
        <v>4296</v>
      </c>
      <c r="C5">
        <v>3</v>
      </c>
      <c r="D5">
        <v>1</v>
      </c>
      <c r="E5">
        <v>1</v>
      </c>
      <c r="F5" s="21">
        <f t="shared" si="0"/>
        <v>1.6666666666666667</v>
      </c>
      <c r="G5" s="22">
        <f>Tabela1352[[#This Row],[col average]]/10</f>
        <v>0.16666666666666669</v>
      </c>
    </row>
    <row r="6" spans="1:7">
      <c r="A6" t="s">
        <v>221</v>
      </c>
      <c r="B6">
        <v>1248</v>
      </c>
      <c r="C6">
        <v>1</v>
      </c>
      <c r="D6">
        <v>0</v>
      </c>
      <c r="E6">
        <v>0</v>
      </c>
      <c r="F6" s="21">
        <f t="shared" si="0"/>
        <v>0.33333333333333331</v>
      </c>
      <c r="G6" s="22">
        <f>Tabela1352[[#This Row],[col average]]/10</f>
        <v>3.3333333333333333E-2</v>
      </c>
    </row>
    <row r="7" spans="1:7">
      <c r="A7" t="s">
        <v>221</v>
      </c>
      <c r="B7">
        <v>1535</v>
      </c>
      <c r="C7">
        <v>0</v>
      </c>
      <c r="D7">
        <v>1</v>
      </c>
      <c r="E7">
        <v>0</v>
      </c>
      <c r="F7" s="21">
        <f t="shared" si="0"/>
        <v>0.33333333333333331</v>
      </c>
      <c r="G7" s="22">
        <f>Tabela1352[[#This Row],[col average]]/10</f>
        <v>3.3333333333333333E-2</v>
      </c>
    </row>
    <row r="8" spans="1:7">
      <c r="A8" t="s">
        <v>221</v>
      </c>
      <c r="B8">
        <v>4315</v>
      </c>
      <c r="C8">
        <v>2</v>
      </c>
      <c r="D8">
        <v>1</v>
      </c>
      <c r="E8">
        <v>2</v>
      </c>
      <c r="F8" s="21">
        <f t="shared" si="0"/>
        <v>1.6666666666666667</v>
      </c>
      <c r="G8" s="22">
        <f>Tabela1352[[#This Row],[col average]]/10</f>
        <v>0.16666666666666669</v>
      </c>
    </row>
    <row r="9" spans="1:7">
      <c r="A9" t="s">
        <v>221</v>
      </c>
      <c r="B9">
        <v>4321</v>
      </c>
      <c r="C9">
        <v>1</v>
      </c>
      <c r="D9">
        <v>0</v>
      </c>
      <c r="E9">
        <v>0</v>
      </c>
      <c r="F9" s="21">
        <f t="shared" si="0"/>
        <v>0.33333333333333331</v>
      </c>
      <c r="G9" s="22">
        <f>Tabela1352[[#This Row],[col average]]/10</f>
        <v>3.3333333333333333E-2</v>
      </c>
    </row>
    <row r="10" spans="1:7">
      <c r="A10" t="s">
        <v>20</v>
      </c>
      <c r="B10">
        <v>3536</v>
      </c>
      <c r="C10">
        <v>11</v>
      </c>
      <c r="D10">
        <v>10</v>
      </c>
      <c r="E10">
        <v>9</v>
      </c>
      <c r="F10" s="21">
        <f t="shared" si="0"/>
        <v>10</v>
      </c>
      <c r="G10" s="22">
        <f>Tabela1352[[#This Row],[col average]]/10</f>
        <v>1</v>
      </c>
    </row>
    <row r="11" spans="1:7">
      <c r="A11" t="s">
        <v>20</v>
      </c>
      <c r="B11">
        <v>3539</v>
      </c>
      <c r="C11">
        <v>7</v>
      </c>
      <c r="D11">
        <v>6</v>
      </c>
      <c r="E11">
        <v>5</v>
      </c>
      <c r="F11" s="21">
        <f t="shared" si="0"/>
        <v>6</v>
      </c>
      <c r="G11" s="22">
        <f>Tabela1352[[#This Row],[col average]]/10</f>
        <v>0.6</v>
      </c>
    </row>
    <row r="12" spans="1:7">
      <c r="A12" t="s">
        <v>20</v>
      </c>
      <c r="B12">
        <v>3904</v>
      </c>
      <c r="C12">
        <v>4</v>
      </c>
      <c r="D12">
        <v>11</v>
      </c>
      <c r="E12">
        <v>10</v>
      </c>
      <c r="F12" s="21">
        <f t="shared" si="0"/>
        <v>8.3333333333333339</v>
      </c>
      <c r="G12" s="22">
        <f>Tabela1352[[#This Row],[col average]]/10</f>
        <v>0.83333333333333337</v>
      </c>
    </row>
    <row r="13" spans="1:7">
      <c r="A13" t="s">
        <v>20</v>
      </c>
      <c r="B13">
        <v>4318</v>
      </c>
      <c r="C13">
        <v>16</v>
      </c>
      <c r="D13">
        <v>8</v>
      </c>
      <c r="E13">
        <v>7</v>
      </c>
      <c r="F13" s="21">
        <f t="shared" si="0"/>
        <v>10.333333333333334</v>
      </c>
      <c r="G13" s="22">
        <f>Tabela1352[[#This Row],[col average]]/10</f>
        <v>1.0333333333333334</v>
      </c>
    </row>
    <row r="14" spans="1:7">
      <c r="A14" t="s">
        <v>0</v>
      </c>
      <c r="B14">
        <v>3540</v>
      </c>
      <c r="C14">
        <v>0</v>
      </c>
      <c r="D14">
        <v>0</v>
      </c>
      <c r="E14">
        <v>2</v>
      </c>
      <c r="F14" s="21">
        <f t="shared" si="0"/>
        <v>0.66666666666666663</v>
      </c>
      <c r="G14" s="22">
        <f>Tabela1352[[#This Row],[col average]]/10</f>
        <v>6.6666666666666666E-2</v>
      </c>
    </row>
    <row r="15" spans="1:7">
      <c r="A15" t="s">
        <v>0</v>
      </c>
      <c r="B15">
        <v>3908</v>
      </c>
      <c r="C15">
        <v>0</v>
      </c>
      <c r="D15">
        <v>0</v>
      </c>
      <c r="E15">
        <v>2</v>
      </c>
      <c r="F15" s="21">
        <f t="shared" si="0"/>
        <v>0.66666666666666663</v>
      </c>
      <c r="G15" s="22">
        <f>Tabela1352[[#This Row],[col average]]/10</f>
        <v>6.6666666666666666E-2</v>
      </c>
    </row>
    <row r="16" spans="1:7">
      <c r="A16" t="s">
        <v>0</v>
      </c>
      <c r="B16">
        <v>4322</v>
      </c>
      <c r="C16">
        <v>0</v>
      </c>
      <c r="D16">
        <v>2</v>
      </c>
      <c r="E16">
        <v>2</v>
      </c>
      <c r="F16" s="21">
        <f t="shared" si="0"/>
        <v>1.3333333333333333</v>
      </c>
      <c r="G16" s="22">
        <f>Tabela1352[[#This Row],[col average]]/10</f>
        <v>0.13333333333333333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Q31" sqref="Q31"/>
    </sheetView>
  </sheetViews>
  <sheetFormatPr defaultColWidth="10.796875" defaultRowHeight="15.6"/>
  <sheetData>
    <row r="1" spans="1:7">
      <c r="A1" t="s">
        <v>2</v>
      </c>
      <c r="B1" t="s">
        <v>1</v>
      </c>
      <c r="C1" t="s">
        <v>247</v>
      </c>
      <c r="D1" t="s">
        <v>248</v>
      </c>
      <c r="E1" t="s">
        <v>249</v>
      </c>
      <c r="F1" t="s">
        <v>251</v>
      </c>
      <c r="G1" t="s">
        <v>246</v>
      </c>
    </row>
    <row r="2" spans="1:7">
      <c r="A2" t="s">
        <v>22</v>
      </c>
      <c r="B2">
        <v>1404</v>
      </c>
      <c r="C2">
        <v>0</v>
      </c>
      <c r="D2">
        <v>0</v>
      </c>
      <c r="E2">
        <v>1</v>
      </c>
      <c r="F2" s="21">
        <f t="shared" ref="F2:F17" si="0">AVERAGE(C2:E2)</f>
        <v>0.33333333333333331</v>
      </c>
      <c r="G2" s="22">
        <f>Tabela145[[#This Row],[col average]]/10</f>
        <v>3.3333333333333333E-2</v>
      </c>
    </row>
    <row r="3" spans="1:7">
      <c r="A3" t="s">
        <v>22</v>
      </c>
      <c r="B3">
        <v>1408</v>
      </c>
      <c r="C3">
        <v>0</v>
      </c>
      <c r="D3">
        <v>0</v>
      </c>
      <c r="E3">
        <v>0</v>
      </c>
      <c r="F3" s="21">
        <f t="shared" si="0"/>
        <v>0</v>
      </c>
      <c r="G3" s="22">
        <f>Tabela145[[#This Row],[col average]]/10</f>
        <v>0</v>
      </c>
    </row>
    <row r="4" spans="1:7">
      <c r="A4" t="s">
        <v>22</v>
      </c>
      <c r="B4">
        <v>4296</v>
      </c>
      <c r="C4">
        <v>0</v>
      </c>
      <c r="D4">
        <v>0</v>
      </c>
      <c r="E4">
        <v>0</v>
      </c>
      <c r="F4" s="21">
        <f t="shared" si="0"/>
        <v>0</v>
      </c>
      <c r="G4" s="22">
        <f>Tabela145[[#This Row],[col average]]/10</f>
        <v>0</v>
      </c>
    </row>
    <row r="5" spans="1:7">
      <c r="A5" t="s">
        <v>221</v>
      </c>
      <c r="B5">
        <v>1248</v>
      </c>
      <c r="C5">
        <v>0</v>
      </c>
      <c r="D5">
        <v>0</v>
      </c>
      <c r="E5">
        <v>0</v>
      </c>
      <c r="F5" s="21">
        <f t="shared" si="0"/>
        <v>0</v>
      </c>
      <c r="G5" s="22">
        <f>Tabela145[[#This Row],[col average]]/10</f>
        <v>0</v>
      </c>
    </row>
    <row r="6" spans="1:7">
      <c r="A6" t="s">
        <v>221</v>
      </c>
      <c r="B6">
        <v>1535</v>
      </c>
      <c r="C6">
        <v>1</v>
      </c>
      <c r="D6">
        <v>0</v>
      </c>
      <c r="E6">
        <v>0</v>
      </c>
      <c r="F6" s="21">
        <f t="shared" si="0"/>
        <v>0.33333333333333331</v>
      </c>
      <c r="G6" s="22">
        <f>Tabela145[[#This Row],[col average]]/10</f>
        <v>3.3333333333333333E-2</v>
      </c>
    </row>
    <row r="7" spans="1:7">
      <c r="A7" t="s">
        <v>221</v>
      </c>
      <c r="B7">
        <v>4315</v>
      </c>
      <c r="C7">
        <v>0</v>
      </c>
      <c r="D7">
        <v>2</v>
      </c>
      <c r="E7">
        <v>0</v>
      </c>
      <c r="F7" s="21">
        <f t="shared" si="0"/>
        <v>0.66666666666666663</v>
      </c>
      <c r="G7" s="22">
        <f>Tabela145[[#This Row],[col average]]/10</f>
        <v>6.6666666666666666E-2</v>
      </c>
    </row>
    <row r="8" spans="1:7">
      <c r="A8" t="s">
        <v>221</v>
      </c>
      <c r="B8">
        <v>4321</v>
      </c>
      <c r="C8">
        <v>0</v>
      </c>
      <c r="D8">
        <v>0</v>
      </c>
      <c r="E8">
        <v>0</v>
      </c>
      <c r="F8" s="21">
        <f t="shared" si="0"/>
        <v>0</v>
      </c>
      <c r="G8" s="22">
        <f>Tabela145[[#This Row],[col average]]/10</f>
        <v>0</v>
      </c>
    </row>
    <row r="9" spans="1:7">
      <c r="A9" t="s">
        <v>221</v>
      </c>
      <c r="B9">
        <v>6230</v>
      </c>
      <c r="C9">
        <v>1</v>
      </c>
      <c r="D9">
        <v>1</v>
      </c>
      <c r="E9">
        <v>0</v>
      </c>
      <c r="F9" s="21">
        <f t="shared" si="0"/>
        <v>0.66666666666666663</v>
      </c>
      <c r="G9" s="22">
        <f>Tabela145[[#This Row],[col average]]/10</f>
        <v>6.6666666666666666E-2</v>
      </c>
    </row>
    <row r="10" spans="1:7">
      <c r="A10" t="s">
        <v>20</v>
      </c>
      <c r="B10">
        <v>3536</v>
      </c>
      <c r="C10">
        <v>4</v>
      </c>
      <c r="D10">
        <v>7</v>
      </c>
      <c r="E10">
        <v>9</v>
      </c>
      <c r="F10" s="21">
        <f t="shared" si="0"/>
        <v>6.666666666666667</v>
      </c>
      <c r="G10" s="22">
        <f>Tabela145[[#This Row],[col average]]/10</f>
        <v>0.66666666666666674</v>
      </c>
    </row>
    <row r="11" spans="1:7">
      <c r="A11" t="s">
        <v>20</v>
      </c>
      <c r="B11">
        <v>3539</v>
      </c>
      <c r="C11">
        <v>2</v>
      </c>
      <c r="D11">
        <v>14</v>
      </c>
      <c r="E11">
        <v>0</v>
      </c>
      <c r="F11" s="21">
        <f t="shared" si="0"/>
        <v>5.333333333333333</v>
      </c>
      <c r="G11" s="22">
        <f>Tabela145[[#This Row],[col average]]/10</f>
        <v>0.53333333333333333</v>
      </c>
    </row>
    <row r="12" spans="1:7">
      <c r="A12" t="s">
        <v>20</v>
      </c>
      <c r="B12">
        <v>3904</v>
      </c>
      <c r="C12">
        <v>20</v>
      </c>
      <c r="D12">
        <v>7</v>
      </c>
      <c r="E12">
        <v>12</v>
      </c>
      <c r="F12" s="21">
        <f t="shared" si="0"/>
        <v>13</v>
      </c>
      <c r="G12" s="22">
        <f>Tabela145[[#This Row],[col average]]/10</f>
        <v>1.3</v>
      </c>
    </row>
    <row r="13" spans="1:7">
      <c r="A13" t="s">
        <v>250</v>
      </c>
      <c r="B13">
        <v>3907</v>
      </c>
      <c r="C13">
        <v>2</v>
      </c>
      <c r="D13">
        <v>18</v>
      </c>
      <c r="E13">
        <v>3</v>
      </c>
      <c r="F13" s="21">
        <f t="shared" si="0"/>
        <v>7.666666666666667</v>
      </c>
      <c r="G13" s="22">
        <f>Tabela145[[#This Row],[col average]]/10</f>
        <v>0.76666666666666672</v>
      </c>
    </row>
    <row r="14" spans="1:7">
      <c r="A14" t="s">
        <v>20</v>
      </c>
      <c r="B14">
        <v>4318</v>
      </c>
      <c r="C14">
        <v>3</v>
      </c>
      <c r="D14">
        <v>3</v>
      </c>
      <c r="E14">
        <v>6</v>
      </c>
      <c r="F14" s="21">
        <f t="shared" si="0"/>
        <v>4</v>
      </c>
      <c r="G14" s="22">
        <f>Tabela145[[#This Row],[col average]]/10</f>
        <v>0.4</v>
      </c>
    </row>
    <row r="15" spans="1:7">
      <c r="A15" t="s">
        <v>0</v>
      </c>
      <c r="B15">
        <v>3540</v>
      </c>
      <c r="C15">
        <v>0</v>
      </c>
      <c r="D15">
        <v>0</v>
      </c>
      <c r="E15">
        <v>1</v>
      </c>
      <c r="F15" s="21">
        <f t="shared" si="0"/>
        <v>0.33333333333333331</v>
      </c>
      <c r="G15" s="22">
        <f>Tabela145[[#This Row],[col average]]/10</f>
        <v>3.3333333333333333E-2</v>
      </c>
    </row>
    <row r="16" spans="1:7">
      <c r="A16" t="s">
        <v>0</v>
      </c>
      <c r="B16">
        <v>3908</v>
      </c>
      <c r="C16">
        <v>0</v>
      </c>
      <c r="D16">
        <v>1</v>
      </c>
      <c r="E16">
        <v>0</v>
      </c>
      <c r="F16" s="21">
        <f t="shared" si="0"/>
        <v>0.33333333333333331</v>
      </c>
      <c r="G16" s="22">
        <f>Tabela145[[#This Row],[col average]]/10</f>
        <v>3.3333333333333333E-2</v>
      </c>
    </row>
    <row r="17" spans="1:7">
      <c r="A17" t="s">
        <v>0</v>
      </c>
      <c r="B17">
        <v>4322</v>
      </c>
      <c r="C17">
        <v>0</v>
      </c>
      <c r="D17">
        <v>0</v>
      </c>
      <c r="E17">
        <v>0</v>
      </c>
      <c r="F17" s="21">
        <f t="shared" si="0"/>
        <v>0</v>
      </c>
      <c r="G17" s="22">
        <f>Tabela145[[#This Row],[col average]]/10</f>
        <v>0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30" sqref="F30"/>
    </sheetView>
  </sheetViews>
  <sheetFormatPr defaultRowHeight="15.6"/>
  <sheetData>
    <row r="1" spans="1:14" ht="17.7">
      <c r="A1" s="26" t="s">
        <v>260</v>
      </c>
    </row>
    <row r="4" spans="1:14">
      <c r="A4" s="18" t="s">
        <v>261</v>
      </c>
    </row>
    <row r="5" spans="1:14">
      <c r="A5" s="27"/>
      <c r="B5" s="28"/>
      <c r="C5" s="29" t="s">
        <v>262</v>
      </c>
      <c r="D5" s="29" t="s">
        <v>263</v>
      </c>
      <c r="E5" s="29" t="s">
        <v>264</v>
      </c>
      <c r="F5" s="29" t="s">
        <v>265</v>
      </c>
      <c r="G5" s="29" t="s">
        <v>266</v>
      </c>
      <c r="H5" s="29" t="s">
        <v>267</v>
      </c>
      <c r="M5" t="s">
        <v>268</v>
      </c>
    </row>
    <row r="6" spans="1:14">
      <c r="A6" s="30" t="s">
        <v>269</v>
      </c>
      <c r="B6" s="29" t="s">
        <v>270</v>
      </c>
      <c r="C6" s="29">
        <v>16811</v>
      </c>
      <c r="D6" s="29">
        <v>16289</v>
      </c>
      <c r="E6" s="29">
        <v>17065</v>
      </c>
      <c r="F6" s="31">
        <f>AVERAGE(C6:E6)</f>
        <v>16721.666666666668</v>
      </c>
      <c r="G6" s="31">
        <f>STDEV(C6:E6)</f>
        <v>395.63788157017188</v>
      </c>
      <c r="H6" s="32">
        <v>15.35</v>
      </c>
      <c r="I6" s="32">
        <v>15.84</v>
      </c>
      <c r="J6" s="32">
        <v>15.9</v>
      </c>
      <c r="K6" s="33">
        <f>AVERAGE(H6:J8)</f>
        <v>15.921111111111113</v>
      </c>
      <c r="L6" s="33" t="s">
        <v>271</v>
      </c>
      <c r="M6" t="s">
        <v>272</v>
      </c>
    </row>
    <row r="7" spans="1:14">
      <c r="A7" s="30"/>
      <c r="B7" s="29" t="s">
        <v>273</v>
      </c>
      <c r="C7" s="29">
        <v>258078</v>
      </c>
      <c r="D7" s="29">
        <v>264837</v>
      </c>
      <c r="E7" s="29">
        <v>271374</v>
      </c>
      <c r="F7" s="31">
        <f>AVERAGE(C7:E7)</f>
        <v>264763</v>
      </c>
      <c r="G7" s="31">
        <f>STDEV(C7:E7)</f>
        <v>6648.3088827159645</v>
      </c>
      <c r="H7" s="32">
        <v>15.75</v>
      </c>
      <c r="I7" s="32">
        <v>16.25</v>
      </c>
      <c r="J7" s="32">
        <v>15.51</v>
      </c>
      <c r="K7" s="33">
        <f>STDEV(H6:J8)</f>
        <v>0.39039865664614032</v>
      </c>
      <c r="L7" s="33" t="s">
        <v>274</v>
      </c>
      <c r="M7">
        <f>TTEST(H6:J8,H9:J11,2,2)</f>
        <v>3.3203726394627865E-13</v>
      </c>
      <c r="N7" t="s">
        <v>275</v>
      </c>
    </row>
    <row r="8" spans="1:14">
      <c r="A8" s="30"/>
      <c r="B8" s="29"/>
      <c r="C8" s="29"/>
      <c r="D8" s="29"/>
      <c r="E8" s="29"/>
      <c r="F8" s="31"/>
      <c r="G8" s="31"/>
      <c r="H8" s="34">
        <v>16.14</v>
      </c>
      <c r="I8" s="34">
        <v>16.649999999999999</v>
      </c>
      <c r="J8" s="34">
        <v>15.9</v>
      </c>
      <c r="K8" s="33"/>
      <c r="L8" s="33"/>
    </row>
    <row r="9" spans="1:14">
      <c r="A9" s="30" t="s">
        <v>276</v>
      </c>
      <c r="B9" s="29" t="s">
        <v>270</v>
      </c>
      <c r="C9" s="29">
        <v>9773</v>
      </c>
      <c r="D9" s="29">
        <v>8011</v>
      </c>
      <c r="E9" s="29">
        <v>9594</v>
      </c>
      <c r="F9" s="31">
        <f>AVERAGE(C9:E9)</f>
        <v>9126</v>
      </c>
      <c r="G9" s="31">
        <f>STDEV(C9:E9)</f>
        <v>969.75718610382057</v>
      </c>
      <c r="H9" s="32">
        <v>9.93</v>
      </c>
      <c r="I9" s="32">
        <v>8.59</v>
      </c>
      <c r="J9" s="32">
        <v>8.1199999999999992</v>
      </c>
      <c r="K9" s="33">
        <f>AVERAGE(H9:J11)</f>
        <v>8.9733333333333345</v>
      </c>
      <c r="L9" s="33" t="s">
        <v>271</v>
      </c>
      <c r="M9" t="s">
        <v>277</v>
      </c>
    </row>
    <row r="10" spans="1:14">
      <c r="A10" s="30"/>
      <c r="B10" s="29" t="s">
        <v>273</v>
      </c>
      <c r="C10" s="29">
        <v>97089</v>
      </c>
      <c r="D10" s="29">
        <v>84009</v>
      </c>
      <c r="E10" s="29">
        <v>79437</v>
      </c>
      <c r="F10" s="31">
        <f>AVERAGE(C10:E10)</f>
        <v>86845</v>
      </c>
      <c r="G10" s="31">
        <f>STDEV(C10:E10)</f>
        <v>9161.3562314757746</v>
      </c>
      <c r="H10" s="34">
        <v>8.59</v>
      </c>
      <c r="I10" s="34">
        <v>10.48</v>
      </c>
      <c r="J10" s="34">
        <v>8.75</v>
      </c>
      <c r="K10" s="33">
        <f>STDEV(H9:J11)</f>
        <v>0.89144545542618625</v>
      </c>
      <c r="L10" s="33" t="s">
        <v>274</v>
      </c>
      <c r="M10">
        <f>TTEST(H9:J11,H12:J14,2,2)</f>
        <v>3.6547104424160179E-9</v>
      </c>
      <c r="N10" t="s">
        <v>275</v>
      </c>
    </row>
    <row r="11" spans="1:14">
      <c r="A11" s="30"/>
      <c r="B11" s="29"/>
      <c r="C11" s="29"/>
      <c r="D11" s="29"/>
      <c r="E11" s="29"/>
      <c r="F11" s="31"/>
      <c r="G11" s="31"/>
      <c r="H11" s="34">
        <v>8.1199999999999992</v>
      </c>
      <c r="I11" s="34">
        <v>9.91</v>
      </c>
      <c r="J11" s="34">
        <v>8.27</v>
      </c>
      <c r="K11" s="33"/>
      <c r="L11" s="33"/>
    </row>
    <row r="12" spans="1:14">
      <c r="A12" s="30" t="s">
        <v>278</v>
      </c>
      <c r="B12" s="29" t="s">
        <v>270</v>
      </c>
      <c r="C12" s="29">
        <v>10549</v>
      </c>
      <c r="D12" s="29">
        <v>11700</v>
      </c>
      <c r="E12" s="29">
        <v>11847</v>
      </c>
      <c r="F12" s="31">
        <f>AVERAGE(C12:E12)</f>
        <v>11365.333333333334</v>
      </c>
      <c r="G12" s="31">
        <f>STDEV(C12:E12)</f>
        <v>710.77586715738551</v>
      </c>
      <c r="H12" s="34">
        <v>17.38</v>
      </c>
      <c r="I12" s="34">
        <v>15.67</v>
      </c>
      <c r="J12" s="34">
        <v>15.48</v>
      </c>
      <c r="K12" s="33">
        <f>AVERAGE(H12:J14)</f>
        <v>17.095555555555553</v>
      </c>
      <c r="L12" s="33" t="s">
        <v>271</v>
      </c>
      <c r="M12" t="s">
        <v>279</v>
      </c>
    </row>
    <row r="13" spans="1:14">
      <c r="A13" s="30"/>
      <c r="B13" s="29" t="s">
        <v>273</v>
      </c>
      <c r="C13" s="29">
        <v>183428</v>
      </c>
      <c r="D13" s="29">
        <v>218778</v>
      </c>
      <c r="E13" s="29">
        <v>179345</v>
      </c>
      <c r="F13" s="31">
        <f>AVERAGE(C13:E13)</f>
        <v>193850.33333333334</v>
      </c>
      <c r="G13" s="31">
        <f>STDEV(C13:E13)</f>
        <v>21684.306452670633</v>
      </c>
      <c r="H13" s="34">
        <v>20.73</v>
      </c>
      <c r="I13" s="34">
        <v>18.690000000000001</v>
      </c>
      <c r="J13" s="34">
        <v>18.46</v>
      </c>
      <c r="K13" s="33">
        <f>STDEV(H12:J14)</f>
        <v>1.9157708051272306</v>
      </c>
      <c r="L13" s="33" t="s">
        <v>274</v>
      </c>
      <c r="M13">
        <f>TTEST(H6:J8,H12:J14,2,2)</f>
        <v>9.040240959046604E-2</v>
      </c>
      <c r="N13" t="s">
        <v>280</v>
      </c>
    </row>
    <row r="14" spans="1:14">
      <c r="A14" s="30"/>
      <c r="B14" s="29"/>
      <c r="C14" s="29"/>
      <c r="D14" s="29"/>
      <c r="E14" s="29"/>
      <c r="F14" s="31"/>
      <c r="G14" s="31"/>
      <c r="H14" s="34">
        <v>17</v>
      </c>
      <c r="I14" s="34">
        <v>15.32</v>
      </c>
      <c r="J14" s="34">
        <v>15.13</v>
      </c>
      <c r="K14" s="33"/>
      <c r="L14" s="33"/>
    </row>
    <row r="15" spans="1:14">
      <c r="A15" s="30" t="s">
        <v>281</v>
      </c>
      <c r="B15" s="29" t="s">
        <v>270</v>
      </c>
      <c r="C15" s="29">
        <v>39126</v>
      </c>
      <c r="D15" s="29">
        <v>40932</v>
      </c>
      <c r="E15" s="29">
        <v>42720</v>
      </c>
      <c r="F15" s="31">
        <f>AVERAGE(C15:E15)</f>
        <v>40926</v>
      </c>
      <c r="G15" s="31">
        <f>STDEV(C15:E15)</f>
        <v>1797.0075125051649</v>
      </c>
      <c r="H15" s="34">
        <v>1.47</v>
      </c>
      <c r="I15" s="34">
        <v>1.41</v>
      </c>
      <c r="J15" s="34">
        <v>1.35</v>
      </c>
      <c r="K15" s="33">
        <f>AVERAGE(H15:J17)</f>
        <v>1.4166666666666667</v>
      </c>
      <c r="L15" s="33" t="s">
        <v>271</v>
      </c>
    </row>
    <row r="16" spans="1:14">
      <c r="A16" s="30"/>
      <c r="B16" s="29" t="s">
        <v>273</v>
      </c>
      <c r="C16" s="29">
        <v>57783</v>
      </c>
      <c r="D16" s="29">
        <v>60974</v>
      </c>
      <c r="E16" s="29">
        <v>58238</v>
      </c>
      <c r="F16" s="31">
        <f>AVERAGE(C16:E16)</f>
        <v>58998.333333333336</v>
      </c>
      <c r="G16" s="31">
        <f>STDEV(C16:E16)</f>
        <v>1726.0360173916804</v>
      </c>
      <c r="H16" s="34">
        <v>1.55</v>
      </c>
      <c r="I16" s="34">
        <v>1.48</v>
      </c>
      <c r="J16" s="34">
        <v>1.42</v>
      </c>
      <c r="K16" s="33">
        <f>STDEV(H15:J17)</f>
        <v>0.10839741694339401</v>
      </c>
      <c r="L16" s="33" t="s">
        <v>274</v>
      </c>
    </row>
    <row r="17" spans="1:12">
      <c r="A17" s="30"/>
      <c r="B17" s="29"/>
      <c r="C17" s="29"/>
      <c r="D17" s="29"/>
      <c r="E17" s="29"/>
      <c r="F17" s="31"/>
      <c r="G17" s="31"/>
      <c r="H17" s="34">
        <v>1.48</v>
      </c>
      <c r="I17" s="34">
        <v>1.42</v>
      </c>
      <c r="J17" s="34">
        <v>1.17</v>
      </c>
      <c r="K17" s="33"/>
      <c r="L17" s="33"/>
    </row>
    <row r="18" spans="1:12">
      <c r="A18" s="30" t="s">
        <v>282</v>
      </c>
      <c r="B18" s="29" t="s">
        <v>270</v>
      </c>
      <c r="C18" s="29">
        <v>28739</v>
      </c>
      <c r="D18" s="29">
        <v>27862</v>
      </c>
      <c r="E18" s="29">
        <v>27614</v>
      </c>
      <c r="F18" s="31">
        <f>AVERAGE(C18:E18)</f>
        <v>28071.666666666668</v>
      </c>
      <c r="G18" s="31">
        <f>STDEV(C18:E18)</f>
        <v>591.08064875559353</v>
      </c>
      <c r="H18" s="34">
        <v>1.51</v>
      </c>
      <c r="I18" s="34">
        <v>1.56</v>
      </c>
      <c r="J18" s="34">
        <v>1.57</v>
      </c>
      <c r="K18" s="33">
        <f>AVERAGE(H18:J20)</f>
        <v>1.6288888888888888</v>
      </c>
      <c r="L18" s="33" t="s">
        <v>271</v>
      </c>
    </row>
    <row r="19" spans="1:12">
      <c r="A19" s="30"/>
      <c r="B19" s="29" t="s">
        <v>273</v>
      </c>
      <c r="C19" s="29">
        <v>43511</v>
      </c>
      <c r="D19" s="29">
        <v>48961</v>
      </c>
      <c r="E19" s="29">
        <v>45025</v>
      </c>
      <c r="F19" s="31">
        <f>AVERAGE(C19:E19)</f>
        <v>45832.333333333336</v>
      </c>
      <c r="G19" s="31">
        <f>STDEV(C19:E19)</f>
        <v>2813.2659549593482</v>
      </c>
      <c r="H19" s="34">
        <v>1.7</v>
      </c>
      <c r="I19" s="34">
        <v>1.75</v>
      </c>
      <c r="J19" s="34">
        <v>1.77</v>
      </c>
      <c r="K19" s="33">
        <f>STDEV(H18:J20)</f>
        <v>9.1575712452107674E-2</v>
      </c>
      <c r="L19" s="33" t="s">
        <v>274</v>
      </c>
    </row>
    <row r="20" spans="1:12">
      <c r="A20" s="30"/>
      <c r="B20" s="29"/>
      <c r="C20" s="29"/>
      <c r="D20" s="29"/>
      <c r="E20" s="29"/>
      <c r="F20" s="31"/>
      <c r="G20" s="31"/>
      <c r="H20" s="34">
        <v>1.56</v>
      </c>
      <c r="I20" s="34">
        <v>1.61</v>
      </c>
      <c r="J20" s="34">
        <v>1.63</v>
      </c>
      <c r="K20" s="33"/>
      <c r="L20" s="33"/>
    </row>
    <row r="21" spans="1:12">
      <c r="A21" s="30" t="s">
        <v>283</v>
      </c>
      <c r="B21" s="29" t="s">
        <v>270</v>
      </c>
      <c r="C21" s="29">
        <v>35888</v>
      </c>
      <c r="D21" s="29">
        <v>41130</v>
      </c>
      <c r="E21" s="29">
        <v>43653</v>
      </c>
      <c r="F21" s="31">
        <f>AVERAGE(C21:E21)</f>
        <v>40223.666666666664</v>
      </c>
      <c r="G21" s="31">
        <f>STDEV(C21:E21)</f>
        <v>3961.0461160321438</v>
      </c>
      <c r="H21" s="34">
        <v>1.78</v>
      </c>
      <c r="I21" s="34">
        <v>1.56</v>
      </c>
      <c r="J21" s="34">
        <v>1.47</v>
      </c>
      <c r="K21" s="33">
        <f>AVERAGE(H21:J23)</f>
        <v>1.3833333333333333</v>
      </c>
      <c r="L21" s="33" t="s">
        <v>271</v>
      </c>
    </row>
    <row r="22" spans="1:12">
      <c r="A22" s="30"/>
      <c r="B22" s="29" t="s">
        <v>273</v>
      </c>
      <c r="C22" s="29">
        <v>64200</v>
      </c>
      <c r="D22" s="29">
        <v>49530</v>
      </c>
      <c r="E22" s="29">
        <v>52522</v>
      </c>
      <c r="F22" s="31">
        <f>AVERAGE(C22:E22)</f>
        <v>55417.333333333336</v>
      </c>
      <c r="G22" s="31">
        <f>STDEV(C22:E22)</f>
        <v>7751.7379556672977</v>
      </c>
      <c r="H22" s="34">
        <v>1.38</v>
      </c>
      <c r="I22" s="34">
        <v>1.2</v>
      </c>
      <c r="J22" s="34">
        <v>1.1299999999999999</v>
      </c>
      <c r="K22" s="33">
        <f>STDEV(H21:J23)</f>
        <v>0.20802644062714815</v>
      </c>
      <c r="L22" s="33" t="s">
        <v>274</v>
      </c>
    </row>
    <row r="23" spans="1:12">
      <c r="A23" s="35"/>
      <c r="B23" s="29"/>
      <c r="C23" s="29"/>
      <c r="D23" s="29"/>
      <c r="E23" s="29"/>
      <c r="F23" s="31"/>
      <c r="G23" s="31"/>
      <c r="H23" s="34">
        <v>1.46</v>
      </c>
      <c r="I23" s="34">
        <v>1.27</v>
      </c>
      <c r="J23" s="34">
        <v>1.2</v>
      </c>
      <c r="K23" s="33"/>
      <c r="L23" s="33"/>
    </row>
    <row r="24" spans="1:12">
      <c r="A24" s="3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Q28" sqref="Q28"/>
    </sheetView>
  </sheetViews>
  <sheetFormatPr defaultRowHeight="15.6"/>
  <sheetData>
    <row r="1" spans="1:13" ht="17.7">
      <c r="A1" s="36" t="s">
        <v>284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8">
      <c r="A2" s="38"/>
      <c r="B2" s="39"/>
      <c r="C2" s="39"/>
      <c r="D2" s="39"/>
      <c r="E2" s="39"/>
      <c r="F2" s="29"/>
      <c r="G2" s="29"/>
      <c r="H2" s="29"/>
      <c r="I2" s="29"/>
      <c r="J2" s="29"/>
      <c r="K2" s="29"/>
      <c r="L2" s="29"/>
      <c r="M2" s="29"/>
    </row>
    <row r="3" spans="1:13" ht="18">
      <c r="A3" s="38"/>
      <c r="B3" s="39"/>
      <c r="C3" s="39"/>
      <c r="D3" s="39"/>
      <c r="E3" s="39"/>
      <c r="F3" s="29"/>
      <c r="G3" s="29"/>
      <c r="H3" s="29"/>
      <c r="I3" s="29"/>
      <c r="J3" s="29"/>
      <c r="K3" s="29"/>
      <c r="L3" s="29"/>
      <c r="M3" s="29"/>
    </row>
    <row r="4" spans="1:13" ht="18.3">
      <c r="A4" s="40" t="s">
        <v>285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41"/>
    </row>
    <row r="5" spans="1:13" ht="18">
      <c r="A5" s="38" t="s">
        <v>286</v>
      </c>
      <c r="B5" s="29"/>
      <c r="C5" s="29" t="s">
        <v>262</v>
      </c>
      <c r="D5" s="29" t="s">
        <v>263</v>
      </c>
      <c r="E5" s="29" t="s">
        <v>264</v>
      </c>
      <c r="F5" s="29" t="s">
        <v>265</v>
      </c>
      <c r="G5" s="29" t="s">
        <v>266</v>
      </c>
      <c r="H5" s="42"/>
      <c r="I5" s="43"/>
      <c r="J5" s="44"/>
      <c r="K5" s="44"/>
      <c r="L5" s="44"/>
      <c r="M5" s="41"/>
    </row>
    <row r="6" spans="1:13">
      <c r="A6" s="45" t="s">
        <v>287</v>
      </c>
      <c r="B6" s="29" t="s">
        <v>270</v>
      </c>
      <c r="C6" s="29">
        <v>14625</v>
      </c>
      <c r="D6" s="29">
        <v>12795</v>
      </c>
      <c r="E6" s="29">
        <v>13507</v>
      </c>
      <c r="F6" s="31">
        <f>AVERAGE(C6:E6)</f>
        <v>13642.333333333334</v>
      </c>
      <c r="G6" s="31">
        <f>STDEV(C6:E6)</f>
        <v>922.47565460197018</v>
      </c>
      <c r="H6" s="42"/>
      <c r="I6" s="46"/>
      <c r="J6" s="47"/>
      <c r="K6" s="47"/>
      <c r="L6" s="47"/>
      <c r="M6" s="41"/>
    </row>
    <row r="7" spans="1:13">
      <c r="A7" s="45"/>
      <c r="B7" s="29" t="s">
        <v>273</v>
      </c>
      <c r="C7" s="29">
        <v>98957</v>
      </c>
      <c r="D7" s="29">
        <v>104883</v>
      </c>
      <c r="E7" s="29">
        <v>98708</v>
      </c>
      <c r="F7" s="31">
        <f t="shared" ref="F7:F19" si="0">AVERAGE(C7:E7)</f>
        <v>100849.33333333333</v>
      </c>
      <c r="G7" s="31">
        <f t="shared" ref="G7:G19" si="1">STDEV(C7:E7)</f>
        <v>3495.4756948566146</v>
      </c>
      <c r="H7" s="29"/>
      <c r="I7" s="29"/>
      <c r="J7" s="29"/>
      <c r="K7" s="29"/>
      <c r="L7" s="29"/>
      <c r="M7" s="41"/>
    </row>
    <row r="8" spans="1:13">
      <c r="A8" s="45"/>
      <c r="B8" s="29"/>
      <c r="C8" s="29"/>
      <c r="D8" s="29"/>
      <c r="E8" s="29"/>
      <c r="F8" s="31"/>
      <c r="G8" s="31"/>
      <c r="H8" s="29"/>
      <c r="I8" s="29"/>
      <c r="J8" s="29"/>
      <c r="K8" s="29"/>
      <c r="L8" s="29"/>
      <c r="M8" s="41"/>
    </row>
    <row r="9" spans="1:13">
      <c r="A9" s="45"/>
      <c r="B9" s="29"/>
      <c r="C9" s="29"/>
      <c r="D9" s="29"/>
      <c r="E9" s="29"/>
      <c r="F9" s="31"/>
      <c r="G9" s="31"/>
      <c r="H9" s="29"/>
      <c r="I9" s="29"/>
      <c r="J9" s="29"/>
      <c r="K9" s="29"/>
      <c r="L9" s="29"/>
      <c r="M9" s="41"/>
    </row>
    <row r="10" spans="1:13">
      <c r="A10" s="45" t="s">
        <v>288</v>
      </c>
      <c r="B10" s="29" t="s">
        <v>270</v>
      </c>
      <c r="C10" s="29">
        <v>25765</v>
      </c>
      <c r="D10" s="29">
        <v>23662</v>
      </c>
      <c r="E10" s="29">
        <v>21351</v>
      </c>
      <c r="F10" s="31">
        <f t="shared" si="0"/>
        <v>23592.666666666668</v>
      </c>
      <c r="G10" s="31">
        <f t="shared" si="1"/>
        <v>2207.8166439569509</v>
      </c>
      <c r="H10" s="29"/>
      <c r="I10" s="29"/>
      <c r="J10" s="29"/>
      <c r="K10" s="29"/>
      <c r="L10" s="29"/>
      <c r="M10" s="29"/>
    </row>
    <row r="11" spans="1:13">
      <c r="A11" s="45"/>
      <c r="B11" s="29" t="s">
        <v>273</v>
      </c>
      <c r="C11" s="29">
        <v>144191</v>
      </c>
      <c r="D11" s="29">
        <v>134904</v>
      </c>
      <c r="E11" s="29">
        <v>127628</v>
      </c>
      <c r="F11" s="31">
        <f t="shared" si="0"/>
        <v>135574.33333333334</v>
      </c>
      <c r="G11" s="31">
        <f t="shared" si="1"/>
        <v>8301.8222296874883</v>
      </c>
      <c r="H11" s="29"/>
      <c r="I11" s="29"/>
      <c r="J11" s="29"/>
      <c r="K11" s="29"/>
      <c r="L11" s="29"/>
      <c r="M11" s="29"/>
    </row>
    <row r="12" spans="1:13">
      <c r="A12" s="45"/>
      <c r="B12" s="29"/>
      <c r="C12" s="29"/>
      <c r="D12" s="29"/>
      <c r="E12" s="29"/>
      <c r="F12" s="31"/>
      <c r="G12" s="31"/>
      <c r="H12" s="29"/>
      <c r="I12" s="29"/>
      <c r="J12" s="29"/>
      <c r="K12" s="29"/>
      <c r="L12" s="29"/>
      <c r="M12" s="29"/>
    </row>
    <row r="13" spans="1:13">
      <c r="A13" s="45"/>
      <c r="B13" s="29"/>
      <c r="C13" s="29"/>
      <c r="D13" s="29"/>
      <c r="E13" s="29"/>
      <c r="F13" s="31"/>
      <c r="G13" s="31"/>
      <c r="H13" s="29"/>
      <c r="I13" s="29"/>
      <c r="J13" s="29"/>
      <c r="K13" s="29"/>
      <c r="L13" s="29"/>
      <c r="M13" s="29"/>
    </row>
    <row r="14" spans="1:13">
      <c r="A14" s="45" t="s">
        <v>289</v>
      </c>
      <c r="B14" s="29" t="s">
        <v>270</v>
      </c>
      <c r="C14" s="29">
        <v>13959</v>
      </c>
      <c r="D14" s="29">
        <v>14688</v>
      </c>
      <c r="E14" s="29">
        <v>15031</v>
      </c>
      <c r="F14" s="31">
        <f t="shared" si="0"/>
        <v>14559.333333333334</v>
      </c>
      <c r="G14" s="31">
        <f t="shared" si="1"/>
        <v>547.45989198600967</v>
      </c>
      <c r="H14" s="29"/>
      <c r="I14" s="29"/>
      <c r="J14" s="29"/>
      <c r="K14" s="29"/>
      <c r="L14" s="29"/>
      <c r="M14" s="29"/>
    </row>
    <row r="15" spans="1:13">
      <c r="A15" s="45"/>
      <c r="B15" s="29" t="s">
        <v>273</v>
      </c>
      <c r="C15" s="29">
        <v>59130</v>
      </c>
      <c r="D15" s="29">
        <v>57162</v>
      </c>
      <c r="E15" s="29">
        <v>51999</v>
      </c>
      <c r="F15" s="31">
        <f t="shared" si="0"/>
        <v>56097</v>
      </c>
      <c r="G15" s="31">
        <f t="shared" si="1"/>
        <v>3682.8601656864466</v>
      </c>
      <c r="H15" s="29"/>
      <c r="I15" s="29"/>
      <c r="J15" s="29"/>
      <c r="K15" s="29"/>
      <c r="L15" s="29"/>
      <c r="M15" s="29"/>
    </row>
    <row r="16" spans="1:13">
      <c r="A16" s="45"/>
      <c r="B16" s="29"/>
      <c r="C16" s="29"/>
      <c r="D16" s="29"/>
      <c r="E16" s="29"/>
      <c r="F16" s="31"/>
      <c r="G16" s="31"/>
      <c r="H16" s="29"/>
      <c r="I16" s="29"/>
      <c r="J16" s="29"/>
      <c r="K16" s="29"/>
      <c r="L16" s="29"/>
      <c r="M16" s="29"/>
    </row>
    <row r="17" spans="1:13">
      <c r="A17" s="45"/>
      <c r="B17" s="29"/>
      <c r="C17" s="29"/>
      <c r="D17" s="29"/>
      <c r="E17" s="29"/>
      <c r="F17" s="31"/>
      <c r="G17" s="31"/>
      <c r="H17" s="29"/>
      <c r="I17" s="29"/>
      <c r="J17" s="29"/>
      <c r="K17" s="29"/>
      <c r="L17" s="29"/>
      <c r="M17" s="29"/>
    </row>
    <row r="18" spans="1:13">
      <c r="A18" s="45" t="s">
        <v>290</v>
      </c>
      <c r="B18" s="29" t="s">
        <v>270</v>
      </c>
      <c r="C18" s="29">
        <v>20484</v>
      </c>
      <c r="D18" s="29">
        <v>18894</v>
      </c>
      <c r="E18" s="29">
        <v>18960</v>
      </c>
      <c r="F18" s="31">
        <f t="shared" si="0"/>
        <v>19446</v>
      </c>
      <c r="G18" s="31">
        <f t="shared" si="1"/>
        <v>899.53988238432203</v>
      </c>
      <c r="H18" s="29"/>
      <c r="I18" s="29"/>
      <c r="J18" s="29"/>
      <c r="K18" s="29"/>
      <c r="L18" s="29"/>
      <c r="M18" s="29"/>
    </row>
    <row r="19" spans="1:13">
      <c r="A19" s="45"/>
      <c r="B19" s="29" t="s">
        <v>273</v>
      </c>
      <c r="C19" s="29">
        <v>113598</v>
      </c>
      <c r="D19" s="29">
        <v>111067</v>
      </c>
      <c r="E19" s="29">
        <v>105693</v>
      </c>
      <c r="F19" s="31">
        <f t="shared" si="0"/>
        <v>110119.33333333333</v>
      </c>
      <c r="G19" s="31">
        <f t="shared" si="1"/>
        <v>4036.8069477414119</v>
      </c>
      <c r="H19" s="29"/>
      <c r="I19" s="29"/>
      <c r="J19" s="29"/>
      <c r="K19" s="29"/>
      <c r="L19" s="29"/>
      <c r="M19" s="29"/>
    </row>
    <row r="20" spans="1:13">
      <c r="A20" s="45"/>
      <c r="B20" s="29"/>
      <c r="C20" s="29"/>
      <c r="D20" s="29"/>
      <c r="E20" s="29"/>
      <c r="F20" s="31"/>
      <c r="G20" s="31"/>
      <c r="H20" s="29"/>
      <c r="I20" s="29"/>
      <c r="J20" s="29"/>
      <c r="K20" s="29"/>
      <c r="L20" s="29"/>
      <c r="M20" s="29"/>
    </row>
    <row r="21" spans="1:13">
      <c r="A21" s="45"/>
      <c r="B21" s="29"/>
      <c r="C21" s="29"/>
      <c r="D21" s="29"/>
      <c r="E21" s="29"/>
      <c r="F21" s="31"/>
      <c r="G21" s="31"/>
      <c r="H21" s="29"/>
      <c r="I21" s="29"/>
      <c r="J21" s="29"/>
      <c r="K21" s="29"/>
      <c r="L21" s="29"/>
      <c r="M21" s="29"/>
    </row>
    <row r="22" spans="1:13" ht="18">
      <c r="A22" s="38" t="s">
        <v>291</v>
      </c>
      <c r="B22" s="29" t="s">
        <v>267</v>
      </c>
      <c r="C22" s="29"/>
      <c r="D22" s="29"/>
      <c r="E22" s="29"/>
      <c r="F22" s="31"/>
      <c r="G22" s="31"/>
      <c r="H22" s="29"/>
      <c r="I22" s="29"/>
      <c r="J22" s="29"/>
      <c r="K22" s="48" t="s">
        <v>265</v>
      </c>
      <c r="L22" s="48" t="s">
        <v>266</v>
      </c>
      <c r="M22" s="29"/>
    </row>
    <row r="23" spans="1:13">
      <c r="A23" s="49" t="s">
        <v>287</v>
      </c>
      <c r="B23" s="41">
        <f>C7/C6</f>
        <v>6.7662905982905981</v>
      </c>
      <c r="C23" s="41">
        <f>C7/D6</f>
        <v>7.7340367330988666</v>
      </c>
      <c r="D23" s="41">
        <f>C7/E6</f>
        <v>7.3263493003627751</v>
      </c>
      <c r="E23" s="41">
        <f>D7/C6</f>
        <v>7.1714871794871797</v>
      </c>
      <c r="F23" s="41">
        <f>D7/D6</f>
        <v>8.1971864009378663</v>
      </c>
      <c r="G23" s="41">
        <f>D7/E6</f>
        <v>7.7650847708595547</v>
      </c>
      <c r="H23" s="41">
        <f>E7/C6</f>
        <v>6.7492649572649572</v>
      </c>
      <c r="I23" s="41">
        <f>E7/D6</f>
        <v>7.7145760062524422</v>
      </c>
      <c r="J23" s="41">
        <f>E7/E6</f>
        <v>7.3079144147479083</v>
      </c>
      <c r="K23" s="50">
        <f>AVERAGE(B23:J23)</f>
        <v>7.4146878179224602</v>
      </c>
      <c r="L23" s="50">
        <f>STDEV(B23:J23)</f>
        <v>0.48329029241366611</v>
      </c>
      <c r="M23" s="29"/>
    </row>
    <row r="24" spans="1:13">
      <c r="A24" s="49" t="s">
        <v>288</v>
      </c>
      <c r="B24" s="41">
        <f>C11/C10</f>
        <v>5.5963904521637877</v>
      </c>
      <c r="C24" s="41">
        <f>C11/D10</f>
        <v>6.0937790550249344</v>
      </c>
      <c r="D24" s="41">
        <f>C11/E10</f>
        <v>6.7533604983373143</v>
      </c>
      <c r="E24" s="41">
        <f>D11/C10</f>
        <v>5.2359402289928196</v>
      </c>
      <c r="F24" s="41">
        <f>D11/D10</f>
        <v>5.7012932127461751</v>
      </c>
      <c r="G24" s="41">
        <f>D11/E10</f>
        <v>6.3183925811437405</v>
      </c>
      <c r="H24" s="41">
        <f>E11/C10</f>
        <v>4.9535416262371434</v>
      </c>
      <c r="I24" s="41">
        <f>E11/D10</f>
        <v>5.3937959597667149</v>
      </c>
      <c r="J24" s="41">
        <f>E11/E10</f>
        <v>5.977612289822491</v>
      </c>
      <c r="K24" s="50">
        <f>AVERAGE(B24:J24)</f>
        <v>5.7804562115816802</v>
      </c>
      <c r="L24" s="50">
        <f>STDEV(B24:J24)</f>
        <v>0.56379279588718689</v>
      </c>
      <c r="M24" s="29"/>
    </row>
    <row r="25" spans="1:13">
      <c r="A25" s="49" t="s">
        <v>276</v>
      </c>
      <c r="B25" s="41">
        <f>C15/C14</f>
        <v>4.2359767891682782</v>
      </c>
      <c r="C25" s="41">
        <f>C15/D14</f>
        <v>4.0257352941176467</v>
      </c>
      <c r="D25" s="41">
        <f>C15/E14</f>
        <v>3.9338700019958752</v>
      </c>
      <c r="E25" s="41">
        <f>D15/C14</f>
        <v>4.0949924779712017</v>
      </c>
      <c r="F25" s="41">
        <f>D15/D14</f>
        <v>3.8917483660130721</v>
      </c>
      <c r="G25" s="41">
        <f>D15/E14</f>
        <v>3.8029405894484731</v>
      </c>
      <c r="H25" s="41">
        <f>E15/C14</f>
        <v>3.7251235761874062</v>
      </c>
      <c r="I25" s="41">
        <f>E15/D14</f>
        <v>3.5402369281045751</v>
      </c>
      <c r="J25" s="41">
        <f>E15/E14</f>
        <v>3.4594504690306698</v>
      </c>
      <c r="K25" s="50">
        <f>AVERAGE(B25:J25)</f>
        <v>3.856674943559689</v>
      </c>
      <c r="L25" s="50">
        <f>STDEV(B25:J25)</f>
        <v>0.25361121950972937</v>
      </c>
      <c r="M25" s="29"/>
    </row>
    <row r="26" spans="1:13">
      <c r="A26" s="49" t="s">
        <v>278</v>
      </c>
      <c r="B26" s="41">
        <f>C19/C18</f>
        <v>5.5456942003514937</v>
      </c>
      <c r="C26" s="41">
        <f>C19/D18</f>
        <v>6.0123848840901877</v>
      </c>
      <c r="D26" s="41">
        <f>C19/E18</f>
        <v>5.9914556962025314</v>
      </c>
      <c r="E26" s="41">
        <f>D19/C18</f>
        <v>5.4221343487600082</v>
      </c>
      <c r="F26" s="41">
        <f>D19/D18</f>
        <v>5.878427013866836</v>
      </c>
      <c r="G26" s="41">
        <f>D19/E18</f>
        <v>5.8579641350210974</v>
      </c>
      <c r="H26" s="41">
        <f>E19/C18</f>
        <v>5.1597832454598711</v>
      </c>
      <c r="I26" s="41">
        <f>E19/D18</f>
        <v>5.5939980946332168</v>
      </c>
      <c r="J26" s="41">
        <f>E19/E18</f>
        <v>5.5745253164556958</v>
      </c>
      <c r="K26" s="50">
        <f>AVERAGE(B26:J26)</f>
        <v>5.6707074372045483</v>
      </c>
      <c r="L26" s="50">
        <f>STDEV(B26:J26)</f>
        <v>0.28535748626792762</v>
      </c>
      <c r="M26" s="29"/>
    </row>
    <row r="27" spans="1:13">
      <c r="A27" s="51"/>
      <c r="B27" s="29"/>
      <c r="C27" s="29"/>
      <c r="D27" s="29"/>
      <c r="E27" s="29"/>
      <c r="F27" s="31"/>
      <c r="G27" s="31"/>
      <c r="H27" s="37"/>
      <c r="I27" s="37"/>
      <c r="J27" s="37"/>
      <c r="K27" s="37"/>
      <c r="L27" s="37"/>
      <c r="M27" s="37"/>
    </row>
    <row r="28" spans="1:13">
      <c r="A28" s="51"/>
      <c r="B28" s="48" t="s">
        <v>268</v>
      </c>
      <c r="C28" s="48"/>
      <c r="D28" s="52" t="s">
        <v>292</v>
      </c>
      <c r="E28" s="48"/>
      <c r="F28" s="53"/>
      <c r="G28" s="54" t="s">
        <v>292</v>
      </c>
      <c r="H28" s="53"/>
      <c r="I28" s="53"/>
      <c r="J28" s="54" t="s">
        <v>292</v>
      </c>
      <c r="K28" s="53"/>
      <c r="L28" s="37"/>
      <c r="M28" s="37"/>
    </row>
    <row r="29" spans="1:13">
      <c r="A29" s="51"/>
      <c r="B29" s="48"/>
      <c r="C29" s="52" t="s">
        <v>293</v>
      </c>
      <c r="D29" s="48">
        <f>_xlfn.T.TEST(B23:J23,B24:J24,2,2)</f>
        <v>6.0831769976505644E-6</v>
      </c>
      <c r="E29" s="55" t="s">
        <v>275</v>
      </c>
      <c r="F29" s="52" t="s">
        <v>294</v>
      </c>
      <c r="G29" s="48">
        <f>_xlfn.T.TEST(B23:J23,B25:J25,2,2)</f>
        <v>1.3512479294793498E-12</v>
      </c>
      <c r="H29" s="55" t="s">
        <v>275</v>
      </c>
      <c r="I29" s="52" t="s">
        <v>295</v>
      </c>
      <c r="J29" s="48">
        <f>_xlfn.T.TEST(B26:J26,B23:J23,2,2)</f>
        <v>7.2294230489618792E-8</v>
      </c>
      <c r="K29" s="55" t="s">
        <v>275</v>
      </c>
      <c r="L29" s="37"/>
      <c r="M29" s="37"/>
    </row>
    <row r="30" spans="1:13">
      <c r="A30" s="51"/>
      <c r="B30" s="48"/>
      <c r="C30" s="52" t="s">
        <v>296</v>
      </c>
      <c r="D30" s="48">
        <f>_xlfn.T.TEST(B24:J24,B25:J25,2,2)</f>
        <v>7.08683688957198E-8</v>
      </c>
      <c r="E30" s="55" t="s">
        <v>275</v>
      </c>
      <c r="F30" s="52" t="s">
        <v>297</v>
      </c>
      <c r="G30" s="48">
        <f>_xlfn.T.TEST(B25:J25,B24:J24,2,2)</f>
        <v>7.08683688957198E-8</v>
      </c>
      <c r="H30" s="55" t="s">
        <v>275</v>
      </c>
      <c r="I30" s="52" t="s">
        <v>298</v>
      </c>
      <c r="J30" s="48">
        <f>_xlfn.T.TEST(B26:J26,B24:J24,2,2)</f>
        <v>0.60947123881097998</v>
      </c>
      <c r="K30" s="55" t="s">
        <v>299</v>
      </c>
      <c r="L30" s="37"/>
      <c r="M30" s="37"/>
    </row>
    <row r="31" spans="1:13">
      <c r="A31" s="51"/>
      <c r="B31" s="48"/>
      <c r="C31" s="52" t="s">
        <v>300</v>
      </c>
      <c r="D31" s="48">
        <f>_xlfn.T.TEST(B24:J24,B26:J26,2,2)</f>
        <v>0.60947123881097998</v>
      </c>
      <c r="E31" s="55" t="s">
        <v>299</v>
      </c>
      <c r="F31" s="52" t="s">
        <v>301</v>
      </c>
      <c r="G31" s="48">
        <f>_xlfn.T.TEST(B25:J25,B26:J26,2,2)</f>
        <v>1.6362643724854532E-10</v>
      </c>
      <c r="H31" s="55" t="s">
        <v>275</v>
      </c>
      <c r="I31" s="52" t="s">
        <v>302</v>
      </c>
      <c r="J31" s="48">
        <f>_xlfn.T.TEST(B26:J26,B25:J25,2,2)</f>
        <v>1.6362643724854532E-10</v>
      </c>
      <c r="K31" s="55" t="s">
        <v>275</v>
      </c>
      <c r="L31" s="37"/>
      <c r="M31" s="37"/>
    </row>
    <row r="32" spans="1:13">
      <c r="A32" s="51"/>
      <c r="B32" s="29"/>
      <c r="C32" s="29"/>
      <c r="D32" s="29"/>
      <c r="E32" s="29"/>
      <c r="F32" s="31"/>
      <c r="G32" s="31"/>
      <c r="H32" s="37"/>
      <c r="I32" s="37"/>
      <c r="J32" s="37"/>
      <c r="K32" s="37"/>
      <c r="L32" s="37"/>
      <c r="M32" s="37"/>
    </row>
    <row r="33" spans="1:13">
      <c r="A33" s="51"/>
      <c r="B33" s="29"/>
      <c r="C33" s="29"/>
      <c r="D33" s="29"/>
      <c r="E33" s="29"/>
      <c r="F33" s="31"/>
      <c r="G33" s="31"/>
      <c r="H33" s="37"/>
      <c r="I33" s="37"/>
      <c r="J33" s="37"/>
      <c r="K33" s="37"/>
      <c r="L33" s="37"/>
      <c r="M33" s="37"/>
    </row>
  </sheetData>
  <mergeCells count="4">
    <mergeCell ref="A6:A9"/>
    <mergeCell ref="A10:A13"/>
    <mergeCell ref="A14:A17"/>
    <mergeCell ref="A18:A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17" zoomScale="90" workbookViewId="0"/>
  </sheetViews>
  <sheetFormatPr defaultColWidth="10.796875" defaultRowHeight="15.6"/>
  <sheetData>
    <row r="1" spans="1:17">
      <c r="A1" s="3" t="s">
        <v>1</v>
      </c>
      <c r="B1" s="8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</row>
    <row r="2" spans="1:17">
      <c r="A2" s="2">
        <v>3537</v>
      </c>
      <c r="B2" s="9" t="s">
        <v>0</v>
      </c>
      <c r="C2" s="1">
        <v>22.5</v>
      </c>
      <c r="D2" s="1"/>
      <c r="E2" s="1">
        <v>27.1</v>
      </c>
      <c r="F2" s="1">
        <v>28.3</v>
      </c>
      <c r="G2" s="1">
        <v>28.8</v>
      </c>
      <c r="H2" s="1">
        <v>29.9</v>
      </c>
      <c r="I2" s="1">
        <v>30.6</v>
      </c>
      <c r="J2" s="1">
        <v>30.6</v>
      </c>
      <c r="K2" s="1">
        <v>31.5</v>
      </c>
      <c r="L2" s="1">
        <v>31.3</v>
      </c>
      <c r="M2" s="1">
        <v>31.5</v>
      </c>
      <c r="N2" s="1">
        <v>31.8</v>
      </c>
      <c r="O2" s="1">
        <v>32.6</v>
      </c>
      <c r="P2" s="1">
        <v>32.700000000000003</v>
      </c>
      <c r="Q2" s="1">
        <v>32.200000000000003</v>
      </c>
    </row>
    <row r="3" spans="1:17">
      <c r="A3" s="4">
        <v>3538</v>
      </c>
      <c r="B3" s="10" t="s">
        <v>0</v>
      </c>
      <c r="C3" s="5">
        <v>23</v>
      </c>
      <c r="D3" s="5"/>
      <c r="E3" s="5">
        <v>28.1</v>
      </c>
      <c r="F3" s="5">
        <v>28.4</v>
      </c>
      <c r="G3" s="5">
        <v>29.2</v>
      </c>
      <c r="H3" s="5">
        <v>29.8</v>
      </c>
      <c r="I3" s="5">
        <v>31</v>
      </c>
      <c r="J3" s="5">
        <v>31.2</v>
      </c>
      <c r="K3" s="5">
        <v>32.4</v>
      </c>
      <c r="L3" s="5">
        <v>31.8</v>
      </c>
      <c r="M3" s="5">
        <v>32.5</v>
      </c>
      <c r="N3" s="5">
        <v>33.200000000000003</v>
      </c>
      <c r="O3" s="5">
        <v>32.9</v>
      </c>
      <c r="P3" s="5">
        <v>34</v>
      </c>
      <c r="Q3" s="5">
        <v>33.6</v>
      </c>
    </row>
    <row r="4" spans="1:17">
      <c r="A4" s="4">
        <v>3540</v>
      </c>
      <c r="B4" s="10" t="s">
        <v>0</v>
      </c>
      <c r="C4" s="5">
        <v>19.899999999999999</v>
      </c>
      <c r="D4" s="5"/>
      <c r="E4" s="5">
        <v>22</v>
      </c>
      <c r="F4" s="5">
        <v>22</v>
      </c>
      <c r="G4" s="5">
        <v>23.1</v>
      </c>
      <c r="H4" s="5">
        <v>23.9</v>
      </c>
      <c r="I4" s="5">
        <v>24</v>
      </c>
      <c r="J4" s="5">
        <v>24</v>
      </c>
      <c r="K4" s="5">
        <v>24.6</v>
      </c>
      <c r="L4" s="5">
        <v>25.8</v>
      </c>
      <c r="M4" s="5">
        <v>26.9</v>
      </c>
      <c r="N4" s="5">
        <v>26</v>
      </c>
      <c r="O4" s="5">
        <v>26.4</v>
      </c>
      <c r="P4" s="5">
        <v>26.6</v>
      </c>
      <c r="Q4" s="5">
        <v>27.3</v>
      </c>
    </row>
    <row r="5" spans="1:17">
      <c r="A5" s="4">
        <v>2036</v>
      </c>
      <c r="B5" s="10" t="s">
        <v>0</v>
      </c>
      <c r="C5" s="5">
        <v>23.4</v>
      </c>
      <c r="D5" s="5">
        <v>24.5</v>
      </c>
      <c r="E5" s="5">
        <v>25.8</v>
      </c>
      <c r="F5" s="5">
        <v>27.2</v>
      </c>
      <c r="G5" s="5">
        <v>28</v>
      </c>
      <c r="H5" s="5">
        <v>28.7</v>
      </c>
      <c r="I5" s="5">
        <v>28.8</v>
      </c>
      <c r="J5" s="5">
        <v>30.6</v>
      </c>
      <c r="K5" s="5">
        <v>32.6</v>
      </c>
      <c r="L5" s="5">
        <v>31.4</v>
      </c>
      <c r="M5" s="5">
        <v>31.5</v>
      </c>
      <c r="N5" s="5">
        <v>31.3</v>
      </c>
      <c r="O5" s="5">
        <v>31.4</v>
      </c>
      <c r="P5" s="5">
        <v>31.7</v>
      </c>
      <c r="Q5" s="5">
        <v>31.5</v>
      </c>
    </row>
    <row r="6" spans="1:17">
      <c r="A6" s="4">
        <v>2038</v>
      </c>
      <c r="B6" s="10" t="s">
        <v>0</v>
      </c>
      <c r="C6" s="5">
        <v>24.1</v>
      </c>
      <c r="D6" s="5">
        <v>25.2</v>
      </c>
      <c r="E6" s="5">
        <v>26.8</v>
      </c>
      <c r="F6" s="5">
        <v>28.4</v>
      </c>
      <c r="G6" s="5">
        <v>29.5</v>
      </c>
      <c r="H6" s="5">
        <v>30</v>
      </c>
      <c r="I6" s="5">
        <v>30.4</v>
      </c>
      <c r="J6" s="5">
        <v>30.8</v>
      </c>
      <c r="K6" s="5">
        <v>31.4</v>
      </c>
      <c r="L6" s="5">
        <v>31.6</v>
      </c>
      <c r="M6" s="5">
        <v>32</v>
      </c>
      <c r="N6" s="5">
        <v>32</v>
      </c>
      <c r="O6" s="5">
        <v>32.700000000000003</v>
      </c>
      <c r="P6" s="5">
        <v>32.700000000000003</v>
      </c>
      <c r="Q6" s="5">
        <v>33.5</v>
      </c>
    </row>
    <row r="7" spans="1:17">
      <c r="A7" s="4">
        <v>2040</v>
      </c>
      <c r="B7" s="10" t="s">
        <v>0</v>
      </c>
      <c r="C7" s="5">
        <v>19.3</v>
      </c>
      <c r="D7" s="5">
        <v>20.6</v>
      </c>
      <c r="E7" s="5">
        <v>21.4</v>
      </c>
      <c r="F7" s="5">
        <v>22</v>
      </c>
      <c r="G7" s="5">
        <v>22.8</v>
      </c>
      <c r="H7" s="5">
        <v>22.3</v>
      </c>
      <c r="I7" s="5">
        <v>23.4</v>
      </c>
      <c r="J7" s="5">
        <v>24.12</v>
      </c>
      <c r="K7" s="5">
        <v>23.9</v>
      </c>
      <c r="L7" s="5">
        <v>24.6</v>
      </c>
      <c r="M7" s="5">
        <v>24.8</v>
      </c>
      <c r="N7" s="5">
        <v>25.4</v>
      </c>
      <c r="O7" s="5">
        <v>25.3</v>
      </c>
      <c r="P7" s="5">
        <v>26.4</v>
      </c>
      <c r="Q7" s="5">
        <v>26.9</v>
      </c>
    </row>
    <row r="8" spans="1:17">
      <c r="A8" s="2">
        <v>4316</v>
      </c>
      <c r="B8" s="9" t="s">
        <v>0</v>
      </c>
      <c r="C8" s="1">
        <v>23.6</v>
      </c>
      <c r="D8" s="1">
        <v>24.5</v>
      </c>
      <c r="E8" s="1">
        <v>25.5</v>
      </c>
      <c r="F8" s="1">
        <v>26.4</v>
      </c>
      <c r="G8" s="1">
        <v>26.6</v>
      </c>
      <c r="H8" s="1">
        <v>26.7</v>
      </c>
      <c r="I8" s="1">
        <v>26.9</v>
      </c>
      <c r="J8" s="1">
        <v>27.6</v>
      </c>
      <c r="K8" s="1">
        <v>27.5</v>
      </c>
      <c r="L8" s="1">
        <v>28</v>
      </c>
      <c r="M8" s="1">
        <v>28.8</v>
      </c>
      <c r="N8" s="1">
        <v>28.3</v>
      </c>
      <c r="O8" s="1">
        <v>28.4</v>
      </c>
      <c r="P8" s="1">
        <v>28.8</v>
      </c>
      <c r="Q8" s="1">
        <v>29</v>
      </c>
    </row>
    <row r="9" spans="1:17">
      <c r="A9" s="4">
        <v>4317</v>
      </c>
      <c r="B9" s="10" t="s">
        <v>0</v>
      </c>
      <c r="C9" s="5">
        <v>24.7</v>
      </c>
      <c r="D9" s="5">
        <v>25.4</v>
      </c>
      <c r="E9" s="5">
        <v>26.7</v>
      </c>
      <c r="F9" s="5">
        <v>27.5</v>
      </c>
      <c r="G9" s="5">
        <v>27.7</v>
      </c>
      <c r="H9" s="5">
        <v>28.1</v>
      </c>
      <c r="I9" s="5">
        <v>28.5</v>
      </c>
      <c r="J9" s="5">
        <v>29.8</v>
      </c>
      <c r="K9" s="5">
        <v>29.9</v>
      </c>
      <c r="L9" s="5">
        <v>30.8</v>
      </c>
      <c r="M9" s="5">
        <v>31.7</v>
      </c>
      <c r="N9" s="5">
        <v>31.4</v>
      </c>
      <c r="O9" s="5">
        <v>32.4</v>
      </c>
      <c r="P9" s="5">
        <v>33.5</v>
      </c>
      <c r="Q9" s="5">
        <v>32.700000000000003</v>
      </c>
    </row>
    <row r="10" spans="1:17">
      <c r="A10" s="4">
        <v>4319</v>
      </c>
      <c r="B10" s="10" t="s">
        <v>0</v>
      </c>
      <c r="C10" s="5">
        <v>18.600000000000001</v>
      </c>
      <c r="D10" s="5">
        <v>19</v>
      </c>
      <c r="E10" s="5">
        <v>19.5</v>
      </c>
      <c r="F10" s="5">
        <v>21.6</v>
      </c>
      <c r="G10" s="5">
        <v>21.5</v>
      </c>
      <c r="H10" s="5">
        <v>21.7</v>
      </c>
      <c r="I10" s="5">
        <v>22.4</v>
      </c>
      <c r="J10" s="5">
        <v>22.9</v>
      </c>
      <c r="K10" s="5">
        <v>23</v>
      </c>
      <c r="L10" s="5">
        <v>23.4</v>
      </c>
      <c r="M10" s="5">
        <v>23.7</v>
      </c>
      <c r="N10" s="5">
        <v>23.5</v>
      </c>
      <c r="O10" s="5">
        <v>25.3</v>
      </c>
      <c r="P10" s="5">
        <v>24.5</v>
      </c>
      <c r="Q10" s="5">
        <v>23.9</v>
      </c>
    </row>
    <row r="11" spans="1:17">
      <c r="A11" s="2">
        <v>4320</v>
      </c>
      <c r="B11" s="9" t="s">
        <v>0</v>
      </c>
      <c r="C11" s="1">
        <v>20</v>
      </c>
      <c r="D11" s="1">
        <v>20.5</v>
      </c>
      <c r="E11" s="1">
        <v>21.8</v>
      </c>
      <c r="F11" s="1">
        <v>22.5</v>
      </c>
      <c r="G11" s="1">
        <v>23.8</v>
      </c>
      <c r="H11" s="1">
        <v>23.8</v>
      </c>
      <c r="I11" s="1">
        <v>24</v>
      </c>
      <c r="J11" s="1">
        <v>24.9</v>
      </c>
      <c r="K11" s="1">
        <v>24.6</v>
      </c>
      <c r="L11" s="1">
        <v>25.4</v>
      </c>
      <c r="M11" s="1">
        <v>26.9</v>
      </c>
      <c r="N11" s="1">
        <v>25.3</v>
      </c>
      <c r="O11" s="1">
        <v>25.8</v>
      </c>
      <c r="P11" s="1">
        <v>28.5</v>
      </c>
      <c r="Q11" s="1">
        <v>29.1</v>
      </c>
    </row>
    <row r="12" spans="1:17">
      <c r="A12" s="2">
        <v>4948</v>
      </c>
      <c r="B12" s="9" t="s">
        <v>0</v>
      </c>
      <c r="C12" s="1">
        <v>21.1</v>
      </c>
      <c r="D12" s="1">
        <v>23.2</v>
      </c>
      <c r="E12" s="1">
        <v>24.3</v>
      </c>
      <c r="F12" s="1">
        <v>25.4</v>
      </c>
      <c r="G12" s="1">
        <v>27</v>
      </c>
      <c r="H12" s="1">
        <v>27.5</v>
      </c>
      <c r="I12" s="1">
        <v>27.9</v>
      </c>
      <c r="J12" s="1">
        <v>28.9</v>
      </c>
      <c r="K12" s="1">
        <v>28.6</v>
      </c>
      <c r="L12" s="1">
        <v>29.4</v>
      </c>
      <c r="M12" s="1">
        <v>29.6</v>
      </c>
      <c r="N12" s="1">
        <v>29.5</v>
      </c>
      <c r="O12" s="1">
        <v>29.8</v>
      </c>
      <c r="P12" s="1">
        <v>30.4</v>
      </c>
      <c r="Q12" s="1">
        <v>30.6</v>
      </c>
    </row>
    <row r="13" spans="1:17">
      <c r="A13" s="2">
        <v>4950</v>
      </c>
      <c r="B13" s="9" t="s">
        <v>0</v>
      </c>
      <c r="C13" s="1">
        <v>20.8</v>
      </c>
      <c r="D13" s="1">
        <v>23.1</v>
      </c>
      <c r="E13" s="1">
        <v>24.2</v>
      </c>
      <c r="F13" s="1">
        <v>25.4</v>
      </c>
      <c r="G13" s="1">
        <v>26.1</v>
      </c>
      <c r="H13" s="1">
        <v>27.3</v>
      </c>
      <c r="I13" s="1">
        <v>27</v>
      </c>
      <c r="J13" s="1">
        <v>27.5</v>
      </c>
      <c r="K13" s="1">
        <v>27.9</v>
      </c>
      <c r="L13" s="1">
        <v>28.2</v>
      </c>
      <c r="M13" s="1">
        <v>28.7</v>
      </c>
      <c r="N13" s="1">
        <v>28.8</v>
      </c>
      <c r="O13" s="1">
        <v>28.8</v>
      </c>
      <c r="P13" s="1">
        <v>29.1</v>
      </c>
      <c r="Q13" s="1">
        <v>29.2</v>
      </c>
    </row>
    <row r="14" spans="1:17">
      <c r="A14" s="4">
        <v>4951</v>
      </c>
      <c r="B14" s="10" t="s">
        <v>0</v>
      </c>
      <c r="C14" s="5">
        <v>17.5</v>
      </c>
      <c r="D14" s="5">
        <v>20.5</v>
      </c>
      <c r="E14" s="5">
        <v>20.3</v>
      </c>
      <c r="F14" s="5">
        <v>21.5</v>
      </c>
      <c r="G14" s="5">
        <v>22.3</v>
      </c>
      <c r="H14" s="5">
        <v>23.6</v>
      </c>
      <c r="I14" s="5">
        <v>22.5</v>
      </c>
      <c r="J14" s="5">
        <v>24.4</v>
      </c>
      <c r="K14" s="5">
        <v>25.6</v>
      </c>
      <c r="L14" s="5">
        <v>25.5</v>
      </c>
      <c r="M14" s="5">
        <v>25.5</v>
      </c>
      <c r="N14" s="5">
        <v>25.2</v>
      </c>
      <c r="O14" s="5">
        <v>24.8</v>
      </c>
      <c r="P14" s="5">
        <v>26.1</v>
      </c>
      <c r="Q14" s="5">
        <v>25.3</v>
      </c>
    </row>
    <row r="15" spans="1:17">
      <c r="A15" s="2">
        <v>4952</v>
      </c>
      <c r="B15" s="9" t="s">
        <v>0</v>
      </c>
      <c r="C15" s="1">
        <v>17</v>
      </c>
      <c r="D15" s="1">
        <v>19.399999999999999</v>
      </c>
      <c r="E15" s="1">
        <v>20.100000000000001</v>
      </c>
      <c r="F15" s="1">
        <v>20.2</v>
      </c>
      <c r="G15" s="1">
        <v>21.8</v>
      </c>
      <c r="H15" s="1">
        <v>22.6</v>
      </c>
      <c r="I15" s="1">
        <v>22.6</v>
      </c>
      <c r="J15" s="1">
        <v>23.3</v>
      </c>
      <c r="K15" s="1">
        <v>23.3</v>
      </c>
      <c r="L15" s="1">
        <v>23.6</v>
      </c>
      <c r="M15" s="1">
        <v>24</v>
      </c>
      <c r="N15" s="1">
        <v>22.7</v>
      </c>
      <c r="O15" s="1">
        <v>23.7</v>
      </c>
      <c r="P15" s="1">
        <v>24.4</v>
      </c>
      <c r="Q15" s="1">
        <v>25.7</v>
      </c>
    </row>
    <row r="16" spans="1:17">
      <c r="A16" s="2">
        <v>5182</v>
      </c>
      <c r="B16" s="9" t="s">
        <v>0</v>
      </c>
      <c r="C16" s="1">
        <v>17.3</v>
      </c>
      <c r="D16" s="1">
        <v>18</v>
      </c>
      <c r="E16" s="1">
        <v>20</v>
      </c>
      <c r="F16" s="1">
        <v>19.3</v>
      </c>
      <c r="G16" s="1">
        <v>20.399999999999999</v>
      </c>
      <c r="H16" s="1">
        <v>21.2</v>
      </c>
      <c r="I16" s="1">
        <v>22</v>
      </c>
      <c r="J16" s="1">
        <v>22.4</v>
      </c>
      <c r="K16" s="1">
        <v>22.1</v>
      </c>
      <c r="L16" s="1">
        <v>22.6</v>
      </c>
      <c r="M16" s="1">
        <v>22.4</v>
      </c>
      <c r="N16" s="1">
        <v>22.4</v>
      </c>
      <c r="O16" s="1">
        <v>23</v>
      </c>
      <c r="P16" s="1">
        <v>23.3</v>
      </c>
      <c r="Q16" s="1">
        <v>23.5</v>
      </c>
    </row>
    <row r="17" spans="1:18">
      <c r="A17" s="2">
        <v>6138</v>
      </c>
      <c r="B17" s="9" t="s">
        <v>0</v>
      </c>
      <c r="C17" s="1">
        <v>23.9</v>
      </c>
      <c r="D17" s="1">
        <v>28.1</v>
      </c>
      <c r="E17" s="1">
        <v>29</v>
      </c>
      <c r="F17" s="1">
        <v>31.2</v>
      </c>
      <c r="G17" s="1">
        <v>32.4</v>
      </c>
      <c r="H17" s="1">
        <v>33.5</v>
      </c>
      <c r="I17" s="1">
        <v>33.799999999999997</v>
      </c>
      <c r="J17" s="1">
        <v>34.700000000000003</v>
      </c>
      <c r="K17" s="1">
        <v>34.799999999999997</v>
      </c>
      <c r="L17" s="1">
        <v>35</v>
      </c>
      <c r="M17" s="1">
        <v>35.1</v>
      </c>
      <c r="N17" s="1">
        <v>34.799999999999997</v>
      </c>
      <c r="O17" s="1">
        <v>35.9</v>
      </c>
      <c r="P17" s="1">
        <v>36</v>
      </c>
      <c r="Q17" s="1">
        <v>36.700000000000003</v>
      </c>
    </row>
    <row r="18" spans="1:18">
      <c r="A18" s="4">
        <v>6227</v>
      </c>
      <c r="B18" s="10" t="s">
        <v>0</v>
      </c>
      <c r="C18" s="5">
        <v>19</v>
      </c>
      <c r="D18" s="5">
        <v>19.2</v>
      </c>
      <c r="E18" s="5">
        <v>19.7</v>
      </c>
      <c r="F18" s="5">
        <v>20.6</v>
      </c>
      <c r="G18" s="5">
        <v>20.9</v>
      </c>
      <c r="H18" s="5">
        <v>21.7</v>
      </c>
      <c r="I18" s="5">
        <v>21.6</v>
      </c>
      <c r="J18" s="5">
        <v>21.7</v>
      </c>
      <c r="K18" s="5">
        <v>22.8</v>
      </c>
      <c r="L18" s="5">
        <v>23.5</v>
      </c>
      <c r="M18" s="5">
        <v>23.7</v>
      </c>
      <c r="N18" s="5">
        <v>23</v>
      </c>
      <c r="O18" s="5">
        <v>23.5</v>
      </c>
      <c r="P18" s="5">
        <v>23.4</v>
      </c>
      <c r="Q18" s="5">
        <v>24.2</v>
      </c>
    </row>
    <row r="19" spans="1:18">
      <c r="A19" s="4">
        <v>6238</v>
      </c>
      <c r="B19" s="10" t="s">
        <v>0</v>
      </c>
      <c r="C19" s="5">
        <v>15.9</v>
      </c>
      <c r="D19" s="5">
        <v>17.3</v>
      </c>
      <c r="E19" s="5">
        <v>17.399999999999999</v>
      </c>
      <c r="F19" s="5">
        <v>18</v>
      </c>
      <c r="G19" s="5">
        <v>18.8</v>
      </c>
      <c r="H19" s="5">
        <v>20</v>
      </c>
      <c r="I19" s="5">
        <v>19.7</v>
      </c>
      <c r="J19" s="5">
        <v>20.3</v>
      </c>
      <c r="K19" s="5">
        <v>20.5</v>
      </c>
      <c r="L19" s="5">
        <v>21.4</v>
      </c>
      <c r="M19" s="5">
        <v>22.5</v>
      </c>
      <c r="N19" s="5">
        <v>21.5</v>
      </c>
      <c r="O19" s="5">
        <v>22.1</v>
      </c>
      <c r="P19" s="5">
        <v>22.2</v>
      </c>
      <c r="Q19" s="5">
        <v>22.3</v>
      </c>
    </row>
    <row r="21" spans="1:18">
      <c r="A21" s="2">
        <v>3906</v>
      </c>
      <c r="B21" s="11" t="s">
        <v>18</v>
      </c>
      <c r="C21" s="1">
        <v>21.1</v>
      </c>
      <c r="D21" s="1">
        <v>21.9</v>
      </c>
      <c r="E21" s="1">
        <v>22.1</v>
      </c>
      <c r="F21" s="1">
        <v>23</v>
      </c>
      <c r="G21" s="1">
        <v>23.5</v>
      </c>
      <c r="H21" s="1">
        <v>24.2</v>
      </c>
      <c r="I21" s="1">
        <v>25.6</v>
      </c>
      <c r="J21" s="1">
        <v>26.5</v>
      </c>
      <c r="K21" s="1">
        <v>25.8</v>
      </c>
      <c r="L21" s="1">
        <v>26</v>
      </c>
      <c r="M21" s="1">
        <v>27</v>
      </c>
      <c r="N21" s="1">
        <v>27.5</v>
      </c>
      <c r="O21" s="1">
        <v>27.3</v>
      </c>
      <c r="P21" s="1">
        <v>27.4</v>
      </c>
      <c r="Q21" s="1">
        <v>28.8</v>
      </c>
    </row>
    <row r="22" spans="1:18">
      <c r="A22" s="2">
        <v>2037</v>
      </c>
      <c r="B22" s="11" t="s">
        <v>18</v>
      </c>
      <c r="C22" s="1">
        <v>21.2</v>
      </c>
      <c r="D22" s="1">
        <v>23.2</v>
      </c>
      <c r="E22" s="1">
        <v>24.6</v>
      </c>
      <c r="F22" s="1">
        <v>26.2</v>
      </c>
      <c r="G22" s="1">
        <v>27.4</v>
      </c>
      <c r="H22" s="1">
        <v>27.9</v>
      </c>
      <c r="I22" s="1">
        <v>28.1</v>
      </c>
      <c r="J22" s="1">
        <v>29.4</v>
      </c>
      <c r="K22" s="1">
        <v>30.2</v>
      </c>
      <c r="L22" s="1">
        <v>30.2</v>
      </c>
      <c r="M22" s="1">
        <v>31.3</v>
      </c>
      <c r="N22" s="1">
        <v>32.200000000000003</v>
      </c>
      <c r="O22" s="1">
        <v>33</v>
      </c>
      <c r="P22" s="1">
        <v>32.4</v>
      </c>
      <c r="Q22" s="1">
        <v>33</v>
      </c>
    </row>
    <row r="23" spans="1:18">
      <c r="A23" s="2">
        <v>2039</v>
      </c>
      <c r="B23" s="11" t="s">
        <v>18</v>
      </c>
      <c r="C23" s="1">
        <v>17.3</v>
      </c>
      <c r="D23" s="1">
        <v>18.100000000000001</v>
      </c>
      <c r="E23" s="1">
        <v>19.600000000000001</v>
      </c>
      <c r="F23" s="1">
        <v>20.7</v>
      </c>
      <c r="G23" s="1">
        <v>21.8</v>
      </c>
      <c r="H23" s="1">
        <v>22.1</v>
      </c>
      <c r="I23" s="1">
        <v>22.7</v>
      </c>
      <c r="J23" s="1">
        <v>22.8</v>
      </c>
      <c r="K23" s="1">
        <v>23.1</v>
      </c>
      <c r="L23" s="1">
        <v>22.7</v>
      </c>
      <c r="M23" s="1">
        <v>24.4</v>
      </c>
      <c r="N23" s="1">
        <v>24.2</v>
      </c>
      <c r="O23" s="1">
        <v>26.2</v>
      </c>
      <c r="P23" s="1">
        <v>25.3</v>
      </c>
      <c r="Q23" s="1">
        <v>24.2</v>
      </c>
    </row>
    <row r="24" spans="1:18">
      <c r="A24" s="2">
        <v>2041</v>
      </c>
      <c r="B24" s="11" t="s">
        <v>18</v>
      </c>
      <c r="C24" s="1">
        <v>18.8</v>
      </c>
      <c r="D24" s="1">
        <v>19.3</v>
      </c>
      <c r="E24" s="1">
        <v>20.399999999999999</v>
      </c>
      <c r="F24" s="1">
        <v>21.6</v>
      </c>
      <c r="G24" s="1">
        <v>23</v>
      </c>
      <c r="H24" s="1">
        <v>23.1</v>
      </c>
      <c r="I24" s="1">
        <v>22.9</v>
      </c>
      <c r="J24" s="1">
        <v>23.2</v>
      </c>
      <c r="K24" s="1">
        <v>23.4</v>
      </c>
      <c r="L24" s="1">
        <v>24.3</v>
      </c>
      <c r="M24" s="1">
        <v>25.6</v>
      </c>
      <c r="N24" s="1">
        <v>24.5</v>
      </c>
      <c r="O24" s="1">
        <v>24.5</v>
      </c>
      <c r="P24" s="1">
        <v>24.6</v>
      </c>
      <c r="Q24" s="1">
        <v>24.6</v>
      </c>
    </row>
    <row r="25" spans="1:18">
      <c r="A25" s="4">
        <v>4295</v>
      </c>
      <c r="B25" s="11" t="s">
        <v>18</v>
      </c>
      <c r="C25" s="5">
        <v>20</v>
      </c>
      <c r="D25" s="5">
        <v>21.4</v>
      </c>
      <c r="E25" s="5">
        <v>24.4</v>
      </c>
      <c r="F25" s="5">
        <v>25.3</v>
      </c>
      <c r="G25" s="5">
        <v>26.2</v>
      </c>
      <c r="H25" s="5">
        <v>26.5</v>
      </c>
      <c r="I25" s="5">
        <v>27.7</v>
      </c>
      <c r="J25" s="5">
        <v>28.8</v>
      </c>
      <c r="K25" s="5">
        <v>28.6</v>
      </c>
      <c r="L25" s="5">
        <v>29.6</v>
      </c>
      <c r="M25" s="5">
        <v>30.5</v>
      </c>
      <c r="N25" s="5">
        <v>31.3</v>
      </c>
      <c r="O25" s="5">
        <v>30.8</v>
      </c>
      <c r="P25" s="5">
        <v>30.8</v>
      </c>
      <c r="Q25" s="5">
        <v>30.9</v>
      </c>
    </row>
    <row r="26" spans="1:18">
      <c r="A26" s="2">
        <v>4296</v>
      </c>
      <c r="B26" s="11" t="s">
        <v>18</v>
      </c>
      <c r="C26" s="1">
        <v>18.899999999999999</v>
      </c>
      <c r="D26" s="1">
        <v>20.3</v>
      </c>
      <c r="E26" s="1">
        <v>21.2</v>
      </c>
      <c r="F26" s="1">
        <v>22</v>
      </c>
      <c r="G26" s="1">
        <v>22.4</v>
      </c>
      <c r="H26" s="1">
        <v>23.5</v>
      </c>
      <c r="I26" s="1">
        <v>23.6</v>
      </c>
      <c r="J26" s="1">
        <v>23.8</v>
      </c>
      <c r="K26" s="1">
        <v>23.8</v>
      </c>
      <c r="L26" s="1">
        <v>25</v>
      </c>
      <c r="M26" s="1">
        <v>23.4</v>
      </c>
      <c r="N26" s="1">
        <v>24.9</v>
      </c>
      <c r="O26" s="1">
        <v>25.3</v>
      </c>
      <c r="P26" s="1">
        <v>25.7</v>
      </c>
      <c r="Q26" s="1">
        <v>25.7</v>
      </c>
    </row>
    <row r="27" spans="1:18">
      <c r="A27" s="4">
        <v>4949</v>
      </c>
      <c r="B27" s="11" t="s">
        <v>18</v>
      </c>
      <c r="C27" s="5">
        <v>20.9</v>
      </c>
      <c r="D27" s="5">
        <v>23</v>
      </c>
      <c r="E27" s="5">
        <v>24.2</v>
      </c>
      <c r="F27" s="5">
        <v>25.2</v>
      </c>
      <c r="G27" s="5">
        <v>26.5</v>
      </c>
      <c r="H27" s="5">
        <v>27.2</v>
      </c>
      <c r="I27" s="5">
        <v>26.9</v>
      </c>
      <c r="J27" s="5">
        <v>28.3</v>
      </c>
      <c r="K27" s="5">
        <v>28.5</v>
      </c>
      <c r="L27" s="5">
        <v>29.5</v>
      </c>
      <c r="M27" s="5">
        <v>29.1</v>
      </c>
      <c r="N27" s="5">
        <v>29.5</v>
      </c>
      <c r="O27" s="5">
        <v>29.6</v>
      </c>
      <c r="P27" s="5">
        <v>29.9</v>
      </c>
      <c r="Q27" s="5">
        <v>30.1</v>
      </c>
    </row>
    <row r="28" spans="1:18">
      <c r="A28" s="4">
        <v>5183</v>
      </c>
      <c r="B28" s="11" t="s">
        <v>18</v>
      </c>
      <c r="C28" s="5">
        <v>18.2</v>
      </c>
      <c r="D28" s="5">
        <v>19.399999999999999</v>
      </c>
      <c r="E28" s="5">
        <v>20.2</v>
      </c>
      <c r="F28" s="5">
        <v>20.2</v>
      </c>
      <c r="G28" s="5">
        <v>20.7</v>
      </c>
      <c r="H28" s="5">
        <v>22.1</v>
      </c>
      <c r="I28" s="5">
        <v>22.3</v>
      </c>
      <c r="J28" s="5">
        <v>22.3</v>
      </c>
      <c r="K28" s="5">
        <v>22.4</v>
      </c>
      <c r="L28" s="5">
        <v>22.7</v>
      </c>
      <c r="M28" s="5">
        <v>23.9</v>
      </c>
      <c r="N28" s="5">
        <v>23.5</v>
      </c>
      <c r="O28" s="5">
        <v>23.9</v>
      </c>
      <c r="P28" s="5">
        <v>24.5</v>
      </c>
      <c r="Q28" s="5">
        <v>23.8</v>
      </c>
    </row>
    <row r="29" spans="1:18">
      <c r="A29" s="2">
        <v>6136</v>
      </c>
      <c r="B29" s="11" t="s">
        <v>18</v>
      </c>
      <c r="C29" s="1">
        <v>18.899999999999999</v>
      </c>
      <c r="D29" s="1">
        <v>22.1</v>
      </c>
      <c r="E29" s="1">
        <v>23.3</v>
      </c>
      <c r="F29" s="1">
        <v>23.9</v>
      </c>
      <c r="G29" s="1">
        <v>25.5</v>
      </c>
      <c r="H29" s="1">
        <v>27.2</v>
      </c>
      <c r="I29" s="1">
        <v>27.9</v>
      </c>
      <c r="J29" s="1">
        <v>29.2</v>
      </c>
      <c r="K29" s="1">
        <v>30</v>
      </c>
      <c r="L29" s="1">
        <v>30.7</v>
      </c>
      <c r="M29" s="1">
        <v>30.6</v>
      </c>
      <c r="N29" s="1">
        <v>30.4</v>
      </c>
      <c r="O29" s="1">
        <v>30.9</v>
      </c>
      <c r="P29" s="1">
        <v>31.2</v>
      </c>
      <c r="Q29" s="1">
        <v>31.1</v>
      </c>
    </row>
    <row r="30" spans="1:18">
      <c r="A30" s="2">
        <v>6370</v>
      </c>
      <c r="B30" s="11" t="s">
        <v>18</v>
      </c>
      <c r="C30" s="1">
        <v>16.5</v>
      </c>
      <c r="D30" s="1">
        <v>17.7</v>
      </c>
      <c r="E30" s="1">
        <v>19.399999999999999</v>
      </c>
      <c r="F30" s="1">
        <v>19.7</v>
      </c>
      <c r="G30" s="1">
        <v>19.899999999999999</v>
      </c>
      <c r="H30" s="1">
        <v>20.7</v>
      </c>
      <c r="I30" s="1">
        <v>22.8</v>
      </c>
      <c r="J30" s="1">
        <v>21.2</v>
      </c>
      <c r="K30" s="1">
        <v>22.1</v>
      </c>
      <c r="L30" s="1">
        <v>22.3</v>
      </c>
      <c r="M30" s="1">
        <v>22.4</v>
      </c>
      <c r="N30" s="1">
        <v>22.2</v>
      </c>
      <c r="O30" s="1">
        <v>22.6</v>
      </c>
      <c r="P30" s="1">
        <v>22.6</v>
      </c>
      <c r="Q30" s="1">
        <v>22.5</v>
      </c>
    </row>
    <row r="32" spans="1:18">
      <c r="A32" s="4">
        <v>4315</v>
      </c>
      <c r="B32" s="12" t="s">
        <v>19</v>
      </c>
      <c r="C32" s="5">
        <v>25.2</v>
      </c>
      <c r="D32" s="5">
        <v>25.7</v>
      </c>
      <c r="E32" s="5">
        <v>27</v>
      </c>
      <c r="F32" s="5">
        <v>27.8</v>
      </c>
      <c r="G32" s="5">
        <v>28</v>
      </c>
      <c r="H32" s="5">
        <v>28.8</v>
      </c>
      <c r="I32" s="5">
        <v>29.6</v>
      </c>
      <c r="J32" s="5">
        <v>30.6</v>
      </c>
      <c r="K32" s="5">
        <v>30.1</v>
      </c>
      <c r="L32" s="5">
        <v>30.9</v>
      </c>
      <c r="M32" s="5">
        <v>32</v>
      </c>
      <c r="N32" s="5">
        <v>30.4</v>
      </c>
      <c r="O32" s="5">
        <v>31.7</v>
      </c>
      <c r="P32" s="5">
        <v>32.700000000000003</v>
      </c>
      <c r="Q32" s="5">
        <v>31.5</v>
      </c>
      <c r="R32" s="3"/>
    </row>
    <row r="33" spans="1:18">
      <c r="A33" s="4">
        <v>4321</v>
      </c>
      <c r="B33" s="12" t="s">
        <v>19</v>
      </c>
      <c r="C33" s="5">
        <v>20.3</v>
      </c>
      <c r="D33" s="5">
        <v>20.2</v>
      </c>
      <c r="E33" s="5">
        <v>20.9</v>
      </c>
      <c r="F33" s="5">
        <v>22</v>
      </c>
      <c r="G33" s="5">
        <v>22.2</v>
      </c>
      <c r="H33" s="5">
        <v>22.1</v>
      </c>
      <c r="I33" s="5">
        <v>22.9</v>
      </c>
      <c r="J33" s="5">
        <v>22.8</v>
      </c>
      <c r="K33" s="5">
        <v>22.9</v>
      </c>
      <c r="L33" s="5">
        <v>23.2</v>
      </c>
      <c r="M33" s="5">
        <v>23.7</v>
      </c>
      <c r="N33" s="5">
        <v>24.3</v>
      </c>
      <c r="O33" s="5">
        <v>25.8</v>
      </c>
      <c r="P33" s="5">
        <v>25.6</v>
      </c>
      <c r="Q33" s="5">
        <v>24.9</v>
      </c>
      <c r="R33" s="3"/>
    </row>
    <row r="34" spans="1:18">
      <c r="A34" s="2">
        <v>4801</v>
      </c>
      <c r="B34" s="12" t="s">
        <v>19</v>
      </c>
      <c r="C34" s="1">
        <v>25.6</v>
      </c>
      <c r="D34" s="1">
        <v>28.4</v>
      </c>
      <c r="E34" s="1">
        <v>28.8</v>
      </c>
      <c r="F34" s="1">
        <v>29.1</v>
      </c>
      <c r="G34" s="1">
        <v>30.8</v>
      </c>
      <c r="H34" s="1">
        <v>31.4</v>
      </c>
      <c r="I34" s="1">
        <v>32.4</v>
      </c>
      <c r="J34" s="1">
        <v>32.1</v>
      </c>
      <c r="K34" s="1">
        <v>32.4</v>
      </c>
      <c r="L34" s="1">
        <v>32.5</v>
      </c>
      <c r="M34" s="1">
        <v>33.9</v>
      </c>
      <c r="N34" s="1">
        <v>33.700000000000003</v>
      </c>
      <c r="O34" s="1">
        <v>33.700000000000003</v>
      </c>
      <c r="P34" s="1">
        <v>34.700000000000003</v>
      </c>
      <c r="Q34" s="1">
        <v>34.299999999999997</v>
      </c>
      <c r="R34" s="3"/>
    </row>
    <row r="35" spans="1:18">
      <c r="A35" s="2">
        <v>5180</v>
      </c>
      <c r="B35" s="12" t="s">
        <v>19</v>
      </c>
      <c r="C35" s="1">
        <v>23.4</v>
      </c>
      <c r="D35" s="1">
        <v>25.7</v>
      </c>
      <c r="E35" s="1">
        <v>26.8</v>
      </c>
      <c r="F35" s="1">
        <v>27.5</v>
      </c>
      <c r="G35" s="1">
        <v>28.2</v>
      </c>
      <c r="H35" s="1">
        <v>29.5</v>
      </c>
      <c r="I35" s="1">
        <v>29.5</v>
      </c>
      <c r="J35" s="1">
        <v>30.6</v>
      </c>
      <c r="K35" s="1">
        <v>30.7</v>
      </c>
      <c r="L35" s="1">
        <v>31.3</v>
      </c>
      <c r="M35" s="1">
        <v>31.7</v>
      </c>
      <c r="N35" s="1">
        <v>32.200000000000003</v>
      </c>
      <c r="O35" s="1">
        <v>31.9</v>
      </c>
      <c r="P35" s="1">
        <v>31.9</v>
      </c>
      <c r="Q35" s="1">
        <v>32.5</v>
      </c>
      <c r="R35" s="3"/>
    </row>
    <row r="36" spans="1:18">
      <c r="A36" s="4">
        <v>6137</v>
      </c>
      <c r="B36" s="12" t="s">
        <v>19</v>
      </c>
      <c r="C36" s="5">
        <v>22.1</v>
      </c>
      <c r="D36" s="5">
        <v>26</v>
      </c>
      <c r="E36" s="5">
        <v>26.8</v>
      </c>
      <c r="F36" s="5">
        <v>28.2</v>
      </c>
      <c r="G36" s="5">
        <v>29.6</v>
      </c>
      <c r="H36" s="5">
        <v>31.5</v>
      </c>
      <c r="I36" s="5">
        <v>31.3</v>
      </c>
      <c r="J36" s="5">
        <v>32.700000000000003</v>
      </c>
      <c r="K36" s="5">
        <v>32.9</v>
      </c>
      <c r="L36" s="5">
        <v>31.5</v>
      </c>
      <c r="M36" s="5">
        <v>32</v>
      </c>
      <c r="N36" s="5">
        <v>31.7</v>
      </c>
      <c r="O36" s="5">
        <v>32.9</v>
      </c>
      <c r="P36" s="5">
        <v>33</v>
      </c>
      <c r="Q36" s="5">
        <v>33.200000000000003</v>
      </c>
      <c r="R36" s="3"/>
    </row>
    <row r="37" spans="1:18">
      <c r="A37" s="2">
        <v>6230</v>
      </c>
      <c r="B37" s="12" t="s">
        <v>19</v>
      </c>
      <c r="C37" s="1">
        <v>19.2</v>
      </c>
      <c r="D37" s="1">
        <v>20.2</v>
      </c>
      <c r="E37" s="1">
        <v>20.5</v>
      </c>
      <c r="F37" s="1">
        <v>21.6</v>
      </c>
      <c r="G37" s="1">
        <v>22.5</v>
      </c>
      <c r="H37" s="1">
        <v>22.9</v>
      </c>
      <c r="I37" s="1">
        <v>23</v>
      </c>
      <c r="J37" s="1">
        <v>23.1</v>
      </c>
      <c r="K37" s="1">
        <v>23.9</v>
      </c>
      <c r="L37" s="1">
        <v>25.2</v>
      </c>
      <c r="M37" s="1">
        <v>24.6</v>
      </c>
      <c r="N37" s="1">
        <v>25.9</v>
      </c>
      <c r="O37" s="1">
        <v>24.8</v>
      </c>
      <c r="P37" s="1">
        <v>24.8</v>
      </c>
      <c r="Q37" s="1">
        <v>24.8</v>
      </c>
      <c r="R37" s="7"/>
    </row>
    <row r="38" spans="1:18">
      <c r="A38" s="4">
        <v>7467</v>
      </c>
      <c r="B38" s="12" t="s">
        <v>19</v>
      </c>
      <c r="C38" s="5">
        <v>17</v>
      </c>
      <c r="D38" s="5">
        <v>18.600000000000001</v>
      </c>
      <c r="E38" s="5">
        <v>18.899999999999999</v>
      </c>
      <c r="F38" s="5">
        <v>19.899999999999999</v>
      </c>
      <c r="G38" s="5">
        <v>19.899999999999999</v>
      </c>
      <c r="H38" s="5">
        <v>20.9</v>
      </c>
      <c r="I38" s="5">
        <v>21.4</v>
      </c>
      <c r="J38" s="5">
        <v>20.9</v>
      </c>
      <c r="K38" s="5">
        <v>21</v>
      </c>
      <c r="L38" s="5">
        <v>20.3</v>
      </c>
      <c r="M38" s="5">
        <v>22.6</v>
      </c>
      <c r="N38" s="5">
        <v>23.1</v>
      </c>
      <c r="O38" s="5">
        <v>22.7</v>
      </c>
      <c r="P38" s="5">
        <v>23.6</v>
      </c>
      <c r="Q38" s="5">
        <v>23.3</v>
      </c>
      <c r="R38" s="3"/>
    </row>
    <row r="40" spans="1:18">
      <c r="A40" s="4">
        <v>3536</v>
      </c>
      <c r="B40" s="13" t="s">
        <v>20</v>
      </c>
      <c r="C40" s="5">
        <v>16.3</v>
      </c>
      <c r="D40" s="5"/>
      <c r="E40" s="5">
        <v>21.9</v>
      </c>
      <c r="F40" s="5">
        <v>23.5</v>
      </c>
      <c r="G40" s="5">
        <v>24.3</v>
      </c>
      <c r="H40" s="5">
        <v>24.6</v>
      </c>
      <c r="I40" s="5">
        <v>23.4</v>
      </c>
      <c r="J40" s="5">
        <v>25</v>
      </c>
      <c r="K40" s="5">
        <v>23.7</v>
      </c>
      <c r="L40" s="5">
        <v>21.3</v>
      </c>
      <c r="M40" s="5">
        <v>22.7</v>
      </c>
      <c r="N40" s="5">
        <v>24.3</v>
      </c>
      <c r="O40" s="5">
        <v>24.2</v>
      </c>
      <c r="P40" s="5">
        <v>25</v>
      </c>
      <c r="Q40" s="5">
        <v>25.2</v>
      </c>
    </row>
    <row r="41" spans="1:18">
      <c r="A41" s="2">
        <v>3539</v>
      </c>
      <c r="B41" s="13" t="s">
        <v>20</v>
      </c>
      <c r="C41" s="1">
        <v>18.2</v>
      </c>
      <c r="D41" s="1"/>
      <c r="E41" s="1">
        <v>23.9</v>
      </c>
      <c r="F41" s="1">
        <v>25.6</v>
      </c>
      <c r="G41" s="1">
        <v>25.7</v>
      </c>
      <c r="H41" s="1">
        <v>26.3</v>
      </c>
      <c r="I41" s="1">
        <v>26.7</v>
      </c>
      <c r="J41" s="1">
        <v>27.3</v>
      </c>
      <c r="K41" s="1">
        <v>27.9</v>
      </c>
      <c r="L41" s="1">
        <v>28</v>
      </c>
      <c r="M41" s="1">
        <v>28.6</v>
      </c>
      <c r="N41" s="1">
        <v>28.6</v>
      </c>
      <c r="O41" s="1">
        <v>29.6</v>
      </c>
      <c r="P41" s="1">
        <v>29.8</v>
      </c>
      <c r="Q41" s="1">
        <v>30.1</v>
      </c>
    </row>
    <row r="42" spans="1:18">
      <c r="A42" s="2">
        <v>3904</v>
      </c>
      <c r="B42" s="13" t="s">
        <v>20</v>
      </c>
      <c r="C42" s="1">
        <v>17.100000000000001</v>
      </c>
      <c r="D42" s="1">
        <v>18.600000000000001</v>
      </c>
      <c r="E42" s="1">
        <v>20</v>
      </c>
      <c r="F42" s="1">
        <v>21.5</v>
      </c>
      <c r="G42" s="1">
        <v>21.3</v>
      </c>
      <c r="H42" s="1">
        <v>22.2</v>
      </c>
      <c r="I42" s="1">
        <v>21.8</v>
      </c>
      <c r="J42" s="1">
        <v>22.8</v>
      </c>
      <c r="K42" s="1">
        <v>23.7</v>
      </c>
      <c r="L42" s="1">
        <v>24.8</v>
      </c>
      <c r="M42" s="1">
        <v>25</v>
      </c>
      <c r="N42" s="1">
        <v>24.9</v>
      </c>
      <c r="O42" s="1">
        <v>25.2</v>
      </c>
      <c r="P42" s="1">
        <v>25.7</v>
      </c>
      <c r="Q42" s="1">
        <v>26.4</v>
      </c>
    </row>
    <row r="43" spans="1:18">
      <c r="A43" s="4">
        <v>3905</v>
      </c>
      <c r="B43" s="13" t="s">
        <v>20</v>
      </c>
      <c r="C43" s="5">
        <v>12.6</v>
      </c>
      <c r="D43" s="5">
        <v>12.9</v>
      </c>
      <c r="E43" s="5">
        <v>13.6</v>
      </c>
      <c r="F43" s="5">
        <v>14.5</v>
      </c>
      <c r="G43" s="5">
        <v>15.5</v>
      </c>
      <c r="H43" s="5">
        <v>17.899999999999999</v>
      </c>
      <c r="I43" s="5">
        <v>19.600000000000001</v>
      </c>
      <c r="J43" s="5">
        <v>18.600000000000001</v>
      </c>
      <c r="K43" s="5">
        <v>19</v>
      </c>
      <c r="L43" s="5">
        <v>19.600000000000001</v>
      </c>
      <c r="M43" s="5">
        <v>21.4</v>
      </c>
      <c r="N43" s="5">
        <v>21.3</v>
      </c>
      <c r="O43" s="5">
        <v>22</v>
      </c>
      <c r="P43" s="5">
        <v>23.1</v>
      </c>
      <c r="Q43" s="5">
        <v>23.5</v>
      </c>
    </row>
    <row r="44" spans="1:18">
      <c r="A44" s="4">
        <v>3907</v>
      </c>
      <c r="B44" s="13" t="s">
        <v>20</v>
      </c>
      <c r="C44" s="5">
        <v>16.600000000000001</v>
      </c>
      <c r="D44" s="5">
        <v>17.8</v>
      </c>
      <c r="E44" s="5">
        <v>18.7</v>
      </c>
      <c r="F44" s="5">
        <v>20.6</v>
      </c>
      <c r="G44" s="5">
        <v>20</v>
      </c>
      <c r="H44" s="5">
        <v>21.2</v>
      </c>
      <c r="I44" s="5">
        <v>21.5</v>
      </c>
      <c r="J44" s="5">
        <v>22.3</v>
      </c>
      <c r="K44" s="5">
        <v>23.1</v>
      </c>
      <c r="L44" s="5">
        <v>23.5</v>
      </c>
      <c r="M44" s="5">
        <v>24.7</v>
      </c>
      <c r="N44" s="5">
        <v>26.1</v>
      </c>
      <c r="O44" s="5">
        <v>23.6</v>
      </c>
      <c r="P44" s="5">
        <v>24.7</v>
      </c>
      <c r="Q44" s="5">
        <v>25.8</v>
      </c>
    </row>
    <row r="45" spans="1:18">
      <c r="A45" s="4">
        <v>2042</v>
      </c>
      <c r="B45" s="13" t="s">
        <v>20</v>
      </c>
      <c r="C45" s="5">
        <v>8.3000000000000007</v>
      </c>
      <c r="D45" s="5">
        <v>8.9</v>
      </c>
      <c r="E45" s="5">
        <v>9.9</v>
      </c>
      <c r="F45" s="5">
        <v>11.5</v>
      </c>
      <c r="G45" s="5">
        <v>12.3</v>
      </c>
      <c r="H45" s="5">
        <v>12.6</v>
      </c>
      <c r="I45" s="5">
        <v>14.3</v>
      </c>
      <c r="J45" s="5">
        <v>15.2</v>
      </c>
      <c r="K45" s="5">
        <v>14.8</v>
      </c>
      <c r="L45" s="5">
        <v>15.5</v>
      </c>
      <c r="M45" s="5">
        <v>15.4</v>
      </c>
      <c r="N45" s="5">
        <v>15.7</v>
      </c>
      <c r="O45" s="5">
        <v>15.1</v>
      </c>
      <c r="P45" s="5">
        <v>16.100000000000001</v>
      </c>
      <c r="Q45" s="5">
        <v>16</v>
      </c>
    </row>
    <row r="46" spans="1:18">
      <c r="A46" s="2">
        <v>4318</v>
      </c>
      <c r="B46" s="13" t="s">
        <v>20</v>
      </c>
      <c r="C46" s="1">
        <v>11.7</v>
      </c>
      <c r="D46" s="1">
        <v>12.6</v>
      </c>
      <c r="E46" s="1">
        <v>17.8</v>
      </c>
      <c r="F46" s="1">
        <v>21.4</v>
      </c>
      <c r="G46" s="1">
        <v>21.4</v>
      </c>
      <c r="H46" s="1">
        <v>22.8</v>
      </c>
      <c r="I46" s="1">
        <v>24.1</v>
      </c>
      <c r="J46" s="1">
        <v>25</v>
      </c>
      <c r="K46" s="1">
        <v>25.2</v>
      </c>
      <c r="L46" s="1">
        <v>25.8</v>
      </c>
      <c r="M46" s="1">
        <v>26.6</v>
      </c>
      <c r="N46" s="1">
        <v>27.1</v>
      </c>
      <c r="O46" s="1">
        <v>23.2</v>
      </c>
      <c r="P46" s="1">
        <v>21.1</v>
      </c>
      <c r="Q46" s="1">
        <v>22.3</v>
      </c>
    </row>
    <row r="47" spans="1:18">
      <c r="A47" s="4">
        <v>4803</v>
      </c>
      <c r="B47" s="13" t="s">
        <v>20</v>
      </c>
      <c r="C47" s="5">
        <v>14</v>
      </c>
      <c r="D47" s="5">
        <v>15</v>
      </c>
      <c r="E47" s="5">
        <v>17.2</v>
      </c>
      <c r="F47" s="5">
        <v>19.2</v>
      </c>
      <c r="G47" s="5">
        <v>20.3</v>
      </c>
      <c r="H47" s="5">
        <v>21.3</v>
      </c>
      <c r="I47" s="5">
        <v>21.1</v>
      </c>
      <c r="J47" s="5">
        <v>17.100000000000001</v>
      </c>
      <c r="K47" s="5">
        <v>17.100000000000001</v>
      </c>
      <c r="L47" s="5">
        <v>19.8</v>
      </c>
      <c r="M47" s="5">
        <v>20.100000000000001</v>
      </c>
      <c r="N47" s="5">
        <v>20.5</v>
      </c>
      <c r="O47" s="5">
        <v>21.6</v>
      </c>
      <c r="P47" s="5">
        <v>21.5</v>
      </c>
      <c r="Q47" s="5">
        <v>21.9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K31" sqref="K31"/>
    </sheetView>
  </sheetViews>
  <sheetFormatPr defaultColWidth="10.796875" defaultRowHeight="15.6"/>
  <sheetData>
    <row r="1" spans="1:4">
      <c r="A1" s="15" t="s">
        <v>0</v>
      </c>
      <c r="B1" s="15" t="s">
        <v>18</v>
      </c>
      <c r="C1" s="15" t="s">
        <v>21</v>
      </c>
      <c r="D1" s="15" t="s">
        <v>20</v>
      </c>
    </row>
    <row r="2" spans="1:4">
      <c r="A2" s="14">
        <v>22.5</v>
      </c>
      <c r="B2" s="14">
        <v>21.1</v>
      </c>
      <c r="C2" s="14">
        <v>21.2</v>
      </c>
      <c r="D2" s="14">
        <v>16.3</v>
      </c>
    </row>
    <row r="3" spans="1:4">
      <c r="A3" s="14">
        <v>23</v>
      </c>
      <c r="B3" s="14">
        <v>21.2</v>
      </c>
      <c r="C3" s="14">
        <v>19.399999999999999</v>
      </c>
      <c r="D3" s="14">
        <v>18.2</v>
      </c>
    </row>
    <row r="4" spans="1:4">
      <c r="A4" s="14">
        <v>19.899999999999999</v>
      </c>
      <c r="B4" s="14">
        <v>17.3</v>
      </c>
      <c r="C4" s="14">
        <v>25.2</v>
      </c>
      <c r="D4" s="14">
        <v>17.100000000000001</v>
      </c>
    </row>
    <row r="5" spans="1:4">
      <c r="A5" s="14">
        <v>20.5</v>
      </c>
      <c r="B5" s="14">
        <v>18.8</v>
      </c>
      <c r="C5" s="14">
        <v>20.3</v>
      </c>
      <c r="D5" s="14">
        <v>12.6</v>
      </c>
    </row>
    <row r="6" spans="1:4">
      <c r="A6" s="14">
        <v>20.5</v>
      </c>
      <c r="B6" s="14">
        <v>22.7</v>
      </c>
      <c r="C6" s="14">
        <v>25.6</v>
      </c>
      <c r="D6" s="14">
        <v>16.600000000000001</v>
      </c>
    </row>
    <row r="7" spans="1:4">
      <c r="A7" s="14">
        <v>24.3</v>
      </c>
      <c r="B7" s="14">
        <v>24.1</v>
      </c>
      <c r="C7" s="14">
        <v>23.4</v>
      </c>
      <c r="D7" s="14">
        <v>8.3000000000000007</v>
      </c>
    </row>
    <row r="8" spans="1:4">
      <c r="A8" s="14">
        <v>23.4</v>
      </c>
      <c r="B8" s="14">
        <v>18.2</v>
      </c>
      <c r="C8" s="14">
        <v>22.1</v>
      </c>
      <c r="D8" s="14">
        <v>11.7</v>
      </c>
    </row>
    <row r="9" spans="1:4">
      <c r="A9" s="14">
        <v>24.1</v>
      </c>
      <c r="B9" s="14">
        <v>20</v>
      </c>
      <c r="C9" s="14">
        <v>19.100000000000001</v>
      </c>
      <c r="D9" s="14">
        <v>14</v>
      </c>
    </row>
    <row r="10" spans="1:4">
      <c r="A10" s="14">
        <v>19.3</v>
      </c>
      <c r="B10" s="14">
        <v>18.899999999999999</v>
      </c>
      <c r="C10" s="14">
        <v>17</v>
      </c>
      <c r="D10" s="14">
        <v>7.8</v>
      </c>
    </row>
    <row r="11" spans="1:4">
      <c r="A11" s="14">
        <v>23.5</v>
      </c>
      <c r="B11" s="14">
        <v>20.9</v>
      </c>
      <c r="C11" s="14">
        <v>22.7</v>
      </c>
      <c r="D11" s="14">
        <v>7.6</v>
      </c>
    </row>
    <row r="12" spans="1:4">
      <c r="A12" s="14">
        <v>19.3</v>
      </c>
      <c r="B12" s="14">
        <v>18.2</v>
      </c>
      <c r="C12" s="14">
        <v>19.2</v>
      </c>
      <c r="D12" s="14">
        <v>16.8</v>
      </c>
    </row>
    <row r="13" spans="1:4">
      <c r="A13" s="14">
        <v>21.9</v>
      </c>
      <c r="B13" s="14">
        <v>18.899999999999999</v>
      </c>
      <c r="C13" s="14">
        <v>16.899999999999999</v>
      </c>
      <c r="D13" s="14">
        <v>8.1999999999999993</v>
      </c>
    </row>
    <row r="14" spans="1:4">
      <c r="A14" s="14">
        <v>23.9</v>
      </c>
      <c r="B14" s="14">
        <v>16.5</v>
      </c>
      <c r="C14" s="14">
        <v>17</v>
      </c>
      <c r="D14" s="14">
        <v>9.1</v>
      </c>
    </row>
    <row r="15" spans="1:4">
      <c r="A15" s="14">
        <v>17.8</v>
      </c>
      <c r="B15" s="14">
        <v>18.8</v>
      </c>
      <c r="C15" s="14">
        <v>19.2</v>
      </c>
      <c r="D15" s="14"/>
    </row>
    <row r="16" spans="1:4">
      <c r="A16" s="14">
        <v>19.2</v>
      </c>
      <c r="B16" s="14">
        <v>21.5</v>
      </c>
      <c r="C16" s="14"/>
      <c r="D16" s="14"/>
    </row>
    <row r="17" spans="1:4">
      <c r="A17" s="14">
        <v>23.6</v>
      </c>
      <c r="B17" s="14">
        <v>21.6</v>
      </c>
      <c r="C17" s="14"/>
      <c r="D17" s="14"/>
    </row>
    <row r="18" spans="1:4">
      <c r="A18" s="14">
        <v>24.7</v>
      </c>
      <c r="B18" s="14">
        <v>22.1</v>
      </c>
      <c r="C18" s="14"/>
      <c r="D18" s="14"/>
    </row>
    <row r="19" spans="1:4">
      <c r="A19" s="14">
        <v>18.600000000000001</v>
      </c>
      <c r="B19" s="14">
        <v>17.2</v>
      </c>
      <c r="C19" s="14"/>
      <c r="D19" s="14"/>
    </row>
    <row r="20" spans="1:4">
      <c r="A20" s="14">
        <v>20</v>
      </c>
    </row>
    <row r="21" spans="1:4">
      <c r="A21" s="14">
        <v>19.399999999999999</v>
      </c>
    </row>
    <row r="22" spans="1:4">
      <c r="A22" s="14">
        <v>24.8</v>
      </c>
    </row>
    <row r="23" spans="1:4">
      <c r="A23" s="14">
        <v>21.1</v>
      </c>
    </row>
    <row r="24" spans="1:4">
      <c r="A24" s="14">
        <v>20.8</v>
      </c>
    </row>
    <row r="25" spans="1:4">
      <c r="A25" s="14">
        <v>17.5</v>
      </c>
    </row>
    <row r="26" spans="1:4">
      <c r="A26" s="14">
        <v>17</v>
      </c>
    </row>
    <row r="27" spans="1:4">
      <c r="A27" s="14">
        <v>24.3</v>
      </c>
    </row>
    <row r="28" spans="1:4">
      <c r="A28" s="14">
        <v>18.8</v>
      </c>
    </row>
    <row r="29" spans="1:4">
      <c r="A29" s="14">
        <v>17.3</v>
      </c>
    </row>
    <row r="30" spans="1:4">
      <c r="A30" s="14">
        <v>23.9</v>
      </c>
    </row>
    <row r="31" spans="1:4">
      <c r="A31" s="14">
        <v>21.1</v>
      </c>
    </row>
    <row r="32" spans="1:4">
      <c r="A32" s="14">
        <v>23.2</v>
      </c>
    </row>
    <row r="33" spans="1:1">
      <c r="A33" s="14">
        <v>19</v>
      </c>
    </row>
    <row r="34" spans="1:1">
      <c r="A34" s="14">
        <v>15.9</v>
      </c>
    </row>
    <row r="35" spans="1:1">
      <c r="A35" s="14">
        <v>20.100000000000001</v>
      </c>
    </row>
    <row r="36" spans="1:1">
      <c r="A36" s="14">
        <v>19.5</v>
      </c>
    </row>
    <row r="37" spans="1:1">
      <c r="A37" s="14">
        <v>18.7</v>
      </c>
    </row>
    <row r="38" spans="1:1">
      <c r="A38" s="14">
        <v>21.7</v>
      </c>
    </row>
    <row r="39" spans="1:1">
      <c r="A39" s="14">
        <v>20.7</v>
      </c>
    </row>
    <row r="40" spans="1:1">
      <c r="A40" s="14">
        <v>21.5</v>
      </c>
    </row>
    <row r="41" spans="1:1">
      <c r="A41" s="14">
        <v>22.2</v>
      </c>
    </row>
    <row r="42" spans="1:1">
      <c r="A42" s="14">
        <v>17.7</v>
      </c>
    </row>
    <row r="43" spans="1:1">
      <c r="A43" s="14">
        <v>22.3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A1048576"/>
    </sheetView>
  </sheetViews>
  <sheetFormatPr defaultColWidth="10.796875" defaultRowHeight="15.6"/>
  <sheetData>
    <row r="1" spans="1:4">
      <c r="A1" s="17" t="s">
        <v>0</v>
      </c>
      <c r="B1" s="17" t="s">
        <v>22</v>
      </c>
      <c r="C1" s="17" t="s">
        <v>23</v>
      </c>
      <c r="D1" s="17" t="s">
        <v>20</v>
      </c>
    </row>
    <row r="2" spans="1:4">
      <c r="A2" s="16">
        <v>0</v>
      </c>
      <c r="B2" s="16">
        <v>0</v>
      </c>
      <c r="C2" s="16">
        <v>0</v>
      </c>
      <c r="D2" s="16">
        <v>3</v>
      </c>
    </row>
    <row r="3" spans="1:4">
      <c r="A3" s="16">
        <v>0</v>
      </c>
      <c r="B3" s="16">
        <v>1</v>
      </c>
      <c r="C3" s="16">
        <v>0</v>
      </c>
      <c r="D3" s="16">
        <v>3</v>
      </c>
    </row>
    <row r="4" spans="1:4">
      <c r="A4" s="16">
        <v>1</v>
      </c>
      <c r="B4" s="16">
        <v>1</v>
      </c>
      <c r="C4" s="16">
        <v>0</v>
      </c>
      <c r="D4" s="16">
        <v>6</v>
      </c>
    </row>
    <row r="5" spans="1:4">
      <c r="A5" s="16">
        <v>2</v>
      </c>
      <c r="B5" s="16">
        <v>0</v>
      </c>
      <c r="C5" s="16">
        <v>1</v>
      </c>
      <c r="D5" s="16">
        <v>8</v>
      </c>
    </row>
    <row r="6" spans="1:4">
      <c r="A6" s="16">
        <v>1</v>
      </c>
      <c r="B6" s="16">
        <v>0</v>
      </c>
      <c r="C6" s="16">
        <v>0</v>
      </c>
      <c r="D6" s="16">
        <v>6</v>
      </c>
    </row>
    <row r="7" spans="1:4">
      <c r="A7" s="16">
        <v>0</v>
      </c>
      <c r="B7" s="16">
        <v>0</v>
      </c>
      <c r="C7" s="16"/>
      <c r="D7" s="16">
        <v>4</v>
      </c>
    </row>
    <row r="8" spans="1:4">
      <c r="A8" s="16">
        <v>0</v>
      </c>
      <c r="B8" s="16">
        <v>1</v>
      </c>
      <c r="C8" s="16"/>
      <c r="D8" s="16">
        <v>6</v>
      </c>
    </row>
    <row r="9" spans="1:4">
      <c r="A9" s="16">
        <v>0</v>
      </c>
      <c r="B9" s="16">
        <v>1</v>
      </c>
      <c r="C9" s="16"/>
    </row>
    <row r="10" spans="1:4">
      <c r="A10" s="16">
        <v>0</v>
      </c>
    </row>
    <row r="11" spans="1:4">
      <c r="A11" s="16">
        <v>0</v>
      </c>
    </row>
    <row r="12" spans="1:4">
      <c r="A12" s="16">
        <v>0</v>
      </c>
    </row>
    <row r="13" spans="1:4">
      <c r="A13" s="16">
        <v>0</v>
      </c>
    </row>
    <row r="16" spans="1:4">
      <c r="A16" s="17"/>
      <c r="B16" s="17"/>
      <c r="C16" s="17"/>
      <c r="D16" s="17"/>
    </row>
    <row r="17" spans="1:4">
      <c r="A17" s="16"/>
      <c r="B17" s="16"/>
      <c r="C17" s="16"/>
      <c r="D17" s="16"/>
    </row>
    <row r="18" spans="1:4">
      <c r="A18" s="16"/>
      <c r="B18" s="16"/>
      <c r="C18" s="16"/>
      <c r="D18" s="16"/>
    </row>
    <row r="19" spans="1:4">
      <c r="A19" s="16"/>
      <c r="B19" s="16"/>
      <c r="C19" s="16"/>
      <c r="D19" s="16"/>
    </row>
    <row r="20" spans="1:4">
      <c r="A20" s="16"/>
      <c r="B20" s="16"/>
      <c r="C20" s="16"/>
      <c r="D20" s="16"/>
    </row>
    <row r="21" spans="1:4">
      <c r="A21" s="16"/>
      <c r="B21" s="16"/>
      <c r="C21" s="16"/>
      <c r="D21" s="16"/>
    </row>
    <row r="22" spans="1:4">
      <c r="A22" s="16"/>
      <c r="B22" s="16"/>
      <c r="C22" s="16"/>
      <c r="D22" s="16"/>
    </row>
    <row r="23" spans="1:4">
      <c r="A23" s="16"/>
      <c r="B23" s="16"/>
      <c r="C23" s="16"/>
      <c r="D23" s="16"/>
    </row>
    <row r="24" spans="1:4">
      <c r="A24" s="16"/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  <row r="27" spans="1:4">
      <c r="A27" s="16"/>
      <c r="B27" s="16"/>
      <c r="C27" s="16"/>
      <c r="D27" s="16"/>
    </row>
    <row r="28" spans="1:4">
      <c r="A28" s="16"/>
      <c r="B28" s="16"/>
      <c r="C28" s="16"/>
      <c r="D28" s="16"/>
    </row>
    <row r="29" spans="1:4">
      <c r="A29" s="16"/>
      <c r="B29" s="16"/>
      <c r="C29" s="16"/>
      <c r="D29" s="16"/>
    </row>
    <row r="30" spans="1:4">
      <c r="A30" s="16"/>
      <c r="B30" s="16"/>
      <c r="C30" s="16"/>
      <c r="D30" s="16"/>
    </row>
    <row r="31" spans="1:4">
      <c r="A31" s="16"/>
      <c r="B31" s="16"/>
      <c r="C31" s="16"/>
      <c r="D31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13" workbookViewId="0">
      <selection sqref="A1:A1048576"/>
    </sheetView>
  </sheetViews>
  <sheetFormatPr defaultColWidth="10.796875" defaultRowHeight="15.6"/>
  <sheetData>
    <row r="1" spans="1:4">
      <c r="A1" s="17" t="s">
        <v>0</v>
      </c>
      <c r="B1" s="17" t="s">
        <v>22</v>
      </c>
      <c r="C1" s="17" t="s">
        <v>23</v>
      </c>
      <c r="D1" s="17" t="s">
        <v>20</v>
      </c>
    </row>
    <row r="2" spans="1:4">
      <c r="A2" s="16">
        <v>0</v>
      </c>
      <c r="B2" s="16">
        <v>0</v>
      </c>
      <c r="C2" s="16">
        <v>0</v>
      </c>
      <c r="D2" s="16">
        <v>4</v>
      </c>
    </row>
    <row r="3" spans="1:4">
      <c r="A3" s="16">
        <v>0</v>
      </c>
      <c r="B3" s="16">
        <v>0</v>
      </c>
      <c r="C3" s="16">
        <v>1</v>
      </c>
      <c r="D3" s="16">
        <v>2</v>
      </c>
    </row>
    <row r="4" spans="1:4">
      <c r="A4" s="16">
        <v>0</v>
      </c>
      <c r="B4" s="16">
        <v>0</v>
      </c>
      <c r="C4" s="16">
        <v>2</v>
      </c>
      <c r="D4" s="16">
        <v>7</v>
      </c>
    </row>
    <row r="5" spans="1:4">
      <c r="A5" s="16">
        <v>0</v>
      </c>
      <c r="B5" s="16">
        <v>1</v>
      </c>
      <c r="C5" s="16">
        <v>0</v>
      </c>
      <c r="D5" s="16">
        <v>6</v>
      </c>
    </row>
    <row r="6" spans="1:4">
      <c r="A6" s="16">
        <v>1</v>
      </c>
      <c r="B6" s="16">
        <v>2</v>
      </c>
      <c r="C6" s="16">
        <v>0</v>
      </c>
      <c r="D6" s="16">
        <v>4</v>
      </c>
    </row>
    <row r="7" spans="1:4">
      <c r="A7" s="16">
        <v>0</v>
      </c>
      <c r="B7" s="16">
        <v>1</v>
      </c>
      <c r="C7" s="16">
        <v>0</v>
      </c>
      <c r="D7" s="16">
        <v>4</v>
      </c>
    </row>
    <row r="8" spans="1:4">
      <c r="A8" s="16">
        <v>0</v>
      </c>
      <c r="B8" s="16">
        <v>2</v>
      </c>
      <c r="C8" s="16"/>
      <c r="D8" s="16">
        <v>3</v>
      </c>
    </row>
    <row r="9" spans="1:4">
      <c r="A9" s="16">
        <v>0</v>
      </c>
      <c r="B9" s="16">
        <v>1</v>
      </c>
      <c r="C9" s="16"/>
      <c r="D9" s="16">
        <v>3</v>
      </c>
    </row>
    <row r="10" spans="1:4">
      <c r="A10" s="16">
        <v>1</v>
      </c>
      <c r="B10" s="16">
        <v>1</v>
      </c>
      <c r="C10" s="16"/>
      <c r="D10" s="16">
        <v>6</v>
      </c>
    </row>
    <row r="11" spans="1:4">
      <c r="A11" s="16">
        <v>0</v>
      </c>
      <c r="B11" s="16">
        <v>0</v>
      </c>
      <c r="C11" s="16"/>
      <c r="D11" s="16"/>
    </row>
    <row r="12" spans="1:4">
      <c r="A12" s="16">
        <v>1</v>
      </c>
      <c r="B12" s="16">
        <v>0</v>
      </c>
      <c r="C12" s="16"/>
      <c r="D12" s="16"/>
    </row>
    <row r="13" spans="1:4">
      <c r="A13" s="16">
        <v>1</v>
      </c>
      <c r="B13" s="16">
        <v>1</v>
      </c>
      <c r="C13" s="16"/>
      <c r="D13" s="16"/>
    </row>
    <row r="14" spans="1:4">
      <c r="A14" s="16">
        <v>0</v>
      </c>
      <c r="B14" s="16">
        <v>0</v>
      </c>
      <c r="C14" s="16"/>
      <c r="D14" s="16"/>
    </row>
    <row r="15" spans="1:4">
      <c r="A15" s="16">
        <v>1</v>
      </c>
      <c r="B15" s="16">
        <v>0</v>
      </c>
      <c r="C15" s="16"/>
      <c r="D15" s="16"/>
    </row>
    <row r="16" spans="1:4">
      <c r="A16" s="16"/>
      <c r="B16" s="16">
        <v>0</v>
      </c>
      <c r="C16" s="16"/>
      <c r="D16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sqref="A1:A1048576"/>
    </sheetView>
  </sheetViews>
  <sheetFormatPr defaultColWidth="10.796875" defaultRowHeight="15.6"/>
  <sheetData>
    <row r="1" spans="1:4">
      <c r="A1" s="17" t="s">
        <v>0</v>
      </c>
      <c r="B1" s="17" t="s">
        <v>22</v>
      </c>
      <c r="C1" s="17" t="s">
        <v>23</v>
      </c>
      <c r="D1" s="17" t="s">
        <v>20</v>
      </c>
    </row>
    <row r="2" spans="1:4">
      <c r="A2" s="16">
        <v>0.68879999999999997</v>
      </c>
      <c r="B2" s="16">
        <v>0.71599999999999997</v>
      </c>
      <c r="C2" s="16">
        <v>2.7829999999999999</v>
      </c>
      <c r="D2" s="16">
        <v>2.0510000000000002</v>
      </c>
    </row>
    <row r="3" spans="1:4">
      <c r="A3" s="16">
        <v>0.3931</v>
      </c>
      <c r="B3" s="16">
        <v>0.52539999999999998</v>
      </c>
      <c r="C3" s="16">
        <v>0.85199999999999998</v>
      </c>
      <c r="D3" s="16">
        <v>6.3780000000000001</v>
      </c>
    </row>
    <row r="4" spans="1:4">
      <c r="A4" s="16">
        <v>0.20480000000000001</v>
      </c>
      <c r="B4" s="16">
        <v>0.3926</v>
      </c>
      <c r="C4" s="16">
        <v>0.99870000000000003</v>
      </c>
      <c r="D4" s="16">
        <v>4.4089999999999998</v>
      </c>
    </row>
    <row r="5" spans="1:4">
      <c r="A5" s="16">
        <v>0.50219999999999998</v>
      </c>
      <c r="B5" s="16">
        <v>0.91790000000000005</v>
      </c>
      <c r="C5" s="16">
        <v>0.60589999999999999</v>
      </c>
      <c r="D5" s="16">
        <v>6.9669999999999996</v>
      </c>
    </row>
    <row r="6" spans="1:4">
      <c r="A6" s="16">
        <v>0.87039999999999995</v>
      </c>
      <c r="B6" s="16">
        <v>1.208</v>
      </c>
      <c r="C6" s="16">
        <v>1.948</v>
      </c>
      <c r="D6" s="16">
        <v>2.8769999999999998</v>
      </c>
    </row>
    <row r="7" spans="1:4">
      <c r="A7" s="16"/>
      <c r="B7" s="16">
        <v>0.85399999999999998</v>
      </c>
      <c r="C7" s="16">
        <v>0.2843</v>
      </c>
      <c r="D7" s="16">
        <v>2.4409999999999998</v>
      </c>
    </row>
    <row r="8" spans="1:4">
      <c r="A8" s="16"/>
      <c r="B8" s="16">
        <v>0.5786</v>
      </c>
      <c r="C8" s="16"/>
      <c r="D8" s="16"/>
    </row>
    <row r="10" spans="1:4">
      <c r="A10" s="17"/>
      <c r="B10" s="17"/>
      <c r="C10" s="17"/>
      <c r="D10" s="17"/>
    </row>
    <row r="11" spans="1:4">
      <c r="A11" s="16"/>
      <c r="B11" s="16"/>
      <c r="C11" s="16"/>
      <c r="D11" s="16"/>
    </row>
    <row r="12" spans="1:4">
      <c r="A12" s="16"/>
      <c r="B12" s="16"/>
      <c r="C12" s="16"/>
      <c r="D12" s="16"/>
    </row>
    <row r="13" spans="1:4">
      <c r="A13" s="16"/>
      <c r="B13" s="16"/>
      <c r="C13" s="16"/>
      <c r="D13" s="16"/>
    </row>
    <row r="14" spans="1:4">
      <c r="A14" s="16"/>
      <c r="B14" s="16"/>
      <c r="C14" s="16"/>
      <c r="D14" s="16"/>
    </row>
    <row r="15" spans="1:4">
      <c r="A15" s="16"/>
      <c r="B15" s="16"/>
      <c r="C15" s="16"/>
      <c r="D15" s="16"/>
    </row>
    <row r="16" spans="1:4">
      <c r="A16" s="16"/>
      <c r="B16" s="16"/>
      <c r="C16" s="16"/>
      <c r="D16" s="16"/>
    </row>
    <row r="17" spans="1:4">
      <c r="A17" s="16"/>
      <c r="B17" s="16"/>
      <c r="C17" s="16"/>
      <c r="D17" s="16"/>
    </row>
    <row r="19" spans="1:4">
      <c r="A19" s="17"/>
      <c r="B19" s="17"/>
      <c r="C19" s="17"/>
      <c r="D19" s="17"/>
    </row>
    <row r="20" spans="1:4">
      <c r="A20" s="16"/>
      <c r="B20" s="16"/>
      <c r="C20" s="16"/>
      <c r="D20" s="16"/>
    </row>
    <row r="21" spans="1:4">
      <c r="A21" s="16"/>
      <c r="B21" s="16"/>
      <c r="C21" s="16"/>
      <c r="D21" s="16"/>
    </row>
    <row r="22" spans="1:4">
      <c r="A22" s="16"/>
      <c r="B22" s="16"/>
      <c r="C22" s="16"/>
      <c r="D22" s="16"/>
    </row>
    <row r="23" spans="1:4">
      <c r="A23" s="16"/>
      <c r="B23" s="16"/>
      <c r="C23" s="16"/>
      <c r="D23" s="16"/>
    </row>
    <row r="24" spans="1:4">
      <c r="A24" s="16"/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  <row r="28" spans="1:4">
      <c r="A28" s="17"/>
      <c r="B28" s="17"/>
      <c r="C28" s="17"/>
      <c r="D28" s="17"/>
    </row>
    <row r="29" spans="1:4">
      <c r="A29" s="16"/>
      <c r="B29" s="16"/>
      <c r="C29" s="16"/>
      <c r="D29" s="16"/>
    </row>
    <row r="30" spans="1:4">
      <c r="A30" s="16"/>
      <c r="B30" s="16"/>
      <c r="C30" s="16"/>
      <c r="D30" s="16"/>
    </row>
    <row r="31" spans="1:4">
      <c r="A31" s="16"/>
      <c r="B31" s="16"/>
      <c r="C31" s="16"/>
      <c r="D31" s="16"/>
    </row>
    <row r="32" spans="1:4">
      <c r="A32" s="16"/>
      <c r="B32" s="16"/>
      <c r="C32" s="16"/>
      <c r="D32" s="16"/>
    </row>
    <row r="33" spans="1:4">
      <c r="A33" s="16"/>
      <c r="B33" s="16"/>
      <c r="C33" s="16"/>
      <c r="D33" s="16"/>
    </row>
    <row r="34" spans="1:4">
      <c r="A34" s="16"/>
      <c r="B34" s="16"/>
      <c r="C34" s="16"/>
      <c r="D34" s="16"/>
    </row>
    <row r="35" spans="1:4">
      <c r="A35" s="16"/>
      <c r="B35" s="16"/>
      <c r="C35" s="16"/>
      <c r="D35" s="16"/>
    </row>
    <row r="37" spans="1:4">
      <c r="A37" s="17"/>
      <c r="B37" s="17"/>
      <c r="C37" s="17"/>
      <c r="D37" s="17"/>
    </row>
    <row r="38" spans="1:4">
      <c r="A38" s="16"/>
      <c r="B38" s="16"/>
      <c r="C38" s="16"/>
      <c r="D38" s="16"/>
    </row>
    <row r="39" spans="1:4">
      <c r="A39" s="16"/>
      <c r="B39" s="16"/>
      <c r="C39" s="16"/>
      <c r="D39" s="16"/>
    </row>
    <row r="40" spans="1:4">
      <c r="A40" s="16"/>
      <c r="B40" s="16"/>
      <c r="C40" s="16"/>
      <c r="D40" s="16"/>
    </row>
    <row r="41" spans="1:4">
      <c r="A41" s="16"/>
      <c r="B41" s="16"/>
      <c r="C41" s="16"/>
      <c r="D41" s="16"/>
    </row>
    <row r="42" spans="1:4">
      <c r="A42" s="16"/>
      <c r="B42" s="16"/>
      <c r="C42" s="16"/>
      <c r="D42" s="16"/>
    </row>
    <row r="43" spans="1:4">
      <c r="A43" s="16"/>
      <c r="B43" s="16"/>
      <c r="C43" s="16"/>
      <c r="D43" s="16"/>
    </row>
    <row r="45" spans="1:4">
      <c r="A45" s="17"/>
      <c r="B45" s="17"/>
      <c r="C45" s="17"/>
      <c r="D45" s="17"/>
    </row>
    <row r="46" spans="1:4">
      <c r="A46" s="16"/>
      <c r="B46" s="16"/>
      <c r="C46" s="16"/>
      <c r="D46" s="16"/>
    </row>
    <row r="47" spans="1:4">
      <c r="A47" s="16"/>
      <c r="B47" s="16"/>
      <c r="C47" s="16"/>
      <c r="D47" s="16"/>
    </row>
    <row r="48" spans="1:4">
      <c r="A48" s="16"/>
      <c r="B48" s="16"/>
      <c r="C48" s="16"/>
      <c r="D48" s="16"/>
    </row>
    <row r="49" spans="1:4">
      <c r="A49" s="16"/>
      <c r="B49" s="16"/>
      <c r="C49" s="16"/>
      <c r="D49" s="16"/>
    </row>
    <row r="50" spans="1:4">
      <c r="A50" s="16"/>
      <c r="B50" s="16"/>
      <c r="C50" s="16"/>
      <c r="D50" s="16"/>
    </row>
    <row r="51" spans="1:4">
      <c r="A51" s="16"/>
      <c r="B51" s="16"/>
      <c r="C51" s="16"/>
      <c r="D51" s="16"/>
    </row>
    <row r="53" spans="1:4">
      <c r="A53" s="17"/>
      <c r="B53" s="17"/>
      <c r="C53" s="17"/>
      <c r="D53" s="17"/>
    </row>
    <row r="54" spans="1:4">
      <c r="A54" s="16"/>
      <c r="B54" s="16"/>
      <c r="C54" s="16"/>
      <c r="D54" s="16"/>
    </row>
    <row r="55" spans="1:4">
      <c r="A55" s="16"/>
      <c r="B55" s="16"/>
      <c r="C55" s="16"/>
      <c r="D55" s="16"/>
    </row>
    <row r="56" spans="1:4">
      <c r="A56" s="16"/>
      <c r="B56" s="16"/>
      <c r="C56" s="16"/>
      <c r="D56" s="16"/>
    </row>
    <row r="57" spans="1:4">
      <c r="A57" s="16"/>
      <c r="B57" s="16"/>
      <c r="C57" s="16"/>
      <c r="D57" s="16"/>
    </row>
    <row r="58" spans="1:4">
      <c r="A58" s="16"/>
      <c r="B58" s="16"/>
      <c r="C58" s="16"/>
      <c r="D58" s="16"/>
    </row>
    <row r="59" spans="1:4">
      <c r="A59" s="16"/>
      <c r="B59" s="16"/>
      <c r="C59" s="16"/>
      <c r="D59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sqref="A1:A1048576"/>
    </sheetView>
  </sheetViews>
  <sheetFormatPr defaultColWidth="10.796875" defaultRowHeight="15.6"/>
  <sheetData>
    <row r="1" spans="1:4">
      <c r="A1" s="17" t="s">
        <v>0</v>
      </c>
      <c r="B1" s="17" t="s">
        <v>22</v>
      </c>
      <c r="C1" s="17" t="s">
        <v>23</v>
      </c>
      <c r="D1" s="17" t="s">
        <v>20</v>
      </c>
    </row>
    <row r="2" spans="1:4">
      <c r="A2" s="16">
        <v>0.80730000000000002</v>
      </c>
      <c r="B2" s="16">
        <v>0.45129999999999998</v>
      </c>
      <c r="C2" s="16">
        <v>0.97289999999999999</v>
      </c>
      <c r="D2" s="16">
        <v>4.3479999999999999</v>
      </c>
    </row>
    <row r="3" spans="1:4">
      <c r="A3" s="16">
        <v>1.4390000000000001</v>
      </c>
      <c r="B3" s="16">
        <v>0.41289999999999999</v>
      </c>
      <c r="C3" s="16">
        <v>0.84450000000000003</v>
      </c>
      <c r="D3" s="16">
        <v>10.66</v>
      </c>
    </row>
    <row r="4" spans="1:4">
      <c r="A4" s="16">
        <v>0.26050000000000001</v>
      </c>
      <c r="B4" s="16">
        <v>0.94820000000000004</v>
      </c>
      <c r="C4" s="16">
        <v>0.29430000000000001</v>
      </c>
      <c r="D4" s="16">
        <v>10.41</v>
      </c>
    </row>
    <row r="5" spans="1:4">
      <c r="A5" s="16">
        <v>0.59819999999999995</v>
      </c>
      <c r="B5" s="16">
        <v>0.84889999999999999</v>
      </c>
      <c r="C5" s="16">
        <v>0.57420000000000004</v>
      </c>
      <c r="D5" s="16">
        <v>4.0129999999999999</v>
      </c>
    </row>
    <row r="6" spans="1:4">
      <c r="A6" s="16">
        <v>2.9119999999999999</v>
      </c>
      <c r="B6" s="16">
        <v>0.93979999999999997</v>
      </c>
      <c r="C6" s="16">
        <v>1.7130000000000001</v>
      </c>
      <c r="D6" s="16">
        <v>1.966</v>
      </c>
    </row>
    <row r="7" spans="1:4">
      <c r="A7" s="16"/>
      <c r="B7" s="16">
        <v>0.1855</v>
      </c>
      <c r="C7" s="16">
        <v>0.49409999999999998</v>
      </c>
      <c r="D7" s="16">
        <v>3.98</v>
      </c>
    </row>
    <row r="8" spans="1:4">
      <c r="A8" s="16"/>
      <c r="B8" s="16">
        <v>0.41980000000000001</v>
      </c>
      <c r="C8" s="16"/>
      <c r="D8" s="16"/>
    </row>
    <row r="10" spans="1:4">
      <c r="A10" s="17"/>
      <c r="B10" s="17"/>
      <c r="C10" s="17"/>
      <c r="D10" s="17"/>
    </row>
    <row r="11" spans="1:4">
      <c r="A11" s="16"/>
      <c r="B11" s="16"/>
      <c r="C11" s="16"/>
      <c r="D11" s="16"/>
    </row>
    <row r="12" spans="1:4">
      <c r="A12" s="16"/>
      <c r="B12" s="16"/>
      <c r="C12" s="16"/>
      <c r="D12" s="16"/>
    </row>
    <row r="13" spans="1:4">
      <c r="A13" s="16"/>
      <c r="B13" s="16"/>
      <c r="C13" s="16"/>
      <c r="D13" s="16"/>
    </row>
    <row r="14" spans="1:4">
      <c r="A14" s="16"/>
      <c r="B14" s="16"/>
      <c r="C14" s="16"/>
      <c r="D14" s="16"/>
    </row>
    <row r="15" spans="1:4">
      <c r="A15" s="16"/>
      <c r="B15" s="16"/>
      <c r="C15" s="16"/>
      <c r="D15" s="16"/>
    </row>
    <row r="16" spans="1:4">
      <c r="A16" s="16"/>
      <c r="B16" s="16"/>
      <c r="C16" s="16"/>
      <c r="D16" s="16"/>
    </row>
    <row r="17" spans="1:4">
      <c r="A17" s="16"/>
      <c r="B17" s="16"/>
      <c r="C17" s="16"/>
      <c r="D17" s="16"/>
    </row>
    <row r="19" spans="1:4">
      <c r="A19" s="17"/>
      <c r="B19" s="17"/>
      <c r="C19" s="17"/>
      <c r="D19" s="17"/>
    </row>
    <row r="20" spans="1:4">
      <c r="A20" s="16"/>
      <c r="B20" s="16"/>
      <c r="C20" s="16"/>
      <c r="D20" s="16"/>
    </row>
    <row r="21" spans="1:4">
      <c r="A21" s="16"/>
      <c r="B21" s="16"/>
      <c r="C21" s="16"/>
      <c r="D21" s="16"/>
    </row>
    <row r="22" spans="1:4">
      <c r="A22" s="16"/>
      <c r="B22" s="16"/>
      <c r="C22" s="16"/>
      <c r="D22" s="16"/>
    </row>
    <row r="23" spans="1:4">
      <c r="A23" s="16"/>
      <c r="B23" s="16"/>
      <c r="C23" s="16"/>
      <c r="D23" s="16"/>
    </row>
    <row r="24" spans="1:4">
      <c r="A24" s="16"/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  <row r="28" spans="1:4">
      <c r="A28" s="17"/>
      <c r="B28" s="17"/>
      <c r="C28" s="17"/>
      <c r="D28" s="17"/>
    </row>
    <row r="29" spans="1:4">
      <c r="A29" s="16"/>
      <c r="B29" s="16"/>
      <c r="C29" s="16"/>
      <c r="D29" s="16"/>
    </row>
    <row r="30" spans="1:4">
      <c r="A30" s="16"/>
      <c r="B30" s="16"/>
      <c r="C30" s="16"/>
      <c r="D30" s="16"/>
    </row>
    <row r="31" spans="1:4">
      <c r="A31" s="16"/>
      <c r="B31" s="16"/>
      <c r="C31" s="16"/>
      <c r="D31" s="16"/>
    </row>
    <row r="32" spans="1:4">
      <c r="A32" s="16"/>
      <c r="B32" s="16"/>
      <c r="C32" s="16"/>
      <c r="D32" s="16"/>
    </row>
    <row r="33" spans="1:4">
      <c r="A33" s="16"/>
      <c r="B33" s="16"/>
      <c r="C33" s="16"/>
      <c r="D33" s="16"/>
    </row>
    <row r="34" spans="1:4">
      <c r="A34" s="16"/>
      <c r="B34" s="16"/>
      <c r="C34" s="16"/>
      <c r="D34" s="16"/>
    </row>
    <row r="36" spans="1:4">
      <c r="A36" s="17"/>
      <c r="B36" s="17"/>
      <c r="C36" s="17"/>
      <c r="D36" s="17"/>
    </row>
    <row r="37" spans="1:4">
      <c r="A37" s="16"/>
      <c r="B37" s="16"/>
      <c r="C37" s="16"/>
      <c r="D37" s="16"/>
    </row>
    <row r="38" spans="1:4">
      <c r="A38" s="16"/>
      <c r="B38" s="16"/>
      <c r="C38" s="16"/>
      <c r="D38" s="16"/>
    </row>
    <row r="39" spans="1:4">
      <c r="A39" s="16"/>
      <c r="B39" s="16"/>
      <c r="C39" s="16"/>
      <c r="D39" s="16"/>
    </row>
    <row r="40" spans="1:4">
      <c r="A40" s="16"/>
      <c r="B40" s="16"/>
      <c r="C40" s="16"/>
      <c r="D40" s="16"/>
    </row>
    <row r="41" spans="1:4">
      <c r="A41" s="16"/>
      <c r="B41" s="16"/>
      <c r="C41" s="16"/>
      <c r="D41" s="16"/>
    </row>
    <row r="42" spans="1:4">
      <c r="A42" s="16"/>
      <c r="B42" s="16"/>
      <c r="C42" s="16"/>
      <c r="D42" s="16"/>
    </row>
    <row r="44" spans="1:4">
      <c r="A44" s="17"/>
      <c r="B44" s="17"/>
      <c r="C44" s="17"/>
      <c r="D44" s="17"/>
    </row>
    <row r="45" spans="1:4">
      <c r="A45" s="16"/>
      <c r="B45" s="16"/>
      <c r="C45" s="16"/>
      <c r="D45" s="16"/>
    </row>
    <row r="46" spans="1:4">
      <c r="A46" s="16"/>
      <c r="B46" s="16"/>
      <c r="C46" s="16"/>
      <c r="D46" s="16"/>
    </row>
    <row r="47" spans="1:4">
      <c r="A47" s="16"/>
      <c r="B47" s="16"/>
      <c r="C47" s="16"/>
      <c r="D47" s="16"/>
    </row>
    <row r="48" spans="1:4">
      <c r="A48" s="16"/>
      <c r="B48" s="16"/>
      <c r="C48" s="16"/>
      <c r="D48" s="16"/>
    </row>
    <row r="49" spans="1:4">
      <c r="A49" s="16"/>
      <c r="B49" s="16"/>
      <c r="C49" s="16"/>
      <c r="D49" s="16"/>
    </row>
    <row r="50" spans="1:4">
      <c r="A50" s="16"/>
      <c r="B50" s="16"/>
      <c r="C50" s="16"/>
      <c r="D50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sqref="A1:A1048576"/>
    </sheetView>
  </sheetViews>
  <sheetFormatPr defaultColWidth="10.796875" defaultRowHeight="15.6"/>
  <sheetData>
    <row r="1" spans="1:4">
      <c r="A1" s="23" t="s">
        <v>0</v>
      </c>
      <c r="B1" s="23" t="s">
        <v>22</v>
      </c>
      <c r="C1" s="23" t="s">
        <v>23</v>
      </c>
      <c r="D1" s="23" t="s">
        <v>20</v>
      </c>
    </row>
    <row r="2" spans="1:4">
      <c r="A2" s="14">
        <v>2.317E-2</v>
      </c>
      <c r="B2" s="14">
        <v>0.2145</v>
      </c>
      <c r="C2" s="14">
        <v>0.91220000000000001</v>
      </c>
      <c r="D2" s="14">
        <v>8.07</v>
      </c>
    </row>
    <row r="3" spans="1:4">
      <c r="A3" s="14">
        <v>0.16289999999999999</v>
      </c>
      <c r="B3" s="14">
        <v>0.48159999999999997</v>
      </c>
      <c r="C3" s="14">
        <v>0.97150000000000003</v>
      </c>
      <c r="D3" s="14">
        <v>98.42</v>
      </c>
    </row>
    <row r="4" spans="1:4">
      <c r="A4" s="14">
        <v>0.2384</v>
      </c>
      <c r="B4" s="14">
        <v>8.659E-2</v>
      </c>
      <c r="C4" s="14">
        <v>0.33040000000000003</v>
      </c>
      <c r="D4" s="14">
        <v>77.709999999999994</v>
      </c>
    </row>
    <row r="5" spans="1:4">
      <c r="A5" s="14">
        <v>8.7520000000000001E-2</v>
      </c>
      <c r="B5" s="14">
        <v>0.5867</v>
      </c>
      <c r="C5" s="14">
        <v>0.71530000000000005</v>
      </c>
      <c r="D5" s="14">
        <v>121.4</v>
      </c>
    </row>
    <row r="6" spans="1:4">
      <c r="A6" s="14">
        <v>1.278</v>
      </c>
      <c r="B6" s="14">
        <v>1.4730000000000001</v>
      </c>
      <c r="C6" s="14">
        <v>0.43030000000000002</v>
      </c>
      <c r="D6" s="14">
        <v>3.452</v>
      </c>
    </row>
    <row r="7" spans="1:4">
      <c r="A7" s="14"/>
      <c r="B7" s="14">
        <v>0.17449999999999999</v>
      </c>
      <c r="C7" s="14">
        <v>1.042</v>
      </c>
      <c r="D7" s="14">
        <v>11.06</v>
      </c>
    </row>
    <row r="8" spans="1:4">
      <c r="A8" s="14"/>
      <c r="B8" s="14">
        <v>0.70469999999999999</v>
      </c>
      <c r="C8" s="14"/>
      <c r="D8" s="14"/>
    </row>
    <row r="9" spans="1:4">
      <c r="A9" s="19"/>
      <c r="B9" s="19"/>
      <c r="C9" s="19"/>
      <c r="D9" s="19"/>
    </row>
    <row r="10" spans="1:4">
      <c r="A10" s="23"/>
      <c r="B10" s="23"/>
      <c r="C10" s="23"/>
      <c r="D10" s="23"/>
    </row>
    <row r="11" spans="1:4">
      <c r="A11" s="14"/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  <row r="14" spans="1:4">
      <c r="A14" s="14"/>
      <c r="B14" s="14"/>
      <c r="C14" s="14"/>
      <c r="D14" s="14"/>
    </row>
    <row r="15" spans="1:4">
      <c r="A15" s="14"/>
      <c r="B15" s="14"/>
      <c r="C15" s="14"/>
      <c r="D15" s="14"/>
    </row>
    <row r="16" spans="1:4">
      <c r="A16" s="14"/>
      <c r="B16" s="14"/>
      <c r="C16" s="14"/>
      <c r="D16" s="14"/>
    </row>
    <row r="17" spans="1:4">
      <c r="A17" s="14"/>
      <c r="B17" s="14"/>
      <c r="C17" s="14"/>
      <c r="D17" s="14"/>
    </row>
    <row r="18" spans="1:4">
      <c r="A18" s="19"/>
      <c r="B18" s="19"/>
      <c r="C18" s="19"/>
      <c r="D18" s="19"/>
    </row>
    <row r="19" spans="1:4">
      <c r="A19" s="23"/>
      <c r="B19" s="23"/>
      <c r="C19" s="23"/>
      <c r="D19" s="23"/>
    </row>
    <row r="20" spans="1:4">
      <c r="A20" s="14"/>
      <c r="B20" s="14"/>
      <c r="C20" s="14"/>
      <c r="D20" s="14"/>
    </row>
    <row r="21" spans="1:4">
      <c r="A21" s="14"/>
      <c r="B21" s="14"/>
      <c r="C21" s="14"/>
      <c r="D21" s="14"/>
    </row>
    <row r="22" spans="1:4">
      <c r="A22" s="14"/>
      <c r="B22" s="14"/>
      <c r="C22" s="14"/>
      <c r="D22" s="14"/>
    </row>
    <row r="23" spans="1:4">
      <c r="A23" s="14"/>
      <c r="B23" s="14"/>
      <c r="C23" s="14"/>
      <c r="D23" s="14"/>
    </row>
    <row r="24" spans="1:4">
      <c r="A24" s="14"/>
      <c r="B24" s="14"/>
      <c r="C24" s="14"/>
      <c r="D24" s="14"/>
    </row>
    <row r="25" spans="1:4">
      <c r="A25" s="14"/>
      <c r="B25" s="14"/>
      <c r="C25" s="14"/>
      <c r="D25" s="14"/>
    </row>
    <row r="26" spans="1:4">
      <c r="A26" s="19"/>
      <c r="B26" s="19"/>
      <c r="C26" s="19"/>
      <c r="D26" s="19"/>
    </row>
    <row r="27" spans="1:4">
      <c r="A27" s="23"/>
      <c r="B27" s="23"/>
      <c r="C27" s="23"/>
      <c r="D27" s="23"/>
    </row>
    <row r="28" spans="1:4">
      <c r="A28" s="14"/>
      <c r="B28" s="14"/>
      <c r="C28" s="14"/>
      <c r="D28" s="14"/>
    </row>
    <row r="29" spans="1:4">
      <c r="A29" s="14"/>
      <c r="B29" s="14"/>
      <c r="C29" s="14"/>
      <c r="D29" s="14"/>
    </row>
    <row r="30" spans="1:4">
      <c r="A30" s="14"/>
      <c r="B30" s="14"/>
      <c r="C30" s="14"/>
      <c r="D30" s="14"/>
    </row>
    <row r="31" spans="1:4">
      <c r="A31" s="14"/>
      <c r="B31" s="14"/>
      <c r="C31" s="14"/>
      <c r="D31" s="14"/>
    </row>
    <row r="32" spans="1:4">
      <c r="A32" s="14"/>
      <c r="B32" s="14"/>
      <c r="C32" s="14"/>
      <c r="D32" s="14"/>
    </row>
    <row r="33" spans="1:4">
      <c r="A33" s="14"/>
      <c r="B33" s="14"/>
      <c r="C33" s="14"/>
      <c r="D33" s="14"/>
    </row>
    <row r="34" spans="1:4">
      <c r="A34" s="19"/>
      <c r="B34" s="19"/>
      <c r="C34" s="19"/>
      <c r="D34" s="19"/>
    </row>
    <row r="35" spans="1:4">
      <c r="A35" s="23"/>
      <c r="B35" s="23"/>
      <c r="C35" s="23"/>
      <c r="D35" s="23"/>
    </row>
    <row r="36" spans="1:4">
      <c r="A36" s="14"/>
      <c r="B36" s="14"/>
      <c r="C36" s="14"/>
      <c r="D36" s="14"/>
    </row>
    <row r="37" spans="1:4">
      <c r="A37" s="14"/>
      <c r="B37" s="14"/>
      <c r="C37" s="14"/>
      <c r="D37" s="14"/>
    </row>
    <row r="38" spans="1:4">
      <c r="A38" s="14"/>
      <c r="B38" s="14"/>
      <c r="C38" s="14"/>
      <c r="D38" s="14"/>
    </row>
    <row r="39" spans="1:4">
      <c r="A39" s="14"/>
      <c r="B39" s="14"/>
      <c r="C39" s="14"/>
      <c r="D39" s="14"/>
    </row>
    <row r="40" spans="1:4">
      <c r="A40" s="14"/>
      <c r="B40" s="14"/>
      <c r="C40" s="14"/>
      <c r="D40" s="14"/>
    </row>
    <row r="41" spans="1:4">
      <c r="A41" s="14"/>
      <c r="B41" s="14"/>
      <c r="C41" s="14"/>
      <c r="D4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Fig.4C. Atg16L1 qPCR MEFs</vt:lpstr>
      <vt:lpstr>Fig.4D.Atg16L1 qPCPR organoids</vt:lpstr>
      <vt:lpstr>Fig.5B. body weight  grams</vt:lpstr>
      <vt:lpstr>Fig.5D. body weight 5 weeks</vt:lpstr>
      <vt:lpstr>Fig.5H. MEICS 10weeks</vt:lpstr>
      <vt:lpstr>Fig. 5I. MEICS 20weeks</vt:lpstr>
      <vt:lpstr>Fig.5J. TNF qPCR</vt:lpstr>
      <vt:lpstr>IL-1b qPCR</vt:lpstr>
      <vt:lpstr>CXCL2 qPCR</vt:lpstr>
      <vt:lpstr>MCP1 qPCR</vt:lpstr>
      <vt:lpstr>Fig. 6E. Histological score</vt:lpstr>
      <vt:lpstr>Fig. 6H. lysozyme intensity</vt:lpstr>
      <vt:lpstr>Fig. 6I. lysP qPCR</vt:lpstr>
      <vt:lpstr>cryptdin-1 qPCR</vt:lpstr>
      <vt:lpstr>Fig. 6J. lgr5 qPCR</vt:lpstr>
      <vt:lpstr>Fig. 6L. SI TUNEL</vt:lpstr>
      <vt:lpstr>Fig. 6M. SI casp3</vt:lpstr>
      <vt:lpstr>SupFig.10B. hist.score distalSI</vt:lpstr>
      <vt:lpstr>SupFig.10E. casp3 distal SI</vt:lpstr>
      <vt:lpstr>SupFig.11B. colon TUNEL</vt:lpstr>
      <vt:lpstr>SupFig.11C. colon casp3</vt:lpstr>
      <vt:lpstr>SupFig7B</vt:lpstr>
      <vt:lpstr>SupFig.8B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Slowicka</dc:creator>
  <cp:lastModifiedBy>Geert</cp:lastModifiedBy>
  <dcterms:created xsi:type="dcterms:W3CDTF">2019-03-07T16:03:12Z</dcterms:created>
  <dcterms:modified xsi:type="dcterms:W3CDTF">2019-03-12T09:22:18Z</dcterms:modified>
</cp:coreProperties>
</file>